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uario\Desktop\OFICINA\018-00-H-CACOM-5-GRUAL-2020\ADJUDICACION\"/>
    </mc:Choice>
  </mc:AlternateContent>
  <xr:revisionPtr revIDLastSave="0" documentId="13_ncr:1_{AEDF9D5E-38F4-43FB-87CA-90965CEE5EC8}" xr6:coauthVersionLast="45" xr6:coauthVersionMax="45" xr10:uidLastSave="{00000000-0000-0000-0000-000000000000}"/>
  <bookViews>
    <workbookView showHorizontalScroll="0" showVerticalScroll="0" showSheetTabs="0" xWindow="-120" yWindow="-120" windowWidth="20730" windowHeight="11760" tabRatio="500" xr2:uid="{00000000-000D-0000-FFFF-FFFF00000000}"/>
  </bookViews>
  <sheets>
    <sheet name="2020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284" i="1" l="1"/>
  <c r="J74" i="1" l="1"/>
  <c r="I13" i="1"/>
  <c r="G58" i="1" l="1"/>
  <c r="I58" i="1" s="1"/>
  <c r="G13" i="1"/>
  <c r="J13" i="1" s="1"/>
  <c r="G14" i="1"/>
  <c r="J14" i="1" s="1"/>
  <c r="G15" i="1"/>
  <c r="J15" i="1" s="1"/>
  <c r="G16" i="1"/>
  <c r="J16" i="1" s="1"/>
  <c r="G17" i="1"/>
  <c r="J17" i="1" s="1"/>
  <c r="G18" i="1"/>
  <c r="J18" i="1" s="1"/>
  <c r="G19" i="1"/>
  <c r="J19" i="1" s="1"/>
  <c r="G20" i="1"/>
  <c r="J20" i="1" s="1"/>
  <c r="J58" i="1" l="1"/>
  <c r="G274" i="1" l="1"/>
  <c r="J274" i="1" s="1"/>
  <c r="G273" i="1"/>
  <c r="J273" i="1" s="1"/>
  <c r="G271" i="1"/>
  <c r="J271" i="1" s="1"/>
  <c r="G269" i="1"/>
  <c r="J269" i="1" s="1"/>
  <c r="G268" i="1"/>
  <c r="J268" i="1" s="1"/>
  <c r="G266" i="1"/>
  <c r="J266" i="1" s="1"/>
  <c r="G265" i="1"/>
  <c r="J265" i="1" s="1"/>
  <c r="G263" i="1"/>
  <c r="J263" i="1" s="1"/>
  <c r="G261" i="1"/>
  <c r="J261" i="1" s="1"/>
  <c r="G260" i="1"/>
  <c r="J260" i="1" s="1"/>
  <c r="G258" i="1"/>
  <c r="J258" i="1" s="1"/>
  <c r="G257" i="1"/>
  <c r="J257" i="1" s="1"/>
  <c r="G256" i="1"/>
  <c r="J256" i="1" s="1"/>
  <c r="G254" i="1"/>
  <c r="J254" i="1" s="1"/>
  <c r="G253" i="1"/>
  <c r="J253" i="1" s="1"/>
  <c r="G252" i="1"/>
  <c r="J252" i="1" s="1"/>
  <c r="G250" i="1"/>
  <c r="J250" i="1" s="1"/>
  <c r="G248" i="1"/>
  <c r="J248" i="1" s="1"/>
  <c r="G247" i="1"/>
  <c r="J247" i="1" s="1"/>
  <c r="G245" i="1"/>
  <c r="J245" i="1" s="1"/>
  <c r="G243" i="1"/>
  <c r="J243" i="1" s="1"/>
  <c r="G242" i="1"/>
  <c r="J242" i="1" s="1"/>
  <c r="G241" i="1"/>
  <c r="J241" i="1" s="1"/>
  <c r="G240" i="1"/>
  <c r="J240" i="1" s="1"/>
  <c r="G238" i="1"/>
  <c r="J238" i="1" s="1"/>
  <c r="G237" i="1"/>
  <c r="J237" i="1" s="1"/>
  <c r="G236" i="1"/>
  <c r="J236" i="1" s="1"/>
  <c r="G235" i="1"/>
  <c r="J235" i="1" s="1"/>
  <c r="G234" i="1"/>
  <c r="J234" i="1" s="1"/>
  <c r="G233" i="1"/>
  <c r="J233" i="1" s="1"/>
  <c r="G232" i="1"/>
  <c r="J232" i="1" s="1"/>
  <c r="G231" i="1"/>
  <c r="J231" i="1" s="1"/>
  <c r="G230" i="1"/>
  <c r="J230" i="1" s="1"/>
  <c r="G228" i="1"/>
  <c r="J228" i="1" s="1"/>
  <c r="G227" i="1"/>
  <c r="J227" i="1" s="1"/>
  <c r="G225" i="1"/>
  <c r="J225" i="1" s="1"/>
  <c r="G224" i="1"/>
  <c r="J224" i="1" s="1"/>
  <c r="G222" i="1"/>
  <c r="J222" i="1" s="1"/>
  <c r="G219" i="1"/>
  <c r="J219" i="1" s="1"/>
  <c r="G218" i="1"/>
  <c r="J218" i="1" s="1"/>
  <c r="G217" i="1"/>
  <c r="J217" i="1" s="1"/>
  <c r="G216" i="1"/>
  <c r="J216" i="1" s="1"/>
  <c r="G215" i="1"/>
  <c r="J215" i="1" s="1"/>
  <c r="G213" i="1"/>
  <c r="J213" i="1" s="1"/>
  <c r="G212" i="1"/>
  <c r="J212" i="1" s="1"/>
  <c r="G211" i="1"/>
  <c r="J211" i="1" s="1"/>
  <c r="G209" i="1"/>
  <c r="J209" i="1" s="1"/>
  <c r="G208" i="1"/>
  <c r="J208" i="1" s="1"/>
  <c r="G207" i="1"/>
  <c r="J207" i="1" s="1"/>
  <c r="G206" i="1"/>
  <c r="J206" i="1" s="1"/>
  <c r="G205" i="1"/>
  <c r="J205" i="1" s="1"/>
  <c r="G204" i="1"/>
  <c r="J204" i="1" s="1"/>
  <c r="G203" i="1"/>
  <c r="J203" i="1" s="1"/>
  <c r="G202" i="1"/>
  <c r="J202" i="1" s="1"/>
  <c r="G201" i="1"/>
  <c r="J201" i="1" s="1"/>
  <c r="G186" i="1"/>
  <c r="J186" i="1" s="1"/>
  <c r="G185" i="1"/>
  <c r="J185" i="1" s="1"/>
  <c r="G183" i="1"/>
  <c r="J183" i="1" s="1"/>
  <c r="G182" i="1"/>
  <c r="J182" i="1" s="1"/>
  <c r="G180" i="1"/>
  <c r="J180" i="1" s="1"/>
  <c r="G179" i="1"/>
  <c r="J179" i="1" s="1"/>
  <c r="G177" i="1"/>
  <c r="J177" i="1" s="1"/>
  <c r="G176" i="1"/>
  <c r="J176" i="1" s="1"/>
  <c r="G171" i="1"/>
  <c r="J171" i="1" s="1"/>
  <c r="G169" i="1"/>
  <c r="J169" i="1" s="1"/>
  <c r="G168" i="1"/>
  <c r="J168" i="1" s="1"/>
  <c r="G166" i="1"/>
  <c r="J166" i="1" s="1"/>
  <c r="G165" i="1"/>
  <c r="J165" i="1" s="1"/>
  <c r="G164" i="1"/>
  <c r="J164" i="1" s="1"/>
  <c r="G149" i="1"/>
  <c r="J149" i="1" s="1"/>
  <c r="G148" i="1"/>
  <c r="J148" i="1" s="1"/>
  <c r="G146" i="1"/>
  <c r="J146" i="1" s="1"/>
  <c r="G145" i="1"/>
  <c r="J145" i="1" s="1"/>
  <c r="G143" i="1"/>
  <c r="J143" i="1" s="1"/>
  <c r="G141" i="1"/>
  <c r="J141" i="1" s="1"/>
  <c r="G140" i="1"/>
  <c r="J140" i="1" s="1"/>
  <c r="G139" i="1"/>
  <c r="J139" i="1" s="1"/>
  <c r="G138" i="1"/>
  <c r="J138" i="1" s="1"/>
  <c r="G137" i="1"/>
  <c r="J137" i="1" s="1"/>
  <c r="G136" i="1"/>
  <c r="J136" i="1" s="1"/>
  <c r="G135" i="1"/>
  <c r="J135" i="1" s="1"/>
  <c r="G134" i="1"/>
  <c r="J134" i="1" s="1"/>
  <c r="G133" i="1"/>
  <c r="J133" i="1" s="1"/>
  <c r="G132" i="1"/>
  <c r="J132" i="1" s="1"/>
  <c r="G130" i="1"/>
  <c r="J130" i="1" s="1"/>
  <c r="G128" i="1"/>
  <c r="J128" i="1" s="1"/>
  <c r="G127" i="1"/>
  <c r="J127" i="1" s="1"/>
  <c r="G126" i="1"/>
  <c r="J126" i="1" s="1"/>
  <c r="G121" i="1"/>
  <c r="J121" i="1" s="1"/>
  <c r="G120" i="1"/>
  <c r="J120" i="1" s="1"/>
  <c r="G118" i="1"/>
  <c r="J118" i="1" s="1"/>
  <c r="G117" i="1"/>
  <c r="J117" i="1" s="1"/>
  <c r="G115" i="1"/>
  <c r="J115" i="1" s="1"/>
  <c r="G113" i="1"/>
  <c r="J113" i="1" s="1"/>
  <c r="G112" i="1"/>
  <c r="J112" i="1" s="1"/>
  <c r="G110" i="1"/>
  <c r="J110" i="1" s="1"/>
  <c r="G108" i="1"/>
  <c r="J108" i="1" s="1"/>
  <c r="G107" i="1"/>
  <c r="J107" i="1" s="1"/>
  <c r="G106" i="1"/>
  <c r="J106" i="1" s="1"/>
  <c r="G105" i="1"/>
  <c r="J105" i="1" s="1"/>
  <c r="G104" i="1"/>
  <c r="J104" i="1" s="1"/>
  <c r="G95" i="1"/>
  <c r="J95" i="1" s="1"/>
  <c r="G94" i="1"/>
  <c r="J94" i="1" s="1"/>
  <c r="G93" i="1"/>
  <c r="J93" i="1" s="1"/>
  <c r="G92" i="1"/>
  <c r="J92" i="1" s="1"/>
  <c r="G90" i="1"/>
  <c r="J90" i="1" s="1"/>
  <c r="G89" i="1"/>
  <c r="J89" i="1" s="1"/>
  <c r="G88" i="1"/>
  <c r="J88" i="1" s="1"/>
  <c r="G87" i="1"/>
  <c r="J87" i="1" s="1"/>
  <c r="G72" i="1"/>
  <c r="J72" i="1" s="1"/>
  <c r="G71" i="1"/>
  <c r="J71" i="1" s="1"/>
  <c r="G69" i="1"/>
  <c r="J69" i="1" s="1"/>
  <c r="G68" i="1"/>
  <c r="J68" i="1" s="1"/>
  <c r="G66" i="1"/>
  <c r="J66" i="1" s="1"/>
  <c r="G65" i="1"/>
  <c r="J65" i="1" s="1"/>
  <c r="G64" i="1"/>
  <c r="J64" i="1" s="1"/>
  <c r="G62" i="1"/>
  <c r="J62" i="1" s="1"/>
  <c r="G60" i="1"/>
  <c r="J60" i="1" s="1"/>
  <c r="G56" i="1"/>
  <c r="J56" i="1" s="1"/>
  <c r="G55" i="1"/>
  <c r="J55" i="1" s="1"/>
  <c r="G54" i="1"/>
  <c r="J54" i="1" s="1"/>
  <c r="G53" i="1"/>
  <c r="J53" i="1" s="1"/>
  <c r="G51" i="1"/>
  <c r="J51" i="1" s="1"/>
  <c r="G49" i="1"/>
  <c r="J49" i="1" s="1"/>
  <c r="G48" i="1"/>
  <c r="J48" i="1" s="1"/>
  <c r="G46" i="1"/>
  <c r="J46" i="1" s="1"/>
  <c r="G45" i="1"/>
  <c r="J45" i="1" s="1"/>
  <c r="G44" i="1"/>
  <c r="J44" i="1" s="1"/>
  <c r="G42" i="1"/>
  <c r="J42" i="1" s="1"/>
  <c r="G41" i="1"/>
  <c r="J41" i="1" s="1"/>
  <c r="G40" i="1"/>
  <c r="J40" i="1" s="1"/>
  <c r="G39" i="1"/>
  <c r="J39" i="1" s="1"/>
  <c r="G38" i="1"/>
  <c r="J38" i="1" s="1"/>
  <c r="G37" i="1"/>
  <c r="J37" i="1" s="1"/>
  <c r="G36" i="1"/>
  <c r="J36" i="1" s="1"/>
  <c r="G35" i="1"/>
  <c r="J35" i="1" s="1"/>
  <c r="G34" i="1"/>
  <c r="J34" i="1" s="1"/>
  <c r="G32" i="1"/>
  <c r="J32" i="1" s="1"/>
  <c r="G31" i="1"/>
  <c r="J31" i="1" s="1"/>
  <c r="G29" i="1"/>
  <c r="J29" i="1" s="1"/>
  <c r="G28" i="1"/>
  <c r="J28" i="1" s="1"/>
  <c r="G27" i="1"/>
  <c r="J27" i="1" s="1"/>
  <c r="G24" i="1"/>
  <c r="J24" i="1" s="1"/>
  <c r="G23" i="1"/>
  <c r="J23" i="1" s="1"/>
  <c r="J276" i="1" l="1"/>
  <c r="J151" i="1"/>
  <c r="J188" i="1"/>
  <c r="I176" i="1"/>
  <c r="J153" i="1" l="1"/>
  <c r="J154" i="1"/>
  <c r="J155" i="1" s="1"/>
  <c r="J152" i="1"/>
  <c r="J279" i="1"/>
  <c r="J280" i="1" s="1"/>
  <c r="J278" i="1"/>
  <c r="J277" i="1"/>
  <c r="J191" i="1"/>
  <c r="J192" i="1" s="1"/>
  <c r="J190" i="1"/>
  <c r="J189" i="1"/>
  <c r="J77" i="1"/>
  <c r="J78" i="1" s="1"/>
  <c r="J75" i="1"/>
  <c r="J76" i="1"/>
  <c r="I71" i="1"/>
  <c r="I72" i="1"/>
  <c r="I68" i="1"/>
  <c r="I69" i="1"/>
  <c r="I64" i="1"/>
  <c r="I65" i="1"/>
  <c r="I66" i="1"/>
  <c r="I62" i="1"/>
  <c r="I60" i="1"/>
  <c r="I53" i="1"/>
  <c r="I54" i="1"/>
  <c r="I55" i="1"/>
  <c r="I56" i="1"/>
  <c r="I51" i="1"/>
  <c r="I48" i="1"/>
  <c r="I49" i="1"/>
  <c r="I44" i="1"/>
  <c r="I45" i="1"/>
  <c r="I46" i="1"/>
  <c r="I34" i="1"/>
  <c r="I35" i="1"/>
  <c r="I36" i="1"/>
  <c r="I37" i="1"/>
  <c r="I38" i="1"/>
  <c r="I39" i="1"/>
  <c r="I40" i="1"/>
  <c r="I41" i="1"/>
  <c r="I42" i="1"/>
  <c r="I31" i="1"/>
  <c r="I32" i="1"/>
  <c r="I27" i="1"/>
  <c r="I28" i="1"/>
  <c r="I29" i="1"/>
  <c r="I23" i="1"/>
  <c r="I24" i="1"/>
  <c r="I14" i="1"/>
  <c r="I15" i="1"/>
  <c r="I16" i="1"/>
  <c r="I17" i="1"/>
  <c r="I18" i="1"/>
  <c r="I19" i="1"/>
  <c r="I20" i="1"/>
  <c r="I148" i="1"/>
  <c r="I149" i="1"/>
  <c r="I145" i="1"/>
  <c r="I146" i="1"/>
  <c r="I143" i="1"/>
  <c r="I132" i="1"/>
  <c r="I133" i="1"/>
  <c r="I134" i="1"/>
  <c r="I135" i="1"/>
  <c r="I136" i="1"/>
  <c r="I137" i="1"/>
  <c r="I138" i="1"/>
  <c r="I139" i="1"/>
  <c r="I140" i="1"/>
  <c r="I141" i="1"/>
  <c r="I130" i="1"/>
  <c r="I126" i="1"/>
  <c r="I127" i="1"/>
  <c r="I128" i="1"/>
  <c r="I120" i="1"/>
  <c r="I121" i="1"/>
  <c r="I117" i="1"/>
  <c r="I118" i="1"/>
  <c r="I115" i="1"/>
  <c r="I112" i="1"/>
  <c r="I113" i="1"/>
  <c r="I110" i="1"/>
  <c r="I92" i="1"/>
  <c r="I93" i="1"/>
  <c r="I94" i="1"/>
  <c r="I95" i="1"/>
  <c r="I104" i="1"/>
  <c r="I105" i="1"/>
  <c r="I106" i="1"/>
  <c r="I107" i="1"/>
  <c r="I108" i="1"/>
  <c r="I87" i="1"/>
  <c r="I88" i="1"/>
  <c r="I89" i="1"/>
  <c r="I90" i="1"/>
  <c r="I185" i="1"/>
  <c r="I186" i="1"/>
  <c r="I182" i="1"/>
  <c r="I183" i="1"/>
  <c r="I179" i="1"/>
  <c r="I180" i="1"/>
  <c r="I177" i="1"/>
  <c r="I171" i="1"/>
  <c r="I168" i="1"/>
  <c r="I169" i="1"/>
  <c r="I164" i="1"/>
  <c r="I165" i="1"/>
  <c r="I166" i="1"/>
  <c r="I273" i="1"/>
  <c r="I274" i="1"/>
  <c r="I271" i="1"/>
  <c r="I268" i="1"/>
  <c r="I269" i="1"/>
  <c r="I265" i="1"/>
  <c r="I266" i="1"/>
  <c r="I263" i="1"/>
  <c r="I260" i="1"/>
  <c r="I261" i="1"/>
  <c r="I256" i="1"/>
  <c r="I257" i="1"/>
  <c r="I258" i="1"/>
  <c r="I252" i="1"/>
  <c r="I253" i="1"/>
  <c r="I254" i="1"/>
  <c r="I250" i="1"/>
  <c r="I247" i="1"/>
  <c r="I248" i="1"/>
  <c r="I245" i="1"/>
  <c r="I240" i="1"/>
  <c r="I241" i="1"/>
  <c r="I242" i="1"/>
  <c r="I243" i="1"/>
  <c r="I230" i="1"/>
  <c r="I231" i="1"/>
  <c r="I232" i="1"/>
  <c r="I233" i="1"/>
  <c r="I234" i="1"/>
  <c r="I235" i="1"/>
  <c r="I236" i="1"/>
  <c r="I237" i="1"/>
  <c r="I238" i="1"/>
  <c r="I227" i="1"/>
  <c r="I228" i="1"/>
  <c r="I224" i="1"/>
  <c r="I225" i="1"/>
  <c r="I222" i="1"/>
  <c r="I215" i="1"/>
  <c r="I216" i="1"/>
  <c r="I217" i="1"/>
  <c r="I218" i="1"/>
  <c r="I219" i="1"/>
  <c r="I211" i="1"/>
  <c r="I212" i="1"/>
  <c r="I213" i="1"/>
  <c r="I201" i="1"/>
  <c r="I202" i="1"/>
  <c r="I203" i="1"/>
  <c r="I204" i="1"/>
  <c r="I205" i="1"/>
  <c r="I206" i="1"/>
  <c r="I207" i="1"/>
  <c r="I208" i="1"/>
  <c r="I209" i="1"/>
  <c r="J79" i="1" l="1"/>
  <c r="J193" i="1"/>
  <c r="J156" i="1"/>
  <c r="J281" i="1"/>
  <c r="H276" i="1"/>
  <c r="H188" i="1"/>
  <c r="H151" i="1"/>
  <c r="I154" i="1" s="1"/>
  <c r="H155" i="1" s="1"/>
  <c r="H74" i="1"/>
  <c r="I75" i="1" s="1"/>
  <c r="I277" i="1"/>
  <c r="I189" i="1"/>
  <c r="I76" i="1" l="1"/>
  <c r="I190" i="1"/>
  <c r="I278" i="1"/>
  <c r="I191" i="1"/>
  <c r="H192" i="1" s="1"/>
  <c r="I279" i="1"/>
  <c r="H280" i="1" s="1"/>
  <c r="I152" i="1"/>
  <c r="I153" i="1"/>
  <c r="I77" i="1"/>
  <c r="H78" i="1" s="1"/>
  <c r="H281" i="1" l="1"/>
  <c r="H193" i="1"/>
  <c r="H156" i="1"/>
  <c r="H79" i="1"/>
  <c r="I284" i="1" l="1"/>
</calcChain>
</file>

<file path=xl/sharedStrings.xml><?xml version="1.0" encoding="utf-8"?>
<sst xmlns="http://schemas.openxmlformats.org/spreadsheetml/2006/main" count="484" uniqueCount="226">
  <si>
    <t>Anexo 3- Formulario de Oferta Economica</t>
  </si>
  <si>
    <t>Proceso de Contratación
018-00-H-CACOM-5-GRUAL-2020</t>
  </si>
  <si>
    <t>RUBRO: A-02-02-02-005-004-01-2-10: adquisición de servicios- servicios generales de construcción de edificaciones no residenciales- MANTENIMIENTO, ADECUACION Y MEJORAMIENTO ESM, HASTA POR LA SUMA DE $26.544.108</t>
  </si>
  <si>
    <t>MANTENIMIENTO ADECUACIÓN Y MEJORAMIENTO PARA LAS INSTALACIONES, RANCHO DE TROPA,ALOJAMIENTO MILITAR Y ESTABLECIMIENTO DE SANIDAD MILTAR FASE II DEL COMANDO AÉREO DE COMBATE NO. 5 EN RIONEGRO – ANTIOQUIA.</t>
  </si>
  <si>
    <t>SANIDAD MILITAR</t>
  </si>
  <si>
    <t>ÍTEM</t>
  </si>
  <si>
    <t>CAPITULO</t>
  </si>
  <si>
    <t>UND</t>
  </si>
  <si>
    <t>CANTIDAD REQUERIDA</t>
  </si>
  <si>
    <t xml:space="preserve">VALOR UNITARIO </t>
  </si>
  <si>
    <t>VALOR TOTAL</t>
  </si>
  <si>
    <t>1. PRELIMINARES</t>
  </si>
  <si>
    <t>CERRAMIENTO EN POLISOMBRA H= 2,00 MTS</t>
  </si>
  <si>
    <t>ML</t>
  </si>
  <si>
    <t>REMOCIÓN (DEMOLICIÓN) DE ACABADO DE PISO Y PAREDES.</t>
  </si>
  <si>
    <t>M2</t>
  </si>
  <si>
    <t>DESMONTE DE APARATOS SANITARIOS Y DIVISIONES DE DUCHAS Y SANITARIOS.</t>
  </si>
  <si>
    <t>UN</t>
  </si>
  <si>
    <t>DESMONTE DE PUERTAS INCLUYE EL MARCO Y TAPA LUCES.</t>
  </si>
  <si>
    <t>DEMOLICIÓN DE PLACAS MACIZAS 0,15</t>
  </si>
  <si>
    <t>DESMONTE DE VENTANERIA EN ALUMINIO, INCLUYE VIDRIO Y ANGEOS</t>
  </si>
  <si>
    <t>DESMONTE LUMINARIA EXISTENTE EN SITIO A INTERVENIR , INCLUYE RETIRO DE LUMINARIAS, TOMACORRIENTES, APARATOS, TUBERÍA, CABLEADO.</t>
  </si>
  <si>
    <t>DEMOLICIÓN DE MUROS EN BLOQUE / LADRILLO / DRY WALL, INCLUYE RETIRO DEL MATERIAL</t>
  </si>
  <si>
    <t>2. MOVIMIENTOS DE TIERRAS</t>
  </si>
  <si>
    <t>EXCAVACIÓN MANUAL EN MATERIAL COMÚN. INCLUYE CARGUE, TRANSPORTE Y DISPOSICIÓN FINAL DE SOBRANTES A SITIO AUTORIZADO DE 0 - 2,00 MTS.</t>
  </si>
  <si>
    <t>M3</t>
  </si>
  <si>
    <t>RELLENO EN RECEBO COMPACTADO E = 0,10 M</t>
  </si>
  <si>
    <t>3. INSTALACIONES HIDROSANITARIAS</t>
  </si>
  <si>
    <t>3.1. PRELIMINARES</t>
  </si>
  <si>
    <t>3,1,1</t>
  </si>
  <si>
    <t>DESMONTE TUBERÍA SANITARIA DE Ø 2" A Ø 6"</t>
  </si>
  <si>
    <t>3,1,2</t>
  </si>
  <si>
    <t>DESMONTE TUBERÍA HIDRÁULICA DE Ø 1/2" A Ø 2"</t>
  </si>
  <si>
    <t>3,1,3</t>
  </si>
  <si>
    <t>REGATA PARA INSTALACIÓN DE TUBERÍA DE  Ø 1/2" A Ø 2" (INCLUYE RESANE)</t>
  </si>
  <si>
    <t>3.2. INSTALACIONES HIDRAULICAS</t>
  </si>
  <si>
    <t>3,2,1</t>
  </si>
  <si>
    <t>PUNTO DE AGUA FRIA Ø 1/2"</t>
  </si>
  <si>
    <t>3,2,2</t>
  </si>
  <si>
    <t>REGISTRO DE AGUA INCLUYE TAPA Y CAJA Ø 1/2"</t>
  </si>
  <si>
    <t>3.3. INSTALACIONES SANITARIAS</t>
  </si>
  <si>
    <t>3,3,1</t>
  </si>
  <si>
    <t>PUNTO SANITARIO Ø 2"</t>
  </si>
  <si>
    <t>3,3,2</t>
  </si>
  <si>
    <t>PUNTO SANITARIO Ø 3"</t>
  </si>
  <si>
    <t>3,3,3</t>
  </si>
  <si>
    <t>PUNTO SANITARIO Ø 4"</t>
  </si>
  <si>
    <t>3,3,4</t>
  </si>
  <si>
    <t>SIFÓN Ø 3X2"</t>
  </si>
  <si>
    <t>3,3,5</t>
  </si>
  <si>
    <t>CAJA DE INSPECCIÓN 0.60 X 0.60 MTS.</t>
  </si>
  <si>
    <t>3,3,6</t>
  </si>
  <si>
    <t>CONEXIÓN A RED DE ALCANTARILLADO EXISTENTE</t>
  </si>
  <si>
    <t>3,3,7</t>
  </si>
  <si>
    <t>SANITARIO DISCAPACITADOS  DUAL DE DOBLE DESCARGA, CON TAPA DE ASIENTO DE CIERRE SUAVE ACCESORIOS, SOLDADURA, ETC.</t>
  </si>
  <si>
    <t>3,3,8</t>
  </si>
  <si>
    <t>LAVAMANOS MEDIO PEDESTAL</t>
  </si>
  <si>
    <t>3,3,9</t>
  </si>
  <si>
    <t>KIT ACCESORIOS ARIZONA X 6</t>
  </si>
  <si>
    <t>4. INSTALACIONES ELECTRICAS</t>
  </si>
  <si>
    <t xml:space="preserve">SUMINISTRO INSTALACIÓN Y PUESTA EN SERVICIO DE TOMACORRIENTE DOBLE MONOFÁSICA 15A./120V.(1Ø+N+PT) CON PROTECCIÓN POR FALLA A TIERRA (GFCI) (RED NORMAL), INCLUYE TUBERÍA PVC 3/4", SALIDA EN CABLEADO (PE, HF, FR, LS, LIBRE DE HALÓGENOS, RETARDANTE A LA LLAMA, BAJA EMISIÓN DE HUMOS) ACCESORIOS NECESARIOS PARA GARANTIZAR SU CORRECTA INSTALACIÓN Y PUESTA EN SERVICIO. </t>
  </si>
  <si>
    <t xml:space="preserve">SUMINISTRO INSTALACIÓN Y PUESTA EN SERVICIO DE INTERRUPTOR SENCILLO, INCLUYE SALIDA EN CABLEADO (PE, HF, FR, LS, LIBRE DE HALÓGENOS, RETARDANTE A LA LLAMA, BAJA EMISIÓN DE HUMOS), TUBERÍA PVC 3/4" Y TODOS LOS ACCESORIOS NECESARIOS PARA GARANTIZAR SU CORRECTA INSTALACIÓN Y PUESTA EN SERVICIO. </t>
  </si>
  <si>
    <t>SUMINISTRO INSTALACIÓN Y PUESTA EN SERVICIO DE SALIDA CON LUMINARIA SYLVANIA PANEL LED REDONDO 18W, TEMPERATURA DE COLOR 3000K, FLUJO LUMINOSO 1200 LM, TENSIÓN DE OPERACIÓN 100-277V, IP 20, MONTAJE DE SOPBREPONER, INCLUYE CABLEADO, DUCTERIA, CAJAS, CURVAS Y TODO LO NECESARIO PARA SU CORRECTO FUNCIONAMIENTO.</t>
  </si>
  <si>
    <t>5. PAÑETES</t>
  </si>
  <si>
    <t>PAÑETE IMPERMEABILIZADO MUROS 1:3 - E= 15 MM. INCLUYE SU APLICACIÓN EN FILOS, CARTERAS Y DILATACIONES"</t>
  </si>
  <si>
    <t>PAÑETE INTERIOR, MUROS E= 15 MM. PROPORCION 1:4, INCLUYE SU APLICACION EN FILOS, CARTERAS Y DILATACIONES"</t>
  </si>
  <si>
    <t>6. CIELO RASO</t>
  </si>
  <si>
    <t>CIELO RASO PVC 8MM (INCLUYE ESTRUCTURA Y COMPUERTAS PARA INSPECCION)</t>
  </si>
  <si>
    <t>7. ACABADOS E IMPERMEABILIZACIONES</t>
  </si>
  <si>
    <t xml:space="preserve">ALISTADO DE PISO EN CONCRETO IMPERMEABILIZADO DE 3500 PSI E=0.05 MTS (PREPARACIÓN DE SUPERFICIE) </t>
  </si>
  <si>
    <t>PISO EN BALDOSA CERÁMICA DE 0,45X 0,45 MTS   REF: PIEDRA CID DESERSTONE DE ALFA O SIMILAR   AUTORIZADO POR LA SUPERVISIÓN</t>
  </si>
  <si>
    <t>SUMINISTRO E INSTALACIÓN DE CERAMICA PARA PARED REF: VITTORIANO FORMATO 30 X 60 RECTIFICADO    O SIMILAR AUTORIZADO POR LA SUPERVISIÓN</t>
  </si>
  <si>
    <t>MEDIACAÑA DE 6 CM EN GRANITO PULIDO (MORTERO FUNDIDO + MARMOLINA + GRAVILLA) EN SITIO PARA LAS UNIONES ENTRE LOS MUROS Y MUROS CON CIELORASO.</t>
  </si>
  <si>
    <t>8. PINTURA</t>
  </si>
  <si>
    <t>ESTUCO Y PINTURA EPOXICA 3 MANOS (INCLUYE ESTUCO, FILOS Y DILATACIONES)</t>
  </si>
  <si>
    <t>9. CARPINTERIA EN MADERA</t>
  </si>
  <si>
    <t>HOJAS DE PUERTAS CON MARCO EN MADERA EN CEDRO ROJO. ESTRUCTURA CON MARCOS VERTICALES DE 10 CMS, MARCO SUPERIOR E INFERIOR DE 14 CMS, TRAVESAÑOS CADA 15 CMS DE 8 CMS EN MADERA TIPO AMARILLO DE 4 CMS DE ESPESOR. LÁMINAS DE TRIPLEX DE 4 MM EN CEDRO ROJO POR AMBAS CARAS. (TODA LA MADERA DEBE SER INMUNIZADA Y SECADA PREVIAMENTE, INCLUYE SELLADOR, PINTURA, BISAGRAS Y TOPES).</t>
  </si>
  <si>
    <t>10. CARPINTERIA EN ALUMINIO Y VIDRIO</t>
  </si>
  <si>
    <t>ESPEJOS BISELADOS 4 MM (FLOTADO EN MURO)</t>
  </si>
  <si>
    <t>11. CARPINTERIA EN ACERO INOXIDABLE</t>
  </si>
  <si>
    <t>SIPS ACCESORIOS (ASIDERO) EN ACERO INOXIDABLE PARA BAÑOS DE DISCAPACITADOS) INCLUYE BARRA DE SEGURIDAD EN L Y BARRA DE SEGURIDAD PLEGABLE. (VER ESQUEMA CUARTO DE BAÑO ESQUINERO TIPO C)</t>
  </si>
  <si>
    <t>JG</t>
  </si>
  <si>
    <t>DISPENSADOR DE PAPEL</t>
  </si>
  <si>
    <t>DISPENSADOR JABÓN</t>
  </si>
  <si>
    <t>12. MAMPOSTERIA</t>
  </si>
  <si>
    <t xml:space="preserve">MURO EN BLOQUE DE ARCILLA NO.5 E=0.15 MTS (0.33X0.115X0.23) MTS. </t>
  </si>
  <si>
    <t>REPARACION DE FISURAS SOBRE MURO, INCLUYE REGATAS, INSTALACION DE GRAPAS EN VARILLA DE 1/4" Y ANCLAJE EPOXICO, RESANE DEL AREA INTERVENIDA.</t>
  </si>
  <si>
    <t>13. ASEO GENERAL</t>
  </si>
  <si>
    <t>LIMPIEZA GENERAL INTERIOR Y EXTERIOR</t>
  </si>
  <si>
    <t>RETIRO DE SOBRANTES FUERA DE LA UNIDAD</t>
  </si>
  <si>
    <t>TOTAL DE LA PROPUESTA  SIN AIU</t>
  </si>
  <si>
    <t>DISCRIMINACIÓN DE  AIU</t>
  </si>
  <si>
    <t>A</t>
  </si>
  <si>
    <t>I</t>
  </si>
  <si>
    <t>U</t>
  </si>
  <si>
    <t>IVA</t>
  </si>
  <si>
    <t>TOTAL DE LA PROPUESTA ECONÓMICA</t>
  </si>
  <si>
    <t>RUBRO: A-02-02-02-005-004-01-1-16: adquisición de servicios- servicios generales de construcción de edificaciones residenciales-MANTENIMIENTO ADECUACION Y MEJORAMIENTO DE VIVIENDAS FISCALES  Y ALOJAMIENTO HASTA POR LA SUMA DE $ 232.761.272</t>
  </si>
  <si>
    <t>MANTENIMIENTO CUBIERTAS</t>
  </si>
  <si>
    <t>CAPÍTULO</t>
  </si>
  <si>
    <t>CANTIDAD</t>
  </si>
  <si>
    <t>RETIRO DE CANOAS, BAJANTES, RUANAS Y TUBERIAS. INCLUYE EL CARGUE, TRANSPORTE, DISPOSICION FINAL DE ESCOMBROS EN BOTADEROS OFICIALES. ALTURA APRÓX 3,5M.</t>
  </si>
  <si>
    <t>RETIRO DE CUBIERTA EN TEJA ESPAÑOLA EN FIBROCEMENTO Y TEJA DE BARRO, INCLUYE CABALLETES, LIMAHOYAS, LIMATESAS, RUANAS, DISPOSICION FINAL DE ESCOMBROS EN BOTADEROS OFICIALES, ALTURA APRÓX 3,5M.</t>
  </si>
  <si>
    <t>RETIRO DE TELA ASFÁLTICA EXISTENTE. INCLUYE MALLA DE GALLINERO, MORTEROS DE PEGA, CARGUE, TRANSPORTE Y BOTADA DE ESCOMBROS. ALTURA APRÓX 3,5M.</t>
  </si>
  <si>
    <t>2. CUBIERTA</t>
  </si>
  <si>
    <t>SIPS DE TEJAS TIPO ESPAÑOLA O COLONIAL EN FIBROCEMENTO. INCLUYE GANCHOS, AMARRES, ENCOROCE, LISTONES Y DEMÁS ELEMENTOS NECESARIOS HASTA GARANTIZAR SU PERFECTA ALINEACIÓN Y FUNCIONAMIENTO. ALTURA APRÓX 3,5M.</t>
  </si>
  <si>
    <t>SIPS DE CABALLETE ARTICULADO INFERIOR Y SUPERIOR PARA CUBIERTA TIPO ESPAÑOLA 0,90 M, INCLUYE GANCHOS, AMARRAS, Y TODO LO NECESARIO PARA SU CORRECTO FUNCIONAMIENTO. ALTURA APRÓX 3,5M.</t>
  </si>
  <si>
    <t>SIPS DE LIMATESA TERMINAL DE 1,6M, PARA CUBIERTA TIPO ESPAÑOLA.  INCLUYE GANCHOS, AMARRAS, Y TODO LO NECESARIO PARA SU CORRECTO FUNCIONAMIENTO. ALTURA APRÓX 3,5M.</t>
  </si>
  <si>
    <t>SIPS MANTO ASFÁLTICO PREFABRICADO, A BASE DE ASFALTOS OXIDADOS. REFORZADO CON ARMADURA CENTRAL DE POLIÉSTER DE 70 G/M2. ESTÁ PROVISTO EN LA CARA INFERIOR DE UNA LÁMINA DE POLIETILENO  PROTECTOR ANTIADHERENTE Y QUE DEBE SER RETIRADO LA APLICACIÓN DEL PRODUCTO. EN LA CARA SUPERIOR ESTÁ PROVISTO DE UNA LÁMINA DE POLIETILENO NEGRO IMPRESA CON LA MARCA DEL PRODUCTO Y QUE ACTÚA COMO PROTECCIÓN ADICIONAL.</t>
  </si>
  <si>
    <t>CUALIDADES DEL MANTO ASFÁLTICA</t>
  </si>
  <si>
    <t>COMPLETAMENTE IMPERMEABLE.</t>
  </si>
  <si>
    <t>RESISTEN EL ENVEJECIMIENTO Y LA CONTAMINACIÓN, AGENTES ATMOSFÉRICOS Y LA ACCIÓN MICROBIOLÓGICA, NO SON ATACADOS POR INSECTOS, ROEDORES O PÁJAROS.</t>
  </si>
  <si>
    <t>SON FLEXIBLES, ACOPLÁNDOSE A CUALQUIER FORMA DE SUPERFICIE.</t>
  </si>
  <si>
    <t>SE REQUIERE SIEMPRE DE PROTECCIÓN (TEJA) ANTE LOS RAYOS UV DEL SOL.</t>
  </si>
  <si>
    <t>NO SE ACONSEJA EN EDIFICACIONES CON ESTRUCTURAS FLEXIBLES O SUJETAS A DILATACIÓN Y CONTRACCIONES POR CAMBIOS DE TEMPERATURA.</t>
  </si>
  <si>
    <t>PESO POR ROLLO: 22 KG, DIMENSIONES: 20 M DE LARGO POR 1.20 M DE  ANCHO, ESPESOR NOMINAL: DE 1,0 MM A 1,2MM.INCLUYE LIMPIEZA DE LA SUPERFICIE A CUBRIR APLICACIÓN DE CALOR  PARA SELLO DE JUNTAS, ASÍ MISMO DEMÁS ELEMENTOS NECESARIOS HASTA  GARANTIZAR SU PERFECTA ALINEACIÓN Y FUNCIONAMIENTO.</t>
  </si>
  <si>
    <t>ALTURA APRÓ X 5M.</t>
  </si>
  <si>
    <t>SIPS DE CANOA EN "U" EN LÁMINA GALVANIZADA CALIBRE 20, DESARROLLO  0.50M. CON SOLDADURA ESTAÑO. INCLUYE EMBUDOS O SOSCOS, TAPAS EN EL MISMO  MATERIAL DE LA CANOA, SOPORTES, TORNILLOS AUTOPERFORANTES,  ANTICORROSIVO EPÓXICO POR AMBAS CARAS, ACABADO CON ESMALTE EN LA  CARA INFERIOR A LA VISTA, REMATES LATERALES, BOQUILLAS Y TODOS LOS  ELEMENTOS NECESARIOS PARA SU CORRECTA INSTALACIÓN Y  FUNCIONAMIENTO. ALTURA APRÓX 3,5M.</t>
  </si>
  <si>
    <t>SIPS DE RUANA Y/O LIMAHOYAS EN LÁMINA GALVANIZADA CALIBRE 24., DESARROLLO 40 CM.  INCLUYE CANCHADA DE MURO, FAJA DE REVOQUE IMPERMEABILIZADA, CON  FILETE., PINTURA ANTICORROSIVA Y ESMALTE, PESTAÑA DE 5 CM,  REVESTIMENTO EN POLIUREA, FOIL Y TODOS LOS ELEMENTOS NECESARIOS  PARA SU CORRECTO FUNCIONAMIENTO. ALTURA APRÓX 3,5M.</t>
  </si>
  <si>
    <t>SIPS DE BAJANTES EN LÁMINA GALVANIZADA CAL. 20 DE SECCIÓN 3"X3".  INCLUYE ALINEACIÓN, NIVELACIÓN, SOLDADURAS,2 SEMICODOS Y UN CODO, APLICACIÓN DE WASH PRIMER Y ANTICORROSIVO ROJO COLONIAL Y DEMÁS ELEMENTOS NECESARIOS HASTA LOGRAR SU CORRECTO FUNCIONAMIENTO Y PRESENTACIÓN. ALTURA APRÓ X 3,5M.</t>
  </si>
  <si>
    <t>MANTENIMIENTO CIELO RASO EN TABLILLA DE TECHO MACHIMBRADA, INCLUYE: CAMBIO DE PIEZAS DETERIORADAS, LIJADO, INMUNIZADO CON IMPRANOL COLOR SIMILAR AL EXISTENTE Y TODOS LOS ACCESORIOS PARA SU MONTAJE E INSTALACION.</t>
  </si>
  <si>
    <t>MANTENIMIENTO ESTRUCTURA EN MADERA, INCLUYE: CAMBIO DE LISTONES DETERIORADOS EN ABARCO DE 17X7 Y 5X9 CM, LIJADO, INMUNIZADO CON IMPRANOL COLOR SIMILAR AL EXISTENTE Y TODOS LOS ACCESORIOS REQUERIDOS PARA SU MONTAJE E INSTALACION.</t>
  </si>
  <si>
    <t>3. ACABADOS E IMPERMEABILIZACIONES</t>
  </si>
  <si>
    <t>LAVADO, DESMANCHADO Y MANTENIMIENTO GENERAL A  PISO CERAMICO INCLUYE PREPARACIÓN DE JUNTAS Y APLICACIÓN DE LECHADA O BOQUILLA.</t>
  </si>
  <si>
    <t>4. MORTEROS Y CONCRETOS</t>
  </si>
  <si>
    <t>5. MAMPOSTERIA</t>
  </si>
  <si>
    <t>6. PINTURA</t>
  </si>
  <si>
    <t>PINTURA KORAZA SOBRE PAÑETE TRES MANOS (INCLUYE FILOS Y DILATACIONES)</t>
  </si>
  <si>
    <t>ESTUCO Y VINILO TIPO-1,  3 MANOS (INCLUYE ESTUCO, FILOS Y DILATACIONES)</t>
  </si>
  <si>
    <t>7. ASEO GENERAL</t>
  </si>
  <si>
    <t>MANTENIMIENTO REDES ELECTRICAS</t>
  </si>
  <si>
    <t>DESMONTE Y/O DESINSTALACION  DE TANQUE ELEVADO EXISTENTE (DISPOSICION FINAL DE RESIDUOS)</t>
  </si>
  <si>
    <t>DESMONTE, RETIRO Y TRANSPORTE A SITIO AUTORIZADO DEL SISTEMA ELÉCTRICO EXISTENTE EN EL SITIO A INTERVENIR (TOMAS, TABLEROS, LUMINARIAS, INTERRUPTORES, TUBERÍA, CABLEADO, SALIDA, CAJA, APARATO ETC.) DE ACUERDO A LA DESCRIPCIÓN EN LAS ESPECIFICACIONES TÉCNICAS, ESTOS ELEMENTOS DEBERÁN SER ENTREGADOS AL SUPERVISOR MEDIANTE ACTA.</t>
  </si>
  <si>
    <t>2. INSTALACIONES HIDRAULICAS</t>
  </si>
  <si>
    <t>SIPS TANQUE ELEVADO DE ALMACENAMIENTO PLASTICO DE 500 LTS. INCLUYE TUBERIA, ACCESORIOS PVC, REGISTRO, CHEQUE, FLOTADOR Y TODOS LOS ELEMENTOS NECESARIOS PARA SU CORRECTA INSTALACION Y FUNCIONAMIENTO.</t>
  </si>
  <si>
    <t>3. INSTALACIONES ELECTRICAS</t>
  </si>
  <si>
    <t>SIPS TABLERO DE DISTRIBUCIÓN BIFÁSICO INDUSTRIAL GRADO DE PROTECCIÓN IP 31 DE 08 PUESTOS,  A INSTALAR SOBREPUESTO EN PARED, DE ACUERDO A DIAGRAMA UNIFILAR, BARRA DE NEUTRO Y TIERRA INDEPENDIENTES, INCLUYE: PUERTA, FRENTE MUERTO EN LAMINA DEL MISMO COFRE, CHAPA,  LLAVES, BARRAJES DE FASES, NEUTRO Y TIERRA, INTERRUPTORES TERMOMAGNÉTICOS   SEGÚN DIAGRAMA UNIFILAR (TRNGB)</t>
  </si>
  <si>
    <t xml:space="preserve">CANALETA PLASTICA TIPO DLP DIMENSIONES  100 * 45 MM (INCLUYE ACCESORIOS, CURVAS, DERIVAQCIONES, TERMINALES, DIVISIÓNES )  </t>
  </si>
  <si>
    <t>SIPS ACOMETIDA 2XCUXTHWN X AWG NO. 8 (FASES) + 1XCUXTHWNXAWG NO. 8 (NEUTRO) + 1XCUXAWG TIERRA NO. 8. ACOMETIDA  A TABLERO TRGNB</t>
  </si>
  <si>
    <t>SALIDA PARA APARATOS (LUMINARIAS Y TOMAS MONOFASICAS), INCLUYE, CABLEADO Y ACCESORIOS 3XCUXTHWN NO 12 (FASE, NEUTRO Y TIERRA) NO INCLUYE APARATO.</t>
  </si>
  <si>
    <t>SIPS DE INTERRUPTOR SENCILLO</t>
  </si>
  <si>
    <t>SIPS DE INTERRUPTOR DOBLES</t>
  </si>
  <si>
    <t>SIPS CON TOMACORRIENTE DOBLE MONOFÁSICA 15A./120V.(1Ø+N+PT) (RED NORMAL). INCLUYE ACCESORIOS.</t>
  </si>
  <si>
    <t>SIPS PLAFON ROSCA E27 15A./120V.(1Ø+N+PT) (RED NORMAL)  INCLUYE ACCESORIOS.</t>
  </si>
  <si>
    <t>SIPS DE APARATO TIMBRE DIN-DON INCLUYE INTERRUPTOR PULSADOR</t>
  </si>
  <si>
    <t>3.10</t>
  </si>
  <si>
    <t>SIPS DE SISTEMA DE SISTEMA DE PUESTA A TIERRA TIPO CONTRAPESO  PARA SISTEMA DE APANTALLAMIENTO, INCLUYE VARILLA CW 5/8"X2.4M COBRE-COBRE 99%, SOLDADURA EXOTÉRMICA, BOLSA FAVIGEL POR CADA VARILLA,CABLE CU DESNUDO NO. 4 AWG, CAJAS DE INSPECCIÓN PREFABRICADAS EN CONCRETO DE DIMENSIONES (0,30X0,30X0,30)M PARA VERIFICACIÓN DE PUNTOS DE CONEXIÓN Y MEDICIÓN ACCESIBLES, Y TODO LO NECESARIO PARA GARANTIZAR SU CORRECTO FUNCIONAMIENTO Y UNA RESISTENCIA MENOR A 10 OHMIOS (RETIE 15.4)</t>
  </si>
  <si>
    <t>4. PAÑETES</t>
  </si>
  <si>
    <t>5. PINTURA</t>
  </si>
  <si>
    <t>6. ASEO GENERAL</t>
  </si>
  <si>
    <t>RUBRO: A-02-02-02-005-004-01-2-16: adquisición de servicios- servicios generales de construcción de edificaciones no residenciales- MANTENIMIENTO BIENES INMUEBLES POR LA SUMA DE $ 40.000.000</t>
  </si>
  <si>
    <t>CUBIERTA HANGAR</t>
  </si>
  <si>
    <t>1. CUBIERTAS</t>
  </si>
  <si>
    <t xml:space="preserve">SUMINISTRO E INSTALACIÓN DE TEJA STEEL STANDING SEAM TIPO PANEL COLMENA O SIMILAR COLOR A DEFINIR INCLUYE CABALLETES, LIMATESAS, LIMAHOYAS REMATES LATERALES CONTRA MUROS Y TODO ACCESORIO NECESARIO PARA SU INSTALACION Y CORRECTO FUNCIONAMIENTO. </t>
  </si>
  <si>
    <t>SUMINISTRO E INTALACION DE TEJA ETERNIT NO. 6 CON LA CARA EXTERIOR PINTADA CON PINTURA TIPO KORAZA COLOR A DEFINIR INCLUYE CABALLETES, LIMATESAS, LIMAHOYAS, REMATES LATERALES CONTRA MUROS Y TODOS LOS ACCESORIOS NECESARIOS PARA SU INSTALACION Y CORRECTO FUNCIONAMIENTO.</t>
  </si>
  <si>
    <t>MANTENIMIENTO CANAL AGUAS LLUVIAS DESARROLLO APROX 0,90 M (INCLUYE CONTROL CORROSION Y SELLO DE GOTERAS, APLICACIÓN DE PINTURA BITUMINOSA, ESMALTE EXTERIOR Y AJUSTE DE LA MISMA)</t>
  </si>
  <si>
    <t>2. PINTURA</t>
  </si>
  <si>
    <t>SUMINISTRO E INSTALACION DE ESTUCO</t>
  </si>
  <si>
    <t>3. ASEO GENERAL</t>
  </si>
  <si>
    <t>IMPERMEABILIZACIÓN GUARDIA</t>
  </si>
  <si>
    <t>REMOCIÓN MANTO IMPERMEABILIZANTE EN PLACA DE CUBIERTA</t>
  </si>
  <si>
    <t>DESMONTE  AIRE ACONDICIONADO (CONDENSADORA).  INCLUYE POSTERIOR REINSTALACIÓN.</t>
  </si>
  <si>
    <t>2. ACABADOS E IMPERMEABILIZACIONES</t>
  </si>
  <si>
    <t>MANTO ASFALTICO  METAL FL-100 10M2 3MM O SIMILAR GARANTÍA, 10 AÑOS RESISTENCIA 650 ± 150 N/ 50 MM NORMA ISO 9001:2008. NO. CO11/4442 INCLUYE DISOLVENTES Y APLICADORES, REFUERZO EN POLIETILENO, ACABADO EN FOIL DE ALUMINIO GOFRADO PUNTA DE DIAMANTE, ESPESOR 3,0 MM, INCLUYE SELLO DE SIFONES Y PINTURA BITUMINOSA.</t>
  </si>
  <si>
    <t>3. PINTURA</t>
  </si>
  <si>
    <t>PINTURA  ANTICORROSIVO Y ESMALTE</t>
  </si>
  <si>
    <t>4. ASEO GENERAL</t>
  </si>
  <si>
    <t xml:space="preserve">RUBRO: A-02-02-02-005-004-01-2-10: adquisición de servicios- servicios generales de construcción de edificaciones no residenciales- MANTENIMIENTO Y ADECUACION PARA EL RANCHO DE TROPA DEL COMANDO AEREO DE COMATE Nº5, HASTA POR LA SUMA DE $100.000.000 </t>
  </si>
  <si>
    <t>MANTENIMIENTO RANCHO DE TROPA</t>
  </si>
  <si>
    <t>DESMONTE DE VENTANERIA EN MADERA, INCLUYE VIDRIO Y ANGEOS</t>
  </si>
  <si>
    <t>DESMONTE LUMINARIA EXISTENTE EN SITIO A INTERVENIR, INCLUYE RETIRO DE LUMINARIAS, TOMACORRIENTES, APARATOS, TUBERÍA, CABLEADO.</t>
  </si>
  <si>
    <t>DESMONTE DE CIELORRASO</t>
  </si>
  <si>
    <t>1.10</t>
  </si>
  <si>
    <t>DEMOLICIÓN DE CUBIERTA TEJA TERMOACUSTICA + ASBESTO CEMENTO (INCLUYE ACCESORIOS DE CUBIERTA)</t>
  </si>
  <si>
    <t>RELLENO COMPACTADO CON MATERIAL DE EXCAVACIÓN</t>
  </si>
  <si>
    <t>3. CIMENTACION</t>
  </si>
  <si>
    <t>PLACA DE CONTRAPISO EN CONCRETO DE 3.000 PSI IMPERMEABILIZADO, SEGÚN PLANOS. INCLUYE MANO DE OBRA, FORMALETAS, EQUIPOS Y HERRAMIENTAS NECESARIAS, E=0.10 M</t>
  </si>
  <si>
    <t>PLACA DE ENTREPISO MACIZA EN CONCRETO DE 4.000 PSI  E=0.25 M SEGÚN PLANOS. INCLUYE, MANO DE OBRA, FORMALETAS, EQUIPOS Y HERRAMIENTAS NECESARIAS.</t>
  </si>
  <si>
    <t>COLUMNA EN CONCRETO DE 3.000 PSI SEGÚN PLANOS. INCLUYE MANO DE OBRA, FORMALETAS, EQUIPOS Y HERRAMIENTAS NECESARIAS</t>
  </si>
  <si>
    <t>ZAPATA EN CONCRETO DE 3.000 PSI IMPERMEABILIZADO SEGÚN PLANOS. INCLUYE, MANO DE OBRA, FORMALETAS, EQUIPOS Y HERRAMIENTAS NECESARIAS</t>
  </si>
  <si>
    <t xml:space="preserve">VIGA DE AMARRE EN CONCRETO DE 3.000 PSI IMPERMEABILIZADO SEGÚN PLANOS. INCLUYE MANO DE OBRA, FORMALETAS, EQUIPOS Y HERRAMIENTAS NECESARIAS </t>
  </si>
  <si>
    <t>4. INSTALACIONES HIDROSANITARIAS</t>
  </si>
  <si>
    <t>4.1. PRELIMINARES</t>
  </si>
  <si>
    <t>4.1.3</t>
  </si>
  <si>
    <t>4.2. INSTALACIONES HIDRAULICAS</t>
  </si>
  <si>
    <t>4,2,1</t>
  </si>
  <si>
    <t>4,2,2</t>
  </si>
  <si>
    <t>REGISTRO DE AGUA FRIA INCLUYE TAPA Y CAJA Ø 1/2"</t>
  </si>
  <si>
    <t>4.3. INSTALACIONES HIDRAULICAS AGUA CALIENTE</t>
  </si>
  <si>
    <t>4,3,2</t>
  </si>
  <si>
    <t>PUNTO DE AGUA CALIENTE TUBERÍA ULTRATEMP Ø 1/2"</t>
  </si>
  <si>
    <t>4,3,3</t>
  </si>
  <si>
    <t>REGISTRO DE AGUA CALIENTE INCLUYE TAPA Y CAJA Ø 1/2"</t>
  </si>
  <si>
    <t>4.4. INSTALACIONES SANITARIAS</t>
  </si>
  <si>
    <t>4,4,2</t>
  </si>
  <si>
    <t>4,4,3</t>
  </si>
  <si>
    <t>4,4,4</t>
  </si>
  <si>
    <t>4,4,5</t>
  </si>
  <si>
    <t>4,4,7</t>
  </si>
  <si>
    <t>4,4,8</t>
  </si>
  <si>
    <t>4,4,9</t>
  </si>
  <si>
    <t xml:space="preserve">SANITARIO MANANTIAL BLANCO </t>
  </si>
  <si>
    <t>4,4,10</t>
  </si>
  <si>
    <t>4,4,11</t>
  </si>
  <si>
    <t>5. INSTALACIONES ELECTRICAS</t>
  </si>
  <si>
    <t>SUMINISTRO INSTALACIÓN Y PUESTA EN SERVICIO DE LUMINARIA LED PANEL 60X60 40W, INCLUYE CABLEADO (PE, HF, FR, LS, LIBRE DE HALÓGENOS, RETARDANTE A LA LLAMA, BAJA EMISIÓN DE HUMOS), TUBERÍA EMT 3/4", Y TODOS LOS ACCESORIOS NECESARIOS PARA GARANTIZAR SU CORRECTA INSTALACIÓN Y PUESTA EN SERVICIO</t>
  </si>
  <si>
    <t>SUMINISTRO INSTALACIÓN Y PUESTA EN SERVICIO DE SALIDA CON LUMINARIA SYLVANIA PANEL LED REDONDO 18W , TEMPERATURA DE COLOR 3000K, FLUJO LUMINOSO 1200 LM, TENSIÓN DE OPERACIÓN 100-277V, IP 20, MONTAJE DE SOPBREPONER, INCLUYE CABLEADO, DUCTERIA, CAJAS, CURVAS Y TODO LO NECESARIO PARA SU CORRECTO FUNCIONAMIENTO.</t>
  </si>
  <si>
    <t>6. SISTEMA DE GAS</t>
  </si>
  <si>
    <t>CALENTADOR DE ACUMULACION A GAS TIRO NATURAL 35 GALONES</t>
  </si>
  <si>
    <t>7. PAÑETES</t>
  </si>
  <si>
    <t>8. CIELO RASO</t>
  </si>
  <si>
    <t>9. ACABADOS E IMPERMEABILIZACIONES</t>
  </si>
  <si>
    <t>10. PINTURA</t>
  </si>
  <si>
    <t>11. CARPINTERIA EN MADERA</t>
  </si>
  <si>
    <t>ESCALERA MADERA ANCHO 1.0 M SEGÚN DISEÑO</t>
  </si>
  <si>
    <t>12. CARPINTERIA METALICA</t>
  </si>
  <si>
    <t>MANTENIMIENTO (CAMBIO DE BISAGRAS, AJUSTE CERRADURAS) PUERTAS METALICAS INCLUYE PINTURA ANTICORROSIVO Y ESMALTE</t>
  </si>
  <si>
    <t>13. CARPINTERIA EN ALUMINIO Y VIDRIO</t>
  </si>
  <si>
    <t>V-1 VENTANERIA CORREDIZA ALUMINIO SERIE 7038 DE TRES CUERPOS Y VIDRIO DE 5 MM EN FACHADA.</t>
  </si>
  <si>
    <t>14. MAMPOSTERIA</t>
  </si>
  <si>
    <t>MURO SUPERBOARD INTEMPERIE CON ESTRUCTURA  Y ACABADO 1 CARA E= 0,12 MTS. Y FRESCASA</t>
  </si>
  <si>
    <t>15. CUBIERTA</t>
  </si>
  <si>
    <t>17. ASEO GENERAL</t>
  </si>
  <si>
    <t>VALOR TOTAL AJUSTE</t>
  </si>
  <si>
    <t>CANTIDAD AJUSTE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</si>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</sst>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$&quot;* #,##0_-;\-&quot;$&quot;* #,##0_-;_-&quot;$&quot;* &quot;-&quot;_-;_-@_-"/>
    <numFmt numFmtId="164" formatCode="_(&quot;$&quot;\ * #,##0.00_);_(&quot;$&quot;\ * \(#,##0.00\);_(&quot;$&quot;\ * &quot;-&quot;??_);_(@_)"/>
    <numFmt numFmtId="165" formatCode="[$$-240A]\ #,##0.00"/>
    <numFmt numFmtId="166" formatCode="[$$-240A]\ #,##0.0"/>
    <numFmt numFmtId="167" formatCode="_(&quot;$&quot;\ * #,##0.0_);_(&quot;$&quot;\ * \(#,##0.0\);_(&quot;$&quot;\ * &quot;-&quot;_);_(@_)"/>
    <numFmt numFmtId="168" formatCode="_(&quot;$&quot;\ * #,##0.00_);_(&quot;$&quot;\ * \(#,##0.00\);_(&quot;$&quot;\ * &quot;-&quot;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u/>
      <sz val="10"/>
      <color theme="1"/>
      <name val="Arial Narrow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name val="Arial"/>
      <family val="2"/>
    </font>
    <font>
      <sz val="10"/>
      <color theme="0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</fills>
  <borders count="48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6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/>
    <xf numFmtId="0" fontId="7" fillId="0" borderId="0" applyNumberFormat="0"/>
  </cellStyleXfs>
  <cellXfs count="180">
    <xf numFmtId="0" fontId="0" fillId="0" borderId="0" xfId="0"/>
    <xf numFmtId="0" fontId="2" fillId="0" borderId="0" xfId="0" applyFont="1" applyBorder="1"/>
    <xf numFmtId="0" fontId="3" fillId="0" borderId="0" xfId="0" applyFont="1" applyFill="1" applyBorder="1" applyAlignment="1">
      <alignment horizontal="center" vertical="center" wrapText="1"/>
    </xf>
    <xf numFmtId="164" fontId="3" fillId="0" borderId="0" xfId="1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 wrapText="1"/>
    </xf>
    <xf numFmtId="0" fontId="6" fillId="0" borderId="9" xfId="0" applyFont="1" applyBorder="1" applyAlignment="1">
      <alignment horizontal="justify" vertical="center" wrapText="1"/>
    </xf>
    <xf numFmtId="0" fontId="2" fillId="0" borderId="9" xfId="0" applyFont="1" applyBorder="1" applyAlignment="1">
      <alignment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vertical="center" wrapText="1"/>
    </xf>
    <xf numFmtId="10" fontId="3" fillId="5" borderId="10" xfId="2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6" fillId="0" borderId="2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justify" vertical="center" wrapText="1"/>
    </xf>
    <xf numFmtId="0" fontId="6" fillId="7" borderId="9" xfId="0" applyFont="1" applyFill="1" applyBorder="1" applyAlignment="1">
      <alignment vertical="center" wrapText="1"/>
    </xf>
    <xf numFmtId="165" fontId="2" fillId="0" borderId="0" xfId="0" applyNumberFormat="1" applyFont="1" applyBorder="1"/>
    <xf numFmtId="165" fontId="6" fillId="0" borderId="14" xfId="0" applyNumberFormat="1" applyFont="1" applyBorder="1" applyAlignment="1">
      <alignment horizontal="center" vertical="center" wrapText="1"/>
    </xf>
    <xf numFmtId="165" fontId="3" fillId="6" borderId="8" xfId="0" applyNumberFormat="1" applyFont="1" applyFill="1" applyBorder="1" applyAlignment="1">
      <alignment horizontal="center" vertical="center"/>
    </xf>
    <xf numFmtId="166" fontId="3" fillId="0" borderId="0" xfId="0" applyNumberFormat="1" applyFont="1" applyFill="1" applyBorder="1" applyAlignment="1">
      <alignment horizontal="center" vertical="center" wrapText="1"/>
    </xf>
    <xf numFmtId="166" fontId="3" fillId="0" borderId="0" xfId="1" applyNumberFormat="1" applyFont="1" applyFill="1" applyBorder="1" applyAlignment="1">
      <alignment horizontal="center" vertical="center"/>
    </xf>
    <xf numFmtId="166" fontId="6" fillId="0" borderId="0" xfId="0" applyNumberFormat="1" applyFont="1" applyBorder="1" applyAlignment="1">
      <alignment horizontal="center" vertical="center" wrapText="1"/>
    </xf>
    <xf numFmtId="166" fontId="2" fillId="0" borderId="0" xfId="0" applyNumberFormat="1" applyFont="1" applyBorder="1"/>
    <xf numFmtId="166" fontId="3" fillId="0" borderId="0" xfId="1" applyNumberFormat="1" applyFont="1" applyBorder="1" applyAlignment="1">
      <alignment horizontal="center" vertical="center"/>
    </xf>
    <xf numFmtId="166" fontId="5" fillId="0" borderId="7" xfId="0" applyNumberFormat="1" applyFont="1" applyBorder="1" applyAlignment="1">
      <alignment horizontal="center" vertical="center" wrapText="1"/>
    </xf>
    <xf numFmtId="0" fontId="8" fillId="0" borderId="0" xfId="0" applyFont="1" applyBorder="1"/>
    <xf numFmtId="167" fontId="8" fillId="0" borderId="0" xfId="0" applyNumberFormat="1" applyFont="1" applyAlignment="1">
      <alignment horizontal="left" indent="3"/>
    </xf>
    <xf numFmtId="168" fontId="8" fillId="0" borderId="0" xfId="0" applyNumberFormat="1" applyFont="1" applyAlignment="1">
      <alignment horizontal="left" indent="3"/>
    </xf>
    <xf numFmtId="0" fontId="2" fillId="0" borderId="0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/>
    </xf>
    <xf numFmtId="0" fontId="6" fillId="0" borderId="42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justify" vertical="center" wrapText="1"/>
    </xf>
    <xf numFmtId="166" fontId="6" fillId="0" borderId="35" xfId="0" applyNumberFormat="1" applyFont="1" applyBorder="1" applyAlignment="1">
      <alignment horizontal="center" vertical="center" wrapText="1"/>
    </xf>
    <xf numFmtId="166" fontId="6" fillId="0" borderId="24" xfId="0" applyNumberFormat="1" applyFont="1" applyBorder="1" applyAlignment="1">
      <alignment horizontal="center" vertical="center" wrapText="1"/>
    </xf>
    <xf numFmtId="166" fontId="6" fillId="0" borderId="29" xfId="0" applyNumberFormat="1" applyFont="1" applyBorder="1" applyAlignment="1">
      <alignment horizontal="center" vertical="center" wrapText="1"/>
    </xf>
    <xf numFmtId="166" fontId="6" fillId="0" borderId="43" xfId="0" applyNumberFormat="1" applyFont="1" applyBorder="1" applyAlignment="1">
      <alignment horizontal="center" vertical="center" wrapText="1"/>
    </xf>
    <xf numFmtId="166" fontId="5" fillId="0" borderId="29" xfId="0" applyNumberFormat="1" applyFont="1" applyBorder="1" applyAlignment="1">
      <alignment horizontal="center" vertical="center" wrapText="1"/>
    </xf>
    <xf numFmtId="166" fontId="2" fillId="0" borderId="10" xfId="0" applyNumberFormat="1" applyFont="1" applyBorder="1" applyAlignment="1">
      <alignment horizontal="center" vertical="center" wrapText="1"/>
    </xf>
    <xf numFmtId="166" fontId="2" fillId="0" borderId="13" xfId="0" applyNumberFormat="1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166" fontId="5" fillId="0" borderId="10" xfId="0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/>
    </xf>
    <xf numFmtId="165" fontId="3" fillId="0" borderId="34" xfId="0" applyNumberFormat="1" applyFont="1" applyBorder="1"/>
    <xf numFmtId="0" fontId="6" fillId="0" borderId="24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/>
    </xf>
    <xf numFmtId="166" fontId="2" fillId="0" borderId="35" xfId="1" applyNumberFormat="1" applyFont="1" applyBorder="1" applyAlignment="1">
      <alignment horizontal="right" vertical="center" wrapText="1"/>
    </xf>
    <xf numFmtId="166" fontId="2" fillId="0" borderId="10" xfId="1" applyNumberFormat="1" applyFont="1" applyBorder="1" applyAlignment="1">
      <alignment horizontal="right" vertical="center" wrapText="1"/>
    </xf>
    <xf numFmtId="165" fontId="3" fillId="0" borderId="0" xfId="1" applyNumberFormat="1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165" fontId="3" fillId="9" borderId="33" xfId="0" applyNumberFormat="1" applyFont="1" applyFill="1" applyBorder="1" applyAlignment="1">
      <alignment horizontal="center" vertical="center" wrapText="1"/>
    </xf>
    <xf numFmtId="165" fontId="2" fillId="9" borderId="10" xfId="0" applyNumberFormat="1" applyFont="1" applyFill="1" applyBorder="1" applyAlignment="1">
      <alignment horizontal="center" vertical="center" wrapText="1"/>
    </xf>
    <xf numFmtId="165" fontId="3" fillId="9" borderId="13" xfId="0" applyNumberFormat="1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5" fillId="0" borderId="3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/>
    </xf>
    <xf numFmtId="0" fontId="5" fillId="4" borderId="40" xfId="0" applyFont="1" applyFill="1" applyBorder="1" applyAlignment="1">
      <alignment horizontal="center" vertical="center"/>
    </xf>
    <xf numFmtId="0" fontId="5" fillId="4" borderId="19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 wrapText="1"/>
    </xf>
    <xf numFmtId="0" fontId="5" fillId="8" borderId="40" xfId="0" applyFont="1" applyFill="1" applyBorder="1" applyAlignment="1">
      <alignment horizontal="center" vertical="center" wrapText="1"/>
    </xf>
    <xf numFmtId="0" fontId="5" fillId="8" borderId="19" xfId="0" applyFont="1" applyFill="1" applyBorder="1" applyAlignment="1">
      <alignment horizontal="center" vertical="center" wrapText="1"/>
    </xf>
    <xf numFmtId="0" fontId="6" fillId="0" borderId="40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/>
    </xf>
    <xf numFmtId="0" fontId="5" fillId="0" borderId="29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166" fontId="6" fillId="0" borderId="35" xfId="0" applyNumberFormat="1" applyFont="1" applyBorder="1" applyAlignment="1">
      <alignment horizontal="center" vertical="center" wrapText="1"/>
    </xf>
    <xf numFmtId="166" fontId="6" fillId="0" borderId="36" xfId="0" applyNumberFormat="1" applyFont="1" applyBorder="1" applyAlignment="1">
      <alignment horizontal="center" vertical="center" wrapText="1"/>
    </xf>
    <xf numFmtId="165" fontId="2" fillId="0" borderId="10" xfId="0" applyNumberFormat="1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wrapText="1"/>
    </xf>
    <xf numFmtId="0" fontId="4" fillId="2" borderId="4" xfId="0" applyFont="1" applyFill="1" applyBorder="1" applyAlignment="1">
      <alignment horizontal="center" wrapText="1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8" borderId="31" xfId="0" applyFont="1" applyFill="1" applyBorder="1" applyAlignment="1">
      <alignment horizontal="center" vertical="center"/>
    </xf>
    <xf numFmtId="0" fontId="5" fillId="8" borderId="32" xfId="0" applyFont="1" applyFill="1" applyBorder="1" applyAlignment="1">
      <alignment horizontal="center" vertical="center"/>
    </xf>
    <xf numFmtId="0" fontId="5" fillId="8" borderId="33" xfId="0" applyFont="1" applyFill="1" applyBorder="1" applyAlignment="1">
      <alignment horizontal="center" vertical="center"/>
    </xf>
    <xf numFmtId="0" fontId="5" fillId="8" borderId="18" xfId="0" applyFont="1" applyFill="1" applyBorder="1" applyAlignment="1">
      <alignment horizontal="center" vertical="center"/>
    </xf>
    <xf numFmtId="0" fontId="5" fillId="8" borderId="40" xfId="0" applyFont="1" applyFill="1" applyBorder="1" applyAlignment="1">
      <alignment horizontal="center" vertical="center"/>
    </xf>
    <xf numFmtId="0" fontId="5" fillId="8" borderId="1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5" borderId="8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165" fontId="2" fillId="7" borderId="18" xfId="1" applyNumberFormat="1" applyFont="1" applyFill="1" applyBorder="1" applyAlignment="1">
      <alignment horizontal="right" vertical="center"/>
    </xf>
    <xf numFmtId="165" fontId="2" fillId="7" borderId="19" xfId="1" applyNumberFormat="1" applyFont="1" applyFill="1" applyBorder="1" applyAlignment="1">
      <alignment horizontal="right" vertical="center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3" fillId="5" borderId="22" xfId="0" applyFont="1" applyFill="1" applyBorder="1" applyAlignment="1">
      <alignment horizontal="center" vertical="center" wrapText="1"/>
    </xf>
    <xf numFmtId="165" fontId="3" fillId="0" borderId="20" xfId="1" applyNumberFormat="1" applyFont="1" applyBorder="1" applyAlignment="1">
      <alignment horizontal="right" vertical="center"/>
    </xf>
    <xf numFmtId="165" fontId="3" fillId="0" borderId="22" xfId="1" applyNumberFormat="1" applyFont="1" applyBorder="1" applyAlignment="1">
      <alignment horizontal="right" vertical="center"/>
    </xf>
    <xf numFmtId="0" fontId="6" fillId="0" borderId="12" xfId="0" applyFont="1" applyBorder="1" applyAlignment="1">
      <alignment horizontal="center" vertical="center"/>
    </xf>
    <xf numFmtId="165" fontId="6" fillId="0" borderId="12" xfId="0" applyNumberFormat="1" applyFont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3" fillId="5" borderId="17" xfId="0" applyFont="1" applyFill="1" applyBorder="1" applyAlignment="1">
      <alignment horizontal="center" vertical="center" wrapText="1"/>
    </xf>
    <xf numFmtId="165" fontId="3" fillId="0" borderId="15" xfId="1" applyNumberFormat="1" applyFont="1" applyBorder="1" applyAlignment="1">
      <alignment horizontal="right" vertical="center"/>
    </xf>
    <xf numFmtId="165" fontId="3" fillId="0" borderId="17" xfId="1" applyNumberFormat="1" applyFont="1" applyBorder="1" applyAlignment="1">
      <alignment horizontal="right" vertical="center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165" fontId="6" fillId="0" borderId="9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165" fontId="5" fillId="0" borderId="6" xfId="0" applyNumberFormat="1" applyFont="1" applyBorder="1" applyAlignment="1">
      <alignment horizontal="center" vertical="center" wrapText="1"/>
    </xf>
    <xf numFmtId="165" fontId="2" fillId="7" borderId="40" xfId="1" applyNumberFormat="1" applyFont="1" applyFill="1" applyBorder="1" applyAlignment="1">
      <alignment horizontal="right" vertical="center"/>
    </xf>
    <xf numFmtId="165" fontId="3" fillId="0" borderId="21" xfId="1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165" fontId="6" fillId="0" borderId="0" xfId="0" applyNumberFormat="1" applyFont="1" applyBorder="1" applyAlignment="1">
      <alignment horizontal="center" vertical="center" wrapText="1"/>
    </xf>
    <xf numFmtId="165" fontId="3" fillId="0" borderId="15" xfId="1" applyNumberFormat="1" applyFont="1" applyBorder="1" applyAlignment="1">
      <alignment horizontal="center" vertical="center"/>
    </xf>
    <xf numFmtId="165" fontId="3" fillId="0" borderId="16" xfId="1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/>
    </xf>
    <xf numFmtId="165" fontId="3" fillId="0" borderId="16" xfId="1" applyNumberFormat="1" applyFont="1" applyBorder="1" applyAlignment="1">
      <alignment horizontal="right" vertical="center"/>
    </xf>
    <xf numFmtId="0" fontId="6" fillId="0" borderId="8" xfId="0" applyFont="1" applyBorder="1" applyAlignment="1">
      <alignment horizontal="center" vertical="center" wrapText="1"/>
    </xf>
    <xf numFmtId="165" fontId="6" fillId="0" borderId="24" xfId="0" applyNumberFormat="1" applyFont="1" applyBorder="1" applyAlignment="1">
      <alignment horizontal="center" vertical="center" wrapText="1"/>
    </xf>
    <xf numFmtId="165" fontId="6" fillId="0" borderId="25" xfId="0" applyNumberFormat="1" applyFont="1" applyBorder="1" applyAlignment="1">
      <alignment horizontal="center" vertical="center" wrapText="1"/>
    </xf>
    <xf numFmtId="165" fontId="6" fillId="0" borderId="26" xfId="0" applyNumberFormat="1" applyFont="1" applyBorder="1" applyAlignment="1">
      <alignment horizontal="center" vertical="center" wrapText="1"/>
    </xf>
    <xf numFmtId="165" fontId="6" fillId="0" borderId="27" xfId="0" applyNumberFormat="1" applyFont="1" applyBorder="1" applyAlignment="1">
      <alignment horizontal="center" vertical="center" wrapText="1"/>
    </xf>
    <xf numFmtId="165" fontId="6" fillId="0" borderId="29" xfId="0" applyNumberFormat="1" applyFont="1" applyBorder="1" applyAlignment="1">
      <alignment horizontal="center" vertical="center" wrapText="1"/>
    </xf>
    <xf numFmtId="165" fontId="6" fillId="0" borderId="30" xfId="0" applyNumberFormat="1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166" fontId="6" fillId="0" borderId="24" xfId="0" applyNumberFormat="1" applyFont="1" applyBorder="1" applyAlignment="1">
      <alignment horizontal="center" vertical="center" wrapText="1"/>
    </xf>
    <xf numFmtId="166" fontId="6" fillId="0" borderId="26" xfId="0" applyNumberFormat="1" applyFont="1" applyBorder="1" applyAlignment="1">
      <alignment horizontal="center" vertical="center" wrapText="1"/>
    </xf>
    <xf numFmtId="166" fontId="6" fillId="0" borderId="29" xfId="0" applyNumberFormat="1" applyFont="1" applyBorder="1" applyAlignment="1">
      <alignment horizontal="center" vertical="center" wrapText="1"/>
    </xf>
    <xf numFmtId="165" fontId="6" fillId="0" borderId="43" xfId="0" applyNumberFormat="1" applyFont="1" applyBorder="1" applyAlignment="1">
      <alignment horizontal="center" vertical="center" wrapText="1"/>
    </xf>
    <xf numFmtId="165" fontId="6" fillId="0" borderId="45" xfId="0" applyNumberFormat="1" applyFont="1" applyBorder="1" applyAlignment="1">
      <alignment horizontal="center" vertical="center" wrapText="1"/>
    </xf>
    <xf numFmtId="165" fontId="6" fillId="0" borderId="35" xfId="0" applyNumberFormat="1" applyFont="1" applyBorder="1" applyAlignment="1">
      <alignment horizontal="center" vertical="center" wrapText="1"/>
    </xf>
    <xf numFmtId="165" fontId="6" fillId="0" borderId="36" xfId="0" applyNumberFormat="1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165" fontId="6" fillId="0" borderId="9" xfId="0" applyNumberFormat="1" applyFont="1" applyFill="1" applyBorder="1" applyAlignment="1">
      <alignment horizontal="center" vertical="center" wrapText="1"/>
    </xf>
    <xf numFmtId="166" fontId="6" fillId="0" borderId="9" xfId="0" applyNumberFormat="1" applyFont="1" applyFill="1" applyBorder="1" applyAlignment="1">
      <alignment horizontal="center" vertical="center" wrapText="1"/>
    </xf>
    <xf numFmtId="166" fontId="6" fillId="0" borderId="6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6" fontId="3" fillId="0" borderId="7" xfId="0" applyNumberFormat="1" applyFont="1" applyBorder="1" applyAlignment="1">
      <alignment horizontal="center" vertical="center" wrapText="1"/>
    </xf>
    <xf numFmtId="166" fontId="3" fillId="0" borderId="10" xfId="0" applyNumberFormat="1" applyFont="1" applyBorder="1" applyAlignment="1">
      <alignment horizontal="center" vertical="center" wrapText="1"/>
    </xf>
    <xf numFmtId="0" fontId="5" fillId="0" borderId="38" xfId="0" applyFont="1" applyBorder="1" applyAlignment="1">
      <alignment horizontal="center" vertical="center" wrapText="1"/>
    </xf>
    <xf numFmtId="0" fontId="5" fillId="4" borderId="4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44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166" fontId="5" fillId="0" borderId="46" xfId="0" applyNumberFormat="1" applyFont="1" applyBorder="1" applyAlignment="1">
      <alignment horizontal="center" vertical="center" wrapText="1"/>
    </xf>
    <xf numFmtId="166" fontId="5" fillId="0" borderId="47" xfId="0" applyNumberFormat="1" applyFont="1" applyBorder="1" applyAlignment="1">
      <alignment horizontal="center" vertical="center" wrapText="1"/>
    </xf>
    <xf numFmtId="166" fontId="5" fillId="0" borderId="29" xfId="0" applyNumberFormat="1" applyFont="1" applyBorder="1" applyAlignment="1">
      <alignment horizontal="center" vertical="center" wrapText="1"/>
    </xf>
    <xf numFmtId="166" fontId="5" fillId="0" borderId="30" xfId="0" applyNumberFormat="1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</cellXfs>
  <cellStyles count="6">
    <cellStyle name="Moneda" xfId="1" builtinId="4"/>
    <cellStyle name="Moneda [0] 2" xfId="3" xr:uid="{00000000-0005-0000-0000-000001000000}"/>
    <cellStyle name="Normal" xfId="0" builtinId="0"/>
    <cellStyle name="Normal 10" xfId="4" xr:uid="{00000000-0005-0000-0000-000003000000}"/>
    <cellStyle name="Normal 11" xfId="5" xr:uid="{00000000-0005-0000-0000-000004000000}"/>
    <cellStyle name="Porcentaje" xfId="2" builtinId="5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86"/>
  <sheetViews>
    <sheetView tabSelected="1" zoomScale="70" zoomScaleNormal="70" workbookViewId="0">
      <selection activeCell="K289" sqref="K289"/>
    </sheetView>
  </sheetViews>
  <sheetFormatPr baseColWidth="10" defaultColWidth="10.85546875" defaultRowHeight="12.75" x14ac:dyDescent="0.2"/>
  <cols>
    <col min="1" max="1" width="10.85546875" style="1"/>
    <col min="2" max="2" width="51" style="1" customWidth="1"/>
    <col min="3" max="3" width="8.7109375" style="1" customWidth="1"/>
    <col min="4" max="4" width="9.140625" style="1" customWidth="1"/>
    <col min="5" max="5" width="16.85546875" style="28" customWidth="1"/>
    <col min="6" max="6" width="16.7109375" style="28" customWidth="1"/>
    <col min="7" max="7" width="14.5703125" style="22" customWidth="1"/>
    <col min="8" max="8" width="12.28515625" style="16" customWidth="1"/>
    <col min="9" max="9" width="24.42578125" style="22" customWidth="1"/>
    <col min="10" max="10" width="27" style="28" customWidth="1"/>
    <col min="11" max="11" width="17.28515625" style="25" bestFit="1" customWidth="1"/>
    <col min="12" max="16384" width="10.85546875" style="1"/>
  </cols>
  <sheetData>
    <row r="1" spans="1:11" ht="12" customHeight="1" x14ac:dyDescent="0.2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</row>
    <row r="2" spans="1:11" ht="12" customHeight="1" x14ac:dyDescent="0.2">
      <c r="A2" s="71" t="s">
        <v>1</v>
      </c>
      <c r="B2" s="71"/>
      <c r="C2" s="71"/>
      <c r="D2" s="71"/>
      <c r="E2" s="71"/>
      <c r="F2" s="71"/>
      <c r="G2" s="71"/>
      <c r="H2" s="71"/>
      <c r="I2" s="71"/>
      <c r="J2" s="71"/>
    </row>
    <row r="3" spans="1:11" ht="12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</row>
    <row r="4" spans="1:11" ht="12" customHeight="1" x14ac:dyDescent="0.2">
      <c r="A4" s="71"/>
      <c r="B4" s="71"/>
      <c r="C4" s="71"/>
      <c r="D4" s="71"/>
      <c r="E4" s="71"/>
      <c r="F4" s="71"/>
      <c r="G4" s="71"/>
      <c r="H4" s="71"/>
      <c r="I4" s="71"/>
      <c r="J4" s="71"/>
    </row>
    <row r="5" spans="1:11" ht="13.5" thickBot="1" x14ac:dyDescent="0.25">
      <c r="A5" s="69"/>
      <c r="B5" s="69"/>
      <c r="C5" s="69"/>
      <c r="D5" s="69"/>
      <c r="E5" s="69"/>
      <c r="F5" s="69"/>
      <c r="G5" s="69"/>
      <c r="H5" s="69"/>
      <c r="I5" s="69"/>
      <c r="J5" s="69"/>
    </row>
    <row r="6" spans="1:11" ht="30" customHeight="1" thickBot="1" x14ac:dyDescent="0.25">
      <c r="A6" s="92" t="s">
        <v>2</v>
      </c>
      <c r="B6" s="93"/>
      <c r="C6" s="93"/>
      <c r="D6" s="93"/>
      <c r="E6" s="93"/>
      <c r="F6" s="93"/>
      <c r="G6" s="93"/>
      <c r="H6" s="93"/>
      <c r="I6" s="93"/>
      <c r="J6" s="94"/>
    </row>
    <row r="7" spans="1:11" ht="13.5" thickBot="1" x14ac:dyDescent="0.25">
      <c r="A7" s="179"/>
      <c r="B7" s="179"/>
      <c r="C7" s="179"/>
      <c r="D7" s="179"/>
      <c r="E7" s="179"/>
      <c r="F7" s="179"/>
      <c r="G7" s="179"/>
      <c r="H7" s="179"/>
      <c r="I7" s="179"/>
      <c r="J7" s="179"/>
    </row>
    <row r="8" spans="1:11" ht="32.1" customHeight="1" thickBot="1" x14ac:dyDescent="0.25">
      <c r="A8" s="172" t="s">
        <v>3</v>
      </c>
      <c r="B8" s="173"/>
      <c r="C8" s="173"/>
      <c r="D8" s="173"/>
      <c r="E8" s="173"/>
      <c r="F8" s="173"/>
      <c r="G8" s="173"/>
      <c r="H8" s="173"/>
      <c r="I8" s="173"/>
      <c r="J8" s="174"/>
    </row>
    <row r="9" spans="1:11" ht="13.5" thickBot="1" x14ac:dyDescent="0.25">
      <c r="A9" s="95" t="s">
        <v>4</v>
      </c>
      <c r="B9" s="96"/>
      <c r="C9" s="96"/>
      <c r="D9" s="96"/>
      <c r="E9" s="96"/>
      <c r="F9" s="96"/>
      <c r="G9" s="96"/>
      <c r="H9" s="96"/>
      <c r="I9" s="96"/>
      <c r="J9" s="97"/>
    </row>
    <row r="10" spans="1:11" ht="14.1" customHeight="1" x14ac:dyDescent="0.2">
      <c r="A10" s="161" t="s">
        <v>5</v>
      </c>
      <c r="B10" s="72" t="s">
        <v>6</v>
      </c>
      <c r="C10" s="84" t="s">
        <v>7</v>
      </c>
      <c r="D10" s="85"/>
      <c r="E10" s="165" t="s">
        <v>8</v>
      </c>
      <c r="F10" s="165" t="s">
        <v>224</v>
      </c>
      <c r="G10" s="175" t="s">
        <v>9</v>
      </c>
      <c r="H10" s="176"/>
      <c r="I10" s="163" t="s">
        <v>10</v>
      </c>
      <c r="J10" s="163" t="s">
        <v>223</v>
      </c>
    </row>
    <row r="11" spans="1:11" x14ac:dyDescent="0.2">
      <c r="A11" s="162"/>
      <c r="B11" s="73"/>
      <c r="C11" s="86"/>
      <c r="D11" s="87"/>
      <c r="E11" s="73"/>
      <c r="F11" s="73"/>
      <c r="G11" s="177"/>
      <c r="H11" s="178"/>
      <c r="I11" s="164"/>
      <c r="J11" s="164"/>
    </row>
    <row r="12" spans="1:11" ht="15" customHeight="1" x14ac:dyDescent="0.2">
      <c r="A12" s="166" t="s">
        <v>11</v>
      </c>
      <c r="B12" s="167"/>
      <c r="C12" s="167"/>
      <c r="D12" s="167"/>
      <c r="E12" s="167"/>
      <c r="F12" s="167"/>
      <c r="G12" s="167"/>
      <c r="H12" s="167"/>
      <c r="I12" s="167"/>
      <c r="J12" s="168"/>
      <c r="K12" s="26"/>
    </row>
    <row r="13" spans="1:11" ht="27.75" customHeight="1" x14ac:dyDescent="0.2">
      <c r="A13" s="4">
        <v>1.1000000000000001</v>
      </c>
      <c r="B13" s="5" t="s">
        <v>12</v>
      </c>
      <c r="C13" s="82" t="s">
        <v>13</v>
      </c>
      <c r="D13" s="83"/>
      <c r="E13" s="30">
        <v>9</v>
      </c>
      <c r="F13" s="39">
        <v>9</v>
      </c>
      <c r="G13" s="88">
        <f>+K13</f>
        <v>24996.400000000001</v>
      </c>
      <c r="H13" s="89"/>
      <c r="I13" s="44">
        <f>E13*G13</f>
        <v>224967.6</v>
      </c>
      <c r="J13" s="49">
        <f>F13*G13</f>
        <v>224967.6</v>
      </c>
      <c r="K13" s="26">
        <v>24996.400000000001</v>
      </c>
    </row>
    <row r="14" spans="1:11" ht="31.5" customHeight="1" x14ac:dyDescent="0.2">
      <c r="A14" s="4">
        <v>1.2</v>
      </c>
      <c r="B14" s="5" t="s">
        <v>14</v>
      </c>
      <c r="C14" s="82" t="s">
        <v>15</v>
      </c>
      <c r="D14" s="83"/>
      <c r="E14" s="30">
        <v>15.8</v>
      </c>
      <c r="F14" s="39">
        <v>17</v>
      </c>
      <c r="G14" s="88">
        <f>+K14</f>
        <v>4259.8</v>
      </c>
      <c r="H14" s="89"/>
      <c r="I14" s="44">
        <f t="shared" ref="I14:I20" si="0">E14*G14</f>
        <v>67304.840000000011</v>
      </c>
      <c r="J14" s="49">
        <f t="shared" ref="J14:J20" si="1">F14*G14</f>
        <v>72416.600000000006</v>
      </c>
      <c r="K14" s="26">
        <v>4259.8</v>
      </c>
    </row>
    <row r="15" spans="1:11" ht="33.75" customHeight="1" x14ac:dyDescent="0.2">
      <c r="A15" s="4">
        <v>1.3</v>
      </c>
      <c r="B15" s="5" t="s">
        <v>16</v>
      </c>
      <c r="C15" s="82" t="s">
        <v>17</v>
      </c>
      <c r="D15" s="83"/>
      <c r="E15" s="30">
        <v>1</v>
      </c>
      <c r="F15" s="39">
        <v>1</v>
      </c>
      <c r="G15" s="88">
        <f t="shared" ref="G15:G20" si="2">+K15</f>
        <v>12557.1</v>
      </c>
      <c r="H15" s="89"/>
      <c r="I15" s="44">
        <f t="shared" si="0"/>
        <v>12557.1</v>
      </c>
      <c r="J15" s="49">
        <f t="shared" si="1"/>
        <v>12557.1</v>
      </c>
      <c r="K15" s="26">
        <v>12557.1</v>
      </c>
    </row>
    <row r="16" spans="1:11" ht="39" customHeight="1" x14ac:dyDescent="0.2">
      <c r="A16" s="4">
        <v>1.4</v>
      </c>
      <c r="B16" s="5" t="s">
        <v>18</v>
      </c>
      <c r="C16" s="82" t="s">
        <v>17</v>
      </c>
      <c r="D16" s="83"/>
      <c r="E16" s="30">
        <v>1</v>
      </c>
      <c r="F16" s="39">
        <v>1</v>
      </c>
      <c r="G16" s="88">
        <f t="shared" si="2"/>
        <v>12288.25</v>
      </c>
      <c r="H16" s="89"/>
      <c r="I16" s="44">
        <f t="shared" si="0"/>
        <v>12288.25</v>
      </c>
      <c r="J16" s="49">
        <f t="shared" si="1"/>
        <v>12288.25</v>
      </c>
      <c r="K16" s="26">
        <v>12288.25</v>
      </c>
    </row>
    <row r="17" spans="1:11" ht="32.25" customHeight="1" x14ac:dyDescent="0.2">
      <c r="A17" s="4">
        <v>1.5</v>
      </c>
      <c r="B17" s="5" t="s">
        <v>19</v>
      </c>
      <c r="C17" s="82" t="s">
        <v>15</v>
      </c>
      <c r="D17" s="83"/>
      <c r="E17" s="30">
        <v>3.1</v>
      </c>
      <c r="F17" s="39">
        <v>3.1</v>
      </c>
      <c r="G17" s="88">
        <f t="shared" si="2"/>
        <v>20758.45</v>
      </c>
      <c r="H17" s="89"/>
      <c r="I17" s="44">
        <f t="shared" si="0"/>
        <v>64351.195000000007</v>
      </c>
      <c r="J17" s="49">
        <f t="shared" si="1"/>
        <v>64351.195000000007</v>
      </c>
      <c r="K17" s="26">
        <v>20758.45</v>
      </c>
    </row>
    <row r="18" spans="1:11" ht="38.25" customHeight="1" x14ac:dyDescent="0.2">
      <c r="A18" s="4">
        <v>1.6</v>
      </c>
      <c r="B18" s="5" t="s">
        <v>20</v>
      </c>
      <c r="C18" s="82" t="s">
        <v>15</v>
      </c>
      <c r="D18" s="83"/>
      <c r="E18" s="30">
        <v>2.9</v>
      </c>
      <c r="F18" s="39">
        <v>2.9</v>
      </c>
      <c r="G18" s="88">
        <f t="shared" si="2"/>
        <v>6194.95</v>
      </c>
      <c r="H18" s="89"/>
      <c r="I18" s="44">
        <f t="shared" si="0"/>
        <v>17965.355</v>
      </c>
      <c r="J18" s="49">
        <f t="shared" si="1"/>
        <v>17965.355</v>
      </c>
      <c r="K18" s="26">
        <v>6194.95</v>
      </c>
    </row>
    <row r="19" spans="1:11" ht="55.5" customHeight="1" x14ac:dyDescent="0.2">
      <c r="A19" s="4">
        <v>1.7</v>
      </c>
      <c r="B19" s="5" t="s">
        <v>21</v>
      </c>
      <c r="C19" s="82" t="s">
        <v>17</v>
      </c>
      <c r="D19" s="83"/>
      <c r="E19" s="30">
        <v>6</v>
      </c>
      <c r="F19" s="39">
        <v>6</v>
      </c>
      <c r="G19" s="88">
        <f t="shared" si="2"/>
        <v>12370.9</v>
      </c>
      <c r="H19" s="89"/>
      <c r="I19" s="44">
        <f t="shared" si="0"/>
        <v>74225.399999999994</v>
      </c>
      <c r="J19" s="49">
        <f t="shared" si="1"/>
        <v>74225.399999999994</v>
      </c>
      <c r="K19" s="26">
        <v>12370.9</v>
      </c>
    </row>
    <row r="20" spans="1:11" ht="34.5" customHeight="1" x14ac:dyDescent="0.2">
      <c r="A20" s="40">
        <v>1.8</v>
      </c>
      <c r="B20" s="5" t="s">
        <v>22</v>
      </c>
      <c r="C20" s="82" t="s">
        <v>15</v>
      </c>
      <c r="D20" s="83"/>
      <c r="E20" s="41">
        <v>2</v>
      </c>
      <c r="F20" s="59">
        <v>2</v>
      </c>
      <c r="G20" s="88">
        <f t="shared" si="2"/>
        <v>7297.9</v>
      </c>
      <c r="H20" s="89"/>
      <c r="I20" s="45">
        <f t="shared" si="0"/>
        <v>14595.8</v>
      </c>
      <c r="J20" s="49">
        <f t="shared" si="1"/>
        <v>14595.8</v>
      </c>
      <c r="K20" s="26">
        <v>7297.9</v>
      </c>
    </row>
    <row r="21" spans="1:11" ht="12.75" customHeight="1" x14ac:dyDescent="0.2">
      <c r="A21" s="169"/>
      <c r="B21" s="170"/>
      <c r="C21" s="170"/>
      <c r="D21" s="170"/>
      <c r="E21" s="170"/>
      <c r="F21" s="170"/>
      <c r="G21" s="170"/>
      <c r="H21" s="170"/>
      <c r="I21" s="170"/>
      <c r="J21" s="171"/>
      <c r="K21" s="26">
        <v>0</v>
      </c>
    </row>
    <row r="22" spans="1:11" ht="12.75" customHeight="1" x14ac:dyDescent="0.2">
      <c r="A22" s="169" t="s">
        <v>23</v>
      </c>
      <c r="B22" s="170"/>
      <c r="C22" s="170"/>
      <c r="D22" s="170"/>
      <c r="E22" s="170"/>
      <c r="F22" s="170"/>
      <c r="G22" s="170"/>
      <c r="H22" s="170"/>
      <c r="I22" s="170"/>
      <c r="J22" s="171"/>
      <c r="K22" s="26"/>
    </row>
    <row r="23" spans="1:11" ht="55.5" customHeight="1" x14ac:dyDescent="0.2">
      <c r="A23" s="42">
        <v>2.1</v>
      </c>
      <c r="B23" s="43" t="s">
        <v>24</v>
      </c>
      <c r="C23" s="148" t="s">
        <v>25</v>
      </c>
      <c r="D23" s="148"/>
      <c r="E23" s="60">
        <v>0.6</v>
      </c>
      <c r="F23" s="60">
        <v>0.6</v>
      </c>
      <c r="G23" s="160">
        <f>+K23</f>
        <v>44970.15</v>
      </c>
      <c r="H23" s="160"/>
      <c r="I23" s="46">
        <f t="shared" ref="I23:I24" si="3">E23*G23</f>
        <v>26982.09</v>
      </c>
      <c r="J23" s="49">
        <f t="shared" ref="J23:J24" si="4">F23*G23</f>
        <v>26982.09</v>
      </c>
      <c r="K23" s="26">
        <v>44970.15</v>
      </c>
    </row>
    <row r="24" spans="1:11" ht="25.5" customHeight="1" x14ac:dyDescent="0.2">
      <c r="A24" s="4">
        <v>2.2000000000000002</v>
      </c>
      <c r="B24" s="6" t="s">
        <v>26</v>
      </c>
      <c r="C24" s="125" t="s">
        <v>25</v>
      </c>
      <c r="D24" s="125"/>
      <c r="E24" s="30">
        <v>0.5</v>
      </c>
      <c r="F24" s="30">
        <v>0.5</v>
      </c>
      <c r="G24" s="159">
        <f>+K24</f>
        <v>97905.207732347364</v>
      </c>
      <c r="H24" s="159"/>
      <c r="I24" s="44">
        <f t="shared" si="3"/>
        <v>48952.603866173682</v>
      </c>
      <c r="J24" s="49">
        <f t="shared" si="4"/>
        <v>48952.603866173682</v>
      </c>
      <c r="K24" s="26">
        <v>97905.207732347364</v>
      </c>
    </row>
    <row r="25" spans="1:11" ht="15" customHeight="1" x14ac:dyDescent="0.2">
      <c r="A25" s="76" t="s">
        <v>27</v>
      </c>
      <c r="B25" s="77"/>
      <c r="C25" s="77"/>
      <c r="D25" s="77"/>
      <c r="E25" s="77"/>
      <c r="F25" s="77"/>
      <c r="G25" s="77"/>
      <c r="H25" s="77"/>
      <c r="I25" s="77"/>
      <c r="J25" s="78"/>
      <c r="K25" s="26"/>
    </row>
    <row r="26" spans="1:11" ht="15" customHeight="1" x14ac:dyDescent="0.2">
      <c r="A26" s="76" t="s">
        <v>28</v>
      </c>
      <c r="B26" s="77"/>
      <c r="C26" s="77"/>
      <c r="D26" s="77"/>
      <c r="E26" s="77"/>
      <c r="F26" s="77"/>
      <c r="G26" s="77"/>
      <c r="H26" s="77"/>
      <c r="I26" s="77"/>
      <c r="J26" s="78"/>
      <c r="K26" s="26"/>
    </row>
    <row r="27" spans="1:11" ht="25.5" customHeight="1" x14ac:dyDescent="0.2">
      <c r="A27" s="4" t="s">
        <v>29</v>
      </c>
      <c r="B27" s="6" t="s">
        <v>30</v>
      </c>
      <c r="C27" s="125" t="s">
        <v>13</v>
      </c>
      <c r="D27" s="125"/>
      <c r="E27" s="30">
        <v>12</v>
      </c>
      <c r="F27" s="30">
        <v>12</v>
      </c>
      <c r="G27" s="159">
        <f>+K27</f>
        <v>14557.8</v>
      </c>
      <c r="H27" s="159"/>
      <c r="I27" s="44">
        <f t="shared" ref="I27:I29" si="5">E27*G27</f>
        <v>174693.59999999998</v>
      </c>
      <c r="J27" s="49">
        <f t="shared" ref="J27:J29" si="6">F27*G27</f>
        <v>174693.59999999998</v>
      </c>
      <c r="K27" s="26">
        <v>14557.8</v>
      </c>
    </row>
    <row r="28" spans="1:11" ht="22.5" customHeight="1" x14ac:dyDescent="0.2">
      <c r="A28" s="4" t="s">
        <v>31</v>
      </c>
      <c r="B28" s="6" t="s">
        <v>32</v>
      </c>
      <c r="C28" s="125" t="s">
        <v>13</v>
      </c>
      <c r="D28" s="125"/>
      <c r="E28" s="30">
        <v>12</v>
      </c>
      <c r="F28" s="30">
        <v>12</v>
      </c>
      <c r="G28" s="159">
        <f>+K28</f>
        <v>14557.8</v>
      </c>
      <c r="H28" s="159"/>
      <c r="I28" s="44">
        <f t="shared" si="5"/>
        <v>174693.59999999998</v>
      </c>
      <c r="J28" s="49">
        <f t="shared" si="6"/>
        <v>174693.59999999998</v>
      </c>
      <c r="K28" s="26">
        <v>14557.8</v>
      </c>
    </row>
    <row r="29" spans="1:11" ht="33" customHeight="1" x14ac:dyDescent="0.2">
      <c r="A29" s="4" t="s">
        <v>33</v>
      </c>
      <c r="B29" s="6" t="s">
        <v>34</v>
      </c>
      <c r="C29" s="125" t="s">
        <v>13</v>
      </c>
      <c r="D29" s="125"/>
      <c r="E29" s="30">
        <v>5</v>
      </c>
      <c r="F29" s="30">
        <v>5</v>
      </c>
      <c r="G29" s="159">
        <f>+K29</f>
        <v>31945.65</v>
      </c>
      <c r="H29" s="159"/>
      <c r="I29" s="44">
        <f t="shared" si="5"/>
        <v>159728.25</v>
      </c>
      <c r="J29" s="49">
        <f t="shared" si="6"/>
        <v>159728.25</v>
      </c>
      <c r="K29" s="26">
        <v>31945.65</v>
      </c>
    </row>
    <row r="30" spans="1:11" ht="15" customHeight="1" x14ac:dyDescent="0.2">
      <c r="A30" s="76" t="s">
        <v>35</v>
      </c>
      <c r="B30" s="77"/>
      <c r="C30" s="77"/>
      <c r="D30" s="77"/>
      <c r="E30" s="77"/>
      <c r="F30" s="77"/>
      <c r="G30" s="77"/>
      <c r="H30" s="77"/>
      <c r="I30" s="77"/>
      <c r="J30" s="78"/>
      <c r="K30" s="26">
        <v>0</v>
      </c>
    </row>
    <row r="31" spans="1:11" ht="24" customHeight="1" x14ac:dyDescent="0.2">
      <c r="A31" s="4" t="s">
        <v>36</v>
      </c>
      <c r="B31" s="5" t="s">
        <v>37</v>
      </c>
      <c r="C31" s="125" t="s">
        <v>17</v>
      </c>
      <c r="D31" s="125"/>
      <c r="E31" s="30">
        <v>3</v>
      </c>
      <c r="F31" s="30">
        <v>3</v>
      </c>
      <c r="G31" s="158">
        <f>+K31</f>
        <v>43395.05</v>
      </c>
      <c r="H31" s="158"/>
      <c r="I31" s="44">
        <f t="shared" ref="I31:I32" si="7">E31*G31</f>
        <v>130185.15000000001</v>
      </c>
      <c r="J31" s="49">
        <f t="shared" ref="J31:J32" si="8">F31*G31</f>
        <v>130185.15000000001</v>
      </c>
      <c r="K31" s="26">
        <v>43395.05</v>
      </c>
    </row>
    <row r="32" spans="1:11" ht="27" customHeight="1" x14ac:dyDescent="0.2">
      <c r="A32" s="4" t="s">
        <v>38</v>
      </c>
      <c r="B32" s="5" t="s">
        <v>39</v>
      </c>
      <c r="C32" s="125" t="s">
        <v>17</v>
      </c>
      <c r="D32" s="125"/>
      <c r="E32" s="30">
        <v>1</v>
      </c>
      <c r="F32" s="30">
        <v>1</v>
      </c>
      <c r="G32" s="124">
        <f>+K32</f>
        <v>105945.9</v>
      </c>
      <c r="H32" s="124"/>
      <c r="I32" s="44">
        <f t="shared" si="7"/>
        <v>105945.9</v>
      </c>
      <c r="J32" s="49">
        <f t="shared" si="8"/>
        <v>105945.9</v>
      </c>
      <c r="K32" s="26">
        <v>105945.9</v>
      </c>
    </row>
    <row r="33" spans="1:11" ht="15" customHeight="1" x14ac:dyDescent="0.2">
      <c r="A33" s="76" t="s">
        <v>40</v>
      </c>
      <c r="B33" s="77"/>
      <c r="C33" s="77"/>
      <c r="D33" s="77"/>
      <c r="E33" s="77"/>
      <c r="F33" s="77"/>
      <c r="G33" s="77"/>
      <c r="H33" s="77"/>
      <c r="I33" s="77"/>
      <c r="J33" s="78"/>
      <c r="K33" s="26">
        <v>0</v>
      </c>
    </row>
    <row r="34" spans="1:11" ht="20.25" customHeight="1" x14ac:dyDescent="0.2">
      <c r="A34" s="4" t="s">
        <v>41</v>
      </c>
      <c r="B34" s="5" t="s">
        <v>42</v>
      </c>
      <c r="C34" s="125" t="s">
        <v>17</v>
      </c>
      <c r="D34" s="125"/>
      <c r="E34" s="30">
        <v>2</v>
      </c>
      <c r="F34" s="30">
        <v>2</v>
      </c>
      <c r="G34" s="124">
        <f t="shared" ref="G34:G42" si="9">+K34</f>
        <v>14489.4</v>
      </c>
      <c r="H34" s="124"/>
      <c r="I34" s="44">
        <f t="shared" ref="I34:I42" si="10">E34*G34</f>
        <v>28978.799999999999</v>
      </c>
      <c r="J34" s="49">
        <f t="shared" ref="J34:J42" si="11">F34*G34</f>
        <v>28978.799999999999</v>
      </c>
      <c r="K34" s="26">
        <v>14489.4</v>
      </c>
    </row>
    <row r="35" spans="1:11" ht="19.5" customHeight="1" x14ac:dyDescent="0.2">
      <c r="A35" s="4" t="s">
        <v>43</v>
      </c>
      <c r="B35" s="5" t="s">
        <v>44</v>
      </c>
      <c r="C35" s="125" t="s">
        <v>17</v>
      </c>
      <c r="D35" s="125"/>
      <c r="E35" s="30">
        <v>1</v>
      </c>
      <c r="F35" s="30">
        <v>1</v>
      </c>
      <c r="G35" s="124">
        <f t="shared" si="9"/>
        <v>24120.5</v>
      </c>
      <c r="H35" s="124"/>
      <c r="I35" s="44">
        <f t="shared" si="10"/>
        <v>24120.5</v>
      </c>
      <c r="J35" s="49">
        <f t="shared" si="11"/>
        <v>24120.5</v>
      </c>
      <c r="K35" s="27">
        <v>24120.5</v>
      </c>
    </row>
    <row r="36" spans="1:11" ht="19.5" customHeight="1" x14ac:dyDescent="0.2">
      <c r="A36" s="4" t="s">
        <v>45</v>
      </c>
      <c r="B36" s="5" t="s">
        <v>46</v>
      </c>
      <c r="C36" s="125" t="s">
        <v>17</v>
      </c>
      <c r="D36" s="125"/>
      <c r="E36" s="30">
        <v>1</v>
      </c>
      <c r="F36" s="30">
        <v>1</v>
      </c>
      <c r="G36" s="124">
        <f t="shared" si="9"/>
        <v>32331.35</v>
      </c>
      <c r="H36" s="124"/>
      <c r="I36" s="44">
        <f t="shared" si="10"/>
        <v>32331.35</v>
      </c>
      <c r="J36" s="49">
        <f t="shared" si="11"/>
        <v>32331.35</v>
      </c>
      <c r="K36" s="26">
        <v>32331.35</v>
      </c>
    </row>
    <row r="37" spans="1:11" ht="19.5" customHeight="1" x14ac:dyDescent="0.2">
      <c r="A37" s="4" t="s">
        <v>47</v>
      </c>
      <c r="B37" s="5" t="s">
        <v>48</v>
      </c>
      <c r="C37" s="125" t="s">
        <v>17</v>
      </c>
      <c r="D37" s="125"/>
      <c r="E37" s="30">
        <v>1</v>
      </c>
      <c r="F37" s="30">
        <v>1</v>
      </c>
      <c r="G37" s="124">
        <f t="shared" si="9"/>
        <v>14304.15</v>
      </c>
      <c r="H37" s="124"/>
      <c r="I37" s="44">
        <f t="shared" si="10"/>
        <v>14304.15</v>
      </c>
      <c r="J37" s="49">
        <f t="shared" si="11"/>
        <v>14304.15</v>
      </c>
      <c r="K37" s="26">
        <v>14304.15</v>
      </c>
    </row>
    <row r="38" spans="1:11" ht="21" customHeight="1" x14ac:dyDescent="0.2">
      <c r="A38" s="4" t="s">
        <v>49</v>
      </c>
      <c r="B38" s="6" t="s">
        <v>50</v>
      </c>
      <c r="C38" s="125" t="s">
        <v>17</v>
      </c>
      <c r="D38" s="125"/>
      <c r="E38" s="30">
        <v>1</v>
      </c>
      <c r="F38" s="30">
        <v>1</v>
      </c>
      <c r="G38" s="124">
        <f t="shared" si="9"/>
        <v>456183.35</v>
      </c>
      <c r="H38" s="124"/>
      <c r="I38" s="44">
        <f t="shared" si="10"/>
        <v>456183.35</v>
      </c>
      <c r="J38" s="49">
        <f t="shared" si="11"/>
        <v>456183.35</v>
      </c>
      <c r="K38" s="26">
        <v>456183.35</v>
      </c>
    </row>
    <row r="39" spans="1:11" ht="22.5" customHeight="1" x14ac:dyDescent="0.2">
      <c r="A39" s="4" t="s">
        <v>51</v>
      </c>
      <c r="B39" s="6" t="s">
        <v>52</v>
      </c>
      <c r="C39" s="125" t="s">
        <v>17</v>
      </c>
      <c r="D39" s="125"/>
      <c r="E39" s="30">
        <v>1</v>
      </c>
      <c r="F39" s="30">
        <v>1</v>
      </c>
      <c r="G39" s="124">
        <f t="shared" si="9"/>
        <v>272011.59999999998</v>
      </c>
      <c r="H39" s="124"/>
      <c r="I39" s="44">
        <f t="shared" si="10"/>
        <v>272011.59999999998</v>
      </c>
      <c r="J39" s="49">
        <f t="shared" si="11"/>
        <v>272011.59999999998</v>
      </c>
      <c r="K39" s="26">
        <v>272011.59999999998</v>
      </c>
    </row>
    <row r="40" spans="1:11" ht="48" customHeight="1" x14ac:dyDescent="0.2">
      <c r="A40" s="4" t="s">
        <v>53</v>
      </c>
      <c r="B40" s="6" t="s">
        <v>54</v>
      </c>
      <c r="C40" s="125" t="s">
        <v>17</v>
      </c>
      <c r="D40" s="125"/>
      <c r="E40" s="30">
        <v>1</v>
      </c>
      <c r="F40" s="30">
        <v>1</v>
      </c>
      <c r="G40" s="124">
        <f t="shared" si="9"/>
        <v>550941.1</v>
      </c>
      <c r="H40" s="124"/>
      <c r="I40" s="44">
        <f t="shared" si="10"/>
        <v>550941.1</v>
      </c>
      <c r="J40" s="49">
        <f t="shared" si="11"/>
        <v>550941.1</v>
      </c>
      <c r="K40" s="26">
        <v>550941.1</v>
      </c>
    </row>
    <row r="41" spans="1:11" ht="19.5" customHeight="1" x14ac:dyDescent="0.2">
      <c r="A41" s="4" t="s">
        <v>55</v>
      </c>
      <c r="B41" s="6" t="s">
        <v>56</v>
      </c>
      <c r="C41" s="125" t="s">
        <v>17</v>
      </c>
      <c r="D41" s="125"/>
      <c r="E41" s="30">
        <v>1</v>
      </c>
      <c r="F41" s="30">
        <v>1</v>
      </c>
      <c r="G41" s="124">
        <f t="shared" si="9"/>
        <v>280146.45</v>
      </c>
      <c r="H41" s="124"/>
      <c r="I41" s="44">
        <f t="shared" si="10"/>
        <v>280146.45</v>
      </c>
      <c r="J41" s="49">
        <f t="shared" si="11"/>
        <v>280146.45</v>
      </c>
      <c r="K41" s="26">
        <v>280146.45</v>
      </c>
    </row>
    <row r="42" spans="1:11" ht="22.5" customHeight="1" x14ac:dyDescent="0.2">
      <c r="A42" s="4" t="s">
        <v>57</v>
      </c>
      <c r="B42" s="6" t="s">
        <v>58</v>
      </c>
      <c r="C42" s="125" t="s">
        <v>17</v>
      </c>
      <c r="D42" s="125"/>
      <c r="E42" s="30">
        <v>1</v>
      </c>
      <c r="F42" s="30">
        <v>1</v>
      </c>
      <c r="G42" s="124">
        <f t="shared" si="9"/>
        <v>501081.3</v>
      </c>
      <c r="H42" s="124"/>
      <c r="I42" s="44">
        <f t="shared" si="10"/>
        <v>501081.3</v>
      </c>
      <c r="J42" s="49">
        <f t="shared" si="11"/>
        <v>501081.3</v>
      </c>
      <c r="K42" s="26">
        <v>501081.3</v>
      </c>
    </row>
    <row r="43" spans="1:11" ht="15" customHeight="1" x14ac:dyDescent="0.2">
      <c r="A43" s="76" t="s">
        <v>59</v>
      </c>
      <c r="B43" s="77"/>
      <c r="C43" s="77"/>
      <c r="D43" s="77"/>
      <c r="E43" s="77"/>
      <c r="F43" s="77"/>
      <c r="G43" s="77"/>
      <c r="H43" s="77"/>
      <c r="I43" s="77"/>
      <c r="J43" s="78"/>
      <c r="K43" s="26">
        <v>0</v>
      </c>
    </row>
    <row r="44" spans="1:11" ht="132" customHeight="1" x14ac:dyDescent="0.2">
      <c r="A44" s="4">
        <v>4.0999999999999996</v>
      </c>
      <c r="B44" s="6" t="s">
        <v>60</v>
      </c>
      <c r="C44" s="125" t="s">
        <v>17</v>
      </c>
      <c r="D44" s="125"/>
      <c r="E44" s="30">
        <v>1</v>
      </c>
      <c r="F44" s="30">
        <v>1</v>
      </c>
      <c r="G44" s="124">
        <f>+K44</f>
        <v>177567.35</v>
      </c>
      <c r="H44" s="124"/>
      <c r="I44" s="44">
        <f t="shared" ref="I44:I46" si="12">E44*G44</f>
        <v>177567.35</v>
      </c>
      <c r="J44" s="49">
        <f t="shared" ref="J44:J46" si="13">F44*G44</f>
        <v>177567.35</v>
      </c>
      <c r="K44" s="26">
        <v>177567.35</v>
      </c>
    </row>
    <row r="45" spans="1:11" ht="104.25" customHeight="1" x14ac:dyDescent="0.2">
      <c r="A45" s="4">
        <v>4.2</v>
      </c>
      <c r="B45" s="6" t="s">
        <v>61</v>
      </c>
      <c r="C45" s="125" t="s">
        <v>17</v>
      </c>
      <c r="D45" s="125"/>
      <c r="E45" s="30">
        <v>1</v>
      </c>
      <c r="F45" s="30">
        <v>1</v>
      </c>
      <c r="G45" s="124">
        <f>+K45</f>
        <v>102889.75</v>
      </c>
      <c r="H45" s="124"/>
      <c r="I45" s="44">
        <f t="shared" si="12"/>
        <v>102889.75</v>
      </c>
      <c r="J45" s="49">
        <f t="shared" si="13"/>
        <v>102889.75</v>
      </c>
      <c r="K45" s="26">
        <v>102889.75</v>
      </c>
    </row>
    <row r="46" spans="1:11" ht="117" customHeight="1" x14ac:dyDescent="0.2">
      <c r="A46" s="4">
        <v>4.3</v>
      </c>
      <c r="B46" s="6" t="s">
        <v>62</v>
      </c>
      <c r="C46" s="125" t="s">
        <v>17</v>
      </c>
      <c r="D46" s="125"/>
      <c r="E46" s="30">
        <v>6</v>
      </c>
      <c r="F46" s="30">
        <v>6</v>
      </c>
      <c r="G46" s="124">
        <f>+K46</f>
        <v>122298.25</v>
      </c>
      <c r="H46" s="124"/>
      <c r="I46" s="44">
        <f t="shared" si="12"/>
        <v>733789.5</v>
      </c>
      <c r="J46" s="49">
        <f t="shared" si="13"/>
        <v>733789.5</v>
      </c>
      <c r="K46" s="26">
        <v>122298.25</v>
      </c>
    </row>
    <row r="47" spans="1:11" ht="15" customHeight="1" x14ac:dyDescent="0.2">
      <c r="A47" s="76" t="s">
        <v>63</v>
      </c>
      <c r="B47" s="77"/>
      <c r="C47" s="77"/>
      <c r="D47" s="77"/>
      <c r="E47" s="77"/>
      <c r="F47" s="77"/>
      <c r="G47" s="77"/>
      <c r="H47" s="77"/>
      <c r="I47" s="77"/>
      <c r="J47" s="78"/>
      <c r="K47" s="26">
        <v>0</v>
      </c>
    </row>
    <row r="48" spans="1:11" ht="56.25" customHeight="1" x14ac:dyDescent="0.2">
      <c r="A48" s="4">
        <v>5.0999999999999996</v>
      </c>
      <c r="B48" s="5" t="s">
        <v>64</v>
      </c>
      <c r="C48" s="125" t="s">
        <v>15</v>
      </c>
      <c r="D48" s="125"/>
      <c r="E48" s="30">
        <v>12.6</v>
      </c>
      <c r="F48" s="30">
        <v>13.5</v>
      </c>
      <c r="G48" s="154">
        <f>+K48</f>
        <v>28405</v>
      </c>
      <c r="H48" s="155"/>
      <c r="I48" s="44">
        <f t="shared" ref="I48:I49" si="14">E48*G48</f>
        <v>357903</v>
      </c>
      <c r="J48" s="49">
        <f t="shared" ref="J48:J49" si="15">F48*G48</f>
        <v>383467.5</v>
      </c>
      <c r="K48" s="26">
        <v>28405</v>
      </c>
    </row>
    <row r="49" spans="1:11" ht="49.5" customHeight="1" x14ac:dyDescent="0.2">
      <c r="A49" s="4">
        <v>5.2</v>
      </c>
      <c r="B49" s="5" t="s">
        <v>65</v>
      </c>
      <c r="C49" s="125" t="s">
        <v>15</v>
      </c>
      <c r="D49" s="125"/>
      <c r="E49" s="30">
        <v>50</v>
      </c>
      <c r="F49" s="30">
        <v>50</v>
      </c>
      <c r="G49" s="154">
        <f>+K49</f>
        <v>26093.65</v>
      </c>
      <c r="H49" s="155"/>
      <c r="I49" s="44">
        <f t="shared" si="14"/>
        <v>1304682.5</v>
      </c>
      <c r="J49" s="49">
        <f t="shared" si="15"/>
        <v>1304682.5</v>
      </c>
      <c r="K49" s="26">
        <v>26093.65</v>
      </c>
    </row>
    <row r="50" spans="1:11" ht="15" customHeight="1" x14ac:dyDescent="0.2">
      <c r="A50" s="76" t="s">
        <v>66</v>
      </c>
      <c r="B50" s="77"/>
      <c r="C50" s="77"/>
      <c r="D50" s="77"/>
      <c r="E50" s="77"/>
      <c r="F50" s="77"/>
      <c r="G50" s="77"/>
      <c r="H50" s="77"/>
      <c r="I50" s="77"/>
      <c r="J50" s="78"/>
      <c r="K50" s="26">
        <v>0</v>
      </c>
    </row>
    <row r="51" spans="1:11" ht="38.25" customHeight="1" x14ac:dyDescent="0.2">
      <c r="A51" s="4">
        <v>6.1</v>
      </c>
      <c r="B51" s="5" t="s">
        <v>67</v>
      </c>
      <c r="C51" s="125" t="s">
        <v>15</v>
      </c>
      <c r="D51" s="125"/>
      <c r="E51" s="30">
        <v>39.200000000000003</v>
      </c>
      <c r="F51" s="30">
        <v>50</v>
      </c>
      <c r="G51" s="124">
        <f>+K51</f>
        <v>87316.4</v>
      </c>
      <c r="H51" s="124"/>
      <c r="I51" s="44">
        <f>E51*G51</f>
        <v>3422802.88</v>
      </c>
      <c r="J51" s="49">
        <f t="shared" ref="J51" si="16">F51*G51</f>
        <v>4365820</v>
      </c>
      <c r="K51" s="26">
        <v>87316.4</v>
      </c>
    </row>
    <row r="52" spans="1:11" ht="15" customHeight="1" x14ac:dyDescent="0.2">
      <c r="A52" s="76" t="s">
        <v>68</v>
      </c>
      <c r="B52" s="77"/>
      <c r="C52" s="77"/>
      <c r="D52" s="77"/>
      <c r="E52" s="77"/>
      <c r="F52" s="77"/>
      <c r="G52" s="77"/>
      <c r="H52" s="77"/>
      <c r="I52" s="77"/>
      <c r="J52" s="78"/>
      <c r="K52" s="26">
        <v>0</v>
      </c>
    </row>
    <row r="53" spans="1:11" ht="47.25" customHeight="1" x14ac:dyDescent="0.2">
      <c r="A53" s="4">
        <v>7.1</v>
      </c>
      <c r="B53" s="5" t="s">
        <v>69</v>
      </c>
      <c r="C53" s="126" t="s">
        <v>15</v>
      </c>
      <c r="D53" s="126"/>
      <c r="E53" s="30">
        <v>3.1</v>
      </c>
      <c r="F53" s="30">
        <v>4</v>
      </c>
      <c r="G53" s="124">
        <f>+K53</f>
        <v>39986.449999999997</v>
      </c>
      <c r="H53" s="124"/>
      <c r="I53" s="44">
        <f t="shared" ref="I53:I54" si="17">E53*G53</f>
        <v>123957.995</v>
      </c>
      <c r="J53" s="49">
        <f t="shared" ref="J53:J56" si="18">F53*G53</f>
        <v>159945.79999999999</v>
      </c>
      <c r="K53" s="26">
        <v>39986.449999999997</v>
      </c>
    </row>
    <row r="54" spans="1:11" ht="50.25" customHeight="1" x14ac:dyDescent="0.2">
      <c r="A54" s="4">
        <v>7.2</v>
      </c>
      <c r="B54" s="7" t="s">
        <v>70</v>
      </c>
      <c r="C54" s="126" t="s">
        <v>15</v>
      </c>
      <c r="D54" s="126"/>
      <c r="E54" s="30">
        <v>3.1</v>
      </c>
      <c r="F54" s="30">
        <v>4</v>
      </c>
      <c r="G54" s="124">
        <f>+K54</f>
        <v>68574.8</v>
      </c>
      <c r="H54" s="124"/>
      <c r="I54" s="44">
        <f t="shared" si="17"/>
        <v>212581.88</v>
      </c>
      <c r="J54" s="49">
        <f t="shared" si="18"/>
        <v>274299.2</v>
      </c>
      <c r="K54" s="26">
        <v>68574.8</v>
      </c>
    </row>
    <row r="55" spans="1:11" ht="60.75" customHeight="1" x14ac:dyDescent="0.2">
      <c r="A55" s="4">
        <v>7.3</v>
      </c>
      <c r="B55" s="7" t="s">
        <v>71</v>
      </c>
      <c r="C55" s="126" t="s">
        <v>15</v>
      </c>
      <c r="D55" s="126"/>
      <c r="E55" s="30">
        <v>12.6</v>
      </c>
      <c r="F55" s="30">
        <v>12.6</v>
      </c>
      <c r="G55" s="124">
        <f>+K55</f>
        <v>80072.649999999994</v>
      </c>
      <c r="H55" s="124"/>
      <c r="I55" s="44">
        <f>E55*G55</f>
        <v>1008915.3899999999</v>
      </c>
      <c r="J55" s="49">
        <f t="shared" si="18"/>
        <v>1008915.3899999999</v>
      </c>
      <c r="K55" s="26">
        <v>80072.649999999994</v>
      </c>
    </row>
    <row r="56" spans="1:11" ht="57.75" customHeight="1" x14ac:dyDescent="0.2">
      <c r="A56" s="4">
        <v>7.4</v>
      </c>
      <c r="B56" s="5" t="s">
        <v>72</v>
      </c>
      <c r="C56" s="126" t="s">
        <v>13</v>
      </c>
      <c r="D56" s="126"/>
      <c r="E56" s="30">
        <v>43.3</v>
      </c>
      <c r="F56" s="30">
        <v>44</v>
      </c>
      <c r="G56" s="124">
        <f>+K56</f>
        <v>9904.7000000000007</v>
      </c>
      <c r="H56" s="124"/>
      <c r="I56" s="44">
        <f>E56*G56</f>
        <v>428873.51</v>
      </c>
      <c r="J56" s="49">
        <f t="shared" si="18"/>
        <v>435806.80000000005</v>
      </c>
      <c r="K56" s="26">
        <v>9904.7000000000007</v>
      </c>
    </row>
    <row r="57" spans="1:11" ht="15" customHeight="1" x14ac:dyDescent="0.2">
      <c r="A57" s="76" t="s">
        <v>73</v>
      </c>
      <c r="B57" s="77"/>
      <c r="C57" s="77"/>
      <c r="D57" s="77"/>
      <c r="E57" s="77"/>
      <c r="F57" s="77"/>
      <c r="G57" s="77"/>
      <c r="H57" s="77"/>
      <c r="I57" s="77"/>
      <c r="J57" s="78"/>
      <c r="K57" s="26">
        <v>0</v>
      </c>
    </row>
    <row r="58" spans="1:11" ht="51.75" customHeight="1" x14ac:dyDescent="0.2">
      <c r="A58" s="4">
        <v>8.3000000000000007</v>
      </c>
      <c r="B58" s="5" t="s">
        <v>74</v>
      </c>
      <c r="C58" s="156" t="s">
        <v>15</v>
      </c>
      <c r="D58" s="157"/>
      <c r="E58" s="30">
        <v>161.5</v>
      </c>
      <c r="F58" s="30">
        <v>161.5</v>
      </c>
      <c r="G58" s="154">
        <f>+K58</f>
        <v>40854.75</v>
      </c>
      <c r="H58" s="155"/>
      <c r="I58" s="44">
        <f>E58*G58</f>
        <v>6598042.125</v>
      </c>
      <c r="J58" s="49">
        <f t="shared" ref="J58" si="19">F58*G58</f>
        <v>6598042.125</v>
      </c>
      <c r="K58" s="26">
        <v>40854.75</v>
      </c>
    </row>
    <row r="59" spans="1:11" ht="12" customHeight="1" x14ac:dyDescent="0.2">
      <c r="A59" s="76" t="s">
        <v>75</v>
      </c>
      <c r="B59" s="77"/>
      <c r="C59" s="77"/>
      <c r="D59" s="77"/>
      <c r="E59" s="77"/>
      <c r="F59" s="77"/>
      <c r="G59" s="77"/>
      <c r="H59" s="77"/>
      <c r="I59" s="77"/>
      <c r="J59" s="78"/>
      <c r="K59" s="26">
        <v>0</v>
      </c>
    </row>
    <row r="60" spans="1:11" ht="146.25" customHeight="1" x14ac:dyDescent="0.2">
      <c r="A60" s="4">
        <v>9.1</v>
      </c>
      <c r="B60" s="5" t="s">
        <v>76</v>
      </c>
      <c r="C60" s="126" t="s">
        <v>15</v>
      </c>
      <c r="D60" s="126"/>
      <c r="E60" s="30">
        <v>2.1</v>
      </c>
      <c r="F60" s="30">
        <v>2.1</v>
      </c>
      <c r="G60" s="154">
        <f>+K60</f>
        <v>477629.6</v>
      </c>
      <c r="H60" s="155"/>
      <c r="I60" s="44">
        <f>E60*G60</f>
        <v>1003022.16</v>
      </c>
      <c r="J60" s="49">
        <f t="shared" ref="J60" si="20">F60*G60</f>
        <v>1003022.16</v>
      </c>
      <c r="K60" s="26">
        <v>477629.6</v>
      </c>
    </row>
    <row r="61" spans="1:11" ht="15" customHeight="1" x14ac:dyDescent="0.2">
      <c r="A61" s="76" t="s">
        <v>77</v>
      </c>
      <c r="B61" s="77"/>
      <c r="C61" s="77"/>
      <c r="D61" s="77"/>
      <c r="E61" s="77"/>
      <c r="F61" s="77"/>
      <c r="G61" s="77"/>
      <c r="H61" s="77"/>
      <c r="I61" s="77"/>
      <c r="J61" s="78"/>
      <c r="K61" s="26">
        <v>0</v>
      </c>
    </row>
    <row r="62" spans="1:11" ht="27" customHeight="1" x14ac:dyDescent="0.2">
      <c r="A62" s="4">
        <v>10.1</v>
      </c>
      <c r="B62" s="5" t="s">
        <v>78</v>
      </c>
      <c r="C62" s="125" t="s">
        <v>15</v>
      </c>
      <c r="D62" s="125"/>
      <c r="E62" s="30">
        <v>0.96</v>
      </c>
      <c r="F62" s="30">
        <v>0.96</v>
      </c>
      <c r="G62" s="154">
        <f>+K62</f>
        <v>124203</v>
      </c>
      <c r="H62" s="155"/>
      <c r="I62" s="44">
        <f>E62*G62</f>
        <v>119234.87999999999</v>
      </c>
      <c r="J62" s="49">
        <f t="shared" ref="J62" si="21">F62*G62</f>
        <v>119234.87999999999</v>
      </c>
      <c r="K62" s="26">
        <v>124203</v>
      </c>
    </row>
    <row r="63" spans="1:11" ht="15" customHeight="1" x14ac:dyDescent="0.2">
      <c r="A63" s="76" t="s">
        <v>79</v>
      </c>
      <c r="B63" s="77"/>
      <c r="C63" s="77"/>
      <c r="D63" s="77"/>
      <c r="E63" s="77"/>
      <c r="F63" s="77"/>
      <c r="G63" s="77"/>
      <c r="H63" s="77"/>
      <c r="I63" s="77"/>
      <c r="J63" s="78"/>
      <c r="K63" s="26">
        <v>0</v>
      </c>
    </row>
    <row r="64" spans="1:11" ht="76.5" customHeight="1" x14ac:dyDescent="0.2">
      <c r="A64" s="4">
        <v>11.1</v>
      </c>
      <c r="B64" s="5" t="s">
        <v>80</v>
      </c>
      <c r="C64" s="125" t="s">
        <v>81</v>
      </c>
      <c r="D64" s="125"/>
      <c r="E64" s="30">
        <v>1</v>
      </c>
      <c r="F64" s="30">
        <v>1</v>
      </c>
      <c r="G64" s="154">
        <f>+K64</f>
        <v>406097.45</v>
      </c>
      <c r="H64" s="155"/>
      <c r="I64" s="44">
        <f t="shared" ref="I64:I66" si="22">E64*G64</f>
        <v>406097.45</v>
      </c>
      <c r="J64" s="49">
        <f t="shared" ref="J64:J66" si="23">F64*G64</f>
        <v>406097.45</v>
      </c>
      <c r="K64" s="26">
        <v>406097.45</v>
      </c>
    </row>
    <row r="65" spans="1:11" ht="17.25" customHeight="1" x14ac:dyDescent="0.2">
      <c r="A65" s="4">
        <v>11.2</v>
      </c>
      <c r="B65" s="5" t="s">
        <v>82</v>
      </c>
      <c r="C65" s="125" t="s">
        <v>17</v>
      </c>
      <c r="D65" s="125"/>
      <c r="E65" s="30">
        <v>1</v>
      </c>
      <c r="F65" s="30">
        <v>1</v>
      </c>
      <c r="G65" s="154">
        <f>+K65</f>
        <v>202744.25</v>
      </c>
      <c r="H65" s="155"/>
      <c r="I65" s="44">
        <f t="shared" si="22"/>
        <v>202744.25</v>
      </c>
      <c r="J65" s="49">
        <f t="shared" si="23"/>
        <v>202744.25</v>
      </c>
      <c r="K65" s="26">
        <v>202744.25</v>
      </c>
    </row>
    <row r="66" spans="1:11" ht="23.25" customHeight="1" x14ac:dyDescent="0.2">
      <c r="A66" s="4">
        <v>11.3</v>
      </c>
      <c r="B66" s="5" t="s">
        <v>83</v>
      </c>
      <c r="C66" s="125" t="s">
        <v>17</v>
      </c>
      <c r="D66" s="125"/>
      <c r="E66" s="30">
        <v>1</v>
      </c>
      <c r="F66" s="30">
        <v>1</v>
      </c>
      <c r="G66" s="154">
        <f>+K66</f>
        <v>111116.75</v>
      </c>
      <c r="H66" s="155"/>
      <c r="I66" s="44">
        <f t="shared" si="22"/>
        <v>111116.75</v>
      </c>
      <c r="J66" s="49">
        <f t="shared" si="23"/>
        <v>111116.75</v>
      </c>
      <c r="K66" s="26">
        <v>111116.75</v>
      </c>
    </row>
    <row r="67" spans="1:11" ht="15" customHeight="1" x14ac:dyDescent="0.2">
      <c r="A67" s="76" t="s">
        <v>84</v>
      </c>
      <c r="B67" s="77"/>
      <c r="C67" s="77"/>
      <c r="D67" s="77"/>
      <c r="E67" s="77"/>
      <c r="F67" s="77"/>
      <c r="G67" s="77"/>
      <c r="H67" s="77"/>
      <c r="I67" s="77"/>
      <c r="J67" s="78"/>
      <c r="K67" s="26">
        <v>0</v>
      </c>
    </row>
    <row r="68" spans="1:11" ht="45" customHeight="1" x14ac:dyDescent="0.2">
      <c r="A68" s="4">
        <v>12.1</v>
      </c>
      <c r="B68" s="5" t="s">
        <v>85</v>
      </c>
      <c r="C68" s="125" t="s">
        <v>15</v>
      </c>
      <c r="D68" s="125"/>
      <c r="E68" s="30">
        <v>2.9</v>
      </c>
      <c r="F68" s="30">
        <v>2.9</v>
      </c>
      <c r="G68" s="154">
        <f>+K68</f>
        <v>49091.25</v>
      </c>
      <c r="H68" s="155"/>
      <c r="I68" s="44">
        <f t="shared" ref="I68:I69" si="24">E68*G68</f>
        <v>142364.625</v>
      </c>
      <c r="J68" s="49">
        <f t="shared" ref="J68:J69" si="25">F68*G68</f>
        <v>142364.625</v>
      </c>
      <c r="K68" s="26">
        <v>49091.25</v>
      </c>
    </row>
    <row r="69" spans="1:11" ht="58.5" customHeight="1" x14ac:dyDescent="0.2">
      <c r="A69" s="4">
        <v>12.2</v>
      </c>
      <c r="B69" s="6" t="s">
        <v>86</v>
      </c>
      <c r="C69" s="125" t="s">
        <v>13</v>
      </c>
      <c r="D69" s="125"/>
      <c r="E69" s="30">
        <v>2</v>
      </c>
      <c r="F69" s="30">
        <v>2</v>
      </c>
      <c r="G69" s="154">
        <f>+K69</f>
        <v>29893.639452966603</v>
      </c>
      <c r="H69" s="155"/>
      <c r="I69" s="44">
        <f t="shared" si="24"/>
        <v>59787.278905933206</v>
      </c>
      <c r="J69" s="49">
        <f t="shared" si="25"/>
        <v>59787.278905933206</v>
      </c>
      <c r="K69" s="26">
        <v>29893.639452966603</v>
      </c>
    </row>
    <row r="70" spans="1:11" ht="15" customHeight="1" x14ac:dyDescent="0.2">
      <c r="A70" s="76" t="s">
        <v>87</v>
      </c>
      <c r="B70" s="77"/>
      <c r="C70" s="77"/>
      <c r="D70" s="77"/>
      <c r="E70" s="77"/>
      <c r="F70" s="77"/>
      <c r="G70" s="77"/>
      <c r="H70" s="77"/>
      <c r="I70" s="77"/>
      <c r="J70" s="78"/>
      <c r="K70" s="26">
        <v>0</v>
      </c>
    </row>
    <row r="71" spans="1:11" ht="27" customHeight="1" x14ac:dyDescent="0.2">
      <c r="A71" s="4">
        <v>13.1</v>
      </c>
      <c r="B71" s="5" t="s">
        <v>88</v>
      </c>
      <c r="C71" s="125" t="s">
        <v>15</v>
      </c>
      <c r="D71" s="125"/>
      <c r="E71" s="30">
        <v>93</v>
      </c>
      <c r="F71" s="30">
        <v>93</v>
      </c>
      <c r="G71" s="154">
        <f>+K71</f>
        <v>6619.6</v>
      </c>
      <c r="H71" s="155"/>
      <c r="I71" s="44">
        <f t="shared" ref="I71:I72" si="26">E71*G71</f>
        <v>615622.80000000005</v>
      </c>
      <c r="J71" s="49">
        <f t="shared" ref="J71:J72" si="27">F71*G71</f>
        <v>615622.80000000005</v>
      </c>
      <c r="K71" s="26">
        <v>6619.6</v>
      </c>
    </row>
    <row r="72" spans="1:11" ht="23.25" customHeight="1" thickBot="1" x14ac:dyDescent="0.25">
      <c r="A72" s="8">
        <v>13.2</v>
      </c>
      <c r="B72" s="9" t="s">
        <v>89</v>
      </c>
      <c r="C72" s="114" t="s">
        <v>25</v>
      </c>
      <c r="D72" s="114"/>
      <c r="E72" s="29">
        <v>14</v>
      </c>
      <c r="F72" s="29">
        <v>14</v>
      </c>
      <c r="G72" s="152">
        <f>+K72</f>
        <v>11032.35</v>
      </c>
      <c r="H72" s="153"/>
      <c r="I72" s="47">
        <f t="shared" si="26"/>
        <v>154452.9</v>
      </c>
      <c r="J72" s="50">
        <f t="shared" si="27"/>
        <v>154452.9</v>
      </c>
      <c r="K72" s="26">
        <v>11032.35</v>
      </c>
    </row>
    <row r="73" spans="1:11" ht="13.5" thickBot="1" x14ac:dyDescent="0.25">
      <c r="A73" s="12"/>
      <c r="B73" s="11"/>
      <c r="C73" s="32"/>
      <c r="D73" s="32"/>
      <c r="E73" s="32"/>
      <c r="F73" s="32"/>
      <c r="G73" s="21"/>
      <c r="H73" s="33"/>
      <c r="I73" s="21"/>
      <c r="J73" s="65"/>
    </row>
    <row r="74" spans="1:11" ht="14.1" customHeight="1" x14ac:dyDescent="0.2">
      <c r="A74" s="116" t="s">
        <v>90</v>
      </c>
      <c r="B74" s="117"/>
      <c r="C74" s="117"/>
      <c r="D74" s="117"/>
      <c r="E74" s="117"/>
      <c r="F74" s="117"/>
      <c r="G74" s="118"/>
      <c r="H74" s="134">
        <f>SUM(I71:I72,I68:I69,I64:I66,I62,I60,I58,I53:I56,I51,I48:I49,I44:I46,I34:I42,I31:I32,I27:I29,I23:I24,I13:I20)</f>
        <v>20755984.307772119</v>
      </c>
      <c r="I74" s="135"/>
      <c r="J74" s="66">
        <f>SUM(J71:J73,J69,J68,J66,J65,J64,J62,J60,J58,J56,J55,J54,J53,J51,J49,J48,J46,J45,J44,J34:J42,J31:J32,J27:J29,J23:J24,J13:J20)</f>
        <v>21834316.10277212</v>
      </c>
    </row>
    <row r="75" spans="1:11" ht="20.25" customHeight="1" x14ac:dyDescent="0.2">
      <c r="A75" s="105" t="s">
        <v>91</v>
      </c>
      <c r="B75" s="106"/>
      <c r="C75" s="106"/>
      <c r="D75" s="106"/>
      <c r="E75" s="106"/>
      <c r="F75" s="61"/>
      <c r="G75" s="10">
        <v>0.17</v>
      </c>
      <c r="H75" s="18" t="s">
        <v>92</v>
      </c>
      <c r="I75" s="62">
        <f>H74*G75</f>
        <v>3528517.3323212606</v>
      </c>
      <c r="J75" s="67">
        <f>J74*G75</f>
        <v>3711833.7374712606</v>
      </c>
    </row>
    <row r="76" spans="1:11" ht="13.5" customHeight="1" x14ac:dyDescent="0.2">
      <c r="A76" s="105"/>
      <c r="B76" s="106"/>
      <c r="C76" s="106"/>
      <c r="D76" s="106"/>
      <c r="E76" s="106"/>
      <c r="F76" s="61"/>
      <c r="G76" s="10">
        <v>0.01</v>
      </c>
      <c r="H76" s="18" t="s">
        <v>93</v>
      </c>
      <c r="I76" s="62">
        <f>H74*G76</f>
        <v>207559.84307772119</v>
      </c>
      <c r="J76" s="67">
        <f>J74*G76</f>
        <v>218343.16102772122</v>
      </c>
    </row>
    <row r="77" spans="1:11" ht="15.75" customHeight="1" x14ac:dyDescent="0.2">
      <c r="A77" s="105"/>
      <c r="B77" s="106"/>
      <c r="C77" s="106"/>
      <c r="D77" s="106"/>
      <c r="E77" s="106"/>
      <c r="F77" s="61"/>
      <c r="G77" s="10">
        <v>0.03</v>
      </c>
      <c r="H77" s="18" t="s">
        <v>94</v>
      </c>
      <c r="I77" s="62">
        <f>H74*G77</f>
        <v>622679.52923316357</v>
      </c>
      <c r="J77" s="67">
        <f>J74*G77</f>
        <v>655029.48308316362</v>
      </c>
    </row>
    <row r="78" spans="1:11" ht="17.25" customHeight="1" x14ac:dyDescent="0.2">
      <c r="A78" s="105" t="s">
        <v>95</v>
      </c>
      <c r="B78" s="106"/>
      <c r="C78" s="106"/>
      <c r="D78" s="106"/>
      <c r="E78" s="106"/>
      <c r="F78" s="61"/>
      <c r="G78" s="10">
        <v>0.19</v>
      </c>
      <c r="H78" s="107">
        <f>+I77*G78</f>
        <v>118309.11055430108</v>
      </c>
      <c r="I78" s="129"/>
      <c r="J78" s="67">
        <f>J77*G78</f>
        <v>124455.60178580109</v>
      </c>
    </row>
    <row r="79" spans="1:11" ht="15" customHeight="1" thickBot="1" x14ac:dyDescent="0.25">
      <c r="A79" s="109" t="s">
        <v>96</v>
      </c>
      <c r="B79" s="110"/>
      <c r="C79" s="110"/>
      <c r="D79" s="110"/>
      <c r="E79" s="110"/>
      <c r="F79" s="110"/>
      <c r="G79" s="111"/>
      <c r="H79" s="112">
        <f>+H78+I77+I76+I75+H74</f>
        <v>25233050.122958563</v>
      </c>
      <c r="I79" s="130"/>
      <c r="J79" s="68">
        <f>SUM(J74:J78)</f>
        <v>26543978.086140066</v>
      </c>
    </row>
    <row r="80" spans="1:11" x14ac:dyDescent="0.2">
      <c r="A80" s="2"/>
      <c r="B80" s="2"/>
      <c r="C80" s="2"/>
      <c r="D80" s="2"/>
      <c r="E80" s="2"/>
      <c r="F80" s="2"/>
      <c r="G80" s="19"/>
      <c r="H80" s="64"/>
      <c r="I80" s="23"/>
      <c r="J80" s="52"/>
    </row>
    <row r="81" spans="1:11" ht="13.5" thickBot="1" x14ac:dyDescent="0.25">
      <c r="A81" s="32"/>
      <c r="B81" s="11"/>
      <c r="C81" s="32"/>
      <c r="D81" s="32"/>
      <c r="E81" s="32"/>
      <c r="F81" s="32"/>
      <c r="G81" s="21"/>
      <c r="H81" s="17"/>
      <c r="I81" s="21"/>
      <c r="J81" s="52"/>
    </row>
    <row r="82" spans="1:11" ht="33" customHeight="1" thickBot="1" x14ac:dyDescent="0.25">
      <c r="A82" s="92" t="s">
        <v>97</v>
      </c>
      <c r="B82" s="93"/>
      <c r="C82" s="93"/>
      <c r="D82" s="93"/>
      <c r="E82" s="93"/>
      <c r="F82" s="93"/>
      <c r="G82" s="93"/>
      <c r="H82" s="93"/>
      <c r="I82" s="93"/>
      <c r="J82" s="94"/>
    </row>
    <row r="83" spans="1:11" ht="13.5" thickBot="1" x14ac:dyDescent="0.25">
      <c r="A83" s="12"/>
      <c r="B83" s="11"/>
      <c r="C83" s="32"/>
      <c r="D83" s="32"/>
      <c r="E83" s="32"/>
      <c r="F83" s="32"/>
      <c r="G83" s="21"/>
      <c r="H83" s="33"/>
      <c r="I83" s="21"/>
      <c r="J83" s="52"/>
    </row>
    <row r="84" spans="1:11" ht="18" customHeight="1" x14ac:dyDescent="0.2">
      <c r="A84" s="98" t="s">
        <v>98</v>
      </c>
      <c r="B84" s="99"/>
      <c r="C84" s="99"/>
      <c r="D84" s="99"/>
      <c r="E84" s="99"/>
      <c r="F84" s="99"/>
      <c r="G84" s="99"/>
      <c r="H84" s="99"/>
      <c r="I84" s="99"/>
      <c r="J84" s="100"/>
    </row>
    <row r="85" spans="1:11" ht="15" customHeight="1" x14ac:dyDescent="0.2">
      <c r="A85" s="36" t="s">
        <v>5</v>
      </c>
      <c r="B85" s="37" t="s">
        <v>99</v>
      </c>
      <c r="C85" s="127" t="s">
        <v>7</v>
      </c>
      <c r="D85" s="127"/>
      <c r="E85" s="127" t="s">
        <v>100</v>
      </c>
      <c r="F85" s="127"/>
      <c r="G85" s="128" t="s">
        <v>9</v>
      </c>
      <c r="H85" s="128"/>
      <c r="I85" s="48" t="s">
        <v>10</v>
      </c>
      <c r="J85" s="24" t="s">
        <v>223</v>
      </c>
    </row>
    <row r="86" spans="1:11" ht="15" customHeight="1" x14ac:dyDescent="0.2">
      <c r="A86" s="76" t="s">
        <v>11</v>
      </c>
      <c r="B86" s="77"/>
      <c r="C86" s="77"/>
      <c r="D86" s="77"/>
      <c r="E86" s="77"/>
      <c r="F86" s="77"/>
      <c r="G86" s="77"/>
      <c r="H86" s="77"/>
      <c r="I86" s="77"/>
      <c r="J86" s="78"/>
    </row>
    <row r="87" spans="1:11" ht="21" customHeight="1" x14ac:dyDescent="0.2">
      <c r="A87" s="35">
        <v>1.1000000000000001</v>
      </c>
      <c r="B87" s="5" t="s">
        <v>12</v>
      </c>
      <c r="C87" s="125" t="s">
        <v>13</v>
      </c>
      <c r="D87" s="125"/>
      <c r="E87" s="30">
        <v>35</v>
      </c>
      <c r="F87" s="30">
        <v>35</v>
      </c>
      <c r="G87" s="124">
        <f>+K87</f>
        <v>24996.400000000001</v>
      </c>
      <c r="H87" s="124"/>
      <c r="I87" s="44">
        <f>G87*E87</f>
        <v>874874</v>
      </c>
      <c r="J87" s="49">
        <f t="shared" ref="J87:J94" si="28">F87*G87</f>
        <v>874874</v>
      </c>
      <c r="K87" s="26">
        <v>24996.400000000001</v>
      </c>
    </row>
    <row r="88" spans="1:11" ht="59.25" customHeight="1" x14ac:dyDescent="0.2">
      <c r="A88" s="35">
        <v>1.2</v>
      </c>
      <c r="B88" s="6" t="s">
        <v>101</v>
      </c>
      <c r="C88" s="125" t="s">
        <v>13</v>
      </c>
      <c r="D88" s="125"/>
      <c r="E88" s="30">
        <v>67.400000000000006</v>
      </c>
      <c r="F88" s="30">
        <v>70</v>
      </c>
      <c r="G88" s="124">
        <f>+K88</f>
        <v>29679.9</v>
      </c>
      <c r="H88" s="124"/>
      <c r="I88" s="44">
        <f t="shared" ref="I88:I90" si="29">G88*E88</f>
        <v>2000425.2600000002</v>
      </c>
      <c r="J88" s="49">
        <f t="shared" si="28"/>
        <v>2077593</v>
      </c>
      <c r="K88" s="26">
        <v>29679.9</v>
      </c>
    </row>
    <row r="89" spans="1:11" ht="71.25" customHeight="1" x14ac:dyDescent="0.2">
      <c r="A89" s="35">
        <v>1.3</v>
      </c>
      <c r="B89" s="6" t="s">
        <v>102</v>
      </c>
      <c r="C89" s="126" t="s">
        <v>15</v>
      </c>
      <c r="D89" s="126"/>
      <c r="E89" s="30">
        <v>655.9</v>
      </c>
      <c r="F89" s="30">
        <v>700</v>
      </c>
      <c r="G89" s="124">
        <f>+K89</f>
        <v>15306.4</v>
      </c>
      <c r="H89" s="124"/>
      <c r="I89" s="44">
        <f t="shared" si="29"/>
        <v>10039467.76</v>
      </c>
      <c r="J89" s="49">
        <f t="shared" si="28"/>
        <v>10714480</v>
      </c>
      <c r="K89" s="26">
        <v>15306.4</v>
      </c>
    </row>
    <row r="90" spans="1:11" ht="61.5" customHeight="1" x14ac:dyDescent="0.2">
      <c r="A90" s="35">
        <v>1.4</v>
      </c>
      <c r="B90" s="6" t="s">
        <v>103</v>
      </c>
      <c r="C90" s="126" t="s">
        <v>15</v>
      </c>
      <c r="D90" s="126"/>
      <c r="E90" s="30">
        <v>655.9</v>
      </c>
      <c r="F90" s="30">
        <v>700</v>
      </c>
      <c r="G90" s="124">
        <f>+K90</f>
        <v>7400.5</v>
      </c>
      <c r="H90" s="124"/>
      <c r="I90" s="44">
        <f t="shared" si="29"/>
        <v>4853987.95</v>
      </c>
      <c r="J90" s="49">
        <f t="shared" si="28"/>
        <v>5180350</v>
      </c>
      <c r="K90" s="26">
        <v>7400.5</v>
      </c>
    </row>
    <row r="91" spans="1:11" ht="17.25" customHeight="1" x14ac:dyDescent="0.2">
      <c r="A91" s="101" t="s">
        <v>104</v>
      </c>
      <c r="B91" s="102"/>
      <c r="C91" s="102"/>
      <c r="D91" s="102"/>
      <c r="E91" s="102"/>
      <c r="F91" s="102"/>
      <c r="G91" s="102"/>
      <c r="H91" s="102"/>
      <c r="I91" s="102"/>
      <c r="J91" s="103"/>
      <c r="K91" s="26">
        <v>0</v>
      </c>
    </row>
    <row r="92" spans="1:11" ht="89.25" customHeight="1" x14ac:dyDescent="0.2">
      <c r="A92" s="35">
        <v>2.1</v>
      </c>
      <c r="B92" s="6" t="s">
        <v>105</v>
      </c>
      <c r="C92" s="126" t="s">
        <v>15</v>
      </c>
      <c r="D92" s="126"/>
      <c r="E92" s="30">
        <v>655.9</v>
      </c>
      <c r="F92" s="30">
        <v>700</v>
      </c>
      <c r="G92" s="124">
        <f>+K92</f>
        <v>65938.55</v>
      </c>
      <c r="H92" s="124"/>
      <c r="I92" s="44">
        <f>G92*E92</f>
        <v>43249094.945</v>
      </c>
      <c r="J92" s="49">
        <f t="shared" si="28"/>
        <v>46156985</v>
      </c>
      <c r="K92" s="26">
        <v>65938.55</v>
      </c>
    </row>
    <row r="93" spans="1:11" ht="75.75" customHeight="1" x14ac:dyDescent="0.2">
      <c r="A93" s="35">
        <v>2.2000000000000002</v>
      </c>
      <c r="B93" s="6" t="s">
        <v>106</v>
      </c>
      <c r="C93" s="125" t="s">
        <v>13</v>
      </c>
      <c r="D93" s="125"/>
      <c r="E93" s="30">
        <v>77</v>
      </c>
      <c r="F93" s="30">
        <v>77</v>
      </c>
      <c r="G93" s="124">
        <f>+K93</f>
        <v>62780.75</v>
      </c>
      <c r="H93" s="124"/>
      <c r="I93" s="44">
        <f>G93*E93</f>
        <v>4834117.75</v>
      </c>
      <c r="J93" s="49">
        <f t="shared" si="28"/>
        <v>4834117.75</v>
      </c>
      <c r="K93" s="26">
        <v>62780.75</v>
      </c>
    </row>
    <row r="94" spans="1:11" ht="66" customHeight="1" x14ac:dyDescent="0.2">
      <c r="A94" s="35">
        <v>2.2999999999999998</v>
      </c>
      <c r="B94" s="6" t="s">
        <v>107</v>
      </c>
      <c r="C94" s="125" t="s">
        <v>13</v>
      </c>
      <c r="D94" s="125"/>
      <c r="E94" s="30">
        <v>15</v>
      </c>
      <c r="F94" s="30">
        <v>15</v>
      </c>
      <c r="G94" s="124">
        <f>+K94</f>
        <v>37619.050000000003</v>
      </c>
      <c r="H94" s="124"/>
      <c r="I94" s="44">
        <f t="shared" ref="I94:I121" si="30">G94*E94</f>
        <v>564285.75</v>
      </c>
      <c r="J94" s="49">
        <f t="shared" si="28"/>
        <v>564285.75</v>
      </c>
      <c r="K94" s="26">
        <v>37619.050000000003</v>
      </c>
    </row>
    <row r="95" spans="1:11" ht="146.25" customHeight="1" x14ac:dyDescent="0.2">
      <c r="A95" s="139">
        <v>2.4</v>
      </c>
      <c r="B95" s="6" t="s">
        <v>108</v>
      </c>
      <c r="C95" s="125" t="s">
        <v>15</v>
      </c>
      <c r="D95" s="125"/>
      <c r="E95" s="146">
        <v>655.9</v>
      </c>
      <c r="F95" s="146">
        <v>700</v>
      </c>
      <c r="G95" s="140">
        <f>+K95</f>
        <v>24466.3</v>
      </c>
      <c r="H95" s="141"/>
      <c r="I95" s="149">
        <f t="shared" si="30"/>
        <v>16047446.169999998</v>
      </c>
      <c r="J95" s="90">
        <f>F95*G95</f>
        <v>17126410</v>
      </c>
      <c r="K95" s="26">
        <v>24466.3</v>
      </c>
    </row>
    <row r="96" spans="1:11" ht="15" customHeight="1" x14ac:dyDescent="0.2">
      <c r="A96" s="139"/>
      <c r="B96" s="38" t="s">
        <v>109</v>
      </c>
      <c r="C96" s="125"/>
      <c r="D96" s="125"/>
      <c r="E96" s="147"/>
      <c r="F96" s="147"/>
      <c r="G96" s="142"/>
      <c r="H96" s="143"/>
      <c r="I96" s="150"/>
      <c r="J96" s="91"/>
      <c r="K96" s="26">
        <v>0</v>
      </c>
    </row>
    <row r="97" spans="1:11" ht="21.75" customHeight="1" x14ac:dyDescent="0.2">
      <c r="A97" s="139"/>
      <c r="B97" s="6" t="s">
        <v>110</v>
      </c>
      <c r="C97" s="125"/>
      <c r="D97" s="125"/>
      <c r="E97" s="147"/>
      <c r="F97" s="147"/>
      <c r="G97" s="142"/>
      <c r="H97" s="143"/>
      <c r="I97" s="150"/>
      <c r="J97" s="91"/>
      <c r="K97" s="26">
        <v>0</v>
      </c>
    </row>
    <row r="98" spans="1:11" ht="61.5" customHeight="1" x14ac:dyDescent="0.2">
      <c r="A98" s="139"/>
      <c r="B98" s="6" t="s">
        <v>111</v>
      </c>
      <c r="C98" s="125"/>
      <c r="D98" s="125"/>
      <c r="E98" s="147"/>
      <c r="F98" s="147"/>
      <c r="G98" s="142"/>
      <c r="H98" s="143"/>
      <c r="I98" s="150"/>
      <c r="J98" s="91"/>
      <c r="K98" s="26">
        <v>0</v>
      </c>
    </row>
    <row r="99" spans="1:11" ht="39.75" customHeight="1" x14ac:dyDescent="0.2">
      <c r="A99" s="139"/>
      <c r="B99" s="6" t="s">
        <v>112</v>
      </c>
      <c r="C99" s="125"/>
      <c r="D99" s="125"/>
      <c r="E99" s="147"/>
      <c r="F99" s="147"/>
      <c r="G99" s="142"/>
      <c r="H99" s="143"/>
      <c r="I99" s="150"/>
      <c r="J99" s="91"/>
      <c r="K99" s="26">
        <v>0</v>
      </c>
    </row>
    <row r="100" spans="1:11" ht="39.75" customHeight="1" x14ac:dyDescent="0.2">
      <c r="A100" s="139"/>
      <c r="B100" s="6" t="s">
        <v>113</v>
      </c>
      <c r="C100" s="125"/>
      <c r="D100" s="125"/>
      <c r="E100" s="147"/>
      <c r="F100" s="147"/>
      <c r="G100" s="142"/>
      <c r="H100" s="143"/>
      <c r="I100" s="150"/>
      <c r="J100" s="91"/>
      <c r="K100" s="26">
        <v>0</v>
      </c>
    </row>
    <row r="101" spans="1:11" ht="63.75" customHeight="1" x14ac:dyDescent="0.2">
      <c r="A101" s="139"/>
      <c r="B101" s="6" t="s">
        <v>114</v>
      </c>
      <c r="C101" s="125"/>
      <c r="D101" s="125"/>
      <c r="E101" s="147"/>
      <c r="F101" s="147"/>
      <c r="G101" s="142"/>
      <c r="H101" s="143"/>
      <c r="I101" s="150"/>
      <c r="J101" s="91"/>
      <c r="K101" s="26">
        <v>0</v>
      </c>
    </row>
    <row r="102" spans="1:11" ht="100.5" customHeight="1" x14ac:dyDescent="0.2">
      <c r="A102" s="139"/>
      <c r="B102" s="6" t="s">
        <v>115</v>
      </c>
      <c r="C102" s="125"/>
      <c r="D102" s="125"/>
      <c r="E102" s="147"/>
      <c r="F102" s="147"/>
      <c r="G102" s="142"/>
      <c r="H102" s="143"/>
      <c r="I102" s="150"/>
      <c r="J102" s="91"/>
      <c r="K102" s="26">
        <v>0</v>
      </c>
    </row>
    <row r="103" spans="1:11" ht="22.5" customHeight="1" x14ac:dyDescent="0.2">
      <c r="A103" s="139"/>
      <c r="B103" s="6" t="s">
        <v>116</v>
      </c>
      <c r="C103" s="125"/>
      <c r="D103" s="125"/>
      <c r="E103" s="148"/>
      <c r="F103" s="148"/>
      <c r="G103" s="144"/>
      <c r="H103" s="145"/>
      <c r="I103" s="151"/>
      <c r="J103" s="91"/>
      <c r="K103" s="26">
        <v>0</v>
      </c>
    </row>
    <row r="104" spans="1:11" ht="156.75" customHeight="1" x14ac:dyDescent="0.2">
      <c r="A104" s="35">
        <v>2.5</v>
      </c>
      <c r="B104" s="6" t="s">
        <v>117</v>
      </c>
      <c r="C104" s="125" t="s">
        <v>13</v>
      </c>
      <c r="D104" s="125"/>
      <c r="E104" s="30">
        <v>157.4</v>
      </c>
      <c r="F104" s="30">
        <v>160</v>
      </c>
      <c r="G104" s="124">
        <f>+K104</f>
        <v>42561.9</v>
      </c>
      <c r="H104" s="124"/>
      <c r="I104" s="44">
        <f t="shared" si="30"/>
        <v>6699243.0600000005</v>
      </c>
      <c r="J104" s="49">
        <f t="shared" ref="J104:J108" si="31">F104*G104</f>
        <v>6809904</v>
      </c>
      <c r="K104" s="26">
        <v>42561.9</v>
      </c>
    </row>
    <row r="105" spans="1:11" ht="112.5" customHeight="1" x14ac:dyDescent="0.2">
      <c r="A105" s="35">
        <v>2.6</v>
      </c>
      <c r="B105" s="6" t="s">
        <v>118</v>
      </c>
      <c r="C105" s="125" t="s">
        <v>13</v>
      </c>
      <c r="D105" s="125"/>
      <c r="E105" s="30">
        <v>32</v>
      </c>
      <c r="F105" s="30">
        <v>32</v>
      </c>
      <c r="G105" s="124">
        <f>+K105</f>
        <v>37045.25</v>
      </c>
      <c r="H105" s="124"/>
      <c r="I105" s="44">
        <f t="shared" si="30"/>
        <v>1185448</v>
      </c>
      <c r="J105" s="49">
        <f t="shared" si="31"/>
        <v>1185448</v>
      </c>
      <c r="K105" s="26">
        <v>37045.25</v>
      </c>
    </row>
    <row r="106" spans="1:11" ht="115.5" customHeight="1" x14ac:dyDescent="0.2">
      <c r="A106" s="35">
        <v>2.7</v>
      </c>
      <c r="B106" s="6" t="s">
        <v>119</v>
      </c>
      <c r="C106" s="125" t="s">
        <v>13</v>
      </c>
      <c r="D106" s="125"/>
      <c r="E106" s="30">
        <v>48</v>
      </c>
      <c r="F106" s="30">
        <v>50</v>
      </c>
      <c r="G106" s="124">
        <f>+K106</f>
        <v>26607.599999999999</v>
      </c>
      <c r="H106" s="124"/>
      <c r="I106" s="44">
        <f t="shared" si="30"/>
        <v>1277164.7999999998</v>
      </c>
      <c r="J106" s="49">
        <f t="shared" si="31"/>
        <v>1330380</v>
      </c>
      <c r="K106" s="26">
        <v>26607.599999999999</v>
      </c>
    </row>
    <row r="107" spans="1:11" ht="85.5" customHeight="1" x14ac:dyDescent="0.2">
      <c r="A107" s="35">
        <v>2.8</v>
      </c>
      <c r="B107" s="6" t="s">
        <v>120</v>
      </c>
      <c r="C107" s="126" t="s">
        <v>15</v>
      </c>
      <c r="D107" s="126"/>
      <c r="E107" s="30">
        <v>288.3</v>
      </c>
      <c r="F107" s="30">
        <v>290</v>
      </c>
      <c r="G107" s="124">
        <f>+K107</f>
        <v>17980.891065343079</v>
      </c>
      <c r="H107" s="124"/>
      <c r="I107" s="44">
        <f t="shared" si="30"/>
        <v>5183890.8941384098</v>
      </c>
      <c r="J107" s="49">
        <f t="shared" si="31"/>
        <v>5214458.4089494934</v>
      </c>
      <c r="K107" s="26">
        <v>17980.891065343079</v>
      </c>
    </row>
    <row r="108" spans="1:11" ht="92.25" customHeight="1" x14ac:dyDescent="0.2">
      <c r="A108" s="35">
        <v>2.9</v>
      </c>
      <c r="B108" s="6" t="s">
        <v>121</v>
      </c>
      <c r="C108" s="125" t="s">
        <v>13</v>
      </c>
      <c r="D108" s="125"/>
      <c r="E108" s="30">
        <v>62</v>
      </c>
      <c r="F108" s="30">
        <v>75</v>
      </c>
      <c r="G108" s="124">
        <f>+K108</f>
        <v>155741.07796845751</v>
      </c>
      <c r="H108" s="124"/>
      <c r="I108" s="44">
        <f t="shared" si="30"/>
        <v>9655946.8340443652</v>
      </c>
      <c r="J108" s="49">
        <f t="shared" si="31"/>
        <v>11680580.847634314</v>
      </c>
      <c r="K108" s="26">
        <v>155741.07796845751</v>
      </c>
    </row>
    <row r="109" spans="1:11" ht="15" customHeight="1" x14ac:dyDescent="0.2">
      <c r="A109" s="76" t="s">
        <v>122</v>
      </c>
      <c r="B109" s="77"/>
      <c r="C109" s="77"/>
      <c r="D109" s="77"/>
      <c r="E109" s="77"/>
      <c r="F109" s="77"/>
      <c r="G109" s="77"/>
      <c r="H109" s="77"/>
      <c r="I109" s="77"/>
      <c r="J109" s="78"/>
      <c r="K109" s="26">
        <v>0</v>
      </c>
    </row>
    <row r="110" spans="1:11" ht="58.5" customHeight="1" x14ac:dyDescent="0.2">
      <c r="A110" s="35">
        <v>3.1</v>
      </c>
      <c r="B110" s="5" t="s">
        <v>123</v>
      </c>
      <c r="C110" s="126" t="s">
        <v>15</v>
      </c>
      <c r="D110" s="126"/>
      <c r="E110" s="30">
        <v>100.6</v>
      </c>
      <c r="F110" s="30">
        <v>120</v>
      </c>
      <c r="G110" s="124">
        <f>+K110</f>
        <v>21976.35</v>
      </c>
      <c r="H110" s="124"/>
      <c r="I110" s="44">
        <f t="shared" si="30"/>
        <v>2210820.8099999996</v>
      </c>
      <c r="J110" s="49">
        <f t="shared" ref="J110" si="32">F110*G110</f>
        <v>2637162</v>
      </c>
      <c r="K110" s="26">
        <v>21976.35</v>
      </c>
    </row>
    <row r="111" spans="1:11" ht="15" customHeight="1" x14ac:dyDescent="0.2">
      <c r="A111" s="79" t="s">
        <v>124</v>
      </c>
      <c r="B111" s="80"/>
      <c r="C111" s="80"/>
      <c r="D111" s="80"/>
      <c r="E111" s="80"/>
      <c r="F111" s="80"/>
      <c r="G111" s="80"/>
      <c r="H111" s="80"/>
      <c r="I111" s="80"/>
      <c r="J111" s="81"/>
      <c r="K111" s="26">
        <v>0</v>
      </c>
    </row>
    <row r="112" spans="1:11" ht="48.75" customHeight="1" x14ac:dyDescent="0.2">
      <c r="A112" s="35">
        <v>4.0999999999999996</v>
      </c>
      <c r="B112" s="5" t="s">
        <v>65</v>
      </c>
      <c r="C112" s="126" t="s">
        <v>15</v>
      </c>
      <c r="D112" s="126"/>
      <c r="E112" s="30">
        <v>100</v>
      </c>
      <c r="F112" s="30">
        <v>100</v>
      </c>
      <c r="G112" s="124">
        <f>+K112</f>
        <v>26093.65</v>
      </c>
      <c r="H112" s="124"/>
      <c r="I112" s="44">
        <f t="shared" si="30"/>
        <v>2609365</v>
      </c>
      <c r="J112" s="49">
        <f t="shared" ref="J112:J113" si="33">F112*G112</f>
        <v>2609365</v>
      </c>
      <c r="K112" s="26">
        <v>26093.65</v>
      </c>
    </row>
    <row r="113" spans="1:11" ht="51" customHeight="1" x14ac:dyDescent="0.2">
      <c r="A113" s="35"/>
      <c r="B113" s="5" t="s">
        <v>64</v>
      </c>
      <c r="C113" s="125" t="s">
        <v>15</v>
      </c>
      <c r="D113" s="125"/>
      <c r="E113" s="30">
        <v>111</v>
      </c>
      <c r="F113" s="30">
        <v>111</v>
      </c>
      <c r="G113" s="124">
        <f>+K113</f>
        <v>28405</v>
      </c>
      <c r="H113" s="124"/>
      <c r="I113" s="44">
        <f t="shared" si="30"/>
        <v>3152955</v>
      </c>
      <c r="J113" s="49">
        <f t="shared" si="33"/>
        <v>3152955</v>
      </c>
      <c r="K113" s="26">
        <v>28405</v>
      </c>
    </row>
    <row r="114" spans="1:11" ht="15" customHeight="1" x14ac:dyDescent="0.2">
      <c r="A114" s="76" t="s">
        <v>125</v>
      </c>
      <c r="B114" s="77"/>
      <c r="C114" s="77"/>
      <c r="D114" s="77"/>
      <c r="E114" s="77"/>
      <c r="F114" s="77"/>
      <c r="G114" s="77"/>
      <c r="H114" s="77"/>
      <c r="I114" s="77"/>
      <c r="J114" s="78"/>
      <c r="K114" s="26">
        <v>0</v>
      </c>
    </row>
    <row r="115" spans="1:11" ht="41.25" customHeight="1" x14ac:dyDescent="0.2">
      <c r="A115" s="4">
        <v>5.0999999999999996</v>
      </c>
      <c r="B115" s="5" t="s">
        <v>85</v>
      </c>
      <c r="C115" s="125" t="s">
        <v>15</v>
      </c>
      <c r="D115" s="125"/>
      <c r="E115" s="30">
        <v>15</v>
      </c>
      <c r="F115" s="30">
        <v>15</v>
      </c>
      <c r="G115" s="124">
        <f>+K115</f>
        <v>49091.25</v>
      </c>
      <c r="H115" s="124"/>
      <c r="I115" s="44">
        <f t="shared" si="30"/>
        <v>736368.75</v>
      </c>
      <c r="J115" s="49">
        <f t="shared" ref="J115" si="34">F115*G115</f>
        <v>736368.75</v>
      </c>
      <c r="K115" s="26">
        <v>49091.25</v>
      </c>
    </row>
    <row r="116" spans="1:11" ht="15" customHeight="1" x14ac:dyDescent="0.2">
      <c r="A116" s="76" t="s">
        <v>126</v>
      </c>
      <c r="B116" s="77"/>
      <c r="C116" s="77"/>
      <c r="D116" s="77"/>
      <c r="E116" s="77"/>
      <c r="F116" s="77"/>
      <c r="G116" s="77"/>
      <c r="H116" s="77"/>
      <c r="I116" s="77"/>
      <c r="J116" s="78"/>
      <c r="K116" s="26">
        <v>0</v>
      </c>
    </row>
    <row r="117" spans="1:11" ht="36" customHeight="1" x14ac:dyDescent="0.2">
      <c r="A117" s="35">
        <v>6.1</v>
      </c>
      <c r="B117" s="5" t="s">
        <v>127</v>
      </c>
      <c r="C117" s="126" t="s">
        <v>15</v>
      </c>
      <c r="D117" s="126"/>
      <c r="E117" s="30">
        <v>502</v>
      </c>
      <c r="F117" s="30">
        <v>550</v>
      </c>
      <c r="G117" s="124">
        <f>+K117</f>
        <v>12924.75</v>
      </c>
      <c r="H117" s="124"/>
      <c r="I117" s="44">
        <f t="shared" si="30"/>
        <v>6488224.5</v>
      </c>
      <c r="J117" s="49">
        <f t="shared" ref="J117:J118" si="35">F117*G117</f>
        <v>7108612.5</v>
      </c>
      <c r="K117" s="26">
        <v>12924.75</v>
      </c>
    </row>
    <row r="118" spans="1:11" ht="39.75" customHeight="1" x14ac:dyDescent="0.2">
      <c r="A118" s="35">
        <v>6.2</v>
      </c>
      <c r="B118" s="5" t="s">
        <v>128</v>
      </c>
      <c r="C118" s="126" t="s">
        <v>15</v>
      </c>
      <c r="D118" s="126"/>
      <c r="E118" s="30">
        <v>140</v>
      </c>
      <c r="F118" s="30">
        <v>150</v>
      </c>
      <c r="G118" s="124">
        <f>+K118</f>
        <v>26584.799999999999</v>
      </c>
      <c r="H118" s="124"/>
      <c r="I118" s="44">
        <f t="shared" si="30"/>
        <v>3721872</v>
      </c>
      <c r="J118" s="49">
        <f t="shared" si="35"/>
        <v>3987720</v>
      </c>
      <c r="K118" s="26">
        <v>26584.799999999999</v>
      </c>
    </row>
    <row r="119" spans="1:11" ht="15" customHeight="1" x14ac:dyDescent="0.2">
      <c r="A119" s="79" t="s">
        <v>129</v>
      </c>
      <c r="B119" s="80"/>
      <c r="C119" s="80"/>
      <c r="D119" s="80"/>
      <c r="E119" s="80"/>
      <c r="F119" s="80"/>
      <c r="G119" s="80"/>
      <c r="H119" s="80"/>
      <c r="I119" s="80"/>
      <c r="J119" s="81"/>
      <c r="K119" s="26">
        <v>0</v>
      </c>
    </row>
    <row r="120" spans="1:11" ht="21" customHeight="1" x14ac:dyDescent="0.2">
      <c r="A120" s="35">
        <v>7.1</v>
      </c>
      <c r="B120" s="5" t="s">
        <v>88</v>
      </c>
      <c r="C120" s="126" t="s">
        <v>15</v>
      </c>
      <c r="D120" s="126"/>
      <c r="E120" s="30">
        <v>450</v>
      </c>
      <c r="F120" s="30">
        <v>450</v>
      </c>
      <c r="G120" s="124">
        <f>+K120</f>
        <v>6619.6</v>
      </c>
      <c r="H120" s="124"/>
      <c r="I120" s="44">
        <f t="shared" si="30"/>
        <v>2978820</v>
      </c>
      <c r="J120" s="49">
        <f t="shared" ref="J120:J121" si="36">F120*G120</f>
        <v>2978820</v>
      </c>
      <c r="K120" s="26">
        <v>6619.6</v>
      </c>
    </row>
    <row r="121" spans="1:11" ht="23.25" customHeight="1" thickBot="1" x14ac:dyDescent="0.25">
      <c r="A121" s="13">
        <v>7.2</v>
      </c>
      <c r="B121" s="9" t="s">
        <v>89</v>
      </c>
      <c r="C121" s="136" t="s">
        <v>25</v>
      </c>
      <c r="D121" s="136"/>
      <c r="E121" s="29">
        <v>94</v>
      </c>
      <c r="F121" s="29">
        <v>94</v>
      </c>
      <c r="G121" s="115">
        <f>+K121</f>
        <v>11032.35</v>
      </c>
      <c r="H121" s="115"/>
      <c r="I121" s="47">
        <f t="shared" si="30"/>
        <v>1037040.9</v>
      </c>
      <c r="J121" s="50">
        <f t="shared" si="36"/>
        <v>1037040.9</v>
      </c>
      <c r="K121" s="26">
        <v>11032.35</v>
      </c>
    </row>
    <row r="122" spans="1:11" ht="15.75" customHeight="1" thickBot="1" x14ac:dyDescent="0.25">
      <c r="A122" s="74"/>
      <c r="B122" s="75"/>
      <c r="C122" s="75"/>
      <c r="D122" s="75"/>
      <c r="E122" s="75"/>
      <c r="F122" s="75"/>
      <c r="G122" s="75"/>
      <c r="H122" s="75"/>
      <c r="I122" s="75"/>
      <c r="J122" s="75"/>
    </row>
    <row r="123" spans="1:11" x14ac:dyDescent="0.2">
      <c r="A123" s="98" t="s">
        <v>130</v>
      </c>
      <c r="B123" s="99"/>
      <c r="C123" s="99"/>
      <c r="D123" s="99"/>
      <c r="E123" s="99"/>
      <c r="F123" s="99"/>
      <c r="G123" s="99"/>
      <c r="H123" s="99"/>
      <c r="I123" s="99"/>
      <c r="J123" s="100"/>
    </row>
    <row r="124" spans="1:11" ht="15" customHeight="1" x14ac:dyDescent="0.2">
      <c r="A124" s="36" t="s">
        <v>5</v>
      </c>
      <c r="B124" s="37" t="s">
        <v>99</v>
      </c>
      <c r="C124" s="127" t="s">
        <v>7</v>
      </c>
      <c r="D124" s="127"/>
      <c r="E124" s="127" t="s">
        <v>100</v>
      </c>
      <c r="F124" s="127"/>
      <c r="G124" s="128" t="s">
        <v>9</v>
      </c>
      <c r="H124" s="128"/>
      <c r="I124" s="48" t="s">
        <v>10</v>
      </c>
      <c r="J124" s="24" t="s">
        <v>223</v>
      </c>
    </row>
    <row r="125" spans="1:11" ht="15" customHeight="1" x14ac:dyDescent="0.2">
      <c r="A125" s="76" t="s">
        <v>11</v>
      </c>
      <c r="B125" s="77"/>
      <c r="C125" s="77"/>
      <c r="D125" s="77"/>
      <c r="E125" s="77"/>
      <c r="F125" s="77"/>
      <c r="G125" s="77"/>
      <c r="H125" s="77"/>
      <c r="I125" s="77"/>
      <c r="J125" s="78"/>
    </row>
    <row r="126" spans="1:11" ht="22.5" customHeight="1" x14ac:dyDescent="0.2">
      <c r="A126" s="35">
        <v>1.1000000000000001</v>
      </c>
      <c r="B126" s="5" t="s">
        <v>12</v>
      </c>
      <c r="C126" s="125" t="s">
        <v>13</v>
      </c>
      <c r="D126" s="125"/>
      <c r="E126" s="30">
        <v>21</v>
      </c>
      <c r="F126" s="30">
        <v>21</v>
      </c>
      <c r="G126" s="124">
        <f>+K126</f>
        <v>24996.400000000001</v>
      </c>
      <c r="H126" s="124"/>
      <c r="I126" s="44">
        <f t="shared" ref="I126:I128" si="37">G126*E126</f>
        <v>524924.4</v>
      </c>
      <c r="J126" s="49">
        <f t="shared" ref="J126:J128" si="38">F126*G126</f>
        <v>524924.4</v>
      </c>
      <c r="K126" s="26">
        <v>24996.400000000001</v>
      </c>
    </row>
    <row r="127" spans="1:11" ht="42.75" customHeight="1" x14ac:dyDescent="0.2">
      <c r="A127" s="35">
        <v>1.2</v>
      </c>
      <c r="B127" s="14" t="s">
        <v>131</v>
      </c>
      <c r="C127" s="125" t="s">
        <v>17</v>
      </c>
      <c r="D127" s="125"/>
      <c r="E127" s="30">
        <v>16</v>
      </c>
      <c r="F127" s="30">
        <v>21</v>
      </c>
      <c r="G127" s="124">
        <f>+K127</f>
        <v>16959.289088015965</v>
      </c>
      <c r="H127" s="124"/>
      <c r="I127" s="44">
        <f t="shared" si="37"/>
        <v>271348.62540825544</v>
      </c>
      <c r="J127" s="49">
        <f t="shared" si="38"/>
        <v>356145.07084833528</v>
      </c>
      <c r="K127" s="26">
        <v>16959.289088015965</v>
      </c>
    </row>
    <row r="128" spans="1:11" ht="123.75" customHeight="1" x14ac:dyDescent="0.2">
      <c r="A128" s="35">
        <v>1.3</v>
      </c>
      <c r="B128" s="5" t="s">
        <v>132</v>
      </c>
      <c r="C128" s="125" t="s">
        <v>17</v>
      </c>
      <c r="D128" s="125"/>
      <c r="E128" s="30">
        <v>3</v>
      </c>
      <c r="F128" s="30">
        <v>3</v>
      </c>
      <c r="G128" s="124">
        <f>+K128</f>
        <v>782050.45</v>
      </c>
      <c r="H128" s="124"/>
      <c r="I128" s="44">
        <f t="shared" si="37"/>
        <v>2346151.3499999996</v>
      </c>
      <c r="J128" s="49">
        <f t="shared" si="38"/>
        <v>2346151.3499999996</v>
      </c>
      <c r="K128" s="26">
        <v>782050.45</v>
      </c>
    </row>
    <row r="129" spans="1:11" ht="15" customHeight="1" x14ac:dyDescent="0.2">
      <c r="A129" s="76" t="s">
        <v>133</v>
      </c>
      <c r="B129" s="77"/>
      <c r="C129" s="77"/>
      <c r="D129" s="77"/>
      <c r="E129" s="77"/>
      <c r="F129" s="77"/>
      <c r="G129" s="77"/>
      <c r="H129" s="77"/>
      <c r="I129" s="77"/>
      <c r="J129" s="78"/>
      <c r="K129" s="26">
        <v>0</v>
      </c>
    </row>
    <row r="130" spans="1:11" ht="76.5" customHeight="1" x14ac:dyDescent="0.2">
      <c r="A130" s="4">
        <v>2.1</v>
      </c>
      <c r="B130" s="15" t="s">
        <v>134</v>
      </c>
      <c r="C130" s="125" t="s">
        <v>17</v>
      </c>
      <c r="D130" s="125"/>
      <c r="E130" s="30">
        <v>21</v>
      </c>
      <c r="F130" s="30">
        <v>21</v>
      </c>
      <c r="G130" s="124">
        <f>+K130</f>
        <v>314342.0057841746</v>
      </c>
      <c r="H130" s="124"/>
      <c r="I130" s="44">
        <f t="shared" ref="I130" si="39">G130*E130</f>
        <v>6601182.1214676667</v>
      </c>
      <c r="J130" s="49">
        <f t="shared" ref="J130" si="40">F130*G130</f>
        <v>6601182.1214676667</v>
      </c>
      <c r="K130" s="26">
        <v>314342.0057841746</v>
      </c>
    </row>
    <row r="131" spans="1:11" ht="15" customHeight="1" x14ac:dyDescent="0.2">
      <c r="A131" s="101" t="s">
        <v>135</v>
      </c>
      <c r="B131" s="102"/>
      <c r="C131" s="102"/>
      <c r="D131" s="102"/>
      <c r="E131" s="102"/>
      <c r="F131" s="102"/>
      <c r="G131" s="102"/>
      <c r="H131" s="102"/>
      <c r="I131" s="102"/>
      <c r="J131" s="103"/>
      <c r="K131" s="26">
        <v>0</v>
      </c>
    </row>
    <row r="132" spans="1:11" ht="137.25" customHeight="1" x14ac:dyDescent="0.2">
      <c r="A132" s="4">
        <v>3.1</v>
      </c>
      <c r="B132" s="5" t="s">
        <v>136</v>
      </c>
      <c r="C132" s="125" t="s">
        <v>17</v>
      </c>
      <c r="D132" s="125"/>
      <c r="E132" s="30">
        <v>3</v>
      </c>
      <c r="F132" s="30">
        <v>3</v>
      </c>
      <c r="G132" s="124">
        <f t="shared" ref="G132:G141" si="41">+K132</f>
        <v>301315.3</v>
      </c>
      <c r="H132" s="124"/>
      <c r="I132" s="44">
        <f t="shared" ref="I132:I141" si="42">G132*E132</f>
        <v>903945.89999999991</v>
      </c>
      <c r="J132" s="49">
        <f t="shared" ref="J132:J141" si="43">F132*G132</f>
        <v>903945.89999999991</v>
      </c>
      <c r="K132" s="26">
        <v>301315.3</v>
      </c>
    </row>
    <row r="133" spans="1:11" ht="53.25" customHeight="1" x14ac:dyDescent="0.2">
      <c r="A133" s="4">
        <v>3.2</v>
      </c>
      <c r="B133" s="5" t="s">
        <v>137</v>
      </c>
      <c r="C133" s="125" t="s">
        <v>13</v>
      </c>
      <c r="D133" s="125"/>
      <c r="E133" s="30">
        <v>291</v>
      </c>
      <c r="F133" s="30">
        <v>300</v>
      </c>
      <c r="G133" s="124">
        <f t="shared" si="41"/>
        <v>34056.131999999998</v>
      </c>
      <c r="H133" s="124"/>
      <c r="I133" s="44">
        <f t="shared" si="42"/>
        <v>9910334.4119999986</v>
      </c>
      <c r="J133" s="49">
        <f t="shared" si="43"/>
        <v>10216839.6</v>
      </c>
      <c r="K133" s="26">
        <v>34056.131999999998</v>
      </c>
    </row>
    <row r="134" spans="1:11" ht="57.75" customHeight="1" x14ac:dyDescent="0.2">
      <c r="A134" s="4">
        <v>3.3</v>
      </c>
      <c r="B134" s="5" t="s">
        <v>138</v>
      </c>
      <c r="C134" s="125" t="s">
        <v>13</v>
      </c>
      <c r="D134" s="125"/>
      <c r="E134" s="30">
        <v>36</v>
      </c>
      <c r="F134" s="30">
        <v>36</v>
      </c>
      <c r="G134" s="124">
        <f t="shared" si="41"/>
        <v>33357.016883116885</v>
      </c>
      <c r="H134" s="124"/>
      <c r="I134" s="44">
        <f t="shared" si="42"/>
        <v>1200852.607792208</v>
      </c>
      <c r="J134" s="49">
        <f t="shared" si="43"/>
        <v>1200852.607792208</v>
      </c>
      <c r="K134" s="26">
        <v>33357.016883116885</v>
      </c>
    </row>
    <row r="135" spans="1:11" ht="63" customHeight="1" x14ac:dyDescent="0.2">
      <c r="A135" s="4">
        <v>3.4</v>
      </c>
      <c r="B135" s="6" t="s">
        <v>139</v>
      </c>
      <c r="C135" s="125" t="s">
        <v>17</v>
      </c>
      <c r="D135" s="125"/>
      <c r="E135" s="30">
        <v>138</v>
      </c>
      <c r="F135" s="30">
        <v>138</v>
      </c>
      <c r="G135" s="124">
        <f t="shared" si="41"/>
        <v>73882.677999999985</v>
      </c>
      <c r="H135" s="124"/>
      <c r="I135" s="44">
        <f t="shared" si="42"/>
        <v>10195809.563999997</v>
      </c>
      <c r="J135" s="49">
        <f t="shared" si="43"/>
        <v>10195809.563999997</v>
      </c>
      <c r="K135" s="26">
        <v>73882.677999999985</v>
      </c>
    </row>
    <row r="136" spans="1:11" ht="19.5" customHeight="1" x14ac:dyDescent="0.2">
      <c r="A136" s="4">
        <v>3.5</v>
      </c>
      <c r="B136" s="6" t="s">
        <v>140</v>
      </c>
      <c r="C136" s="125" t="s">
        <v>17</v>
      </c>
      <c r="D136" s="125"/>
      <c r="E136" s="30">
        <v>27</v>
      </c>
      <c r="F136" s="30">
        <v>27</v>
      </c>
      <c r="G136" s="124">
        <f t="shared" si="41"/>
        <v>19525.16</v>
      </c>
      <c r="H136" s="124"/>
      <c r="I136" s="44">
        <f t="shared" si="42"/>
        <v>527179.31999999995</v>
      </c>
      <c r="J136" s="49">
        <f t="shared" si="43"/>
        <v>527179.31999999995</v>
      </c>
      <c r="K136" s="26">
        <v>19525.16</v>
      </c>
    </row>
    <row r="137" spans="1:11" ht="22.5" customHeight="1" x14ac:dyDescent="0.2">
      <c r="A137" s="4">
        <v>3.6</v>
      </c>
      <c r="B137" s="6" t="s">
        <v>141</v>
      </c>
      <c r="C137" s="125" t="s">
        <v>17</v>
      </c>
      <c r="D137" s="125"/>
      <c r="E137" s="30">
        <v>6</v>
      </c>
      <c r="F137" s="30">
        <v>6</v>
      </c>
      <c r="G137" s="124">
        <f t="shared" si="41"/>
        <v>23981.588888888888</v>
      </c>
      <c r="H137" s="124"/>
      <c r="I137" s="44">
        <f t="shared" si="42"/>
        <v>143889.53333333333</v>
      </c>
      <c r="J137" s="49">
        <f t="shared" si="43"/>
        <v>143889.53333333333</v>
      </c>
      <c r="K137" s="26">
        <v>23981.588888888888</v>
      </c>
    </row>
    <row r="138" spans="1:11" ht="47.25" customHeight="1" x14ac:dyDescent="0.2">
      <c r="A138" s="4">
        <v>3.7</v>
      </c>
      <c r="B138" s="6" t="s">
        <v>142</v>
      </c>
      <c r="C138" s="125" t="s">
        <v>17</v>
      </c>
      <c r="D138" s="125"/>
      <c r="E138" s="30">
        <v>57</v>
      </c>
      <c r="F138" s="30">
        <v>57</v>
      </c>
      <c r="G138" s="124">
        <f t="shared" si="41"/>
        <v>18581.48773076923</v>
      </c>
      <c r="H138" s="124"/>
      <c r="I138" s="44">
        <f t="shared" si="42"/>
        <v>1059144.800653846</v>
      </c>
      <c r="J138" s="49">
        <f t="shared" si="43"/>
        <v>1059144.800653846</v>
      </c>
      <c r="K138" s="26">
        <v>18581.48773076923</v>
      </c>
    </row>
    <row r="139" spans="1:11" ht="36" customHeight="1" x14ac:dyDescent="0.2">
      <c r="A139" s="4">
        <v>3.8</v>
      </c>
      <c r="B139" s="6" t="s">
        <v>143</v>
      </c>
      <c r="C139" s="125" t="s">
        <v>17</v>
      </c>
      <c r="D139" s="125"/>
      <c r="E139" s="30">
        <v>45</v>
      </c>
      <c r="F139" s="30">
        <v>45</v>
      </c>
      <c r="G139" s="124">
        <f t="shared" si="41"/>
        <v>19013.775000000001</v>
      </c>
      <c r="H139" s="124"/>
      <c r="I139" s="44">
        <f t="shared" si="42"/>
        <v>855619.87500000012</v>
      </c>
      <c r="J139" s="49">
        <f t="shared" si="43"/>
        <v>855619.87500000012</v>
      </c>
      <c r="K139" s="26">
        <v>19013.775000000001</v>
      </c>
    </row>
    <row r="140" spans="1:11" ht="37.5" customHeight="1" x14ac:dyDescent="0.2">
      <c r="A140" s="4">
        <v>3.9</v>
      </c>
      <c r="B140" s="6" t="s">
        <v>144</v>
      </c>
      <c r="C140" s="125" t="s">
        <v>17</v>
      </c>
      <c r="D140" s="125"/>
      <c r="E140" s="30">
        <v>3</v>
      </c>
      <c r="F140" s="30">
        <v>3</v>
      </c>
      <c r="G140" s="124">
        <f t="shared" si="41"/>
        <v>40009.724999999999</v>
      </c>
      <c r="H140" s="124"/>
      <c r="I140" s="44">
        <f t="shared" si="42"/>
        <v>120029.17499999999</v>
      </c>
      <c r="J140" s="49">
        <f t="shared" si="43"/>
        <v>120029.17499999999</v>
      </c>
      <c r="K140" s="26">
        <v>40009.724999999999</v>
      </c>
    </row>
    <row r="141" spans="1:11" ht="168.75" customHeight="1" x14ac:dyDescent="0.2">
      <c r="A141" s="4" t="s">
        <v>145</v>
      </c>
      <c r="B141" s="6" t="s">
        <v>146</v>
      </c>
      <c r="C141" s="125" t="s">
        <v>17</v>
      </c>
      <c r="D141" s="125"/>
      <c r="E141" s="30">
        <v>3</v>
      </c>
      <c r="F141" s="30">
        <v>3</v>
      </c>
      <c r="G141" s="124">
        <f t="shared" si="41"/>
        <v>362726.66213636362</v>
      </c>
      <c r="H141" s="124"/>
      <c r="I141" s="44">
        <f t="shared" si="42"/>
        <v>1088179.9864090909</v>
      </c>
      <c r="J141" s="49">
        <f t="shared" si="43"/>
        <v>1088179.9864090909</v>
      </c>
      <c r="K141" s="26">
        <v>362726.66213636362</v>
      </c>
    </row>
    <row r="142" spans="1:11" ht="15" customHeight="1" x14ac:dyDescent="0.2">
      <c r="A142" s="76" t="s">
        <v>147</v>
      </c>
      <c r="B142" s="77"/>
      <c r="C142" s="77"/>
      <c r="D142" s="77"/>
      <c r="E142" s="77"/>
      <c r="F142" s="77"/>
      <c r="G142" s="77"/>
      <c r="H142" s="77"/>
      <c r="I142" s="77"/>
      <c r="J142" s="78"/>
      <c r="K142" s="26">
        <v>0</v>
      </c>
    </row>
    <row r="143" spans="1:11" ht="48.75" customHeight="1" x14ac:dyDescent="0.2">
      <c r="A143" s="4">
        <v>4.0999999999999996</v>
      </c>
      <c r="B143" s="5" t="s">
        <v>65</v>
      </c>
      <c r="C143" s="125" t="s">
        <v>15</v>
      </c>
      <c r="D143" s="125"/>
      <c r="E143" s="30">
        <v>15</v>
      </c>
      <c r="F143" s="30">
        <v>21</v>
      </c>
      <c r="G143" s="124">
        <f>+K143</f>
        <v>26093.65</v>
      </c>
      <c r="H143" s="124"/>
      <c r="I143" s="44">
        <f t="shared" ref="I143" si="44">G143*E143</f>
        <v>391404.75</v>
      </c>
      <c r="J143" s="49">
        <f t="shared" ref="J143" si="45">F143*G143</f>
        <v>547966.65</v>
      </c>
      <c r="K143" s="26">
        <v>26093.65</v>
      </c>
    </row>
    <row r="144" spans="1:11" ht="15" customHeight="1" x14ac:dyDescent="0.2">
      <c r="A144" s="76" t="s">
        <v>148</v>
      </c>
      <c r="B144" s="77"/>
      <c r="C144" s="77"/>
      <c r="D144" s="77"/>
      <c r="E144" s="77"/>
      <c r="F144" s="77"/>
      <c r="G144" s="77"/>
      <c r="H144" s="77"/>
      <c r="I144" s="77"/>
      <c r="J144" s="78"/>
      <c r="K144" s="26">
        <v>0</v>
      </c>
    </row>
    <row r="145" spans="1:11" ht="39.75" customHeight="1" x14ac:dyDescent="0.2">
      <c r="A145" s="4">
        <v>5.0999999999999996</v>
      </c>
      <c r="B145" s="5" t="s">
        <v>127</v>
      </c>
      <c r="C145" s="126" t="s">
        <v>15</v>
      </c>
      <c r="D145" s="126"/>
      <c r="E145" s="30">
        <v>288</v>
      </c>
      <c r="F145" s="30">
        <v>300</v>
      </c>
      <c r="G145" s="124">
        <f>+K145</f>
        <v>12924.75</v>
      </c>
      <c r="H145" s="124"/>
      <c r="I145" s="44">
        <f t="shared" ref="I145:I146" si="46">G145*E145</f>
        <v>3722328</v>
      </c>
      <c r="J145" s="49">
        <f t="shared" ref="J145:J146" si="47">F145*G145</f>
        <v>3877425</v>
      </c>
      <c r="K145" s="26">
        <v>12924.75</v>
      </c>
    </row>
    <row r="146" spans="1:11" ht="32.25" customHeight="1" x14ac:dyDescent="0.2">
      <c r="A146" s="4">
        <v>5.2</v>
      </c>
      <c r="B146" s="5" t="s">
        <v>128</v>
      </c>
      <c r="C146" s="126" t="s">
        <v>15</v>
      </c>
      <c r="D146" s="126"/>
      <c r="E146" s="30">
        <v>390</v>
      </c>
      <c r="F146" s="30">
        <v>400</v>
      </c>
      <c r="G146" s="124">
        <f>+K146</f>
        <v>26584.799999999999</v>
      </c>
      <c r="H146" s="124"/>
      <c r="I146" s="44">
        <f t="shared" si="46"/>
        <v>10368072</v>
      </c>
      <c r="J146" s="49">
        <f t="shared" si="47"/>
        <v>10633920</v>
      </c>
      <c r="K146" s="26">
        <v>26584.799999999999</v>
      </c>
    </row>
    <row r="147" spans="1:11" ht="15" customHeight="1" x14ac:dyDescent="0.2">
      <c r="A147" s="76" t="s">
        <v>149</v>
      </c>
      <c r="B147" s="77"/>
      <c r="C147" s="77"/>
      <c r="D147" s="77"/>
      <c r="E147" s="77"/>
      <c r="F147" s="77"/>
      <c r="G147" s="77"/>
      <c r="H147" s="77"/>
      <c r="I147" s="77"/>
      <c r="J147" s="78"/>
      <c r="K147" s="26">
        <v>0</v>
      </c>
    </row>
    <row r="148" spans="1:11" ht="18" customHeight="1" x14ac:dyDescent="0.2">
      <c r="A148" s="4">
        <v>6.1</v>
      </c>
      <c r="B148" s="5" t="s">
        <v>88</v>
      </c>
      <c r="C148" s="125" t="s">
        <v>15</v>
      </c>
      <c r="D148" s="125"/>
      <c r="E148" s="30">
        <v>236</v>
      </c>
      <c r="F148" s="30">
        <v>236</v>
      </c>
      <c r="G148" s="124">
        <f>+K148</f>
        <v>6619.6</v>
      </c>
      <c r="H148" s="124"/>
      <c r="I148" s="44">
        <f t="shared" ref="I148:I149" si="48">G148*E148</f>
        <v>1562225.6</v>
      </c>
      <c r="J148" s="49">
        <f t="shared" ref="J148:J149" si="49">F148*G148</f>
        <v>1562225.6</v>
      </c>
      <c r="K148" s="26">
        <v>6619.6</v>
      </c>
    </row>
    <row r="149" spans="1:11" ht="18" customHeight="1" thickBot="1" x14ac:dyDescent="0.25">
      <c r="A149" s="8">
        <v>6.2</v>
      </c>
      <c r="B149" s="9" t="s">
        <v>89</v>
      </c>
      <c r="C149" s="114" t="s">
        <v>25</v>
      </c>
      <c r="D149" s="114"/>
      <c r="E149" s="29">
        <v>63</v>
      </c>
      <c r="F149" s="29">
        <v>63</v>
      </c>
      <c r="G149" s="115">
        <f>+K149</f>
        <v>11032.35</v>
      </c>
      <c r="H149" s="115"/>
      <c r="I149" s="47">
        <f t="shared" si="48"/>
        <v>695038.05</v>
      </c>
      <c r="J149" s="50">
        <f t="shared" si="49"/>
        <v>695038.05</v>
      </c>
      <c r="K149" s="26">
        <v>11032.35</v>
      </c>
    </row>
    <row r="150" spans="1:11" ht="13.5" thickBot="1" x14ac:dyDescent="0.25">
      <c r="A150" s="32"/>
      <c r="B150" s="11"/>
      <c r="C150" s="32"/>
      <c r="D150" s="32"/>
      <c r="E150" s="32"/>
      <c r="F150" s="32"/>
      <c r="G150" s="21"/>
      <c r="H150" s="33"/>
      <c r="I150" s="21"/>
      <c r="J150" s="51"/>
    </row>
    <row r="151" spans="1:11" ht="13.5" customHeight="1" x14ac:dyDescent="0.2">
      <c r="A151" s="116" t="s">
        <v>90</v>
      </c>
      <c r="B151" s="117"/>
      <c r="C151" s="117"/>
      <c r="D151" s="117"/>
      <c r="E151" s="117"/>
      <c r="F151" s="117"/>
      <c r="G151" s="118"/>
      <c r="H151" s="119">
        <f>SUM(I148:I149,I145:I146,I143,I132:I141,I130,I126:I128,I120:I121,I117:I118,I115,I112:I113,I110,I92:I108,I87:I90)</f>
        <v>181888520.20424712</v>
      </c>
      <c r="I151" s="138"/>
      <c r="J151" s="66">
        <f>SUM(J148:J149,J146,J145,J143,J141,J139:J140,J132:J138,J130,J128,J127,J126,J120:J121,J117:J118,J115,J113,J112,J110,J108,J107,J106,J105,J104,J95,J94,J93,J92,J87:J90)</f>
        <v>191454379.51108828</v>
      </c>
    </row>
    <row r="152" spans="1:11" ht="18" customHeight="1" x14ac:dyDescent="0.2">
      <c r="A152" s="105" t="s">
        <v>91</v>
      </c>
      <c r="B152" s="106"/>
      <c r="C152" s="106"/>
      <c r="D152" s="106"/>
      <c r="E152" s="106"/>
      <c r="F152" s="61"/>
      <c r="G152" s="10">
        <v>0.17</v>
      </c>
      <c r="H152" s="18" t="s">
        <v>92</v>
      </c>
      <c r="I152" s="62">
        <f>H151*G152</f>
        <v>30921048.434722014</v>
      </c>
      <c r="J152" s="67">
        <f>J151*G152</f>
        <v>32547244.516885009</v>
      </c>
    </row>
    <row r="153" spans="1:11" ht="17.25" customHeight="1" x14ac:dyDescent="0.2">
      <c r="A153" s="105"/>
      <c r="B153" s="106"/>
      <c r="C153" s="106"/>
      <c r="D153" s="106"/>
      <c r="E153" s="106"/>
      <c r="F153" s="61"/>
      <c r="G153" s="10">
        <v>0.01</v>
      </c>
      <c r="H153" s="18" t="s">
        <v>93</v>
      </c>
      <c r="I153" s="62">
        <f>H151*G153</f>
        <v>1818885.2020424712</v>
      </c>
      <c r="J153" s="67">
        <f>J151*G153</f>
        <v>1914543.795110883</v>
      </c>
    </row>
    <row r="154" spans="1:11" ht="18" customHeight="1" x14ac:dyDescent="0.2">
      <c r="A154" s="105"/>
      <c r="B154" s="106"/>
      <c r="C154" s="106"/>
      <c r="D154" s="106"/>
      <c r="E154" s="106"/>
      <c r="F154" s="61"/>
      <c r="G154" s="10">
        <v>0.03</v>
      </c>
      <c r="H154" s="18" t="s">
        <v>94</v>
      </c>
      <c r="I154" s="62">
        <f>H151*G154</f>
        <v>5456655.606127413</v>
      </c>
      <c r="J154" s="67">
        <f>J151*G154</f>
        <v>5743631.3853326486</v>
      </c>
    </row>
    <row r="155" spans="1:11" ht="19.5" customHeight="1" x14ac:dyDescent="0.2">
      <c r="A155" s="105" t="s">
        <v>95</v>
      </c>
      <c r="B155" s="106"/>
      <c r="C155" s="106"/>
      <c r="D155" s="106"/>
      <c r="E155" s="106"/>
      <c r="F155" s="61"/>
      <c r="G155" s="10">
        <v>0.19</v>
      </c>
      <c r="H155" s="107">
        <f>+I154*G155</f>
        <v>1036764.5651642085</v>
      </c>
      <c r="I155" s="129"/>
      <c r="J155" s="67">
        <f>J154*G155</f>
        <v>1091289.9632132032</v>
      </c>
    </row>
    <row r="156" spans="1:11" ht="13.5" thickBot="1" x14ac:dyDescent="0.25">
      <c r="A156" s="109" t="s">
        <v>96</v>
      </c>
      <c r="B156" s="110"/>
      <c r="C156" s="110"/>
      <c r="D156" s="110"/>
      <c r="E156" s="110"/>
      <c r="F156" s="110"/>
      <c r="G156" s="111"/>
      <c r="H156" s="112">
        <f>+H155+I154+I153+I152+H151</f>
        <v>221121874.01230323</v>
      </c>
      <c r="I156" s="130"/>
      <c r="J156" s="68">
        <f>SUM(J151:J155)</f>
        <v>232751089.17163002</v>
      </c>
    </row>
    <row r="157" spans="1:11" x14ac:dyDescent="0.2">
      <c r="A157" s="32"/>
      <c r="B157" s="11"/>
      <c r="C157" s="32"/>
      <c r="D157" s="32"/>
      <c r="E157" s="32"/>
      <c r="F157" s="32"/>
      <c r="G157" s="21"/>
      <c r="H157" s="33"/>
      <c r="I157" s="21"/>
      <c r="J157" s="53"/>
    </row>
    <row r="158" spans="1:11" ht="13.5" thickBot="1" x14ac:dyDescent="0.25">
      <c r="A158" s="32"/>
      <c r="B158" s="11"/>
      <c r="C158" s="32"/>
      <c r="D158" s="32"/>
      <c r="E158" s="32"/>
      <c r="F158" s="32"/>
      <c r="G158" s="21"/>
      <c r="H158" s="33"/>
      <c r="I158" s="21"/>
      <c r="J158" s="53"/>
    </row>
    <row r="159" spans="1:11" ht="39.950000000000003" customHeight="1" thickBot="1" x14ac:dyDescent="0.25">
      <c r="A159" s="92" t="s">
        <v>150</v>
      </c>
      <c r="B159" s="93"/>
      <c r="C159" s="93"/>
      <c r="D159" s="93"/>
      <c r="E159" s="93"/>
      <c r="F159" s="93"/>
      <c r="G159" s="93"/>
      <c r="H159" s="93"/>
      <c r="I159" s="93"/>
      <c r="J159" s="94"/>
    </row>
    <row r="160" spans="1:11" ht="13.5" thickBot="1" x14ac:dyDescent="0.25">
      <c r="A160" s="32"/>
      <c r="B160" s="11"/>
      <c r="C160" s="32"/>
      <c r="D160" s="32"/>
      <c r="E160" s="32"/>
      <c r="F160" s="32"/>
      <c r="G160" s="21"/>
      <c r="H160" s="33"/>
      <c r="I160" s="21"/>
      <c r="J160" s="52"/>
    </row>
    <row r="161" spans="1:11" x14ac:dyDescent="0.2">
      <c r="A161" s="98" t="s">
        <v>151</v>
      </c>
      <c r="B161" s="99"/>
      <c r="C161" s="99"/>
      <c r="D161" s="99"/>
      <c r="E161" s="99"/>
      <c r="F161" s="99"/>
      <c r="G161" s="99"/>
      <c r="H161" s="99"/>
      <c r="I161" s="99"/>
      <c r="J161" s="100"/>
    </row>
    <row r="162" spans="1:11" ht="15" customHeight="1" x14ac:dyDescent="0.2">
      <c r="A162" s="36" t="s">
        <v>5</v>
      </c>
      <c r="B162" s="37" t="s">
        <v>6</v>
      </c>
      <c r="C162" s="127" t="s">
        <v>7</v>
      </c>
      <c r="D162" s="127"/>
      <c r="E162" s="127" t="s">
        <v>100</v>
      </c>
      <c r="F162" s="127"/>
      <c r="G162" s="128" t="s">
        <v>9</v>
      </c>
      <c r="H162" s="128"/>
      <c r="I162" s="48" t="s">
        <v>10</v>
      </c>
      <c r="J162" s="54" t="s">
        <v>223</v>
      </c>
    </row>
    <row r="163" spans="1:11" x14ac:dyDescent="0.2">
      <c r="A163" s="76" t="s">
        <v>152</v>
      </c>
      <c r="B163" s="77"/>
      <c r="C163" s="77"/>
      <c r="D163" s="77"/>
      <c r="E163" s="77"/>
      <c r="F163" s="77"/>
      <c r="G163" s="77"/>
      <c r="H163" s="77"/>
      <c r="I163" s="77"/>
      <c r="J163" s="78"/>
    </row>
    <row r="164" spans="1:11" ht="104.25" customHeight="1" x14ac:dyDescent="0.2">
      <c r="A164" s="4">
        <v>1.1000000000000001</v>
      </c>
      <c r="B164" s="6" t="s">
        <v>153</v>
      </c>
      <c r="C164" s="125" t="s">
        <v>15</v>
      </c>
      <c r="D164" s="125"/>
      <c r="E164" s="30">
        <v>100.8</v>
      </c>
      <c r="F164" s="30">
        <v>100.8</v>
      </c>
      <c r="G164" s="124">
        <f>+K164</f>
        <v>101767.8</v>
      </c>
      <c r="H164" s="124"/>
      <c r="I164" s="44">
        <f>E164*G164</f>
        <v>10258194.24</v>
      </c>
      <c r="J164" s="49">
        <f t="shared" ref="J164:J166" si="50">F164*G164</f>
        <v>10258194.24</v>
      </c>
      <c r="K164" s="26">
        <v>101767.8</v>
      </c>
    </row>
    <row r="165" spans="1:11" ht="104.25" customHeight="1" x14ac:dyDescent="0.2">
      <c r="A165" s="4">
        <v>1.3</v>
      </c>
      <c r="B165" s="6" t="s">
        <v>154</v>
      </c>
      <c r="C165" s="125" t="s">
        <v>15</v>
      </c>
      <c r="D165" s="125"/>
      <c r="E165" s="30">
        <v>7.2</v>
      </c>
      <c r="F165" s="30">
        <v>7.2</v>
      </c>
      <c r="G165" s="124">
        <f>+K165</f>
        <v>55738.400000000001</v>
      </c>
      <c r="H165" s="124"/>
      <c r="I165" s="44">
        <f t="shared" ref="I165:I166" si="51">E165*G165</f>
        <v>401316.48000000004</v>
      </c>
      <c r="J165" s="49">
        <f t="shared" si="50"/>
        <v>401316.48000000004</v>
      </c>
      <c r="K165" s="26">
        <v>55738.400000000001</v>
      </c>
    </row>
    <row r="166" spans="1:11" ht="80.25" customHeight="1" x14ac:dyDescent="0.2">
      <c r="A166" s="4">
        <v>1.4</v>
      </c>
      <c r="B166" s="6" t="s">
        <v>155</v>
      </c>
      <c r="C166" s="125" t="s">
        <v>13</v>
      </c>
      <c r="D166" s="125"/>
      <c r="E166" s="30">
        <v>42</v>
      </c>
      <c r="F166" s="30">
        <v>42</v>
      </c>
      <c r="G166" s="124">
        <f>+K166</f>
        <v>25597.267399999997</v>
      </c>
      <c r="H166" s="124"/>
      <c r="I166" s="44">
        <f t="shared" si="51"/>
        <v>1075085.2307999998</v>
      </c>
      <c r="J166" s="49">
        <f t="shared" si="50"/>
        <v>1075085.2307999998</v>
      </c>
      <c r="K166" s="26">
        <v>25597.267399999997</v>
      </c>
    </row>
    <row r="167" spans="1:11" ht="15" customHeight="1" x14ac:dyDescent="0.2">
      <c r="A167" s="76" t="s">
        <v>156</v>
      </c>
      <c r="B167" s="77"/>
      <c r="C167" s="77"/>
      <c r="D167" s="77"/>
      <c r="E167" s="77"/>
      <c r="F167" s="77"/>
      <c r="G167" s="77"/>
      <c r="H167" s="77"/>
      <c r="I167" s="77"/>
      <c r="J167" s="78"/>
      <c r="K167" s="26">
        <v>0</v>
      </c>
    </row>
    <row r="168" spans="1:11" ht="40.5" customHeight="1" x14ac:dyDescent="0.2">
      <c r="A168" s="4">
        <v>2.1</v>
      </c>
      <c r="B168" s="5" t="s">
        <v>127</v>
      </c>
      <c r="C168" s="126" t="s">
        <v>15</v>
      </c>
      <c r="D168" s="126"/>
      <c r="E168" s="30">
        <v>240</v>
      </c>
      <c r="F168" s="30">
        <v>240</v>
      </c>
      <c r="G168" s="124">
        <f>+K168</f>
        <v>12924.75</v>
      </c>
      <c r="H168" s="124"/>
      <c r="I168" s="44">
        <f t="shared" ref="I168:I169" si="52">E168*G168</f>
        <v>3101940</v>
      </c>
      <c r="J168" s="49">
        <f t="shared" ref="J168:J169" si="53">F168*G168</f>
        <v>3101940</v>
      </c>
      <c r="K168" s="26">
        <v>12924.75</v>
      </c>
    </row>
    <row r="169" spans="1:11" ht="21" customHeight="1" x14ac:dyDescent="0.2">
      <c r="A169" s="4">
        <v>2.2000000000000002</v>
      </c>
      <c r="B169" s="5" t="s">
        <v>157</v>
      </c>
      <c r="C169" s="126" t="s">
        <v>15</v>
      </c>
      <c r="D169" s="126"/>
      <c r="E169" s="30">
        <v>15</v>
      </c>
      <c r="F169" s="30">
        <v>15</v>
      </c>
      <c r="G169" s="124">
        <f>+K169</f>
        <v>12894.35</v>
      </c>
      <c r="H169" s="124"/>
      <c r="I169" s="44">
        <f t="shared" si="52"/>
        <v>193415.25</v>
      </c>
      <c r="J169" s="49">
        <f t="shared" si="53"/>
        <v>193415.25</v>
      </c>
      <c r="K169" s="26">
        <v>12894.35</v>
      </c>
    </row>
    <row r="170" spans="1:11" ht="15" customHeight="1" x14ac:dyDescent="0.2">
      <c r="A170" s="79" t="s">
        <v>158</v>
      </c>
      <c r="B170" s="80"/>
      <c r="C170" s="80"/>
      <c r="D170" s="80"/>
      <c r="E170" s="80"/>
      <c r="F170" s="80"/>
      <c r="G170" s="80"/>
      <c r="H170" s="80"/>
      <c r="I170" s="80"/>
      <c r="J170" s="81"/>
      <c r="K170" s="26">
        <v>0</v>
      </c>
    </row>
    <row r="171" spans="1:11" ht="18.75" customHeight="1" thickBot="1" x14ac:dyDescent="0.25">
      <c r="A171" s="13">
        <v>3.1</v>
      </c>
      <c r="B171" s="9" t="s">
        <v>88</v>
      </c>
      <c r="C171" s="136" t="s">
        <v>15</v>
      </c>
      <c r="D171" s="136"/>
      <c r="E171" s="29">
        <v>60</v>
      </c>
      <c r="F171" s="29">
        <v>60</v>
      </c>
      <c r="G171" s="115">
        <f>+K171</f>
        <v>6619.6</v>
      </c>
      <c r="H171" s="115"/>
      <c r="I171" s="47">
        <f>E171*G171</f>
        <v>397176</v>
      </c>
      <c r="J171" s="50">
        <f t="shared" ref="J171" si="54">F171*G171</f>
        <v>397176</v>
      </c>
      <c r="K171" s="26">
        <v>6619.6</v>
      </c>
    </row>
    <row r="172" spans="1:11" ht="15" customHeight="1" thickBot="1" x14ac:dyDescent="0.25">
      <c r="A172" s="132"/>
      <c r="B172" s="132"/>
      <c r="C172" s="132"/>
      <c r="D172" s="132"/>
      <c r="E172" s="132"/>
      <c r="F172" s="132"/>
      <c r="G172" s="132"/>
      <c r="H172" s="132"/>
      <c r="I172" s="132"/>
      <c r="J172" s="137"/>
    </row>
    <row r="173" spans="1:11" x14ac:dyDescent="0.2">
      <c r="A173" s="98" t="s">
        <v>159</v>
      </c>
      <c r="B173" s="99"/>
      <c r="C173" s="99"/>
      <c r="D173" s="99"/>
      <c r="E173" s="99"/>
      <c r="F173" s="99"/>
      <c r="G173" s="99"/>
      <c r="H173" s="99"/>
      <c r="I173" s="99"/>
      <c r="J173" s="100"/>
    </row>
    <row r="174" spans="1:11" ht="15" customHeight="1" x14ac:dyDescent="0.2">
      <c r="A174" s="36" t="s">
        <v>5</v>
      </c>
      <c r="B174" s="37" t="s">
        <v>6</v>
      </c>
      <c r="C174" s="127" t="s">
        <v>7</v>
      </c>
      <c r="D174" s="127"/>
      <c r="E174" s="127" t="s">
        <v>100</v>
      </c>
      <c r="F174" s="127"/>
      <c r="G174" s="128" t="s">
        <v>9</v>
      </c>
      <c r="H174" s="128"/>
      <c r="I174" s="48" t="s">
        <v>10</v>
      </c>
      <c r="J174" s="55"/>
    </row>
    <row r="175" spans="1:11" x14ac:dyDescent="0.2">
      <c r="A175" s="76" t="s">
        <v>11</v>
      </c>
      <c r="B175" s="77"/>
      <c r="C175" s="77"/>
      <c r="D175" s="77"/>
      <c r="E175" s="77"/>
      <c r="F175" s="77"/>
      <c r="G175" s="77"/>
      <c r="H175" s="77"/>
      <c r="I175" s="77"/>
      <c r="J175" s="78"/>
    </row>
    <row r="176" spans="1:11" ht="35.25" customHeight="1" x14ac:dyDescent="0.2">
      <c r="A176" s="4">
        <v>1.1000000000000001</v>
      </c>
      <c r="B176" s="5" t="s">
        <v>160</v>
      </c>
      <c r="C176" s="125" t="s">
        <v>15</v>
      </c>
      <c r="D176" s="125"/>
      <c r="E176" s="30">
        <v>54.9</v>
      </c>
      <c r="F176" s="30">
        <v>54.9</v>
      </c>
      <c r="G176" s="124">
        <f>+K176</f>
        <v>5684.8</v>
      </c>
      <c r="H176" s="124"/>
      <c r="I176" s="44">
        <f>E176*G176</f>
        <v>312095.52</v>
      </c>
      <c r="J176" s="49">
        <f t="shared" ref="J176:J177" si="55">F176*G176</f>
        <v>312095.52</v>
      </c>
      <c r="K176" s="26">
        <v>5684.8</v>
      </c>
    </row>
    <row r="177" spans="1:11" ht="46.5" customHeight="1" x14ac:dyDescent="0.2">
      <c r="A177" s="4">
        <v>1.2</v>
      </c>
      <c r="B177" s="5" t="s">
        <v>161</v>
      </c>
      <c r="C177" s="125" t="s">
        <v>17</v>
      </c>
      <c r="D177" s="125"/>
      <c r="E177" s="30">
        <v>2</v>
      </c>
      <c r="F177" s="30">
        <v>2</v>
      </c>
      <c r="G177" s="124">
        <f>+K177</f>
        <v>266376.2</v>
      </c>
      <c r="H177" s="124"/>
      <c r="I177" s="44">
        <f t="shared" ref="I177" si="56">E177*G177</f>
        <v>532752.4</v>
      </c>
      <c r="J177" s="49">
        <f t="shared" si="55"/>
        <v>532752.4</v>
      </c>
      <c r="K177" s="26">
        <v>266376.2</v>
      </c>
    </row>
    <row r="178" spans="1:11" x14ac:dyDescent="0.2">
      <c r="A178" s="76" t="s">
        <v>162</v>
      </c>
      <c r="B178" s="77"/>
      <c r="C178" s="77"/>
      <c r="D178" s="77"/>
      <c r="E178" s="77"/>
      <c r="F178" s="77"/>
      <c r="G178" s="77"/>
      <c r="H178" s="77"/>
      <c r="I178" s="77"/>
      <c r="J178" s="78"/>
      <c r="K178" s="26">
        <v>0</v>
      </c>
    </row>
    <row r="179" spans="1:11" ht="111" customHeight="1" x14ac:dyDescent="0.2">
      <c r="A179" s="4">
        <v>2.1</v>
      </c>
      <c r="B179" s="6" t="s">
        <v>163</v>
      </c>
      <c r="C179" s="126" t="s">
        <v>15</v>
      </c>
      <c r="D179" s="126"/>
      <c r="E179" s="30">
        <v>122.9</v>
      </c>
      <c r="F179" s="30">
        <v>135</v>
      </c>
      <c r="G179" s="124">
        <f>+K179</f>
        <v>68731.55</v>
      </c>
      <c r="H179" s="124"/>
      <c r="I179" s="44">
        <f t="shared" ref="I179:I180" si="57">E179*G179</f>
        <v>8447107.495000001</v>
      </c>
      <c r="J179" s="49">
        <f t="shared" ref="J179:J180" si="58">F179*G179</f>
        <v>9278759.25</v>
      </c>
      <c r="K179" s="26">
        <v>68731.55</v>
      </c>
    </row>
    <row r="180" spans="1:11" ht="50.25" customHeight="1" x14ac:dyDescent="0.2">
      <c r="A180" s="4">
        <v>2.2000000000000002</v>
      </c>
      <c r="B180" s="6" t="s">
        <v>69</v>
      </c>
      <c r="C180" s="126" t="s">
        <v>15</v>
      </c>
      <c r="D180" s="126"/>
      <c r="E180" s="30">
        <v>110.9</v>
      </c>
      <c r="F180" s="30">
        <v>131</v>
      </c>
      <c r="G180" s="124">
        <f>+K180</f>
        <v>39986.449999999997</v>
      </c>
      <c r="H180" s="124"/>
      <c r="I180" s="44">
        <f t="shared" si="57"/>
        <v>4434497.3049999997</v>
      </c>
      <c r="J180" s="49">
        <f t="shared" si="58"/>
        <v>5238224.9499999993</v>
      </c>
      <c r="K180" s="26">
        <v>39986.449999999997</v>
      </c>
    </row>
    <row r="181" spans="1:11" x14ac:dyDescent="0.2">
      <c r="A181" s="76" t="s">
        <v>164</v>
      </c>
      <c r="B181" s="77"/>
      <c r="C181" s="77"/>
      <c r="D181" s="77"/>
      <c r="E181" s="77"/>
      <c r="F181" s="77"/>
      <c r="G181" s="77"/>
      <c r="H181" s="77"/>
      <c r="I181" s="77"/>
      <c r="J181" s="78"/>
      <c r="K181" s="26">
        <v>0</v>
      </c>
    </row>
    <row r="182" spans="1:11" ht="42.75" customHeight="1" x14ac:dyDescent="0.2">
      <c r="A182" s="4">
        <v>3.1</v>
      </c>
      <c r="B182" s="5" t="s">
        <v>127</v>
      </c>
      <c r="C182" s="126" t="s">
        <v>15</v>
      </c>
      <c r="D182" s="126"/>
      <c r="E182" s="30">
        <v>62.5</v>
      </c>
      <c r="F182" s="30">
        <v>63</v>
      </c>
      <c r="G182" s="124">
        <f>+K182</f>
        <v>12924.75</v>
      </c>
      <c r="H182" s="124"/>
      <c r="I182" s="44">
        <f t="shared" ref="I182:I183" si="59">E182*G182</f>
        <v>807796.875</v>
      </c>
      <c r="J182" s="49">
        <f t="shared" ref="J182:J183" si="60">F182*G182</f>
        <v>814259.25</v>
      </c>
      <c r="K182" s="26">
        <v>12924.75</v>
      </c>
    </row>
    <row r="183" spans="1:11" ht="25.5" customHeight="1" x14ac:dyDescent="0.2">
      <c r="A183" s="4">
        <v>3.2</v>
      </c>
      <c r="B183" s="5" t="s">
        <v>165</v>
      </c>
      <c r="C183" s="126" t="s">
        <v>15</v>
      </c>
      <c r="D183" s="126"/>
      <c r="E183" s="30">
        <v>30</v>
      </c>
      <c r="F183" s="30">
        <v>30</v>
      </c>
      <c r="G183" s="124">
        <f>+K183</f>
        <v>12249.3</v>
      </c>
      <c r="H183" s="124"/>
      <c r="I183" s="44">
        <f t="shared" si="59"/>
        <v>367479</v>
      </c>
      <c r="J183" s="49">
        <f t="shared" si="60"/>
        <v>367479</v>
      </c>
      <c r="K183" s="26">
        <v>12249.3</v>
      </c>
    </row>
    <row r="184" spans="1:11" ht="15" customHeight="1" x14ac:dyDescent="0.2">
      <c r="A184" s="79" t="s">
        <v>166</v>
      </c>
      <c r="B184" s="80"/>
      <c r="C184" s="80"/>
      <c r="D184" s="80"/>
      <c r="E184" s="80"/>
      <c r="F184" s="80"/>
      <c r="G184" s="80"/>
      <c r="H184" s="80"/>
      <c r="I184" s="80"/>
      <c r="J184" s="81"/>
      <c r="K184" s="26">
        <v>0</v>
      </c>
    </row>
    <row r="185" spans="1:11" ht="22.5" customHeight="1" x14ac:dyDescent="0.2">
      <c r="A185" s="35">
        <v>4.0999999999999996</v>
      </c>
      <c r="B185" s="5" t="s">
        <v>88</v>
      </c>
      <c r="C185" s="126" t="s">
        <v>15</v>
      </c>
      <c r="D185" s="126"/>
      <c r="E185" s="30">
        <v>104</v>
      </c>
      <c r="F185" s="30">
        <v>105</v>
      </c>
      <c r="G185" s="124">
        <f>+K185</f>
        <v>6619.6</v>
      </c>
      <c r="H185" s="124"/>
      <c r="I185" s="44">
        <f t="shared" ref="I185:I186" si="61">E185*G185</f>
        <v>688438.4</v>
      </c>
      <c r="J185" s="49">
        <f t="shared" ref="J185:J186" si="62">F185*G185</f>
        <v>695058</v>
      </c>
      <c r="K185" s="26">
        <v>6619.6</v>
      </c>
    </row>
    <row r="186" spans="1:11" ht="21.75" customHeight="1" thickBot="1" x14ac:dyDescent="0.25">
      <c r="A186" s="13">
        <v>4.2</v>
      </c>
      <c r="B186" s="9" t="s">
        <v>89</v>
      </c>
      <c r="C186" s="136" t="s">
        <v>25</v>
      </c>
      <c r="D186" s="136"/>
      <c r="E186" s="29">
        <v>21</v>
      </c>
      <c r="F186" s="29">
        <v>21</v>
      </c>
      <c r="G186" s="115">
        <f>+K186</f>
        <v>11032.35</v>
      </c>
      <c r="H186" s="115"/>
      <c r="I186" s="47">
        <f t="shared" si="61"/>
        <v>231679.35</v>
      </c>
      <c r="J186" s="50">
        <f t="shared" si="62"/>
        <v>231679.35</v>
      </c>
      <c r="K186" s="26">
        <v>11032.35</v>
      </c>
    </row>
    <row r="187" spans="1:11" ht="13.5" thickBot="1" x14ac:dyDescent="0.25">
      <c r="A187" s="32"/>
      <c r="B187" s="11"/>
      <c r="C187" s="131"/>
      <c r="D187" s="131"/>
      <c r="E187" s="132"/>
      <c r="F187" s="132"/>
      <c r="G187" s="133"/>
      <c r="H187" s="133"/>
      <c r="I187" s="21"/>
      <c r="J187" s="51"/>
    </row>
    <row r="188" spans="1:11" ht="21" customHeight="1" x14ac:dyDescent="0.2">
      <c r="A188" s="116" t="s">
        <v>90</v>
      </c>
      <c r="B188" s="117"/>
      <c r="C188" s="117"/>
      <c r="D188" s="117"/>
      <c r="E188" s="117"/>
      <c r="F188" s="117"/>
      <c r="G188" s="118"/>
      <c r="H188" s="134">
        <f>SUM(I185:I186,I182:I183,I179:I180,I176:I177,I171,I168:I169,I164:I166)</f>
        <v>31248973.5458</v>
      </c>
      <c r="I188" s="135"/>
      <c r="J188" s="66">
        <f>SUM(J185:J186,J183,J182,J180,J179,J177,J176,J171,J169,J168,J164:J166)</f>
        <v>32897434.9208</v>
      </c>
    </row>
    <row r="189" spans="1:11" ht="17.25" customHeight="1" x14ac:dyDescent="0.2">
      <c r="A189" s="105" t="s">
        <v>91</v>
      </c>
      <c r="B189" s="106"/>
      <c r="C189" s="106"/>
      <c r="D189" s="106"/>
      <c r="E189" s="106"/>
      <c r="F189" s="61"/>
      <c r="G189" s="10">
        <v>0.17</v>
      </c>
      <c r="H189" s="18" t="s">
        <v>92</v>
      </c>
      <c r="I189" s="62">
        <f>H188*G189</f>
        <v>5312325.5027860003</v>
      </c>
      <c r="J189" s="67">
        <f>J188*G189</f>
        <v>5592563.9365360001</v>
      </c>
    </row>
    <row r="190" spans="1:11" ht="15.75" customHeight="1" x14ac:dyDescent="0.2">
      <c r="A190" s="105"/>
      <c r="B190" s="106"/>
      <c r="C190" s="106"/>
      <c r="D190" s="106"/>
      <c r="E190" s="106"/>
      <c r="F190" s="61"/>
      <c r="G190" s="10">
        <v>0.01</v>
      </c>
      <c r="H190" s="18" t="s">
        <v>93</v>
      </c>
      <c r="I190" s="62">
        <f>H188*G190</f>
        <v>312489.73545800004</v>
      </c>
      <c r="J190" s="67">
        <f>J188*G190</f>
        <v>328974.349208</v>
      </c>
    </row>
    <row r="191" spans="1:11" ht="15.75" customHeight="1" x14ac:dyDescent="0.2">
      <c r="A191" s="105"/>
      <c r="B191" s="106"/>
      <c r="C191" s="106"/>
      <c r="D191" s="106"/>
      <c r="E191" s="106"/>
      <c r="F191" s="61"/>
      <c r="G191" s="10">
        <v>0.03</v>
      </c>
      <c r="H191" s="18" t="s">
        <v>94</v>
      </c>
      <c r="I191" s="62">
        <f>H188*G191</f>
        <v>937469.20637399994</v>
      </c>
      <c r="J191" s="67">
        <f>J188*G191</f>
        <v>986923.047624</v>
      </c>
    </row>
    <row r="192" spans="1:11" ht="13.5" customHeight="1" x14ac:dyDescent="0.2">
      <c r="A192" s="105" t="s">
        <v>95</v>
      </c>
      <c r="B192" s="106"/>
      <c r="C192" s="106"/>
      <c r="D192" s="106"/>
      <c r="E192" s="106"/>
      <c r="F192" s="61"/>
      <c r="G192" s="10">
        <v>0.19</v>
      </c>
      <c r="H192" s="107">
        <f>+I191*G192</f>
        <v>178119.14921105999</v>
      </c>
      <c r="I192" s="129"/>
      <c r="J192" s="67">
        <f>J191*G192</f>
        <v>187515.37904855999</v>
      </c>
    </row>
    <row r="193" spans="1:11" ht="16.5" customHeight="1" thickBot="1" x14ac:dyDescent="0.25">
      <c r="A193" s="109" t="s">
        <v>96</v>
      </c>
      <c r="B193" s="110"/>
      <c r="C193" s="110"/>
      <c r="D193" s="110"/>
      <c r="E193" s="110"/>
      <c r="F193" s="110"/>
      <c r="G193" s="111"/>
      <c r="H193" s="112">
        <f>+H192+I191+I190+I189+H188</f>
        <v>37989377.139629059</v>
      </c>
      <c r="I193" s="130"/>
      <c r="J193" s="68">
        <f>SUM(J188:J192)</f>
        <v>39993411.63321656</v>
      </c>
    </row>
    <row r="194" spans="1:11" x14ac:dyDescent="0.2">
      <c r="A194" s="32"/>
      <c r="B194" s="11"/>
      <c r="C194" s="31"/>
      <c r="D194" s="31"/>
      <c r="E194" s="32"/>
      <c r="F194" s="32"/>
      <c r="G194" s="21"/>
      <c r="H194" s="33"/>
      <c r="I194" s="21"/>
      <c r="J194" s="52"/>
    </row>
    <row r="195" spans="1:11" ht="13.5" thickBot="1" x14ac:dyDescent="0.25">
      <c r="A195" s="32"/>
      <c r="B195" s="11"/>
      <c r="C195" s="31"/>
      <c r="D195" s="31"/>
      <c r="E195" s="32"/>
      <c r="F195" s="32"/>
      <c r="G195" s="21"/>
      <c r="H195" s="33"/>
      <c r="I195" s="21"/>
      <c r="J195" s="52"/>
    </row>
    <row r="196" spans="1:11" ht="39" customHeight="1" thickBot="1" x14ac:dyDescent="0.25">
      <c r="A196" s="92" t="s">
        <v>167</v>
      </c>
      <c r="B196" s="93"/>
      <c r="C196" s="93"/>
      <c r="D196" s="93"/>
      <c r="E196" s="93"/>
      <c r="F196" s="93"/>
      <c r="G196" s="93"/>
      <c r="H196" s="93"/>
      <c r="I196" s="93"/>
      <c r="J196" s="94"/>
    </row>
    <row r="197" spans="1:11" ht="13.5" thickBot="1" x14ac:dyDescent="0.25">
      <c r="A197" s="32"/>
      <c r="B197" s="11"/>
      <c r="C197" s="31"/>
      <c r="D197" s="31"/>
      <c r="E197" s="32"/>
      <c r="F197" s="32"/>
      <c r="G197" s="21"/>
      <c r="H197" s="33"/>
      <c r="I197" s="21"/>
      <c r="J197" s="52"/>
    </row>
    <row r="198" spans="1:11" ht="13.5" thickBot="1" x14ac:dyDescent="0.25">
      <c r="A198" s="95" t="s">
        <v>168</v>
      </c>
      <c r="B198" s="96"/>
      <c r="C198" s="96"/>
      <c r="D198" s="96"/>
      <c r="E198" s="96"/>
      <c r="F198" s="96"/>
      <c r="G198" s="96"/>
      <c r="H198" s="96"/>
      <c r="I198" s="96"/>
      <c r="J198" s="97"/>
    </row>
    <row r="199" spans="1:11" ht="15" customHeight="1" x14ac:dyDescent="0.2">
      <c r="A199" s="56" t="s">
        <v>5</v>
      </c>
      <c r="B199" s="34" t="s">
        <v>6</v>
      </c>
      <c r="C199" s="127" t="s">
        <v>7</v>
      </c>
      <c r="D199" s="127"/>
      <c r="E199" s="127" t="s">
        <v>100</v>
      </c>
      <c r="F199" s="127"/>
      <c r="G199" s="128" t="s">
        <v>9</v>
      </c>
      <c r="H199" s="128"/>
      <c r="I199" s="48" t="s">
        <v>10</v>
      </c>
      <c r="J199" s="24" t="s">
        <v>223</v>
      </c>
    </row>
    <row r="200" spans="1:11" x14ac:dyDescent="0.2">
      <c r="A200" s="76" t="s">
        <v>11</v>
      </c>
      <c r="B200" s="77"/>
      <c r="C200" s="77"/>
      <c r="D200" s="77"/>
      <c r="E200" s="77"/>
      <c r="F200" s="77"/>
      <c r="G200" s="77"/>
      <c r="H200" s="77"/>
      <c r="I200" s="77"/>
      <c r="J200" s="78"/>
    </row>
    <row r="201" spans="1:11" ht="23.25" customHeight="1" x14ac:dyDescent="0.2">
      <c r="A201" s="4">
        <v>1.1000000000000001</v>
      </c>
      <c r="B201" s="5" t="s">
        <v>12</v>
      </c>
      <c r="C201" s="125" t="s">
        <v>13</v>
      </c>
      <c r="D201" s="125"/>
      <c r="E201" s="30">
        <v>10</v>
      </c>
      <c r="F201" s="30">
        <v>10</v>
      </c>
      <c r="G201" s="124">
        <f t="shared" ref="G201:G209" si="63">+K201</f>
        <v>24996.400000000001</v>
      </c>
      <c r="H201" s="124"/>
      <c r="I201" s="44">
        <f>E201*G201</f>
        <v>249964</v>
      </c>
      <c r="J201" s="49">
        <f t="shared" ref="J201:J209" si="64">F201*G201</f>
        <v>249964</v>
      </c>
      <c r="K201" s="26">
        <v>24996.400000000001</v>
      </c>
    </row>
    <row r="202" spans="1:11" ht="34.5" customHeight="1" x14ac:dyDescent="0.2">
      <c r="A202" s="4">
        <v>1.2</v>
      </c>
      <c r="B202" s="5" t="s">
        <v>14</v>
      </c>
      <c r="C202" s="125" t="s">
        <v>15</v>
      </c>
      <c r="D202" s="125"/>
      <c r="E202" s="30">
        <v>33.6</v>
      </c>
      <c r="F202" s="30">
        <v>33.6</v>
      </c>
      <c r="G202" s="124">
        <f t="shared" si="63"/>
        <v>4259.8</v>
      </c>
      <c r="H202" s="124"/>
      <c r="I202" s="44">
        <f t="shared" ref="I202:I209" si="65">E202*G202</f>
        <v>143129.28</v>
      </c>
      <c r="J202" s="49">
        <f t="shared" si="64"/>
        <v>143129.28</v>
      </c>
      <c r="K202" s="26">
        <v>4259.8</v>
      </c>
    </row>
    <row r="203" spans="1:11" ht="30.75" customHeight="1" x14ac:dyDescent="0.2">
      <c r="A203" s="4">
        <v>1.3</v>
      </c>
      <c r="B203" s="5" t="s">
        <v>18</v>
      </c>
      <c r="C203" s="125" t="s">
        <v>17</v>
      </c>
      <c r="D203" s="125"/>
      <c r="E203" s="30">
        <v>1</v>
      </c>
      <c r="F203" s="30">
        <v>1</v>
      </c>
      <c r="G203" s="124">
        <f t="shared" si="63"/>
        <v>12288.25</v>
      </c>
      <c r="H203" s="124"/>
      <c r="I203" s="44">
        <f t="shared" si="65"/>
        <v>12288.25</v>
      </c>
      <c r="J203" s="49">
        <f t="shared" si="64"/>
        <v>12288.25</v>
      </c>
      <c r="K203" s="26">
        <v>12288.25</v>
      </c>
    </row>
    <row r="204" spans="1:11" ht="20.25" customHeight="1" x14ac:dyDescent="0.2">
      <c r="A204" s="4">
        <v>1.4</v>
      </c>
      <c r="B204" s="5" t="s">
        <v>19</v>
      </c>
      <c r="C204" s="125" t="s">
        <v>15</v>
      </c>
      <c r="D204" s="125"/>
      <c r="E204" s="30">
        <v>8</v>
      </c>
      <c r="F204" s="30">
        <v>8</v>
      </c>
      <c r="G204" s="124">
        <f t="shared" si="63"/>
        <v>20758.45</v>
      </c>
      <c r="H204" s="124"/>
      <c r="I204" s="44">
        <f t="shared" si="65"/>
        <v>166067.6</v>
      </c>
      <c r="J204" s="49">
        <f t="shared" si="64"/>
        <v>166067.6</v>
      </c>
      <c r="K204" s="26">
        <v>20758.45</v>
      </c>
    </row>
    <row r="205" spans="1:11" ht="45.75" customHeight="1" x14ac:dyDescent="0.2">
      <c r="A205" s="4">
        <v>1.5</v>
      </c>
      <c r="B205" s="5" t="s">
        <v>169</v>
      </c>
      <c r="C205" s="125" t="s">
        <v>15</v>
      </c>
      <c r="D205" s="125"/>
      <c r="E205" s="30">
        <v>2</v>
      </c>
      <c r="F205" s="30">
        <v>2</v>
      </c>
      <c r="G205" s="124">
        <f t="shared" si="63"/>
        <v>6194.95</v>
      </c>
      <c r="H205" s="124"/>
      <c r="I205" s="44">
        <f t="shared" si="65"/>
        <v>12389.9</v>
      </c>
      <c r="J205" s="49">
        <f t="shared" si="64"/>
        <v>12389.9</v>
      </c>
      <c r="K205" s="26">
        <v>6194.95</v>
      </c>
    </row>
    <row r="206" spans="1:11" ht="61.5" customHeight="1" x14ac:dyDescent="0.2">
      <c r="A206" s="4">
        <v>1.6</v>
      </c>
      <c r="B206" s="5" t="s">
        <v>170</v>
      </c>
      <c r="C206" s="125" t="s">
        <v>17</v>
      </c>
      <c r="D206" s="125"/>
      <c r="E206" s="30">
        <v>28</v>
      </c>
      <c r="F206" s="30">
        <v>28</v>
      </c>
      <c r="G206" s="124">
        <f t="shared" si="63"/>
        <v>12370.9</v>
      </c>
      <c r="H206" s="124"/>
      <c r="I206" s="44">
        <f t="shared" si="65"/>
        <v>346385.2</v>
      </c>
      <c r="J206" s="49">
        <f t="shared" si="64"/>
        <v>346385.2</v>
      </c>
      <c r="K206" s="26">
        <v>12370.9</v>
      </c>
    </row>
    <row r="207" spans="1:11" ht="35.25" customHeight="1" x14ac:dyDescent="0.2">
      <c r="A207" s="4">
        <v>1.7</v>
      </c>
      <c r="B207" s="5" t="s">
        <v>22</v>
      </c>
      <c r="C207" s="125" t="s">
        <v>15</v>
      </c>
      <c r="D207" s="125"/>
      <c r="E207" s="30">
        <v>3</v>
      </c>
      <c r="F207" s="30">
        <v>3</v>
      </c>
      <c r="G207" s="124">
        <f t="shared" si="63"/>
        <v>7297.9</v>
      </c>
      <c r="H207" s="124"/>
      <c r="I207" s="44">
        <f t="shared" si="65"/>
        <v>21893.699999999997</v>
      </c>
      <c r="J207" s="49">
        <f t="shared" si="64"/>
        <v>21893.699999999997</v>
      </c>
      <c r="K207" s="26">
        <v>7297.9</v>
      </c>
    </row>
    <row r="208" spans="1:11" ht="25.5" customHeight="1" x14ac:dyDescent="0.2">
      <c r="A208" s="4">
        <v>1.8</v>
      </c>
      <c r="B208" s="5" t="s">
        <v>171</v>
      </c>
      <c r="C208" s="125" t="s">
        <v>15</v>
      </c>
      <c r="D208" s="125"/>
      <c r="E208" s="30">
        <v>14.6</v>
      </c>
      <c r="F208" s="30">
        <v>14.6</v>
      </c>
      <c r="G208" s="124">
        <f t="shared" si="63"/>
        <v>8004.7</v>
      </c>
      <c r="H208" s="124"/>
      <c r="I208" s="44">
        <f t="shared" si="65"/>
        <v>116868.62</v>
      </c>
      <c r="J208" s="49">
        <f t="shared" si="64"/>
        <v>116868.62</v>
      </c>
      <c r="K208" s="26">
        <v>8004.7</v>
      </c>
    </row>
    <row r="209" spans="1:11" ht="25.5" x14ac:dyDescent="0.2">
      <c r="A209" s="4" t="s">
        <v>172</v>
      </c>
      <c r="B209" s="5" t="s">
        <v>173</v>
      </c>
      <c r="C209" s="125" t="s">
        <v>15</v>
      </c>
      <c r="D209" s="125"/>
      <c r="E209" s="30">
        <v>99.4</v>
      </c>
      <c r="F209" s="30">
        <v>99.4</v>
      </c>
      <c r="G209" s="124">
        <f t="shared" si="63"/>
        <v>13491.9</v>
      </c>
      <c r="H209" s="124"/>
      <c r="I209" s="44">
        <f t="shared" si="65"/>
        <v>1341094.8600000001</v>
      </c>
      <c r="J209" s="49">
        <f t="shared" si="64"/>
        <v>1341094.8600000001</v>
      </c>
      <c r="K209" s="26">
        <v>13491.9</v>
      </c>
    </row>
    <row r="210" spans="1:11" x14ac:dyDescent="0.2">
      <c r="A210" s="76" t="s">
        <v>23</v>
      </c>
      <c r="B210" s="77"/>
      <c r="C210" s="77"/>
      <c r="D210" s="77"/>
      <c r="E210" s="77"/>
      <c r="F210" s="77"/>
      <c r="G210" s="77"/>
      <c r="H210" s="77"/>
      <c r="I210" s="77"/>
      <c r="J210" s="78"/>
      <c r="K210" s="26">
        <v>0</v>
      </c>
    </row>
    <row r="211" spans="1:11" ht="66" customHeight="1" x14ac:dyDescent="0.2">
      <c r="A211" s="4">
        <v>2.1</v>
      </c>
      <c r="B211" s="5" t="s">
        <v>24</v>
      </c>
      <c r="C211" s="125" t="s">
        <v>25</v>
      </c>
      <c r="D211" s="125"/>
      <c r="E211" s="30">
        <v>2.4</v>
      </c>
      <c r="F211" s="30">
        <v>2.4</v>
      </c>
      <c r="G211" s="124">
        <f>+K211</f>
        <v>44970.15</v>
      </c>
      <c r="H211" s="124"/>
      <c r="I211" s="44">
        <f t="shared" ref="I211:I213" si="66">E211*G211</f>
        <v>107928.36</v>
      </c>
      <c r="J211" s="49">
        <f t="shared" ref="J211:J213" si="67">F211*G211</f>
        <v>107928.36</v>
      </c>
      <c r="K211" s="26">
        <v>44970.15</v>
      </c>
    </row>
    <row r="212" spans="1:11" ht="24.75" customHeight="1" x14ac:dyDescent="0.2">
      <c r="A212" s="4">
        <v>2.2000000000000002</v>
      </c>
      <c r="B212" s="6" t="s">
        <v>26</v>
      </c>
      <c r="C212" s="125" t="s">
        <v>25</v>
      </c>
      <c r="D212" s="125"/>
      <c r="E212" s="30">
        <v>0.8</v>
      </c>
      <c r="F212" s="30">
        <v>0.8</v>
      </c>
      <c r="G212" s="124">
        <f>+K212</f>
        <v>97905.207732347364</v>
      </c>
      <c r="H212" s="124"/>
      <c r="I212" s="44">
        <f t="shared" si="66"/>
        <v>78324.166185877897</v>
      </c>
      <c r="J212" s="49">
        <f t="shared" si="67"/>
        <v>78324.166185877897</v>
      </c>
      <c r="K212" s="26">
        <v>97905.207732347364</v>
      </c>
    </row>
    <row r="213" spans="1:11" ht="27.75" customHeight="1" x14ac:dyDescent="0.2">
      <c r="A213" s="4">
        <v>2.2999999999999998</v>
      </c>
      <c r="B213" s="5" t="s">
        <v>174</v>
      </c>
      <c r="C213" s="125" t="s">
        <v>25</v>
      </c>
      <c r="D213" s="125"/>
      <c r="E213" s="30">
        <v>1.6</v>
      </c>
      <c r="F213" s="30">
        <v>1.6</v>
      </c>
      <c r="G213" s="124">
        <f>+K213</f>
        <v>27087.35</v>
      </c>
      <c r="H213" s="124"/>
      <c r="I213" s="44">
        <f t="shared" si="66"/>
        <v>43339.76</v>
      </c>
      <c r="J213" s="49">
        <f t="shared" si="67"/>
        <v>43339.76</v>
      </c>
      <c r="K213" s="26">
        <v>27087.35</v>
      </c>
    </row>
    <row r="214" spans="1:11" x14ac:dyDescent="0.2">
      <c r="A214" s="76" t="s">
        <v>175</v>
      </c>
      <c r="B214" s="77"/>
      <c r="C214" s="77"/>
      <c r="D214" s="77"/>
      <c r="E214" s="77"/>
      <c r="F214" s="77"/>
      <c r="G214" s="77"/>
      <c r="H214" s="77"/>
      <c r="I214" s="77"/>
      <c r="J214" s="78"/>
      <c r="K214" s="26">
        <v>0</v>
      </c>
    </row>
    <row r="215" spans="1:11" ht="74.25" customHeight="1" x14ac:dyDescent="0.2">
      <c r="A215" s="4">
        <v>3.1</v>
      </c>
      <c r="B215" s="5" t="s">
        <v>176</v>
      </c>
      <c r="C215" s="125" t="s">
        <v>15</v>
      </c>
      <c r="D215" s="125"/>
      <c r="E215" s="30">
        <v>8.8000000000000007</v>
      </c>
      <c r="F215" s="30">
        <v>8.8000000000000007</v>
      </c>
      <c r="G215" s="124">
        <f>+K215</f>
        <v>109221.5</v>
      </c>
      <c r="H215" s="124"/>
      <c r="I215" s="44">
        <f t="shared" ref="I215:I219" si="68">E215*G215</f>
        <v>961149.20000000007</v>
      </c>
      <c r="J215" s="49">
        <f t="shared" ref="J215:J219" si="69">F215*G215</f>
        <v>961149.20000000007</v>
      </c>
      <c r="K215" s="26">
        <v>109221.5</v>
      </c>
    </row>
    <row r="216" spans="1:11" ht="57.75" customHeight="1" x14ac:dyDescent="0.2">
      <c r="A216" s="4">
        <v>3.2</v>
      </c>
      <c r="B216" s="5" t="s">
        <v>177</v>
      </c>
      <c r="C216" s="125" t="s">
        <v>15</v>
      </c>
      <c r="D216" s="125"/>
      <c r="E216" s="30">
        <v>8.8000000000000007</v>
      </c>
      <c r="F216" s="30">
        <v>8.8000000000000007</v>
      </c>
      <c r="G216" s="124">
        <f>+K216</f>
        <v>295792.95</v>
      </c>
      <c r="H216" s="124"/>
      <c r="I216" s="44">
        <f t="shared" si="68"/>
        <v>2602977.9600000004</v>
      </c>
      <c r="J216" s="49">
        <f t="shared" si="69"/>
        <v>2602977.9600000004</v>
      </c>
      <c r="K216" s="26">
        <v>295792.95</v>
      </c>
    </row>
    <row r="217" spans="1:11" ht="58.5" customHeight="1" x14ac:dyDescent="0.2">
      <c r="A217" s="4">
        <v>3.3</v>
      </c>
      <c r="B217" s="5" t="s">
        <v>178</v>
      </c>
      <c r="C217" s="125" t="s">
        <v>25</v>
      </c>
      <c r="D217" s="125"/>
      <c r="E217" s="30">
        <v>0.8</v>
      </c>
      <c r="F217" s="30">
        <v>0.8</v>
      </c>
      <c r="G217" s="124">
        <f>+K217</f>
        <v>1088690.5</v>
      </c>
      <c r="H217" s="124"/>
      <c r="I217" s="44">
        <f t="shared" si="68"/>
        <v>870952.4</v>
      </c>
      <c r="J217" s="49">
        <f t="shared" si="69"/>
        <v>870952.4</v>
      </c>
      <c r="K217" s="26">
        <v>1088690.5</v>
      </c>
    </row>
    <row r="218" spans="1:11" ht="59.25" customHeight="1" x14ac:dyDescent="0.2">
      <c r="A218" s="4">
        <v>3.4</v>
      </c>
      <c r="B218" s="5" t="s">
        <v>179</v>
      </c>
      <c r="C218" s="125" t="s">
        <v>25</v>
      </c>
      <c r="D218" s="125"/>
      <c r="E218" s="30">
        <v>1</v>
      </c>
      <c r="F218" s="30">
        <v>1</v>
      </c>
      <c r="G218" s="124">
        <f>+K218</f>
        <v>968053.8</v>
      </c>
      <c r="H218" s="124"/>
      <c r="I218" s="44">
        <f t="shared" si="68"/>
        <v>968053.8</v>
      </c>
      <c r="J218" s="49">
        <f t="shared" si="69"/>
        <v>968053.8</v>
      </c>
      <c r="K218" s="26">
        <v>968053.8</v>
      </c>
    </row>
    <row r="219" spans="1:11" ht="63" customHeight="1" x14ac:dyDescent="0.2">
      <c r="A219" s="4">
        <v>3.5</v>
      </c>
      <c r="B219" s="5" t="s">
        <v>180</v>
      </c>
      <c r="C219" s="125" t="s">
        <v>25</v>
      </c>
      <c r="D219" s="125"/>
      <c r="E219" s="30">
        <v>1.5</v>
      </c>
      <c r="F219" s="30">
        <v>1.5</v>
      </c>
      <c r="G219" s="124">
        <f>+K219</f>
        <v>989515.25</v>
      </c>
      <c r="H219" s="124"/>
      <c r="I219" s="44">
        <f t="shared" si="68"/>
        <v>1484272.875</v>
      </c>
      <c r="J219" s="49">
        <f t="shared" si="69"/>
        <v>1484272.875</v>
      </c>
      <c r="K219" s="26">
        <v>989515.25</v>
      </c>
    </row>
    <row r="220" spans="1:11" x14ac:dyDescent="0.2">
      <c r="A220" s="76" t="s">
        <v>181</v>
      </c>
      <c r="B220" s="77"/>
      <c r="C220" s="77"/>
      <c r="D220" s="77"/>
      <c r="E220" s="77"/>
      <c r="F220" s="77"/>
      <c r="G220" s="77"/>
      <c r="H220" s="77"/>
      <c r="I220" s="77"/>
      <c r="J220" s="78"/>
      <c r="K220" s="26">
        <v>0</v>
      </c>
    </row>
    <row r="221" spans="1:11" x14ac:dyDescent="0.2">
      <c r="A221" s="76" t="s">
        <v>182</v>
      </c>
      <c r="B221" s="77"/>
      <c r="C221" s="77"/>
      <c r="D221" s="77"/>
      <c r="E221" s="77"/>
      <c r="F221" s="77"/>
      <c r="G221" s="77"/>
      <c r="H221" s="77"/>
      <c r="I221" s="77"/>
      <c r="J221" s="78"/>
      <c r="K221" s="26">
        <v>0</v>
      </c>
    </row>
    <row r="222" spans="1:11" ht="35.25" customHeight="1" x14ac:dyDescent="0.2">
      <c r="A222" s="4" t="s">
        <v>183</v>
      </c>
      <c r="B222" s="5" t="s">
        <v>34</v>
      </c>
      <c r="C222" s="125" t="s">
        <v>13</v>
      </c>
      <c r="D222" s="125"/>
      <c r="E222" s="30">
        <v>6</v>
      </c>
      <c r="F222" s="30">
        <v>6</v>
      </c>
      <c r="G222" s="124">
        <f>+K222</f>
        <v>31945.65</v>
      </c>
      <c r="H222" s="124"/>
      <c r="I222" s="44">
        <f>E222*G222</f>
        <v>191673.90000000002</v>
      </c>
      <c r="J222" s="49">
        <f t="shared" ref="J222" si="70">F222*G222</f>
        <v>191673.90000000002</v>
      </c>
      <c r="K222" s="26">
        <v>31945.65</v>
      </c>
    </row>
    <row r="223" spans="1:11" x14ac:dyDescent="0.2">
      <c r="A223" s="76" t="s">
        <v>184</v>
      </c>
      <c r="B223" s="77"/>
      <c r="C223" s="77"/>
      <c r="D223" s="77"/>
      <c r="E223" s="77"/>
      <c r="F223" s="77"/>
      <c r="G223" s="77"/>
      <c r="H223" s="77"/>
      <c r="I223" s="77"/>
      <c r="J223" s="78"/>
      <c r="K223" s="26">
        <v>0</v>
      </c>
    </row>
    <row r="224" spans="1:11" ht="21" customHeight="1" x14ac:dyDescent="0.2">
      <c r="A224" s="4" t="s">
        <v>185</v>
      </c>
      <c r="B224" s="5" t="s">
        <v>37</v>
      </c>
      <c r="C224" s="125" t="s">
        <v>17</v>
      </c>
      <c r="D224" s="125"/>
      <c r="E224" s="30">
        <v>3</v>
      </c>
      <c r="F224" s="30">
        <v>3</v>
      </c>
      <c r="G224" s="124">
        <f>+K224</f>
        <v>43395.05</v>
      </c>
      <c r="H224" s="124"/>
      <c r="I224" s="44">
        <f t="shared" ref="I224:I225" si="71">E224*G224</f>
        <v>130185.15000000001</v>
      </c>
      <c r="J224" s="49">
        <f t="shared" ref="J224:J225" si="72">F224*G224</f>
        <v>130185.15000000001</v>
      </c>
      <c r="K224" s="26">
        <v>43395.05</v>
      </c>
    </row>
    <row r="225" spans="1:11" ht="26.25" customHeight="1" x14ac:dyDescent="0.2">
      <c r="A225" s="4" t="s">
        <v>186</v>
      </c>
      <c r="B225" s="5" t="s">
        <v>187</v>
      </c>
      <c r="C225" s="125" t="s">
        <v>17</v>
      </c>
      <c r="D225" s="125"/>
      <c r="E225" s="30">
        <v>1</v>
      </c>
      <c r="F225" s="30">
        <v>1</v>
      </c>
      <c r="G225" s="124">
        <f>+K225</f>
        <v>105945.9</v>
      </c>
      <c r="H225" s="124"/>
      <c r="I225" s="44">
        <f t="shared" si="71"/>
        <v>105945.9</v>
      </c>
      <c r="J225" s="49">
        <f t="shared" si="72"/>
        <v>105945.9</v>
      </c>
      <c r="K225" s="26">
        <v>105945.9</v>
      </c>
    </row>
    <row r="226" spans="1:11" x14ac:dyDescent="0.2">
      <c r="A226" s="76" t="s">
        <v>188</v>
      </c>
      <c r="B226" s="77"/>
      <c r="C226" s="77"/>
      <c r="D226" s="77"/>
      <c r="E226" s="77"/>
      <c r="F226" s="77"/>
      <c r="G226" s="77"/>
      <c r="H226" s="77"/>
      <c r="I226" s="77"/>
      <c r="J226" s="78"/>
      <c r="K226" s="26">
        <v>0</v>
      </c>
    </row>
    <row r="227" spans="1:11" x14ac:dyDescent="0.2">
      <c r="A227" s="4" t="s">
        <v>189</v>
      </c>
      <c r="B227" s="5" t="s">
        <v>190</v>
      </c>
      <c r="C227" s="125" t="s">
        <v>17</v>
      </c>
      <c r="D227" s="125"/>
      <c r="E227" s="30">
        <v>1</v>
      </c>
      <c r="F227" s="30">
        <v>1</v>
      </c>
      <c r="G227" s="124">
        <f>+K227</f>
        <v>77331.899999999994</v>
      </c>
      <c r="H227" s="124"/>
      <c r="I227" s="44">
        <f t="shared" ref="I227:I228" si="73">E227*G227</f>
        <v>77331.899999999994</v>
      </c>
      <c r="J227" s="49">
        <f t="shared" ref="J227:J228" si="74">F227*G227</f>
        <v>77331.899999999994</v>
      </c>
      <c r="K227" s="26">
        <v>77331.899999999994</v>
      </c>
    </row>
    <row r="228" spans="1:11" x14ac:dyDescent="0.2">
      <c r="A228" s="4" t="s">
        <v>191</v>
      </c>
      <c r="B228" s="5" t="s">
        <v>192</v>
      </c>
      <c r="C228" s="125" t="s">
        <v>17</v>
      </c>
      <c r="D228" s="125"/>
      <c r="E228" s="30">
        <v>1</v>
      </c>
      <c r="F228" s="30">
        <v>1</v>
      </c>
      <c r="G228" s="124">
        <f>+K228</f>
        <v>105945.9</v>
      </c>
      <c r="H228" s="124"/>
      <c r="I228" s="44">
        <f t="shared" si="73"/>
        <v>105945.9</v>
      </c>
      <c r="J228" s="49">
        <f t="shared" si="74"/>
        <v>105945.9</v>
      </c>
      <c r="K228" s="26">
        <v>105945.9</v>
      </c>
    </row>
    <row r="229" spans="1:11" x14ac:dyDescent="0.2">
      <c r="A229" s="76" t="s">
        <v>193</v>
      </c>
      <c r="B229" s="77"/>
      <c r="C229" s="77"/>
      <c r="D229" s="77"/>
      <c r="E229" s="77"/>
      <c r="F229" s="77"/>
      <c r="G229" s="77"/>
      <c r="H229" s="77"/>
      <c r="I229" s="77"/>
      <c r="J229" s="78"/>
      <c r="K229" s="26">
        <v>0</v>
      </c>
    </row>
    <row r="230" spans="1:11" ht="20.25" customHeight="1" x14ac:dyDescent="0.2">
      <c r="A230" s="4" t="s">
        <v>194</v>
      </c>
      <c r="B230" s="5" t="s">
        <v>42</v>
      </c>
      <c r="C230" s="125" t="s">
        <v>17</v>
      </c>
      <c r="D230" s="125"/>
      <c r="E230" s="30">
        <v>1</v>
      </c>
      <c r="F230" s="30">
        <v>1</v>
      </c>
      <c r="G230" s="124">
        <f t="shared" ref="G230:G238" si="75">+K230</f>
        <v>14489.4</v>
      </c>
      <c r="H230" s="124"/>
      <c r="I230" s="44">
        <f t="shared" ref="I230:I238" si="76">E230*G230</f>
        <v>14489.4</v>
      </c>
      <c r="J230" s="49">
        <f t="shared" ref="J230:J238" si="77">F230*G230</f>
        <v>14489.4</v>
      </c>
      <c r="K230" s="26">
        <v>14489.4</v>
      </c>
    </row>
    <row r="231" spans="1:11" ht="17.25" customHeight="1" x14ac:dyDescent="0.2">
      <c r="A231" s="4" t="s">
        <v>195</v>
      </c>
      <c r="B231" s="5" t="s">
        <v>44</v>
      </c>
      <c r="C231" s="125" t="s">
        <v>17</v>
      </c>
      <c r="D231" s="125"/>
      <c r="E231" s="30">
        <v>2</v>
      </c>
      <c r="F231" s="30">
        <v>2</v>
      </c>
      <c r="G231" s="124">
        <f t="shared" si="75"/>
        <v>24120.5</v>
      </c>
      <c r="H231" s="124"/>
      <c r="I231" s="44">
        <f t="shared" si="76"/>
        <v>48241</v>
      </c>
      <c r="J231" s="49">
        <f t="shared" si="77"/>
        <v>48241</v>
      </c>
      <c r="K231" s="26">
        <v>24120.5</v>
      </c>
    </row>
    <row r="232" spans="1:11" ht="19.5" customHeight="1" x14ac:dyDescent="0.2">
      <c r="A232" s="4" t="s">
        <v>196</v>
      </c>
      <c r="B232" s="5" t="s">
        <v>46</v>
      </c>
      <c r="C232" s="125" t="s">
        <v>17</v>
      </c>
      <c r="D232" s="125"/>
      <c r="E232" s="30">
        <v>1</v>
      </c>
      <c r="F232" s="30">
        <v>1</v>
      </c>
      <c r="G232" s="124">
        <f t="shared" si="75"/>
        <v>32331.35</v>
      </c>
      <c r="H232" s="124"/>
      <c r="I232" s="44">
        <f t="shared" si="76"/>
        <v>32331.35</v>
      </c>
      <c r="J232" s="49">
        <f t="shared" si="77"/>
        <v>32331.35</v>
      </c>
      <c r="K232" s="26">
        <v>32331.35</v>
      </c>
    </row>
    <row r="233" spans="1:11" ht="15" customHeight="1" x14ac:dyDescent="0.2">
      <c r="A233" s="4" t="s">
        <v>197</v>
      </c>
      <c r="B233" s="5" t="s">
        <v>48</v>
      </c>
      <c r="C233" s="125" t="s">
        <v>17</v>
      </c>
      <c r="D233" s="125"/>
      <c r="E233" s="30">
        <v>2</v>
      </c>
      <c r="F233" s="30">
        <v>2</v>
      </c>
      <c r="G233" s="124">
        <f t="shared" si="75"/>
        <v>14304.15</v>
      </c>
      <c r="H233" s="124"/>
      <c r="I233" s="44">
        <f t="shared" si="76"/>
        <v>28608.3</v>
      </c>
      <c r="J233" s="49">
        <f t="shared" si="77"/>
        <v>28608.3</v>
      </c>
      <c r="K233" s="26">
        <v>14304.15</v>
      </c>
    </row>
    <row r="234" spans="1:11" ht="19.5" customHeight="1" x14ac:dyDescent="0.2">
      <c r="A234" s="4" t="s">
        <v>198</v>
      </c>
      <c r="B234" s="5" t="s">
        <v>50</v>
      </c>
      <c r="C234" s="125" t="s">
        <v>17</v>
      </c>
      <c r="D234" s="125"/>
      <c r="E234" s="30">
        <v>1</v>
      </c>
      <c r="F234" s="30">
        <v>1</v>
      </c>
      <c r="G234" s="124">
        <f t="shared" si="75"/>
        <v>456183.35</v>
      </c>
      <c r="H234" s="124"/>
      <c r="I234" s="44">
        <f t="shared" si="76"/>
        <v>456183.35</v>
      </c>
      <c r="J234" s="49">
        <f t="shared" si="77"/>
        <v>456183.35</v>
      </c>
      <c r="K234" s="26">
        <v>456183.35</v>
      </c>
    </row>
    <row r="235" spans="1:11" ht="15.75" customHeight="1" x14ac:dyDescent="0.2">
      <c r="A235" s="4" t="s">
        <v>199</v>
      </c>
      <c r="B235" s="5" t="s">
        <v>52</v>
      </c>
      <c r="C235" s="125" t="s">
        <v>17</v>
      </c>
      <c r="D235" s="125"/>
      <c r="E235" s="30">
        <v>1</v>
      </c>
      <c r="F235" s="30">
        <v>1</v>
      </c>
      <c r="G235" s="124">
        <f t="shared" si="75"/>
        <v>272011.59999999998</v>
      </c>
      <c r="H235" s="124"/>
      <c r="I235" s="44">
        <f t="shared" si="76"/>
        <v>272011.59999999998</v>
      </c>
      <c r="J235" s="49">
        <f t="shared" si="77"/>
        <v>272011.59999999998</v>
      </c>
      <c r="K235" s="26">
        <v>272011.59999999998</v>
      </c>
    </row>
    <row r="236" spans="1:11" ht="20.25" customHeight="1" x14ac:dyDescent="0.2">
      <c r="A236" s="4" t="s">
        <v>200</v>
      </c>
      <c r="B236" s="5" t="s">
        <v>201</v>
      </c>
      <c r="C236" s="125" t="s">
        <v>17</v>
      </c>
      <c r="D236" s="125"/>
      <c r="E236" s="30">
        <v>1</v>
      </c>
      <c r="F236" s="30">
        <v>1</v>
      </c>
      <c r="G236" s="124">
        <f t="shared" si="75"/>
        <v>282121.5</v>
      </c>
      <c r="H236" s="124"/>
      <c r="I236" s="44">
        <f t="shared" si="76"/>
        <v>282121.5</v>
      </c>
      <c r="J236" s="49">
        <f t="shared" si="77"/>
        <v>282121.5</v>
      </c>
      <c r="K236" s="26">
        <v>282121.5</v>
      </c>
    </row>
    <row r="237" spans="1:11" ht="18" customHeight="1" x14ac:dyDescent="0.2">
      <c r="A237" s="4" t="s">
        <v>202</v>
      </c>
      <c r="B237" s="5" t="s">
        <v>56</v>
      </c>
      <c r="C237" s="125" t="s">
        <v>17</v>
      </c>
      <c r="D237" s="125"/>
      <c r="E237" s="30">
        <v>1</v>
      </c>
      <c r="F237" s="30">
        <v>1</v>
      </c>
      <c r="G237" s="124">
        <f t="shared" si="75"/>
        <v>280146.45</v>
      </c>
      <c r="H237" s="124"/>
      <c r="I237" s="44">
        <f t="shared" si="76"/>
        <v>280146.45</v>
      </c>
      <c r="J237" s="49">
        <f t="shared" si="77"/>
        <v>280146.45</v>
      </c>
      <c r="K237" s="26">
        <v>280146.45</v>
      </c>
    </row>
    <row r="238" spans="1:11" ht="19.5" customHeight="1" x14ac:dyDescent="0.2">
      <c r="A238" s="4" t="s">
        <v>203</v>
      </c>
      <c r="B238" s="5" t="s">
        <v>58</v>
      </c>
      <c r="C238" s="125" t="s">
        <v>17</v>
      </c>
      <c r="D238" s="125"/>
      <c r="E238" s="30">
        <v>1</v>
      </c>
      <c r="F238" s="30">
        <v>1</v>
      </c>
      <c r="G238" s="124">
        <f t="shared" si="75"/>
        <v>501081.3</v>
      </c>
      <c r="H238" s="124"/>
      <c r="I238" s="44">
        <f t="shared" si="76"/>
        <v>501081.3</v>
      </c>
      <c r="J238" s="49">
        <f t="shared" si="77"/>
        <v>501081.3</v>
      </c>
      <c r="K238" s="26">
        <v>501081.3</v>
      </c>
    </row>
    <row r="239" spans="1:11" x14ac:dyDescent="0.2">
      <c r="A239" s="76" t="s">
        <v>204</v>
      </c>
      <c r="B239" s="77"/>
      <c r="C239" s="77"/>
      <c r="D239" s="77"/>
      <c r="E239" s="77"/>
      <c r="F239" s="77"/>
      <c r="G239" s="77"/>
      <c r="H239" s="77"/>
      <c r="I239" s="77"/>
      <c r="J239" s="78"/>
      <c r="K239" s="26">
        <v>0</v>
      </c>
    </row>
    <row r="240" spans="1:11" ht="125.25" customHeight="1" x14ac:dyDescent="0.2">
      <c r="A240" s="4">
        <v>5.0999999999999996</v>
      </c>
      <c r="B240" s="6" t="s">
        <v>60</v>
      </c>
      <c r="C240" s="125" t="s">
        <v>17</v>
      </c>
      <c r="D240" s="125"/>
      <c r="E240" s="30">
        <v>1</v>
      </c>
      <c r="F240" s="30">
        <v>1</v>
      </c>
      <c r="G240" s="124">
        <f>+K240</f>
        <v>177567.35</v>
      </c>
      <c r="H240" s="124"/>
      <c r="I240" s="44">
        <f t="shared" ref="I240:I243" si="78">E240*G240</f>
        <v>177567.35</v>
      </c>
      <c r="J240" s="49">
        <f t="shared" ref="J240:J243" si="79">F240*G240</f>
        <v>177567.35</v>
      </c>
      <c r="K240" s="26">
        <v>177567.35</v>
      </c>
    </row>
    <row r="241" spans="1:11" ht="96.75" customHeight="1" x14ac:dyDescent="0.2">
      <c r="A241" s="4">
        <v>5.3</v>
      </c>
      <c r="B241" s="6" t="s">
        <v>61</v>
      </c>
      <c r="C241" s="125" t="s">
        <v>17</v>
      </c>
      <c r="D241" s="125"/>
      <c r="E241" s="30">
        <v>1</v>
      </c>
      <c r="F241" s="30">
        <v>1</v>
      </c>
      <c r="G241" s="124">
        <f>+K241</f>
        <v>102889.75</v>
      </c>
      <c r="H241" s="124"/>
      <c r="I241" s="44">
        <f t="shared" si="78"/>
        <v>102889.75</v>
      </c>
      <c r="J241" s="49">
        <f t="shared" si="79"/>
        <v>102889.75</v>
      </c>
      <c r="K241" s="26">
        <v>102889.75</v>
      </c>
    </row>
    <row r="242" spans="1:11" ht="106.5" customHeight="1" x14ac:dyDescent="0.2">
      <c r="A242" s="4">
        <v>5.4</v>
      </c>
      <c r="B242" s="6" t="s">
        <v>205</v>
      </c>
      <c r="C242" s="125" t="s">
        <v>17</v>
      </c>
      <c r="D242" s="125"/>
      <c r="E242" s="30">
        <v>26</v>
      </c>
      <c r="F242" s="30">
        <v>26</v>
      </c>
      <c r="G242" s="124">
        <f>+K242</f>
        <v>276241.95</v>
      </c>
      <c r="H242" s="124"/>
      <c r="I242" s="44">
        <f t="shared" si="78"/>
        <v>7182290.7000000002</v>
      </c>
      <c r="J242" s="49">
        <f t="shared" si="79"/>
        <v>7182290.7000000002</v>
      </c>
      <c r="K242" s="26">
        <v>276241.95</v>
      </c>
    </row>
    <row r="243" spans="1:11" ht="111.75" customHeight="1" x14ac:dyDescent="0.2">
      <c r="A243" s="4">
        <v>5.5</v>
      </c>
      <c r="B243" s="6" t="s">
        <v>206</v>
      </c>
      <c r="C243" s="125" t="s">
        <v>17</v>
      </c>
      <c r="D243" s="125"/>
      <c r="E243" s="30">
        <v>2</v>
      </c>
      <c r="F243" s="30">
        <v>2</v>
      </c>
      <c r="G243" s="124">
        <f>+K243</f>
        <v>122298.25</v>
      </c>
      <c r="H243" s="124"/>
      <c r="I243" s="44">
        <f t="shared" si="78"/>
        <v>244596.5</v>
      </c>
      <c r="J243" s="49">
        <f t="shared" si="79"/>
        <v>244596.5</v>
      </c>
      <c r="K243" s="26">
        <v>122298.25</v>
      </c>
    </row>
    <row r="244" spans="1:11" x14ac:dyDescent="0.2">
      <c r="A244" s="76" t="s">
        <v>207</v>
      </c>
      <c r="B244" s="77"/>
      <c r="C244" s="77"/>
      <c r="D244" s="77"/>
      <c r="E244" s="77"/>
      <c r="F244" s="77"/>
      <c r="G244" s="77"/>
      <c r="H244" s="77"/>
      <c r="I244" s="77"/>
      <c r="J244" s="78"/>
      <c r="K244" s="26">
        <v>0</v>
      </c>
    </row>
    <row r="245" spans="1:11" ht="33.75" customHeight="1" x14ac:dyDescent="0.2">
      <c r="A245" s="4">
        <v>6.7</v>
      </c>
      <c r="B245" s="7" t="s">
        <v>208</v>
      </c>
      <c r="C245" s="125" t="s">
        <v>17</v>
      </c>
      <c r="D245" s="125"/>
      <c r="E245" s="30">
        <v>1</v>
      </c>
      <c r="F245" s="30">
        <v>1</v>
      </c>
      <c r="G245" s="124">
        <f>+K245</f>
        <v>2067372.9</v>
      </c>
      <c r="H245" s="124"/>
      <c r="I245" s="44">
        <f>E245*G245</f>
        <v>2067372.9</v>
      </c>
      <c r="J245" s="49">
        <f t="shared" ref="J245" si="80">F245*G245</f>
        <v>2067372.9</v>
      </c>
      <c r="K245" s="26">
        <v>2067372.9</v>
      </c>
    </row>
    <row r="246" spans="1:11" x14ac:dyDescent="0.2">
      <c r="A246" s="76" t="s">
        <v>209</v>
      </c>
      <c r="B246" s="77"/>
      <c r="C246" s="77"/>
      <c r="D246" s="77"/>
      <c r="E246" s="77"/>
      <c r="F246" s="77"/>
      <c r="G246" s="77"/>
      <c r="H246" s="77"/>
      <c r="I246" s="77"/>
      <c r="J246" s="78"/>
      <c r="K246" s="26">
        <v>0</v>
      </c>
    </row>
    <row r="247" spans="1:11" ht="50.25" customHeight="1" x14ac:dyDescent="0.2">
      <c r="A247" s="4">
        <v>7.1</v>
      </c>
      <c r="B247" s="6" t="s">
        <v>64</v>
      </c>
      <c r="C247" s="125" t="s">
        <v>15</v>
      </c>
      <c r="D247" s="125"/>
      <c r="E247" s="30">
        <v>24.8</v>
      </c>
      <c r="F247" s="30">
        <v>29</v>
      </c>
      <c r="G247" s="124">
        <f>+K247</f>
        <v>28405</v>
      </c>
      <c r="H247" s="124"/>
      <c r="I247" s="44">
        <f t="shared" ref="I247:I248" si="81">E247*G247</f>
        <v>704444</v>
      </c>
      <c r="J247" s="49">
        <f t="shared" ref="J247:J248" si="82">F247*G247</f>
        <v>823745</v>
      </c>
      <c r="K247" s="26">
        <v>28405</v>
      </c>
    </row>
    <row r="248" spans="1:11" ht="53.25" customHeight="1" x14ac:dyDescent="0.2">
      <c r="A248" s="4">
        <v>7.2</v>
      </c>
      <c r="B248" s="6" t="s">
        <v>65</v>
      </c>
      <c r="C248" s="125" t="s">
        <v>15</v>
      </c>
      <c r="D248" s="125"/>
      <c r="E248" s="30">
        <v>35</v>
      </c>
      <c r="F248" s="30">
        <v>35</v>
      </c>
      <c r="G248" s="124">
        <f>+K248</f>
        <v>26093.65</v>
      </c>
      <c r="H248" s="124"/>
      <c r="I248" s="44">
        <f t="shared" si="81"/>
        <v>913277.75</v>
      </c>
      <c r="J248" s="49">
        <f t="shared" si="82"/>
        <v>913277.75</v>
      </c>
      <c r="K248" s="26">
        <v>26093.65</v>
      </c>
    </row>
    <row r="249" spans="1:11" x14ac:dyDescent="0.2">
      <c r="A249" s="76" t="s">
        <v>210</v>
      </c>
      <c r="B249" s="77"/>
      <c r="C249" s="77"/>
      <c r="D249" s="77"/>
      <c r="E249" s="77"/>
      <c r="F249" s="77"/>
      <c r="G249" s="77"/>
      <c r="H249" s="77"/>
      <c r="I249" s="77"/>
      <c r="J249" s="78"/>
      <c r="K249" s="26">
        <v>0</v>
      </c>
    </row>
    <row r="250" spans="1:11" ht="33.75" customHeight="1" x14ac:dyDescent="0.2">
      <c r="A250" s="4">
        <v>8.1</v>
      </c>
      <c r="B250" s="5" t="s">
        <v>67</v>
      </c>
      <c r="C250" s="125" t="s">
        <v>15</v>
      </c>
      <c r="D250" s="125"/>
      <c r="E250" s="30">
        <v>319.7</v>
      </c>
      <c r="F250" s="30">
        <v>325</v>
      </c>
      <c r="G250" s="124">
        <f>+K250</f>
        <v>87316.4</v>
      </c>
      <c r="H250" s="124"/>
      <c r="I250" s="44">
        <f>E250*G250</f>
        <v>27915053.079999998</v>
      </c>
      <c r="J250" s="49">
        <f t="shared" ref="J250" si="83">F250*G250</f>
        <v>28377829.999999996</v>
      </c>
      <c r="K250" s="26">
        <v>87316.4</v>
      </c>
    </row>
    <row r="251" spans="1:11" x14ac:dyDescent="0.2">
      <c r="A251" s="76" t="s">
        <v>211</v>
      </c>
      <c r="B251" s="77"/>
      <c r="C251" s="77"/>
      <c r="D251" s="77"/>
      <c r="E251" s="77"/>
      <c r="F251" s="77"/>
      <c r="G251" s="77"/>
      <c r="H251" s="77"/>
      <c r="I251" s="77"/>
      <c r="J251" s="78"/>
      <c r="K251" s="26">
        <v>0</v>
      </c>
    </row>
    <row r="252" spans="1:11" ht="48.75" customHeight="1" x14ac:dyDescent="0.2">
      <c r="A252" s="4">
        <v>9.1</v>
      </c>
      <c r="B252" s="6" t="s">
        <v>69</v>
      </c>
      <c r="C252" s="126" t="s">
        <v>15</v>
      </c>
      <c r="D252" s="126"/>
      <c r="E252" s="30">
        <v>8.8000000000000007</v>
      </c>
      <c r="F252" s="30">
        <v>15</v>
      </c>
      <c r="G252" s="124">
        <f>+K252</f>
        <v>39986.449999999997</v>
      </c>
      <c r="H252" s="124"/>
      <c r="I252" s="44">
        <f t="shared" ref="I252:I254" si="84">E252*G252</f>
        <v>351880.76</v>
      </c>
      <c r="J252" s="49">
        <f t="shared" ref="J252:J254" si="85">F252*G252</f>
        <v>599796.75</v>
      </c>
      <c r="K252" s="26">
        <v>39986.449999999997</v>
      </c>
    </row>
    <row r="253" spans="1:11" ht="48.75" customHeight="1" x14ac:dyDescent="0.2">
      <c r="A253" s="4">
        <v>9.1999999999999993</v>
      </c>
      <c r="B253" s="14" t="s">
        <v>70</v>
      </c>
      <c r="C253" s="126" t="s">
        <v>15</v>
      </c>
      <c r="D253" s="126"/>
      <c r="E253" s="30">
        <v>8.8000000000000007</v>
      </c>
      <c r="F253" s="30">
        <v>15</v>
      </c>
      <c r="G253" s="124">
        <f>+K253</f>
        <v>68574.8</v>
      </c>
      <c r="H253" s="124"/>
      <c r="I253" s="44">
        <f t="shared" si="84"/>
        <v>603458.24000000011</v>
      </c>
      <c r="J253" s="49">
        <f t="shared" si="85"/>
        <v>1028622</v>
      </c>
      <c r="K253" s="26">
        <v>68574.8</v>
      </c>
    </row>
    <row r="254" spans="1:11" ht="61.5" customHeight="1" x14ac:dyDescent="0.2">
      <c r="A254" s="4">
        <v>9.3000000000000007</v>
      </c>
      <c r="B254" s="14" t="s">
        <v>71</v>
      </c>
      <c r="C254" s="126" t="s">
        <v>15</v>
      </c>
      <c r="D254" s="126"/>
      <c r="E254" s="30">
        <v>40.799999999999997</v>
      </c>
      <c r="F254" s="30">
        <v>45</v>
      </c>
      <c r="G254" s="124">
        <f>+K254</f>
        <v>80072.649999999994</v>
      </c>
      <c r="H254" s="124"/>
      <c r="I254" s="44">
        <f t="shared" si="84"/>
        <v>3266964.1199999996</v>
      </c>
      <c r="J254" s="49">
        <f t="shared" si="85"/>
        <v>3603269.2499999995</v>
      </c>
      <c r="K254" s="26">
        <v>80072.649999999994</v>
      </c>
    </row>
    <row r="255" spans="1:11" x14ac:dyDescent="0.2">
      <c r="A255" s="76" t="s">
        <v>212</v>
      </c>
      <c r="B255" s="77"/>
      <c r="C255" s="77"/>
      <c r="D255" s="77"/>
      <c r="E255" s="77"/>
      <c r="F255" s="77"/>
      <c r="G255" s="77"/>
      <c r="H255" s="77"/>
      <c r="I255" s="77"/>
      <c r="J255" s="78"/>
      <c r="K255" s="26">
        <v>0</v>
      </c>
    </row>
    <row r="256" spans="1:11" ht="41.25" customHeight="1" x14ac:dyDescent="0.2">
      <c r="A256" s="4">
        <v>10.1</v>
      </c>
      <c r="B256" s="6" t="s">
        <v>74</v>
      </c>
      <c r="C256" s="126" t="s">
        <v>15</v>
      </c>
      <c r="D256" s="126"/>
      <c r="E256" s="30">
        <v>111</v>
      </c>
      <c r="F256" s="30">
        <v>111</v>
      </c>
      <c r="G256" s="124">
        <f>+K256</f>
        <v>40854.75</v>
      </c>
      <c r="H256" s="124"/>
      <c r="I256" s="44">
        <f t="shared" ref="I256:I258" si="86">E256*G256</f>
        <v>4534877.25</v>
      </c>
      <c r="J256" s="49">
        <f t="shared" ref="J256:J258" si="87">F256*G256</f>
        <v>4534877.25</v>
      </c>
      <c r="K256" s="26">
        <v>40854.75</v>
      </c>
    </row>
    <row r="257" spans="1:11" ht="36" customHeight="1" x14ac:dyDescent="0.2">
      <c r="A257" s="4">
        <v>10.199999999999999</v>
      </c>
      <c r="B257" s="6" t="s">
        <v>127</v>
      </c>
      <c r="C257" s="126" t="s">
        <v>15</v>
      </c>
      <c r="D257" s="126"/>
      <c r="E257" s="30">
        <v>70</v>
      </c>
      <c r="F257" s="30">
        <v>70</v>
      </c>
      <c r="G257" s="124">
        <f>+K257</f>
        <v>12924.75</v>
      </c>
      <c r="H257" s="124"/>
      <c r="I257" s="44">
        <f t="shared" si="86"/>
        <v>904732.5</v>
      </c>
      <c r="J257" s="49">
        <f t="shared" si="87"/>
        <v>904732.5</v>
      </c>
      <c r="K257" s="26">
        <v>12924.75</v>
      </c>
    </row>
    <row r="258" spans="1:11" ht="27.75" customHeight="1" x14ac:dyDescent="0.2">
      <c r="A258" s="4">
        <v>10.3</v>
      </c>
      <c r="B258" s="6" t="s">
        <v>157</v>
      </c>
      <c r="C258" s="126" t="s">
        <v>15</v>
      </c>
      <c r="D258" s="126"/>
      <c r="E258" s="30">
        <v>20</v>
      </c>
      <c r="F258" s="30">
        <v>20</v>
      </c>
      <c r="G258" s="124">
        <f>+K258</f>
        <v>26584.799999999999</v>
      </c>
      <c r="H258" s="124"/>
      <c r="I258" s="44">
        <f t="shared" si="86"/>
        <v>531696</v>
      </c>
      <c r="J258" s="49">
        <f t="shared" si="87"/>
        <v>531696</v>
      </c>
      <c r="K258" s="26">
        <v>26584.799999999999</v>
      </c>
    </row>
    <row r="259" spans="1:11" x14ac:dyDescent="0.2">
      <c r="A259" s="76" t="s">
        <v>213</v>
      </c>
      <c r="B259" s="77"/>
      <c r="C259" s="77"/>
      <c r="D259" s="77"/>
      <c r="E259" s="77"/>
      <c r="F259" s="77"/>
      <c r="G259" s="77"/>
      <c r="H259" s="77"/>
      <c r="I259" s="77"/>
      <c r="J259" s="78"/>
      <c r="K259" s="26">
        <v>0</v>
      </c>
    </row>
    <row r="260" spans="1:11" ht="131.25" customHeight="1" x14ac:dyDescent="0.2">
      <c r="A260" s="4">
        <v>11.1</v>
      </c>
      <c r="B260" s="6" t="s">
        <v>76</v>
      </c>
      <c r="C260" s="126" t="s">
        <v>15</v>
      </c>
      <c r="D260" s="126"/>
      <c r="E260" s="30">
        <v>2.1</v>
      </c>
      <c r="F260" s="30">
        <v>3</v>
      </c>
      <c r="G260" s="124">
        <f>+K260</f>
        <v>477629.6</v>
      </c>
      <c r="H260" s="124"/>
      <c r="I260" s="44">
        <f t="shared" ref="I260:I261" si="88">E260*G260</f>
        <v>1003022.16</v>
      </c>
      <c r="J260" s="49">
        <f t="shared" ref="J260:J261" si="89">F260*G260</f>
        <v>1432888.7999999998</v>
      </c>
      <c r="K260" s="26">
        <v>477629.6</v>
      </c>
    </row>
    <row r="261" spans="1:11" ht="23.25" customHeight="1" x14ac:dyDescent="0.2">
      <c r="A261" s="4">
        <v>11.2</v>
      </c>
      <c r="B261" s="6" t="s">
        <v>214</v>
      </c>
      <c r="C261" s="126" t="s">
        <v>13</v>
      </c>
      <c r="D261" s="126"/>
      <c r="E261" s="30">
        <v>3</v>
      </c>
      <c r="F261" s="30">
        <v>3</v>
      </c>
      <c r="G261" s="124">
        <f>+K261</f>
        <v>627179.55000000005</v>
      </c>
      <c r="H261" s="124"/>
      <c r="I261" s="44">
        <f t="shared" si="88"/>
        <v>1881538.6500000001</v>
      </c>
      <c r="J261" s="49">
        <f t="shared" si="89"/>
        <v>1881538.6500000001</v>
      </c>
      <c r="K261" s="26">
        <v>627179.55000000005</v>
      </c>
    </row>
    <row r="262" spans="1:11" x14ac:dyDescent="0.2">
      <c r="A262" s="76" t="s">
        <v>215</v>
      </c>
      <c r="B262" s="77"/>
      <c r="C262" s="77"/>
      <c r="D262" s="77"/>
      <c r="E262" s="77"/>
      <c r="F262" s="77"/>
      <c r="G262" s="77"/>
      <c r="H262" s="77"/>
      <c r="I262" s="77"/>
      <c r="J262" s="78"/>
      <c r="K262" s="26">
        <v>0</v>
      </c>
    </row>
    <row r="263" spans="1:11" ht="48.75" customHeight="1" x14ac:dyDescent="0.2">
      <c r="A263" s="4">
        <v>12.1</v>
      </c>
      <c r="B263" s="6" t="s">
        <v>216</v>
      </c>
      <c r="C263" s="126" t="s">
        <v>15</v>
      </c>
      <c r="D263" s="126"/>
      <c r="E263" s="30">
        <v>25.2</v>
      </c>
      <c r="F263" s="30">
        <v>30</v>
      </c>
      <c r="G263" s="124">
        <f>+K263</f>
        <v>21369.275999999998</v>
      </c>
      <c r="H263" s="124"/>
      <c r="I263" s="44">
        <f>E263*G263</f>
        <v>538505.7551999999</v>
      </c>
      <c r="J263" s="49">
        <f t="shared" ref="J263" si="90">F263*G263</f>
        <v>641078.27999999991</v>
      </c>
      <c r="K263" s="26">
        <v>21369.275999999998</v>
      </c>
    </row>
    <row r="264" spans="1:11" x14ac:dyDescent="0.2">
      <c r="A264" s="76" t="s">
        <v>217</v>
      </c>
      <c r="B264" s="77"/>
      <c r="C264" s="77"/>
      <c r="D264" s="77"/>
      <c r="E264" s="77"/>
      <c r="F264" s="77"/>
      <c r="G264" s="77"/>
      <c r="H264" s="77"/>
      <c r="I264" s="77"/>
      <c r="J264" s="78"/>
      <c r="K264" s="26">
        <v>0</v>
      </c>
    </row>
    <row r="265" spans="1:11" ht="23.25" customHeight="1" x14ac:dyDescent="0.2">
      <c r="A265" s="4">
        <v>13.1</v>
      </c>
      <c r="B265" s="6" t="s">
        <v>78</v>
      </c>
      <c r="C265" s="125" t="s">
        <v>15</v>
      </c>
      <c r="D265" s="125"/>
      <c r="E265" s="30">
        <v>0.9</v>
      </c>
      <c r="F265" s="30">
        <v>2</v>
      </c>
      <c r="G265" s="124">
        <f>+K265</f>
        <v>124203</v>
      </c>
      <c r="H265" s="124"/>
      <c r="I265" s="44">
        <f t="shared" ref="I265:I266" si="91">E265*G265</f>
        <v>111782.7</v>
      </c>
      <c r="J265" s="49">
        <f t="shared" ref="J265:J266" si="92">F265*G265</f>
        <v>248406</v>
      </c>
      <c r="K265" s="26">
        <v>124203</v>
      </c>
    </row>
    <row r="266" spans="1:11" ht="36" customHeight="1" x14ac:dyDescent="0.2">
      <c r="A266" s="4">
        <v>13.2</v>
      </c>
      <c r="B266" s="6" t="s">
        <v>218</v>
      </c>
      <c r="C266" s="126" t="s">
        <v>15</v>
      </c>
      <c r="D266" s="126"/>
      <c r="E266" s="30">
        <v>0.5</v>
      </c>
      <c r="F266" s="30">
        <v>2</v>
      </c>
      <c r="G266" s="124">
        <f>+K266</f>
        <v>282995.5</v>
      </c>
      <c r="H266" s="124"/>
      <c r="I266" s="44">
        <f t="shared" si="91"/>
        <v>141497.75</v>
      </c>
      <c r="J266" s="49">
        <f t="shared" si="92"/>
        <v>565991</v>
      </c>
      <c r="K266" s="26">
        <v>282995.5</v>
      </c>
    </row>
    <row r="267" spans="1:11" x14ac:dyDescent="0.2">
      <c r="A267" s="76" t="s">
        <v>219</v>
      </c>
      <c r="B267" s="77"/>
      <c r="C267" s="77"/>
      <c r="D267" s="77"/>
      <c r="E267" s="77"/>
      <c r="F267" s="77"/>
      <c r="G267" s="77"/>
      <c r="H267" s="77"/>
      <c r="I267" s="77"/>
      <c r="J267" s="78"/>
      <c r="K267" s="26">
        <v>0</v>
      </c>
    </row>
    <row r="268" spans="1:11" ht="35.25" customHeight="1" x14ac:dyDescent="0.2">
      <c r="A268" s="4">
        <v>14.1</v>
      </c>
      <c r="B268" s="6" t="s">
        <v>85</v>
      </c>
      <c r="C268" s="125" t="s">
        <v>15</v>
      </c>
      <c r="D268" s="125"/>
      <c r="E268" s="30">
        <v>5</v>
      </c>
      <c r="F268" s="30">
        <v>8</v>
      </c>
      <c r="G268" s="124">
        <f>+K268</f>
        <v>49091.25</v>
      </c>
      <c r="H268" s="124"/>
      <c r="I268" s="44">
        <f t="shared" ref="I268:I269" si="93">E268*G268</f>
        <v>245456.25</v>
      </c>
      <c r="J268" s="49">
        <f t="shared" ref="J268:J269" si="94">F268*G268</f>
        <v>392730</v>
      </c>
      <c r="K268" s="26">
        <v>49091.25</v>
      </c>
    </row>
    <row r="269" spans="1:11" ht="45.75" customHeight="1" x14ac:dyDescent="0.2">
      <c r="A269" s="4">
        <v>14.2</v>
      </c>
      <c r="B269" s="6" t="s">
        <v>220</v>
      </c>
      <c r="C269" s="125" t="s">
        <v>15</v>
      </c>
      <c r="D269" s="125"/>
      <c r="E269" s="30">
        <v>17</v>
      </c>
      <c r="F269" s="30">
        <v>20</v>
      </c>
      <c r="G269" s="124">
        <f>+K269</f>
        <v>68847.45</v>
      </c>
      <c r="H269" s="124"/>
      <c r="I269" s="44">
        <f t="shared" si="93"/>
        <v>1170406.6499999999</v>
      </c>
      <c r="J269" s="49">
        <f t="shared" si="94"/>
        <v>1376949</v>
      </c>
      <c r="K269" s="26">
        <v>68847.45</v>
      </c>
    </row>
    <row r="270" spans="1:11" x14ac:dyDescent="0.2">
      <c r="A270" s="76" t="s">
        <v>221</v>
      </c>
      <c r="B270" s="77"/>
      <c r="C270" s="77"/>
      <c r="D270" s="77"/>
      <c r="E270" s="77"/>
      <c r="F270" s="77"/>
      <c r="G270" s="77"/>
      <c r="H270" s="77"/>
      <c r="I270" s="77"/>
      <c r="J270" s="78"/>
      <c r="K270" s="26">
        <v>0</v>
      </c>
    </row>
    <row r="271" spans="1:11" ht="96.75" customHeight="1" x14ac:dyDescent="0.2">
      <c r="A271" s="4">
        <v>15.1</v>
      </c>
      <c r="B271" s="6" t="s">
        <v>153</v>
      </c>
      <c r="C271" s="125" t="s">
        <v>15</v>
      </c>
      <c r="D271" s="125"/>
      <c r="E271" s="30">
        <v>99.4</v>
      </c>
      <c r="F271" s="30">
        <v>110</v>
      </c>
      <c r="G271" s="124">
        <f>+K271</f>
        <v>101767.8</v>
      </c>
      <c r="H271" s="124"/>
      <c r="I271" s="44">
        <f>E271*G271</f>
        <v>10115719.32</v>
      </c>
      <c r="J271" s="49">
        <f t="shared" ref="J271" si="95">F271*G271</f>
        <v>11194458</v>
      </c>
      <c r="K271" s="26">
        <v>101767.8</v>
      </c>
    </row>
    <row r="272" spans="1:11" x14ac:dyDescent="0.2">
      <c r="A272" s="76" t="s">
        <v>222</v>
      </c>
      <c r="B272" s="77"/>
      <c r="C272" s="77"/>
      <c r="D272" s="77"/>
      <c r="E272" s="77"/>
      <c r="F272" s="77"/>
      <c r="G272" s="77"/>
      <c r="H272" s="77"/>
      <c r="I272" s="77"/>
      <c r="J272" s="78"/>
      <c r="K272" s="26">
        <v>0</v>
      </c>
    </row>
    <row r="273" spans="1:11" x14ac:dyDescent="0.2">
      <c r="A273" s="4">
        <v>17.100000000000001</v>
      </c>
      <c r="B273" s="5" t="s">
        <v>88</v>
      </c>
      <c r="C273" s="125" t="s">
        <v>15</v>
      </c>
      <c r="D273" s="125"/>
      <c r="E273" s="30">
        <v>98</v>
      </c>
      <c r="F273" s="30">
        <v>99</v>
      </c>
      <c r="G273" s="124">
        <f>+K273</f>
        <v>6619.6</v>
      </c>
      <c r="H273" s="124"/>
      <c r="I273" s="44">
        <f t="shared" ref="I273:I274" si="96">E273*G273</f>
        <v>648720.80000000005</v>
      </c>
      <c r="J273" s="49">
        <f t="shared" ref="J273:J274" si="97">F273*G273</f>
        <v>655340.4</v>
      </c>
      <c r="K273" s="26">
        <v>6619.6</v>
      </c>
    </row>
    <row r="274" spans="1:11" ht="13.5" thickBot="1" x14ac:dyDescent="0.25">
      <c r="A274" s="8">
        <v>17.2</v>
      </c>
      <c r="B274" s="9" t="s">
        <v>89</v>
      </c>
      <c r="C274" s="114" t="s">
        <v>25</v>
      </c>
      <c r="D274" s="114"/>
      <c r="E274" s="29">
        <v>65</v>
      </c>
      <c r="F274" s="29">
        <v>65</v>
      </c>
      <c r="G274" s="115">
        <f>+K274</f>
        <v>11032.35</v>
      </c>
      <c r="H274" s="115"/>
      <c r="I274" s="47">
        <f t="shared" si="96"/>
        <v>717102.75</v>
      </c>
      <c r="J274" s="50">
        <f t="shared" si="97"/>
        <v>717102.75</v>
      </c>
      <c r="K274" s="26">
        <v>11032.35</v>
      </c>
    </row>
    <row r="275" spans="1:11" ht="13.5" thickBot="1" x14ac:dyDescent="0.25">
      <c r="A275" s="2"/>
      <c r="B275" s="2"/>
      <c r="C275" s="2"/>
      <c r="D275" s="2"/>
      <c r="E275" s="2"/>
      <c r="F275" s="3"/>
      <c r="G275" s="20"/>
    </row>
    <row r="276" spans="1:11" x14ac:dyDescent="0.2">
      <c r="A276" s="116" t="s">
        <v>90</v>
      </c>
      <c r="B276" s="117"/>
      <c r="C276" s="117"/>
      <c r="D276" s="117"/>
      <c r="E276" s="117"/>
      <c r="F276" s="117"/>
      <c r="G276" s="118"/>
      <c r="H276" s="119">
        <f>SUM(I273:I274,I271,I268:I269,I265:I266,I263,I260:I261,I256:I258,I252:I254,I250,I247:I248,I245,I240:I243,I230:I238,I227:I228,I224:I225,I222,I215:I219,I211:I213,I201:I209)</f>
        <v>78128230.616385922</v>
      </c>
      <c r="I276" s="120"/>
      <c r="J276" s="66">
        <f>SUM(J273:J274,J271,J268:J269,J265:J266,J263,J260:J261,J256:J258,J252:J254,J250,J247:J248,J245,J243,J242,J241,J240,J230:J238,J227:J228,J224:J225,J222,J219,J218,J217,J216,J215,J211:J213,J207:J209,J206,J205,J204,J203,J202,J201)</f>
        <v>82252423.511185884</v>
      </c>
    </row>
    <row r="277" spans="1:11" x14ac:dyDescent="0.2">
      <c r="A277" s="105" t="s">
        <v>91</v>
      </c>
      <c r="B277" s="106"/>
      <c r="C277" s="106"/>
      <c r="D277" s="106"/>
      <c r="E277" s="106"/>
      <c r="F277" s="61"/>
      <c r="G277" s="10">
        <v>0.17</v>
      </c>
      <c r="H277" s="18" t="s">
        <v>92</v>
      </c>
      <c r="I277" s="63">
        <f>H276*G277</f>
        <v>13281799.204785608</v>
      </c>
      <c r="J277" s="67">
        <f>J276*G277</f>
        <v>13982911.996901602</v>
      </c>
    </row>
    <row r="278" spans="1:11" x14ac:dyDescent="0.2">
      <c r="A278" s="105"/>
      <c r="B278" s="106"/>
      <c r="C278" s="106"/>
      <c r="D278" s="106"/>
      <c r="E278" s="106"/>
      <c r="F278" s="61"/>
      <c r="G278" s="10">
        <v>0.01</v>
      </c>
      <c r="H278" s="18" t="s">
        <v>93</v>
      </c>
      <c r="I278" s="63">
        <f>H276*G278</f>
        <v>781282.3061638592</v>
      </c>
      <c r="J278" s="67">
        <f>J276*G278</f>
        <v>822524.23511185881</v>
      </c>
    </row>
    <row r="279" spans="1:11" x14ac:dyDescent="0.2">
      <c r="A279" s="105"/>
      <c r="B279" s="106"/>
      <c r="C279" s="106"/>
      <c r="D279" s="106"/>
      <c r="E279" s="106"/>
      <c r="F279" s="61"/>
      <c r="G279" s="10">
        <v>0.03</v>
      </c>
      <c r="H279" s="18" t="s">
        <v>94</v>
      </c>
      <c r="I279" s="63">
        <f>H276*G279</f>
        <v>2343846.9184915777</v>
      </c>
      <c r="J279" s="67">
        <f>J276*G279</f>
        <v>2467572.7053355766</v>
      </c>
    </row>
    <row r="280" spans="1:11" x14ac:dyDescent="0.2">
      <c r="A280" s="105" t="s">
        <v>95</v>
      </c>
      <c r="B280" s="106"/>
      <c r="C280" s="106"/>
      <c r="D280" s="106"/>
      <c r="E280" s="106"/>
      <c r="F280" s="61"/>
      <c r="G280" s="10">
        <v>0.19</v>
      </c>
      <c r="H280" s="107">
        <f>+I279*G280</f>
        <v>445330.91451339977</v>
      </c>
      <c r="I280" s="108"/>
      <c r="J280" s="67">
        <f>J279*G280</f>
        <v>468838.81401375955</v>
      </c>
    </row>
    <row r="281" spans="1:11" ht="13.5" thickBot="1" x14ac:dyDescent="0.25">
      <c r="A281" s="109" t="s">
        <v>96</v>
      </c>
      <c r="B281" s="110"/>
      <c r="C281" s="110"/>
      <c r="D281" s="110"/>
      <c r="E281" s="110"/>
      <c r="F281" s="110"/>
      <c r="G281" s="111"/>
      <c r="H281" s="112">
        <f>+H280+I279+I278+I277+H276</f>
        <v>94980489.960340366</v>
      </c>
      <c r="I281" s="113"/>
      <c r="J281" s="68">
        <f>SUM(J276:J280)</f>
        <v>99994271.262548685</v>
      </c>
    </row>
    <row r="283" spans="1:11" ht="13.5" thickBot="1" x14ac:dyDescent="0.25"/>
    <row r="284" spans="1:11" ht="30" customHeight="1" thickBot="1" x14ac:dyDescent="0.25">
      <c r="A284" s="121" t="s">
        <v>225</v>
      </c>
      <c r="B284" s="122"/>
      <c r="C284" s="122"/>
      <c r="D284" s="122"/>
      <c r="E284" s="122"/>
      <c r="F284" s="122"/>
      <c r="G284" s="122"/>
      <c r="H284" s="123"/>
      <c r="I284" s="58">
        <f>SUM(H281,H193,H156,H79)</f>
        <v>379324791.23523116</v>
      </c>
      <c r="J284" s="57">
        <f>SUM(J281,J193,J156,J79)</f>
        <v>399282750.15353537</v>
      </c>
    </row>
    <row r="286" spans="1:11" x14ac:dyDescent="0.2">
      <c r="A286" s="104"/>
      <c r="B286" s="104"/>
      <c r="C286" s="104"/>
      <c r="D286" s="104"/>
      <c r="E286" s="104"/>
      <c r="F286" s="104"/>
      <c r="G286" s="104"/>
    </row>
  </sheetData>
  <mergeCells count="441">
    <mergeCell ref="A8:J8"/>
    <mergeCell ref="A9:J9"/>
    <mergeCell ref="A6:J6"/>
    <mergeCell ref="G13:H13"/>
    <mergeCell ref="G14:H14"/>
    <mergeCell ref="G15:H15"/>
    <mergeCell ref="G16:H16"/>
    <mergeCell ref="G17:H17"/>
    <mergeCell ref="G10:H11"/>
    <mergeCell ref="A7:J7"/>
    <mergeCell ref="C23:D23"/>
    <mergeCell ref="G23:H23"/>
    <mergeCell ref="A10:A11"/>
    <mergeCell ref="I10:I11"/>
    <mergeCell ref="E10:E11"/>
    <mergeCell ref="F10:F11"/>
    <mergeCell ref="A12:J12"/>
    <mergeCell ref="J10:J11"/>
    <mergeCell ref="A21:J21"/>
    <mergeCell ref="A22:J22"/>
    <mergeCell ref="G18:H18"/>
    <mergeCell ref="G19:H19"/>
    <mergeCell ref="A30:J30"/>
    <mergeCell ref="C28:D28"/>
    <mergeCell ref="G28:H28"/>
    <mergeCell ref="C29:D29"/>
    <mergeCell ref="G29:H29"/>
    <mergeCell ref="C24:D24"/>
    <mergeCell ref="G24:H24"/>
    <mergeCell ref="C27:D27"/>
    <mergeCell ref="G27:H27"/>
    <mergeCell ref="A25:J25"/>
    <mergeCell ref="A26:J26"/>
    <mergeCell ref="C36:D36"/>
    <mergeCell ref="G36:H36"/>
    <mergeCell ref="C37:D37"/>
    <mergeCell ref="G37:H37"/>
    <mergeCell ref="C34:D34"/>
    <mergeCell ref="G34:H34"/>
    <mergeCell ref="C35:D35"/>
    <mergeCell ref="G35:H35"/>
    <mergeCell ref="C31:D31"/>
    <mergeCell ref="G31:H31"/>
    <mergeCell ref="C32:D32"/>
    <mergeCell ref="G32:H32"/>
    <mergeCell ref="A33:J33"/>
    <mergeCell ref="C40:D40"/>
    <mergeCell ref="G40:H40"/>
    <mergeCell ref="C41:D41"/>
    <mergeCell ref="G41:H41"/>
    <mergeCell ref="A43:J43"/>
    <mergeCell ref="C38:D38"/>
    <mergeCell ref="G38:H38"/>
    <mergeCell ref="C39:D39"/>
    <mergeCell ref="G39:H39"/>
    <mergeCell ref="C45:D45"/>
    <mergeCell ref="G45:H45"/>
    <mergeCell ref="C46:D46"/>
    <mergeCell ref="G46:H46"/>
    <mergeCell ref="A47:J47"/>
    <mergeCell ref="C42:D42"/>
    <mergeCell ref="G42:H42"/>
    <mergeCell ref="C44:D44"/>
    <mergeCell ref="G44:H44"/>
    <mergeCell ref="C51:D51"/>
    <mergeCell ref="G51:H51"/>
    <mergeCell ref="C53:D53"/>
    <mergeCell ref="G53:H53"/>
    <mergeCell ref="A50:J50"/>
    <mergeCell ref="A52:J52"/>
    <mergeCell ref="C48:D48"/>
    <mergeCell ref="G48:H48"/>
    <mergeCell ref="C49:D49"/>
    <mergeCell ref="G49:H49"/>
    <mergeCell ref="C56:D56"/>
    <mergeCell ref="G56:H56"/>
    <mergeCell ref="C58:D58"/>
    <mergeCell ref="G58:H58"/>
    <mergeCell ref="A57:J57"/>
    <mergeCell ref="A59:J59"/>
    <mergeCell ref="A61:J61"/>
    <mergeCell ref="C54:D54"/>
    <mergeCell ref="G54:H54"/>
    <mergeCell ref="C55:D55"/>
    <mergeCell ref="G55:H55"/>
    <mergeCell ref="C64:D64"/>
    <mergeCell ref="G64:H64"/>
    <mergeCell ref="C65:D65"/>
    <mergeCell ref="G65:H65"/>
    <mergeCell ref="A63:J63"/>
    <mergeCell ref="A67:J67"/>
    <mergeCell ref="C60:D60"/>
    <mergeCell ref="G60:H60"/>
    <mergeCell ref="C62:D62"/>
    <mergeCell ref="G62:H62"/>
    <mergeCell ref="C69:D69"/>
    <mergeCell ref="G69:H69"/>
    <mergeCell ref="C71:D71"/>
    <mergeCell ref="G71:H71"/>
    <mergeCell ref="A70:J70"/>
    <mergeCell ref="C66:D66"/>
    <mergeCell ref="G66:H66"/>
    <mergeCell ref="C68:D68"/>
    <mergeCell ref="G68:H68"/>
    <mergeCell ref="A78:E78"/>
    <mergeCell ref="H78:I78"/>
    <mergeCell ref="A79:G79"/>
    <mergeCell ref="H79:I79"/>
    <mergeCell ref="C72:D72"/>
    <mergeCell ref="G72:H72"/>
    <mergeCell ref="A74:G74"/>
    <mergeCell ref="H74:I74"/>
    <mergeCell ref="A75:E77"/>
    <mergeCell ref="C88:D88"/>
    <mergeCell ref="G88:H88"/>
    <mergeCell ref="C89:D89"/>
    <mergeCell ref="G89:H89"/>
    <mergeCell ref="C85:D85"/>
    <mergeCell ref="E85:F85"/>
    <mergeCell ref="G85:H85"/>
    <mergeCell ref="C87:D87"/>
    <mergeCell ref="G87:H87"/>
    <mergeCell ref="I95:I103"/>
    <mergeCell ref="C104:D104"/>
    <mergeCell ref="G104:H104"/>
    <mergeCell ref="C93:D93"/>
    <mergeCell ref="G93:H93"/>
    <mergeCell ref="C94:D94"/>
    <mergeCell ref="G94:H94"/>
    <mergeCell ref="C90:D90"/>
    <mergeCell ref="G90:H90"/>
    <mergeCell ref="C92:D92"/>
    <mergeCell ref="G92:H92"/>
    <mergeCell ref="C107:D107"/>
    <mergeCell ref="G107:H107"/>
    <mergeCell ref="C108:D108"/>
    <mergeCell ref="G108:H108"/>
    <mergeCell ref="C105:D105"/>
    <mergeCell ref="G105:H105"/>
    <mergeCell ref="C106:D106"/>
    <mergeCell ref="G106:H106"/>
    <mergeCell ref="A95:A103"/>
    <mergeCell ref="C95:D103"/>
    <mergeCell ref="G95:H103"/>
    <mergeCell ref="E95:E103"/>
    <mergeCell ref="F95:F103"/>
    <mergeCell ref="C117:D117"/>
    <mergeCell ref="G117:H117"/>
    <mergeCell ref="C118:D118"/>
    <mergeCell ref="G118:H118"/>
    <mergeCell ref="C113:D113"/>
    <mergeCell ref="G113:H113"/>
    <mergeCell ref="C115:D115"/>
    <mergeCell ref="G115:H115"/>
    <mergeCell ref="C110:D110"/>
    <mergeCell ref="G110:H110"/>
    <mergeCell ref="C112:D112"/>
    <mergeCell ref="G112:H112"/>
    <mergeCell ref="C124:D124"/>
    <mergeCell ref="E124:F124"/>
    <mergeCell ref="G124:H124"/>
    <mergeCell ref="C126:D126"/>
    <mergeCell ref="G126:H126"/>
    <mergeCell ref="C120:D120"/>
    <mergeCell ref="G120:H120"/>
    <mergeCell ref="C121:D121"/>
    <mergeCell ref="G121:H121"/>
    <mergeCell ref="C133:D133"/>
    <mergeCell ref="G133:H133"/>
    <mergeCell ref="C134:D134"/>
    <mergeCell ref="G134:H134"/>
    <mergeCell ref="C130:D130"/>
    <mergeCell ref="G130:H130"/>
    <mergeCell ref="C132:D132"/>
    <mergeCell ref="G132:H132"/>
    <mergeCell ref="C127:D127"/>
    <mergeCell ref="G127:H127"/>
    <mergeCell ref="C128:D128"/>
    <mergeCell ref="G128:H128"/>
    <mergeCell ref="C139:D139"/>
    <mergeCell ref="G139:H139"/>
    <mergeCell ref="C140:D140"/>
    <mergeCell ref="G140:H140"/>
    <mergeCell ref="C137:D137"/>
    <mergeCell ref="G137:H137"/>
    <mergeCell ref="C138:D138"/>
    <mergeCell ref="G138:H138"/>
    <mergeCell ref="C135:D135"/>
    <mergeCell ref="G135:H135"/>
    <mergeCell ref="C136:D136"/>
    <mergeCell ref="G136:H136"/>
    <mergeCell ref="C148:D148"/>
    <mergeCell ref="G148:H148"/>
    <mergeCell ref="C149:D149"/>
    <mergeCell ref="G149:H149"/>
    <mergeCell ref="C145:D145"/>
    <mergeCell ref="G145:H145"/>
    <mergeCell ref="C146:D146"/>
    <mergeCell ref="G146:H146"/>
    <mergeCell ref="C141:D141"/>
    <mergeCell ref="G141:H141"/>
    <mergeCell ref="C143:D143"/>
    <mergeCell ref="G143:H143"/>
    <mergeCell ref="C164:D164"/>
    <mergeCell ref="G164:H164"/>
    <mergeCell ref="C165:D165"/>
    <mergeCell ref="G165:H165"/>
    <mergeCell ref="C162:D162"/>
    <mergeCell ref="E162:F162"/>
    <mergeCell ref="G162:H162"/>
    <mergeCell ref="A151:G151"/>
    <mergeCell ref="H151:I151"/>
    <mergeCell ref="A152:E154"/>
    <mergeCell ref="A155:E155"/>
    <mergeCell ref="H155:I155"/>
    <mergeCell ref="A156:G156"/>
    <mergeCell ref="H156:I156"/>
    <mergeCell ref="A173:J173"/>
    <mergeCell ref="A172:J172"/>
    <mergeCell ref="C169:D169"/>
    <mergeCell ref="G169:H169"/>
    <mergeCell ref="C171:D171"/>
    <mergeCell ref="G171:H171"/>
    <mergeCell ref="C166:D166"/>
    <mergeCell ref="G166:H166"/>
    <mergeCell ref="C168:D168"/>
    <mergeCell ref="G168:H168"/>
    <mergeCell ref="C179:D179"/>
    <mergeCell ref="G179:H179"/>
    <mergeCell ref="C180:D180"/>
    <mergeCell ref="G180:H180"/>
    <mergeCell ref="C176:D176"/>
    <mergeCell ref="G176:H176"/>
    <mergeCell ref="C177:D177"/>
    <mergeCell ref="G177:H177"/>
    <mergeCell ref="C174:D174"/>
    <mergeCell ref="E174:F174"/>
    <mergeCell ref="G174:H174"/>
    <mergeCell ref="A188:G188"/>
    <mergeCell ref="H188:I188"/>
    <mergeCell ref="A189:E191"/>
    <mergeCell ref="C185:D185"/>
    <mergeCell ref="G185:H185"/>
    <mergeCell ref="C186:D186"/>
    <mergeCell ref="G186:H186"/>
    <mergeCell ref="C182:D182"/>
    <mergeCell ref="G182:H182"/>
    <mergeCell ref="C183:D183"/>
    <mergeCell ref="G183:H183"/>
    <mergeCell ref="C199:D199"/>
    <mergeCell ref="E199:F199"/>
    <mergeCell ref="G199:H199"/>
    <mergeCell ref="C201:D201"/>
    <mergeCell ref="G201:H201"/>
    <mergeCell ref="A192:E192"/>
    <mergeCell ref="H192:I192"/>
    <mergeCell ref="A193:G193"/>
    <mergeCell ref="H193:I193"/>
    <mergeCell ref="A200:J200"/>
    <mergeCell ref="C206:D206"/>
    <mergeCell ref="G206:H206"/>
    <mergeCell ref="C207:D207"/>
    <mergeCell ref="G207:H207"/>
    <mergeCell ref="C204:D204"/>
    <mergeCell ref="G204:H204"/>
    <mergeCell ref="C205:D205"/>
    <mergeCell ref="G205:H205"/>
    <mergeCell ref="C202:D202"/>
    <mergeCell ref="G202:H202"/>
    <mergeCell ref="C203:D203"/>
    <mergeCell ref="G203:H203"/>
    <mergeCell ref="C211:D211"/>
    <mergeCell ref="G211:H211"/>
    <mergeCell ref="C212:D212"/>
    <mergeCell ref="G212:H212"/>
    <mergeCell ref="A210:J210"/>
    <mergeCell ref="A214:J214"/>
    <mergeCell ref="C208:D208"/>
    <mergeCell ref="G208:H208"/>
    <mergeCell ref="C209:D209"/>
    <mergeCell ref="G209:H209"/>
    <mergeCell ref="C218:D218"/>
    <mergeCell ref="G218:H218"/>
    <mergeCell ref="C219:D219"/>
    <mergeCell ref="G219:H219"/>
    <mergeCell ref="C216:D216"/>
    <mergeCell ref="G216:H216"/>
    <mergeCell ref="C217:D217"/>
    <mergeCell ref="G217:H217"/>
    <mergeCell ref="C213:D213"/>
    <mergeCell ref="G213:H213"/>
    <mergeCell ref="C215:D215"/>
    <mergeCell ref="G215:H215"/>
    <mergeCell ref="A226:J226"/>
    <mergeCell ref="A229:J229"/>
    <mergeCell ref="C224:D224"/>
    <mergeCell ref="G224:H224"/>
    <mergeCell ref="C225:D225"/>
    <mergeCell ref="G225:H225"/>
    <mergeCell ref="C222:D222"/>
    <mergeCell ref="G222:H222"/>
    <mergeCell ref="A220:J220"/>
    <mergeCell ref="A221:J221"/>
    <mergeCell ref="A223:J223"/>
    <mergeCell ref="C232:D232"/>
    <mergeCell ref="G232:H232"/>
    <mergeCell ref="C233:D233"/>
    <mergeCell ref="G233:H233"/>
    <mergeCell ref="C230:D230"/>
    <mergeCell ref="G230:H230"/>
    <mergeCell ref="C231:D231"/>
    <mergeCell ref="G231:H231"/>
    <mergeCell ref="C227:D227"/>
    <mergeCell ref="G227:H227"/>
    <mergeCell ref="C228:D228"/>
    <mergeCell ref="G228:H228"/>
    <mergeCell ref="C236:D236"/>
    <mergeCell ref="G236:H236"/>
    <mergeCell ref="C237:D237"/>
    <mergeCell ref="G237:H237"/>
    <mergeCell ref="A239:J239"/>
    <mergeCell ref="C234:D234"/>
    <mergeCell ref="G234:H234"/>
    <mergeCell ref="C235:D235"/>
    <mergeCell ref="G235:H235"/>
    <mergeCell ref="C241:D241"/>
    <mergeCell ref="G241:H241"/>
    <mergeCell ref="C242:D242"/>
    <mergeCell ref="G242:H242"/>
    <mergeCell ref="A244:J244"/>
    <mergeCell ref="C238:D238"/>
    <mergeCell ref="G238:H238"/>
    <mergeCell ref="C240:D240"/>
    <mergeCell ref="G240:H240"/>
    <mergeCell ref="C247:D247"/>
    <mergeCell ref="G247:H247"/>
    <mergeCell ref="C248:D248"/>
    <mergeCell ref="G248:H248"/>
    <mergeCell ref="A246:J246"/>
    <mergeCell ref="C243:D243"/>
    <mergeCell ref="G243:H243"/>
    <mergeCell ref="C245:D245"/>
    <mergeCell ref="G245:H245"/>
    <mergeCell ref="C253:D253"/>
    <mergeCell ref="G253:H253"/>
    <mergeCell ref="C254:D254"/>
    <mergeCell ref="G254:H254"/>
    <mergeCell ref="A255:J255"/>
    <mergeCell ref="C250:D250"/>
    <mergeCell ref="G250:H250"/>
    <mergeCell ref="C252:D252"/>
    <mergeCell ref="G252:H252"/>
    <mergeCell ref="C258:D258"/>
    <mergeCell ref="G258:H258"/>
    <mergeCell ref="C260:D260"/>
    <mergeCell ref="G260:H260"/>
    <mergeCell ref="A259:J259"/>
    <mergeCell ref="A262:J262"/>
    <mergeCell ref="C256:D256"/>
    <mergeCell ref="G256:H256"/>
    <mergeCell ref="C257:D257"/>
    <mergeCell ref="G257:H257"/>
    <mergeCell ref="C265:D265"/>
    <mergeCell ref="G265:H265"/>
    <mergeCell ref="C266:D266"/>
    <mergeCell ref="G266:H266"/>
    <mergeCell ref="A264:J264"/>
    <mergeCell ref="A267:J267"/>
    <mergeCell ref="C261:D261"/>
    <mergeCell ref="G261:H261"/>
    <mergeCell ref="C263:D263"/>
    <mergeCell ref="G263:H263"/>
    <mergeCell ref="G271:H271"/>
    <mergeCell ref="C273:D273"/>
    <mergeCell ref="G273:H273"/>
    <mergeCell ref="A270:J270"/>
    <mergeCell ref="A272:J272"/>
    <mergeCell ref="C268:D268"/>
    <mergeCell ref="G268:H268"/>
    <mergeCell ref="C269:D269"/>
    <mergeCell ref="G269:H269"/>
    <mergeCell ref="C271:D271"/>
    <mergeCell ref="A286:G286"/>
    <mergeCell ref="A280:E280"/>
    <mergeCell ref="H280:I280"/>
    <mergeCell ref="A281:G281"/>
    <mergeCell ref="H281:I281"/>
    <mergeCell ref="C274:D274"/>
    <mergeCell ref="G274:H274"/>
    <mergeCell ref="A276:G276"/>
    <mergeCell ref="H276:I276"/>
    <mergeCell ref="A277:E279"/>
    <mergeCell ref="A284:H284"/>
    <mergeCell ref="A196:J196"/>
    <mergeCell ref="A198:J198"/>
    <mergeCell ref="A82:J82"/>
    <mergeCell ref="A84:J84"/>
    <mergeCell ref="A86:J86"/>
    <mergeCell ref="A91:J91"/>
    <mergeCell ref="A123:J123"/>
    <mergeCell ref="A125:J125"/>
    <mergeCell ref="A119:J119"/>
    <mergeCell ref="A116:J116"/>
    <mergeCell ref="A114:J114"/>
    <mergeCell ref="A109:J109"/>
    <mergeCell ref="A111:J111"/>
    <mergeCell ref="A129:J129"/>
    <mergeCell ref="A131:J131"/>
    <mergeCell ref="A142:J142"/>
    <mergeCell ref="A144:J144"/>
    <mergeCell ref="A147:J147"/>
    <mergeCell ref="A159:J159"/>
    <mergeCell ref="A161:J161"/>
    <mergeCell ref="A167:J167"/>
    <mergeCell ref="C187:D187"/>
    <mergeCell ref="E187:F187"/>
    <mergeCell ref="G187:H187"/>
    <mergeCell ref="A5:J5"/>
    <mergeCell ref="A1:J1"/>
    <mergeCell ref="A2:J4"/>
    <mergeCell ref="B10:B11"/>
    <mergeCell ref="A122:J122"/>
    <mergeCell ref="A251:J251"/>
    <mergeCell ref="A249:J249"/>
    <mergeCell ref="A178:J178"/>
    <mergeCell ref="A181:J181"/>
    <mergeCell ref="A184:J184"/>
    <mergeCell ref="A175:J175"/>
    <mergeCell ref="A170:J170"/>
    <mergeCell ref="A163:J163"/>
    <mergeCell ref="C13:D13"/>
    <mergeCell ref="C10:D11"/>
    <mergeCell ref="C14:D14"/>
    <mergeCell ref="C15:D15"/>
    <mergeCell ref="C16:D16"/>
    <mergeCell ref="C17:D17"/>
    <mergeCell ref="C18:D18"/>
    <mergeCell ref="C19:D19"/>
    <mergeCell ref="C20:D20"/>
    <mergeCell ref="G20:H20"/>
    <mergeCell ref="J95:J103"/>
  </mergeCells>
  <pageMargins left="0.75" right="0.75" top="1" bottom="1" header="0.5" footer="0.5"/>
  <pageSetup paperSize="9" scale="41" fitToHeight="0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andres Murillo caicedo</dc:creator>
  <cp:lastModifiedBy>Usuario</cp:lastModifiedBy>
  <cp:lastPrinted>2020-05-06T20:23:11Z</cp:lastPrinted>
  <dcterms:created xsi:type="dcterms:W3CDTF">2020-04-15T00:02:41Z</dcterms:created>
  <dcterms:modified xsi:type="dcterms:W3CDTF">2020-05-06T20:23:31Z</dcterms:modified>
</cp:coreProperties>
</file>