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40"/>
  <workbookPr defaultThemeVersion="124226"/>
  <mc:AlternateContent xmlns:mc="http://schemas.openxmlformats.org/markup-compatibility/2006">
    <mc:Choice Requires="x15">
      <x15ac:absPath xmlns:x15ac="http://schemas.microsoft.com/office/spreadsheetml/2010/11/ac" url="C:\Users\creyesg\Documents\Contratación 2024\3. MÍNIMA CUANTÍA\5. MC-2024-28 CCTV\NUEVO\2. DOCUMENTOS ESTRUCTURALES\PUBLICADOS\"/>
    </mc:Choice>
  </mc:AlternateContent>
  <xr:revisionPtr revIDLastSave="0" documentId="13_ncr:1_{C6E06A49-9EC5-4C59-8461-4E7470ADD472}" xr6:coauthVersionLast="36" xr6:coauthVersionMax="36" xr10:uidLastSave="{00000000-0000-0000-0000-000000000000}"/>
  <bookViews>
    <workbookView xWindow="0" yWindow="0" windowWidth="28800" windowHeight="12225" tabRatio="894" firstSheet="2" activeTab="13" xr2:uid="{00000000-000D-0000-FFFF-FFFF00000000}"/>
  </bookViews>
  <sheets>
    <sheet name="CUADRO COMPARATIVO" sheetId="22" r:id="rId1"/>
    <sheet name="PALACIO DE JUSTICIA DE CALI" sheetId="6" r:id="rId2"/>
    <sheet name="PALACIO NACIONAL CALI" sheetId="10" r:id="rId3"/>
    <sheet name="LEY DE TIERRAS CALI" sheetId="7" r:id="rId4"/>
    <sheet name="ENTRECEIBAS - CALI" sheetId="8" r:id="rId5"/>
    <sheet name="ADOLESCENTES - CALI" sheetId="9" r:id="rId6"/>
    <sheet name="BUGA" sheetId="11" r:id="rId7"/>
    <sheet name="BUENAVENTURA" sheetId="12" r:id="rId8"/>
    <sheet name="PALMIRA" sheetId="13" r:id="rId9"/>
    <sheet name="CARTAGO" sheetId="17" r:id="rId10"/>
    <sheet name="TULUA" sheetId="18" r:id="rId11"/>
    <sheet name="ROLDANILLO" sheetId="19" r:id="rId12"/>
    <sheet name="BOLSA REPUESTOS" sheetId="21" r:id="rId13"/>
    <sheet name="RUTINA DE ACTIVIDADES" sheetId="15" r:id="rId14"/>
    <sheet name="CONCLUSIONES -RECOMENDACIONES" sheetId="20" r:id="rId15"/>
  </sheets>
  <definedNames>
    <definedName name="_xlnm._FilterDatabase" localSheetId="1" hidden="1">'PALACIO DE JUSTICIA DE CALI'!$B$3:$E$15</definedName>
    <definedName name="_Hlk113267989" localSheetId="0">'CUADRO COMPARATIVO'!#REF!</definedName>
    <definedName name="A" localSheetId="9">#REF!</definedName>
    <definedName name="A" localSheetId="14">#REF!</definedName>
    <definedName name="A" localSheetId="1">'PALACIO DE JUSTICIA DE CALI'!#REF!</definedName>
    <definedName name="A" localSheetId="11">#REF!</definedName>
    <definedName name="A" localSheetId="10">#REF!</definedName>
    <definedName name="A">#REF!</definedName>
    <definedName name="ARANCEL" localSheetId="9">#REF!</definedName>
    <definedName name="ARANCEL" localSheetId="14">#REF!</definedName>
    <definedName name="ARANCEL" localSheetId="1">'PALACIO DE JUSTICIA DE CALI'!#REF!</definedName>
    <definedName name="ARANCEL" localSheetId="11">#REF!</definedName>
    <definedName name="ARANCEL" localSheetId="10">#REF!</definedName>
    <definedName name="ARANCEL">#REF!</definedName>
    <definedName name="DIANA" localSheetId="14">#REF!</definedName>
    <definedName name="DIANA" localSheetId="11">#REF!</definedName>
    <definedName name="DIANA">#REF!</definedName>
    <definedName name="DOLLAR" localSheetId="9">#REF!</definedName>
    <definedName name="DOLLAR" localSheetId="14">#REF!</definedName>
    <definedName name="DOLLAR" localSheetId="1">'PALACIO DE JUSTICIA DE CALI'!#REF!</definedName>
    <definedName name="DOLLAR" localSheetId="11">#REF!</definedName>
    <definedName name="DOLLAR" localSheetId="10">#REF!</definedName>
    <definedName name="DOLLAR">#REF!</definedName>
    <definedName name="FLETE" localSheetId="9">#REF!</definedName>
    <definedName name="FLETE" localSheetId="14">#REF!</definedName>
    <definedName name="FLETE" localSheetId="1">'PALACIO DE JUSTICIA DE CALI'!#REF!</definedName>
    <definedName name="FLETE" localSheetId="11">#REF!</definedName>
    <definedName name="FLETE" localSheetId="10">#REF!</definedName>
    <definedName name="FLETE">#REF!</definedName>
    <definedName name="GANANCIA" localSheetId="9">#REF!</definedName>
    <definedName name="GANANCIA" localSheetId="14">#REF!</definedName>
    <definedName name="GANANCIA" localSheetId="1">'PALACIO DE JUSTICIA DE CALI'!#REF!</definedName>
    <definedName name="GANANCIA" localSheetId="11">#REF!</definedName>
    <definedName name="GANANCIA" localSheetId="10">#REF!</definedName>
    <definedName name="GANANCIA">#REF!</definedName>
    <definedName name="IMPORTE" localSheetId="9">#REF!</definedName>
    <definedName name="IMPORTE" localSheetId="14">#REF!</definedName>
    <definedName name="IMPORTE" localSheetId="1">'PALACIO DE JUSTICIA DE CALI'!#REF!</definedName>
    <definedName name="IMPORTE" localSheetId="11">#REF!</definedName>
    <definedName name="IMPORTE" localSheetId="10">#REF!</definedName>
    <definedName name="IMPORTE">#REF!</definedName>
    <definedName name="MIAMI" localSheetId="9">#REF!</definedName>
    <definedName name="MIAMI" localSheetId="14">#REF!</definedName>
    <definedName name="MIAMI" localSheetId="1">'PALACIO DE JUSTICIA DE CALI'!#REF!</definedName>
    <definedName name="MIAMI" localSheetId="11">#REF!</definedName>
    <definedName name="MIAMI" localSheetId="10">#REF!</definedName>
    <definedName name="MIAMI">#REF!</definedName>
    <definedName name="ORIGINAL" localSheetId="9">#REF!</definedName>
    <definedName name="ORIGINAL" localSheetId="14">#REF!</definedName>
    <definedName name="ORIGINAL" localSheetId="11">#REF!</definedName>
    <definedName name="ORIGINAL" localSheetId="10">#REF!</definedName>
    <definedName name="ORIGINAL">#REF!</definedName>
    <definedName name="OTRO" localSheetId="9">#REF!</definedName>
    <definedName name="OTRO" localSheetId="14">#REF!</definedName>
    <definedName name="OTRO" localSheetId="11">#REF!</definedName>
    <definedName name="OTRO" localSheetId="10">#REF!</definedName>
    <definedName name="OTRO">#REF!</definedName>
    <definedName name="PORCENTAJE" localSheetId="9">#REF!</definedName>
    <definedName name="PORCENTAJE" localSheetId="14">#REF!</definedName>
    <definedName name="PORCENTAJE" localSheetId="1">'PALACIO DE JUSTICIA DE CALI'!#REF!</definedName>
    <definedName name="PORCENTAJE" localSheetId="11">#REF!</definedName>
    <definedName name="PORCENTAJE" localSheetId="10">#REF!</definedName>
    <definedName name="PORCENTAJE">#REF!</definedName>
    <definedName name="PROCENTAJE" localSheetId="9">#REF!</definedName>
    <definedName name="PROCENTAJE" localSheetId="14">#REF!</definedName>
    <definedName name="PROCENTAJE" localSheetId="1">'PALACIO DE JUSTICIA DE CALI'!#REF!</definedName>
    <definedName name="PROCENTAJE" localSheetId="11">#REF!</definedName>
    <definedName name="PROCENTAJE" localSheetId="10">#REF!</definedName>
    <definedName name="PROCENTAJE">#REF!</definedName>
    <definedName name="PUNTO" localSheetId="9">#REF!</definedName>
    <definedName name="PUNTO" localSheetId="14">#REF!</definedName>
    <definedName name="PUNTO" localSheetId="1">'PALACIO DE JUSTICIA DE CALI'!#REF!</definedName>
    <definedName name="PUNTO" localSheetId="11">#REF!</definedName>
    <definedName name="PUNTO" localSheetId="10">#REF!</definedName>
    <definedName name="PUNTO">#REF!</definedName>
    <definedName name="TRM" localSheetId="9">#REF!</definedName>
    <definedName name="TRM" localSheetId="14">#REF!</definedName>
    <definedName name="TRM" localSheetId="1">'PALACIO DE JUSTICIA DE CALI'!#REF!</definedName>
    <definedName name="TRM" localSheetId="11">#REF!</definedName>
    <definedName name="TRM" localSheetId="10">#REF!</definedName>
    <definedName name="TRM">#REF!</definedName>
    <definedName name="TULUA" localSheetId="14">#REF!</definedName>
    <definedName name="TULUA">#REF!</definedName>
    <definedName name="UTE" localSheetId="9">#REF!</definedName>
    <definedName name="UTE" localSheetId="14">#REF!</definedName>
    <definedName name="UTE" localSheetId="1">'PALACIO DE JUSTICIA DE CALI'!#REF!</definedName>
    <definedName name="UTE" localSheetId="11">#REF!</definedName>
    <definedName name="UTE" localSheetId="10">#REF!</definedName>
    <definedName name="UTE">#REF!</definedName>
    <definedName name="UTI" localSheetId="9">#REF!</definedName>
    <definedName name="UTI" localSheetId="14">#REF!</definedName>
    <definedName name="UTI" localSheetId="1">'PALACIO DE JUSTICIA DE CALI'!#REF!</definedName>
    <definedName name="UTI" localSheetId="11">#REF!</definedName>
    <definedName name="UTI" localSheetId="10">#REF!</definedName>
    <definedName name="UTI">#REF!</definedName>
    <definedName name="UTMO" localSheetId="9">#REF!</definedName>
    <definedName name="UTMO" localSheetId="14">#REF!</definedName>
    <definedName name="UTMO" localSheetId="1">'PALACIO DE JUSTICIA DE CALI'!#REF!</definedName>
    <definedName name="UTMO" localSheetId="11">#REF!</definedName>
    <definedName name="UTMO" localSheetId="10">#REF!</definedName>
    <definedName name="UTMO">#REF!</definedName>
  </definedNames>
  <calcPr calcId="191029"/>
</workbook>
</file>

<file path=xl/calcChain.xml><?xml version="1.0" encoding="utf-8"?>
<calcChain xmlns="http://schemas.openxmlformats.org/spreadsheetml/2006/main">
  <c r="J13" i="8" l="1"/>
  <c r="J6" i="8"/>
  <c r="E48" i="22" l="1"/>
  <c r="E49" i="22"/>
  <c r="D47" i="22"/>
  <c r="C47" i="22"/>
  <c r="E47" i="22" l="1"/>
  <c r="D41" i="22" l="1"/>
  <c r="C41" i="22"/>
  <c r="D39" i="22"/>
  <c r="C39" i="22"/>
  <c r="D37" i="22"/>
  <c r="D36" i="22"/>
  <c r="D35" i="22"/>
  <c r="C37" i="22"/>
  <c r="C36" i="22"/>
  <c r="C35" i="22"/>
  <c r="D33" i="22"/>
  <c r="E33" i="22" s="1"/>
  <c r="D32" i="22"/>
  <c r="D31" i="22"/>
  <c r="C33" i="22"/>
  <c r="C32" i="22"/>
  <c r="C31" i="22"/>
  <c r="D29" i="22"/>
  <c r="D28" i="22"/>
  <c r="D27" i="22"/>
  <c r="D26" i="22"/>
  <c r="C29" i="22"/>
  <c r="C28" i="22"/>
  <c r="C27" i="22"/>
  <c r="C26" i="22"/>
  <c r="D24" i="22"/>
  <c r="D23" i="22"/>
  <c r="D22" i="22"/>
  <c r="C24" i="22"/>
  <c r="C23" i="22"/>
  <c r="C22" i="22"/>
  <c r="D14" i="22"/>
  <c r="C15" i="22"/>
  <c r="C14" i="22"/>
  <c r="D12" i="22"/>
  <c r="D11" i="22"/>
  <c r="C12" i="22"/>
  <c r="C11" i="22"/>
  <c r="K7" i="17" l="1"/>
  <c r="K8" i="17"/>
  <c r="K9" i="17"/>
  <c r="K10" i="17"/>
  <c r="K11" i="17"/>
  <c r="K12" i="17"/>
  <c r="K14" i="17"/>
  <c r="K15" i="17"/>
  <c r="K17" i="17"/>
  <c r="K18" i="17"/>
  <c r="K19" i="17"/>
  <c r="K20" i="17"/>
  <c r="K21" i="17"/>
  <c r="K22" i="17"/>
  <c r="K23" i="17"/>
  <c r="K24" i="17"/>
  <c r="K6" i="17"/>
  <c r="J7" i="17"/>
  <c r="J8" i="17"/>
  <c r="J9" i="17"/>
  <c r="J10" i="17"/>
  <c r="J11" i="17"/>
  <c r="J12" i="17"/>
  <c r="J14" i="17"/>
  <c r="J15" i="17"/>
  <c r="J17" i="17"/>
  <c r="J18" i="17"/>
  <c r="J19" i="17"/>
  <c r="J20" i="17"/>
  <c r="J21" i="17"/>
  <c r="J22" i="17"/>
  <c r="J23" i="17"/>
  <c r="J24" i="17"/>
  <c r="J6" i="17"/>
  <c r="G6" i="21" l="1"/>
  <c r="G7" i="21"/>
  <c r="G8" i="21"/>
  <c r="G9" i="21"/>
  <c r="G10" i="21"/>
  <c r="G11" i="21"/>
  <c r="G12" i="21"/>
  <c r="G13" i="21"/>
  <c r="G14" i="21"/>
  <c r="G15" i="21"/>
  <c r="G16" i="21"/>
  <c r="G17" i="21"/>
  <c r="G18" i="21"/>
  <c r="G19" i="21"/>
  <c r="G20" i="21"/>
  <c r="G21" i="21"/>
  <c r="G22" i="21"/>
  <c r="G23" i="21"/>
  <c r="G24" i="21"/>
  <c r="G25" i="21"/>
  <c r="G26" i="21"/>
  <c r="G27" i="21"/>
  <c r="G28" i="21"/>
  <c r="G29" i="21"/>
  <c r="G30" i="21"/>
  <c r="G31" i="21"/>
  <c r="G32" i="21"/>
  <c r="G33" i="21"/>
  <c r="G34" i="21"/>
  <c r="G35" i="21"/>
  <c r="G36" i="21"/>
  <c r="G37" i="21"/>
  <c r="G38" i="21"/>
  <c r="G5" i="21"/>
  <c r="K7" i="19"/>
  <c r="K8" i="19"/>
  <c r="K9" i="19"/>
  <c r="K10" i="19"/>
  <c r="K11" i="19"/>
  <c r="K12" i="19"/>
  <c r="K13" i="19"/>
  <c r="K6" i="19"/>
  <c r="J7" i="19"/>
  <c r="J8" i="19"/>
  <c r="J9" i="19"/>
  <c r="J10" i="19"/>
  <c r="J11" i="19"/>
  <c r="J12" i="19"/>
  <c r="J13" i="19"/>
  <c r="J6" i="19"/>
  <c r="J6" i="18"/>
  <c r="I6" i="18"/>
  <c r="J19" i="13"/>
  <c r="I7" i="13"/>
  <c r="I8" i="13"/>
  <c r="I9" i="13"/>
  <c r="I10" i="13"/>
  <c r="I11" i="13"/>
  <c r="I12" i="13"/>
  <c r="I13" i="13"/>
  <c r="I14" i="13"/>
  <c r="I15" i="13"/>
  <c r="I16" i="13"/>
  <c r="I17" i="13"/>
  <c r="I19" i="13"/>
  <c r="I21" i="13"/>
  <c r="I22" i="13"/>
  <c r="I23" i="13"/>
  <c r="I24" i="13"/>
  <c r="I6" i="13"/>
  <c r="K20" i="12"/>
  <c r="K21" i="12"/>
  <c r="K23" i="12"/>
  <c r="K24" i="12"/>
  <c r="K26" i="12"/>
  <c r="K27" i="12"/>
  <c r="J8" i="12"/>
  <c r="J9" i="12"/>
  <c r="J10" i="12"/>
  <c r="J11" i="12"/>
  <c r="J12" i="12"/>
  <c r="J13" i="12"/>
  <c r="J14" i="12"/>
  <c r="J15" i="12"/>
  <c r="J16" i="12"/>
  <c r="J17" i="12"/>
  <c r="J18" i="12"/>
  <c r="J20" i="12"/>
  <c r="J21" i="12"/>
  <c r="J23" i="12"/>
  <c r="J24" i="12"/>
  <c r="J26" i="12"/>
  <c r="J27" i="12"/>
  <c r="J7" i="12"/>
  <c r="K13" i="11"/>
  <c r="K15" i="11"/>
  <c r="J7" i="11"/>
  <c r="J8" i="11"/>
  <c r="J9" i="11"/>
  <c r="J10" i="11"/>
  <c r="J11" i="11"/>
  <c r="J13" i="11"/>
  <c r="J15" i="11"/>
  <c r="J6" i="11"/>
  <c r="J7" i="9"/>
  <c r="J8" i="9"/>
  <c r="J9" i="9"/>
  <c r="J10" i="9"/>
  <c r="J11" i="9"/>
  <c r="J12" i="9"/>
  <c r="J13" i="9"/>
  <c r="J6" i="9"/>
  <c r="J7" i="8"/>
  <c r="J8" i="8"/>
  <c r="J9" i="8"/>
  <c r="J10" i="8"/>
  <c r="J11" i="8"/>
  <c r="J12" i="8"/>
  <c r="J15" i="8"/>
  <c r="J7" i="7"/>
  <c r="J8" i="7"/>
  <c r="J9" i="7"/>
  <c r="J10" i="7"/>
  <c r="J11" i="7"/>
  <c r="J12" i="7"/>
  <c r="J13" i="7"/>
  <c r="J14" i="7"/>
  <c r="J15" i="7"/>
  <c r="J16" i="7"/>
  <c r="J17" i="7"/>
  <c r="J18" i="7"/>
  <c r="J19" i="7"/>
  <c r="J20" i="7"/>
  <c r="J21" i="7"/>
  <c r="J22" i="7"/>
  <c r="J24" i="7"/>
  <c r="J6" i="7"/>
  <c r="K19" i="10"/>
  <c r="K20" i="10"/>
  <c r="K21" i="10"/>
  <c r="J7" i="10"/>
  <c r="J8" i="10"/>
  <c r="J9" i="10"/>
  <c r="J10" i="10"/>
  <c r="J11" i="10"/>
  <c r="J12" i="10"/>
  <c r="J13" i="10"/>
  <c r="J14" i="10"/>
  <c r="J15" i="10"/>
  <c r="J16" i="10"/>
  <c r="J17" i="10"/>
  <c r="J19" i="10"/>
  <c r="J20" i="10"/>
  <c r="J21" i="10"/>
  <c r="J6" i="10"/>
  <c r="J20" i="6"/>
  <c r="J21" i="6"/>
  <c r="J22" i="6"/>
  <c r="J18" i="6"/>
  <c r="J7" i="6"/>
  <c r="J8" i="6"/>
  <c r="J9" i="6"/>
  <c r="J10" i="6"/>
  <c r="J11" i="6"/>
  <c r="J12" i="6"/>
  <c r="J13" i="6"/>
  <c r="J14" i="6"/>
  <c r="J15" i="6"/>
  <c r="J16" i="6"/>
  <c r="J17" i="6"/>
  <c r="J6" i="6"/>
  <c r="G7" i="19"/>
  <c r="G8" i="19"/>
  <c r="G9" i="19"/>
  <c r="G10" i="19"/>
  <c r="G11" i="19"/>
  <c r="G12" i="19"/>
  <c r="G13" i="19"/>
  <c r="G6" i="19"/>
  <c r="F6" i="18"/>
  <c r="G24" i="17"/>
  <c r="G23" i="17"/>
  <c r="G22" i="17"/>
  <c r="G21" i="17"/>
  <c r="G20" i="17"/>
  <c r="G19" i="17"/>
  <c r="G18" i="17"/>
  <c r="G17" i="17"/>
  <c r="G15" i="17"/>
  <c r="G14" i="17"/>
  <c r="G7" i="17"/>
  <c r="G8" i="17"/>
  <c r="G9" i="17"/>
  <c r="G10" i="17"/>
  <c r="G11" i="17"/>
  <c r="G12" i="17"/>
  <c r="G6" i="17"/>
  <c r="F24" i="13"/>
  <c r="F23" i="13"/>
  <c r="F22" i="13"/>
  <c r="F21" i="13"/>
  <c r="F19" i="13"/>
  <c r="F7" i="13"/>
  <c r="F8" i="13"/>
  <c r="F9" i="13"/>
  <c r="F10" i="13"/>
  <c r="F11" i="13"/>
  <c r="F12" i="13"/>
  <c r="F13" i="13"/>
  <c r="F14" i="13"/>
  <c r="F15" i="13"/>
  <c r="F16" i="13"/>
  <c r="F17" i="13"/>
  <c r="F6" i="13"/>
  <c r="G27" i="12"/>
  <c r="G26" i="12"/>
  <c r="G24" i="12"/>
  <c r="G23" i="12"/>
  <c r="G21" i="12"/>
  <c r="G20" i="12"/>
  <c r="G17" i="12"/>
  <c r="G8" i="12"/>
  <c r="G9" i="12"/>
  <c r="G11" i="12"/>
  <c r="G12" i="12"/>
  <c r="G13" i="12"/>
  <c r="G14" i="12"/>
  <c r="G15" i="12"/>
  <c r="G16" i="12"/>
  <c r="G18" i="12"/>
  <c r="G7" i="12"/>
  <c r="G15" i="11"/>
  <c r="G13" i="11"/>
  <c r="G7" i="11"/>
  <c r="G8" i="11"/>
  <c r="G6" i="11"/>
  <c r="G7" i="9"/>
  <c r="G8" i="9"/>
  <c r="G9" i="9"/>
  <c r="G10" i="9"/>
  <c r="G11" i="9"/>
  <c r="G12" i="9"/>
  <c r="G13" i="9"/>
  <c r="G6" i="9"/>
  <c r="G15" i="8"/>
  <c r="C18" i="22" s="1"/>
  <c r="G7" i="8"/>
  <c r="G8" i="8"/>
  <c r="G9" i="8"/>
  <c r="G10" i="8"/>
  <c r="G11" i="8"/>
  <c r="G12" i="8"/>
  <c r="G13" i="8"/>
  <c r="G6" i="8"/>
  <c r="G24" i="7"/>
  <c r="G7" i="7"/>
  <c r="G8" i="7"/>
  <c r="G9" i="7"/>
  <c r="G11" i="7"/>
  <c r="G12" i="7"/>
  <c r="G13" i="7"/>
  <c r="G14" i="7"/>
  <c r="G15" i="7"/>
  <c r="G16" i="7"/>
  <c r="G17" i="7"/>
  <c r="G18" i="7"/>
  <c r="G19" i="7"/>
  <c r="G20" i="7"/>
  <c r="G21" i="7"/>
  <c r="G22" i="7"/>
  <c r="G6" i="7"/>
  <c r="G21" i="10"/>
  <c r="G20" i="10"/>
  <c r="G19" i="10"/>
  <c r="G7" i="10"/>
  <c r="G8" i="10"/>
  <c r="G9" i="10"/>
  <c r="G10" i="10"/>
  <c r="G11" i="10"/>
  <c r="G12" i="10"/>
  <c r="G13" i="10"/>
  <c r="G14" i="10"/>
  <c r="G15" i="10"/>
  <c r="G16" i="10"/>
  <c r="G17" i="10"/>
  <c r="G6" i="10"/>
  <c r="G22" i="6"/>
  <c r="G21" i="6"/>
  <c r="G20" i="6"/>
  <c r="G7" i="6"/>
  <c r="G8" i="6"/>
  <c r="G9" i="6"/>
  <c r="G10" i="6"/>
  <c r="G11" i="6"/>
  <c r="G12" i="6"/>
  <c r="G13" i="6"/>
  <c r="G14" i="6"/>
  <c r="G15" i="6"/>
  <c r="G16" i="6"/>
  <c r="G17" i="6"/>
  <c r="G6" i="6"/>
  <c r="C9" i="22" l="1"/>
  <c r="C8" i="22"/>
  <c r="C20" i="22"/>
  <c r="C17" i="22"/>
  <c r="K15" i="8"/>
  <c r="I7" i="19"/>
  <c r="I8" i="19"/>
  <c r="I9" i="19"/>
  <c r="I10" i="19"/>
  <c r="I11" i="19"/>
  <c r="I12" i="19"/>
  <c r="I13" i="19"/>
  <c r="I6" i="19"/>
  <c r="H6" i="18"/>
  <c r="I24" i="17"/>
  <c r="I23" i="17"/>
  <c r="I22" i="17"/>
  <c r="I21" i="17"/>
  <c r="I20" i="17"/>
  <c r="I19" i="17"/>
  <c r="I18" i="17"/>
  <c r="I17" i="17"/>
  <c r="I15" i="17"/>
  <c r="I14" i="17"/>
  <c r="I7" i="17"/>
  <c r="I8" i="17"/>
  <c r="I9" i="17"/>
  <c r="I10" i="17"/>
  <c r="I11" i="17"/>
  <c r="I12" i="17"/>
  <c r="I6" i="17"/>
  <c r="H24" i="13"/>
  <c r="J24" i="13" s="1"/>
  <c r="H23" i="13"/>
  <c r="J23" i="13" s="1"/>
  <c r="H22" i="13"/>
  <c r="J22" i="13" s="1"/>
  <c r="H21" i="13"/>
  <c r="J21" i="13" s="1"/>
  <c r="H19" i="13"/>
  <c r="H7" i="13"/>
  <c r="J7" i="13" s="1"/>
  <c r="H8" i="13"/>
  <c r="J8" i="13" s="1"/>
  <c r="H9" i="13"/>
  <c r="J9" i="13" s="1"/>
  <c r="H10" i="13"/>
  <c r="J10" i="13" s="1"/>
  <c r="H11" i="13"/>
  <c r="J11" i="13" s="1"/>
  <c r="H12" i="13"/>
  <c r="J12" i="13" s="1"/>
  <c r="H13" i="13"/>
  <c r="J13" i="13" s="1"/>
  <c r="H14" i="13"/>
  <c r="J14" i="13" s="1"/>
  <c r="H15" i="13"/>
  <c r="J15" i="13" s="1"/>
  <c r="H16" i="13"/>
  <c r="J16" i="13" s="1"/>
  <c r="H17" i="13"/>
  <c r="J17" i="13" s="1"/>
  <c r="H6" i="13"/>
  <c r="J6" i="13" s="1"/>
  <c r="I27" i="12"/>
  <c r="I26" i="12"/>
  <c r="I24" i="12"/>
  <c r="I23" i="12"/>
  <c r="I21" i="12"/>
  <c r="I20" i="12"/>
  <c r="I8" i="12"/>
  <c r="K8" i="12" s="1"/>
  <c r="I9" i="12"/>
  <c r="K9" i="12" s="1"/>
  <c r="I10" i="12"/>
  <c r="K10" i="12" s="1"/>
  <c r="I11" i="12"/>
  <c r="K11" i="12" s="1"/>
  <c r="I12" i="12"/>
  <c r="K12" i="12" s="1"/>
  <c r="I13" i="12"/>
  <c r="K13" i="12" s="1"/>
  <c r="I14" i="12"/>
  <c r="K14" i="12" s="1"/>
  <c r="I15" i="12"/>
  <c r="K15" i="12" s="1"/>
  <c r="I16" i="12"/>
  <c r="K16" i="12" s="1"/>
  <c r="I17" i="12"/>
  <c r="K17" i="12" s="1"/>
  <c r="I18" i="12"/>
  <c r="K18" i="12" s="1"/>
  <c r="I7" i="12"/>
  <c r="K7" i="12" s="1"/>
  <c r="I15" i="11"/>
  <c r="I13" i="11"/>
  <c r="I7" i="11"/>
  <c r="K7" i="11" s="1"/>
  <c r="I8" i="11"/>
  <c r="K8" i="11" s="1"/>
  <c r="I9" i="11"/>
  <c r="K9" i="11" s="1"/>
  <c r="I10" i="11"/>
  <c r="K10" i="11" s="1"/>
  <c r="I11" i="11"/>
  <c r="K11" i="11" s="1"/>
  <c r="I6" i="11"/>
  <c r="K6" i="11" s="1"/>
  <c r="I7" i="9"/>
  <c r="K7" i="9" s="1"/>
  <c r="I8" i="9"/>
  <c r="K8" i="9" s="1"/>
  <c r="I9" i="9"/>
  <c r="K9" i="9" s="1"/>
  <c r="I10" i="9"/>
  <c r="K10" i="9" s="1"/>
  <c r="I11" i="9"/>
  <c r="K11" i="9" s="1"/>
  <c r="I12" i="9"/>
  <c r="K12" i="9" s="1"/>
  <c r="I13" i="9"/>
  <c r="K13" i="9" s="1"/>
  <c r="I6" i="9"/>
  <c r="I15" i="8"/>
  <c r="D18" i="22" s="1"/>
  <c r="E18" i="22" s="1"/>
  <c r="I7" i="8"/>
  <c r="K7" i="8" s="1"/>
  <c r="I8" i="8"/>
  <c r="K8" i="8" s="1"/>
  <c r="I9" i="8"/>
  <c r="K9" i="8" s="1"/>
  <c r="I10" i="8"/>
  <c r="K10" i="8" s="1"/>
  <c r="I11" i="8"/>
  <c r="K11" i="8" s="1"/>
  <c r="I12" i="8"/>
  <c r="K12" i="8" s="1"/>
  <c r="I13" i="8"/>
  <c r="K13" i="8" s="1"/>
  <c r="I6" i="8"/>
  <c r="I24" i="7"/>
  <c r="I7" i="7"/>
  <c r="K7" i="7" s="1"/>
  <c r="I8" i="7"/>
  <c r="K8" i="7" s="1"/>
  <c r="I9" i="7"/>
  <c r="K9" i="7" s="1"/>
  <c r="I10" i="7"/>
  <c r="K10" i="7" s="1"/>
  <c r="I11" i="7"/>
  <c r="K11" i="7" s="1"/>
  <c r="I12" i="7"/>
  <c r="K12" i="7" s="1"/>
  <c r="I13" i="7"/>
  <c r="K13" i="7" s="1"/>
  <c r="I14" i="7"/>
  <c r="K14" i="7" s="1"/>
  <c r="I15" i="7"/>
  <c r="K15" i="7" s="1"/>
  <c r="I16" i="7"/>
  <c r="K16" i="7" s="1"/>
  <c r="I17" i="7"/>
  <c r="K17" i="7" s="1"/>
  <c r="I18" i="7"/>
  <c r="K18" i="7" s="1"/>
  <c r="I19" i="7"/>
  <c r="K19" i="7" s="1"/>
  <c r="I20" i="7"/>
  <c r="K20" i="7" s="1"/>
  <c r="I21" i="7"/>
  <c r="K21" i="7" s="1"/>
  <c r="I22" i="7"/>
  <c r="K22" i="7" s="1"/>
  <c r="I6" i="7"/>
  <c r="K6" i="7" s="1"/>
  <c r="I7" i="10"/>
  <c r="K7" i="10" s="1"/>
  <c r="I8" i="10"/>
  <c r="K8" i="10" s="1"/>
  <c r="I9" i="10"/>
  <c r="K9" i="10" s="1"/>
  <c r="I10" i="10"/>
  <c r="K10" i="10" s="1"/>
  <c r="I11" i="10"/>
  <c r="K11" i="10" s="1"/>
  <c r="I12" i="10"/>
  <c r="K12" i="10" s="1"/>
  <c r="I13" i="10"/>
  <c r="K13" i="10" s="1"/>
  <c r="I14" i="10"/>
  <c r="K14" i="10" s="1"/>
  <c r="I15" i="10"/>
  <c r="K15" i="10" s="1"/>
  <c r="I16" i="10"/>
  <c r="K16" i="10" s="1"/>
  <c r="I17" i="10"/>
  <c r="K17" i="10" s="1"/>
  <c r="I20" i="10"/>
  <c r="I21" i="10"/>
  <c r="I19" i="10"/>
  <c r="I6" i="10"/>
  <c r="K6" i="10" s="1"/>
  <c r="I21" i="6"/>
  <c r="K21" i="6" s="1"/>
  <c r="I22" i="6"/>
  <c r="K22" i="6" s="1"/>
  <c r="I20" i="6"/>
  <c r="I7" i="6"/>
  <c r="K7" i="6" s="1"/>
  <c r="I8" i="6"/>
  <c r="K8" i="6" s="1"/>
  <c r="I9" i="6"/>
  <c r="K9" i="6" s="1"/>
  <c r="I10" i="6"/>
  <c r="K10" i="6" s="1"/>
  <c r="I11" i="6"/>
  <c r="K11" i="6" s="1"/>
  <c r="I12" i="6"/>
  <c r="K12" i="6" s="1"/>
  <c r="I13" i="6"/>
  <c r="K13" i="6" s="1"/>
  <c r="I14" i="6"/>
  <c r="K14" i="6" s="1"/>
  <c r="I15" i="6"/>
  <c r="K15" i="6" s="1"/>
  <c r="I16" i="6"/>
  <c r="K16" i="6" s="1"/>
  <c r="I17" i="6"/>
  <c r="K17" i="6" s="1"/>
  <c r="I18" i="6"/>
  <c r="K18" i="6" s="1"/>
  <c r="I6" i="6"/>
  <c r="E11" i="22"/>
  <c r="E12" i="22"/>
  <c r="E14" i="22"/>
  <c r="E22" i="22"/>
  <c r="E23" i="22"/>
  <c r="E24" i="22"/>
  <c r="E26" i="22"/>
  <c r="E27" i="22"/>
  <c r="E28" i="22"/>
  <c r="E29" i="22"/>
  <c r="E31" i="22"/>
  <c r="E32" i="22"/>
  <c r="E35" i="22"/>
  <c r="E36" i="22"/>
  <c r="E37" i="22"/>
  <c r="E39" i="22"/>
  <c r="E41" i="22"/>
  <c r="K24" i="7" l="1"/>
  <c r="D15" i="22"/>
  <c r="E15" i="22" s="1"/>
  <c r="E42" i="22" s="1"/>
  <c r="K6" i="6"/>
  <c r="D8" i="22"/>
  <c r="E8" i="22" s="1"/>
  <c r="K20" i="6"/>
  <c r="D9" i="22"/>
  <c r="E9" i="22" s="1"/>
  <c r="K6" i="9"/>
  <c r="D20" i="22"/>
  <c r="E20" i="22" s="1"/>
  <c r="K6" i="8"/>
  <c r="D17" i="22"/>
  <c r="E17" i="22" s="1"/>
  <c r="E43" i="22" l="1"/>
  <c r="E44" i="22" l="1"/>
  <c r="E50" i="22" l="1"/>
</calcChain>
</file>

<file path=xl/sharedStrings.xml><?xml version="1.0" encoding="utf-8"?>
<sst xmlns="http://schemas.openxmlformats.org/spreadsheetml/2006/main" count="832" uniqueCount="319">
  <si>
    <t>REFERENCIA</t>
  </si>
  <si>
    <t>DESCRIPCION</t>
  </si>
  <si>
    <t>CANTIDAD</t>
  </si>
  <si>
    <t>Arco o Puerta Detectora de Armas y Metales</t>
  </si>
  <si>
    <t>Detector Manual de Armas y Metales (incluye batería recargable y cargador)</t>
  </si>
  <si>
    <t>Maquina de Rayos X</t>
  </si>
  <si>
    <t>FlexiDome HD 720p60, VR, 3-9mm, IVA</t>
  </si>
  <si>
    <t>NIN-733-V03PS</t>
  </si>
  <si>
    <t>Camera Dinion HD720p60</t>
  </si>
  <si>
    <t>VG5-7220-EPC4</t>
  </si>
  <si>
    <t>Adomo 7000 HD, 20X, D/N, Int/Ext, Transp</t>
  </si>
  <si>
    <t>NBN-71013-B</t>
  </si>
  <si>
    <t xml:space="preserve">PD6500i </t>
  </si>
  <si>
    <t>XIS-5335</t>
  </si>
  <si>
    <t>SISTEMA CCTV</t>
  </si>
  <si>
    <t>KD-6X6CS</t>
  </si>
  <si>
    <t>BOTON DE SALIDA SD-7201GC-P1 SECO LARM</t>
  </si>
  <si>
    <t>736327-001</t>
  </si>
  <si>
    <t>HP WINDOWS SERVER ROK ESTANDAR 2012 R2</t>
  </si>
  <si>
    <t>SESCCT.SOFT.STD ROK 2012</t>
  </si>
  <si>
    <t>Z230 MT</t>
  </si>
  <si>
    <t>UNIDAD</t>
  </si>
  <si>
    <t>DESCRIPCIÓN</t>
  </si>
  <si>
    <t>Brazos extensores o soporte de cámara</t>
  </si>
  <si>
    <t>Cámara de video con codec sin kit</t>
  </si>
  <si>
    <t>Cámara tipo domo</t>
  </si>
  <si>
    <t>Cámara tipo domo interior</t>
  </si>
  <si>
    <t>Chasis de amplificación de señales de video</t>
  </si>
  <si>
    <t>Control de acceso con kit de electroimán</t>
  </si>
  <si>
    <t>Joystick (teclado CCTCV)</t>
  </si>
  <si>
    <t>Matrix digital CCTV</t>
  </si>
  <si>
    <t>Monitor CCTV</t>
  </si>
  <si>
    <t>UPS 10 KVA</t>
  </si>
  <si>
    <t>Videograbadora digital 16 entradas</t>
  </si>
  <si>
    <t>Cámara PTZ Uso interior y exterior, Marca: DAHUA, Modelo: DH-SD6CE245UN-HNI-F</t>
  </si>
  <si>
    <t>Cámara PTZ Uso interior, Marca: DAHUA, Modelo: DH-SD6CE245UN-HNI-F</t>
  </si>
  <si>
    <t>Cámara fija MiniDomo, Marca: DAHUA, Modelo: DH-SD52C230UN-HNI</t>
  </si>
  <si>
    <t>Carcazas cámara Mini Domo tipo Dummy, Marca: DAHUA, Mod:DH-HACHDW1000MN</t>
  </si>
  <si>
    <t>Monitor de CCTV LCD 17", Marca: DAHUA, Modelo: DHI-LM22-F211</t>
  </si>
  <si>
    <t>Switch de 24 puertos PoE., Marca: DAHUA, Modelo: PFS4226-24GT-360</t>
  </si>
  <si>
    <t>Teclado tipo joystick para administración de las cámaras PTZ, con teclas de funciones preprogramadas. Marca: DAHUA, Modelo: NKB1000</t>
  </si>
  <si>
    <t>UPS 2 KVA- Autonomía 5 – 15 minutos - Onda Senoidal- Tiempo de transferencia 0., Marca: Powest, Modelo: MICRO NET 2000</t>
  </si>
  <si>
    <t>Sistema de grabación IP para 64 canales, codificación de video H.265, resolución de grabación hasta 12MP, ancho de banda de hasta 320Mbps, incluye disco duro interno de 4TB.  Marca: DAHUA, Modelo: NVR5864-16P-4KS2E</t>
  </si>
  <si>
    <t>Matriz digital de video, preconfigurada de 64 entradas x 16 salidas de monitor; basada en microprocesador, expandible hasta 256 cámaras. Comunicación RS-485, -RJ45., Marca: DAHUA, Modelo: NVD1805DH-4I-4K</t>
  </si>
  <si>
    <t>Cerradura control de acceso con teclado ALFA NUMÉRICO y botón de apertura, kit de electroimán de 400 kilos – soporta hasta 200 usuarios. Incluye instalación.  Marca: DAHUA, Modelo: ASI1212D</t>
  </si>
  <si>
    <t>Cámara fija MiniDomo, Marca: DAHUA, Modelo: DH-IPC-HDB4231CNAS-S2</t>
  </si>
  <si>
    <t>Domo PTZ,  Marca: HIKVISION, Modelo: DS-2DF6236-AEL</t>
  </si>
  <si>
    <t>Cámara fija MiniDomo, Marca: HIKVISION, Modelo: DS-2CD2725FWD-12S</t>
  </si>
  <si>
    <t>NVR 32 Canales, Marca: HIKVISION,  Modelo: DSW9632NI-I8</t>
  </si>
  <si>
    <t>Disco Duro 4 Teras, Marca: Seagate, Modelo: ST4000VX000</t>
  </si>
  <si>
    <t>Matriz, Marca: HIKVISION, Modelo: DS-6916UDI</t>
  </si>
  <si>
    <t>UPS 3 KVA, Marca: PEI, Modelo: 3KVA</t>
  </si>
  <si>
    <t>Switch POE 24 Puertos, Marca: HIKVISION, Modelo: DS-3E1326P-E</t>
  </si>
  <si>
    <t>Joystick, Marca: HIKVISION, Modelo: DS-1100KI</t>
  </si>
  <si>
    <t>Monitor 19", Marca: HIKVISION, Modelo: DS-D5019QE-6</t>
  </si>
  <si>
    <t>Biométrico, Marca: HIKVISION, Modelo: DS-KIT803EF</t>
  </si>
  <si>
    <t>Electroimán, Marca: Access Pro</t>
  </si>
  <si>
    <t>Botón Apertura, Marca: HIKVISION</t>
  </si>
  <si>
    <t>Máquina de Rayos X (Astrophysicsinc) - XIS-6545</t>
  </si>
  <si>
    <t>Detector Manual de Armas y Metales (incluye mantenimiento a batería recargable y cargador) - SUPER SCANNER - GARRETT</t>
  </si>
  <si>
    <t xml:space="preserve">Domos Exteriores PTZ, Marca: HILOOK, Modelo: PTZ-T52251-A </t>
  </si>
  <si>
    <t>Cámaras fijas interiores, Marca: HILOOK, Modelo:THC-T320-VF</t>
  </si>
  <si>
    <t>DVR 32 canales, Marca: HILOOK, Modelo: DVR-232Q-K2</t>
  </si>
  <si>
    <t>Disco Duro 2 TB, Marca: Western Digital</t>
  </si>
  <si>
    <t>Disco Duro 1 TB, (del anterior DVR XTS)</t>
  </si>
  <si>
    <t>Mouse Óptico</t>
  </si>
  <si>
    <t xml:space="preserve">Arco o Puerta Detectora de Armas y Metales - PD6500i </t>
  </si>
  <si>
    <t xml:space="preserve">DESCRIPCIÓN </t>
  </si>
  <si>
    <t xml:space="preserve">Domo PTZ,  Marca: HIKVISION, Modelo: DS-2DF6236-AEL </t>
  </si>
  <si>
    <t xml:space="preserve">Cámara fija MiniDomo, Marca: HIKVISION, Modelo: DS-2CD2725FWD-12S </t>
  </si>
  <si>
    <t xml:space="preserve">NVR 32 Canales, Marca: HIKVISION,  Modelo: DSW9632NI-I8 </t>
  </si>
  <si>
    <t xml:space="preserve">Disco Duro 4 Teras, Marca: Seagate, Modelo: ST4000VX000 </t>
  </si>
  <si>
    <t xml:space="preserve">Matriz, Marca: HIKVISION, Modelo: DS-6916UDI </t>
  </si>
  <si>
    <t xml:space="preserve">UPS 3 KVA, Marca: PEI, Modelo: 3KVA </t>
  </si>
  <si>
    <t xml:space="preserve">Switch POE 24 Puertos, Marca: HIKVISION, Modelo: DS-3E1326P-E </t>
  </si>
  <si>
    <t xml:space="preserve">Joystick, Marca: HIKVISION, Modelo: DS-1100KI </t>
  </si>
  <si>
    <t xml:space="preserve">Monitor 19", Marca: HIKVISION, Modelo: DS-D5019QE-6 </t>
  </si>
  <si>
    <t xml:space="preserve">Biometrico, Marca: HIKVISION, Modelo: DS-KIT803EF </t>
  </si>
  <si>
    <t xml:space="preserve">Electroimán, Marca: Access Pro </t>
  </si>
  <si>
    <t xml:space="preserve">Botón Apertura, Marca: HIKVISION </t>
  </si>
  <si>
    <t>Detector Manual de Armas y Metales (incluye mantenimiento a batería recargable y cargador) - SUSPER SCANNER - GARRETT</t>
  </si>
  <si>
    <t>Palacio de Justicia "Pedro Elías Serrano Abadía" de Cali - Cra 10 # 12 - 15</t>
  </si>
  <si>
    <t>Palacio de Justicia "Manuel Antonio Sanclemente" - Calle 7 # 14 - 32 de Buga</t>
  </si>
  <si>
    <t>Edificio Condado Plaza - Calle 7 # 13-56  de Buga</t>
  </si>
  <si>
    <t xml:space="preserve"> Edificio Juzgados Penales para Adolescentes - Avenida 5CN # 24-38 Cali</t>
  </si>
  <si>
    <t>Edificio Entreceibas Calle 8 # 1-16 Cali</t>
  </si>
  <si>
    <t>Edificio Ley de Tierras Av 3A Nte # 24-24 Cali</t>
  </si>
  <si>
    <t xml:space="preserve">
SCANNER</t>
  </si>
  <si>
    <t>ITEM</t>
  </si>
  <si>
    <t>HP ProLiantML31Oe-Servidor BVMS</t>
  </si>
  <si>
    <t>HP Windows Server Rok Standard 2012 R2</t>
  </si>
  <si>
    <t>Work Station Client</t>
  </si>
  <si>
    <t>Matriz de Seis entradas / 6 salidas</t>
  </si>
  <si>
    <t>1.1</t>
  </si>
  <si>
    <t>1.2</t>
  </si>
  <si>
    <t>1.3</t>
  </si>
  <si>
    <t>1.4</t>
  </si>
  <si>
    <t>1.5</t>
  </si>
  <si>
    <t>1.6</t>
  </si>
  <si>
    <t>1.7</t>
  </si>
  <si>
    <t>1.8</t>
  </si>
  <si>
    <t>1.9</t>
  </si>
  <si>
    <t>1.10</t>
  </si>
  <si>
    <t>1.11</t>
  </si>
  <si>
    <t>1.12</t>
  </si>
  <si>
    <t>1.13</t>
  </si>
  <si>
    <t>1.14</t>
  </si>
  <si>
    <t>1.15</t>
  </si>
  <si>
    <t>1.16</t>
  </si>
  <si>
    <t>1.17</t>
  </si>
  <si>
    <t>1.18</t>
  </si>
  <si>
    <t>2.</t>
  </si>
  <si>
    <t>2.1</t>
  </si>
  <si>
    <t>2.2</t>
  </si>
  <si>
    <t>2.3</t>
  </si>
  <si>
    <t>3.1</t>
  </si>
  <si>
    <t>3.2</t>
  </si>
  <si>
    <t>3.3</t>
  </si>
  <si>
    <t>3.4</t>
  </si>
  <si>
    <t>3.5</t>
  </si>
  <si>
    <t>3.6</t>
  </si>
  <si>
    <t>3.7</t>
  </si>
  <si>
    <t>3.8</t>
  </si>
  <si>
    <t>4.1</t>
  </si>
  <si>
    <t>4.2</t>
  </si>
  <si>
    <t>5.1</t>
  </si>
  <si>
    <t>Cali - Palacio Nacional - Cra 4 # 12-40</t>
  </si>
  <si>
    <t>PD6500i</t>
  </si>
  <si>
    <t xml:space="preserve">Arco o Puerta Detectora de Armas y Metales </t>
  </si>
  <si>
    <t>SUPER SCANNER</t>
  </si>
  <si>
    <t>XIS-6545</t>
  </si>
  <si>
    <t xml:space="preserve"> SIP Camara 4 EN 1 1/2,7" CMOS 1080P Tipo Domo Lente Varifocal 2,7-12MM FOV 33°-106° DWDR IR 30M IP67</t>
  </si>
  <si>
    <t xml:space="preserve"> XVR 16CH + 2CH IP grabación hasta 1080N 4CH con SMD 1 HDMI 1 E/S RCA 1 SATA AI CODING/H.265</t>
  </si>
  <si>
    <t xml:space="preserve"> XVR 16CH + 2CH IP Grabacion hasta 1080N 4CH con SMD 1 HDMI 1 E/S RCA 1 SATA AI CODING/H.265</t>
  </si>
  <si>
    <t xml:space="preserve"> Fuente de Alimentación 12V/2A 2 con PLUG DC y PLUG AC 2 Pines Certificado UL</t>
  </si>
  <si>
    <t xml:space="preserve"> Video Balun Pasivo 1 Canal 4 En 1 Transmision HDCVI 1080P hasta 250M</t>
  </si>
  <si>
    <t xml:space="preserve"> DISCO DURO 4TB CACHE 256MB 3.5" SATA</t>
  </si>
  <si>
    <t>RANGER</t>
  </si>
  <si>
    <t>SISTEMAS DE APOYO A REQUISAS
RX, ARCOS Y DETECTORES MANUALES</t>
  </si>
  <si>
    <t>Garret Mod. PD6500i</t>
  </si>
  <si>
    <t>A</t>
  </si>
  <si>
    <t>RUTINA DE MANTENIMIENTO PREVENTIVO</t>
  </si>
  <si>
    <t>SISTEMA</t>
  </si>
  <si>
    <t>ACTIVIDAD A REALIZAR</t>
  </si>
  <si>
    <t xml:space="preserve">CCTV </t>
  </si>
  <si>
    <t>1. Revisión, diagnóstico, limpieza general a todos y cada uno de los elementos que conforman el sistema.</t>
  </si>
  <si>
    <t>2. Actualización de diagrama.</t>
  </si>
  <si>
    <t xml:space="preserve">3. Entrega de diagnóstico del sistema con su respectivo registro fotográfico y proyección de las correcciones a las que haya lugar. </t>
  </si>
  <si>
    <t>4. Revisión y ajuste de conexiones.</t>
  </si>
  <si>
    <t xml:space="preserve">5. Capacitación de funcionamiento del sistema al personal que lo opera.  </t>
  </si>
  <si>
    <t>6. Revisión de Software y demás componentes.</t>
  </si>
  <si>
    <t xml:space="preserve">SISTEMA DE AUDIO </t>
  </si>
  <si>
    <t>1. Revisión, diagnostico, limpieza general a todos y cada uno de los elementos que conforman el sistema.</t>
  </si>
  <si>
    <t>2. Revisión y ajuste de conexiones.</t>
  </si>
  <si>
    <t>SISTEMA DE DETENCIÓN DE INCENDIO</t>
  </si>
  <si>
    <t>1. Revisión, limpieza general a todos y cada uno de los elementos que conforman el sistema (Panel de control, detectores de humo y/o térmicos, sirenas, pulsadores, teléfonos de emergencia y demás equipos que conforman el sistema).</t>
  </si>
  <si>
    <t>2. Actualización del diagrama</t>
  </si>
  <si>
    <t>3. Verificación del funcionamiento en el panel de control, test primario del equipo para verificación de alarmas, errores y fallas.</t>
  </si>
  <si>
    <t>4. Verificación de voltaje y conexiones.</t>
  </si>
  <si>
    <t>5. Verificación y accionamiento de los circuitos de avisos de alarmas.</t>
  </si>
  <si>
    <t>6. Reemplazo de cableado que se requiera</t>
  </si>
  <si>
    <t>7. Verificación de conexiones (protecciones termo encogibles y soldadura de estaño)</t>
  </si>
  <si>
    <t>8. Cambio y suministro de baterías de respaldo de las fuentes de alimentación de los estrobos y panel de incendio.</t>
  </si>
  <si>
    <t>9. Revisión de la programación y efectuar la restauración a la que haya lugar.</t>
  </si>
  <si>
    <t>10. Comprobación de la acometida de la fuente de alimentación de los circuitos de los equipos iniciadores y avisadores de alarma.</t>
  </si>
  <si>
    <t>11. Verificación de calibración y prueba de detectores que muestren falla.</t>
  </si>
  <si>
    <t>12. Prueba de la fuente de alimentación principal y la fuente de alimentación secundaria.</t>
  </si>
  <si>
    <t xml:space="preserve">13. Capacitación del funcionamiento del sistema al personal que lo opera.  </t>
  </si>
  <si>
    <t>2. Calibración de zonas de detección. </t>
  </si>
  <si>
    <r>
      <t>3.</t>
    </r>
    <r>
      <rPr>
        <sz val="7"/>
        <rFont val="Times New Roman"/>
        <family val="1"/>
      </rPr>
      <t xml:space="preserve">   </t>
    </r>
    <r>
      <rPr>
        <sz val="10"/>
        <rFont val="Arial"/>
        <family val="2"/>
      </rPr>
      <t>Reprogramación del sistema. </t>
    </r>
  </si>
  <si>
    <r>
      <t>4.</t>
    </r>
    <r>
      <rPr>
        <sz val="7"/>
        <rFont val="Times New Roman"/>
        <family val="1"/>
      </rPr>
      <t xml:space="preserve">   </t>
    </r>
    <r>
      <rPr>
        <sz val="10"/>
        <rFont val="Arial"/>
        <family val="2"/>
      </rPr>
      <t>Revisión general. </t>
    </r>
  </si>
  <si>
    <r>
      <t>5.</t>
    </r>
    <r>
      <rPr>
        <sz val="7"/>
        <color rgb="FF000000"/>
        <rFont val="Times New Roman"/>
        <family val="1"/>
      </rPr>
      <t xml:space="preserve">   </t>
    </r>
    <r>
      <rPr>
        <sz val="10"/>
        <rFont val="Arial"/>
        <family val="2"/>
      </rPr>
      <t>Limpieza general.</t>
    </r>
  </si>
  <si>
    <r>
      <t>3.</t>
    </r>
    <r>
      <rPr>
        <sz val="7"/>
        <rFont val="Times New Roman"/>
        <family val="1"/>
      </rPr>
      <t xml:space="preserve">   </t>
    </r>
    <r>
      <rPr>
        <sz val="10"/>
        <rFont val="Arial"/>
        <family val="2"/>
      </rPr>
      <t>Mantenimiento a las baterías recargables y a su respectivo cargado.</t>
    </r>
  </si>
  <si>
    <t>ACCESO BIOMETRICO DE PUERTAS</t>
  </si>
  <si>
    <t>1. Revisión, diagnóstico, limpieza general a todos y cada uno de los elementos que conforman el acceso biométrico.</t>
  </si>
  <si>
    <t>2. Calibración </t>
  </si>
  <si>
    <t>Palacio Nacional - Calle 3 # 2A-35 Buenaventura</t>
  </si>
  <si>
    <t>EDIFICIO TRANSFERENCIAS  - Calle 9 No. 2 -21</t>
  </si>
  <si>
    <t>3.</t>
  </si>
  <si>
    <t>4.</t>
  </si>
  <si>
    <t>EDIFICIO JIRETH - Calle 3 #5-35</t>
  </si>
  <si>
    <t>Palacio Justicia "Simon David Carrejo Bejarano" de Palmira - Cra 29 # 22 -43</t>
  </si>
  <si>
    <t>EDIFICIO SEDE DE FAMILIA - Calle 22 No. 28A -10</t>
  </si>
  <si>
    <t>Switch POE 24 puertos Marca TrendNet</t>
  </si>
  <si>
    <t>NVR DAHUA</t>
  </si>
  <si>
    <t>MONITOR DE 22</t>
  </si>
  <si>
    <t>Camaras</t>
  </si>
  <si>
    <t>ARCO O PUERTA DETECTORA DE ARMAS Y METALES
(APOYO DE REQUISAS)</t>
  </si>
  <si>
    <t>DETECTOR MANUAL DE ARMAS Y METALES 
(GARRETT</t>
  </si>
  <si>
    <t>MAQUINAS RAYOS X -ASTROPHYSICS INC 
XIS 5335</t>
  </si>
  <si>
    <t>Palacio Justicia de Cartago - CALLE 11 # 5 67</t>
  </si>
  <si>
    <t>Garrett -Detector Manual de Armas y Metales (incluye batería recargable y cargador)</t>
  </si>
  <si>
    <t>SISTEMA DETECCION DE INCENDIO</t>
  </si>
  <si>
    <t>EDIFICIO WESPEDES - SEDE JUDICIAL JUZGADOS PENALES  Y EL CENTRO DE SERVICIOS CALLE 25 # 23-35 67</t>
  </si>
  <si>
    <t>PALACIO DE JUSTICIA DE ROLDANILLO "OSCAR TRUJILLO LERMA"- CARRERA 8  - 1-28</t>
  </si>
  <si>
    <t>CENTRAL DE INCENDIO CONV, 4L, TR5AFO 110V/60Hz, UL.</t>
  </si>
  <si>
    <t>BATERIAS PARA PANEL Y NAC.</t>
  </si>
  <si>
    <t>SENSOR DE HUMO FOTOELECTRICO DIRECCIONABLE.</t>
  </si>
  <si>
    <t>SENSOR TERMICO DIRECCIONABLE.</t>
  </si>
  <si>
    <t>ESTACION MANUAL DOBLE ACCION, RESTAURACION POR LLAVE COLOR ROJO DIRECCIONABLE.</t>
  </si>
  <si>
    <t>12V/24V SIRENA CON ESTROBO, 2W, 8 CD, PARED, ROJO.</t>
  </si>
  <si>
    <t>12V/24V ESTROBO, 2W, 8 CD, PARED, ROJO.</t>
  </si>
  <si>
    <t>TECLADO ANUNCIADOR REMOTO.</t>
  </si>
  <si>
    <t>MANTENIMIENTO PREVENTIVO</t>
  </si>
  <si>
    <t>RECOMENDACIONES</t>
  </si>
  <si>
    <t>•	Se recomienda la adquisición o actualización de las licencias que se encuentran vencidas. 
•	Ampliación de la capacidad de almacenamiento de los servidores, actualmente la capacidad de almacenamiento es de veinticinco (25) a treinta (30) días aproximadamente
•	Con base en los reportes entregados en el mantenimiento preventivo del sistema de CCTV, se requiere la ampliación de la cobertura del CCTV, para suplir y corregir los puntos ciegos identificados.
•	Efectuar los cambios y/o movimientos de las cámaras a fin de garantizar la visualización. 
•	Entregar recomendaciones al finalizar el mantenimiento.</t>
  </si>
  <si>
    <t>PALACIO NACIONAL DE CALI</t>
  </si>
  <si>
    <t xml:space="preserve">Efectuar mantenimiento preventivo en el Palacio Nacional en el cual se intervienen las cámaras externas e internas y parqueadero, realizando limpieza interna y externa de cada equipo, esto con el fin de conservar la vida útil de cada equipo y de esta manera garantizar un buen funcionamiento en el área de CCTV. 
</t>
  </si>
  <si>
    <t xml:space="preserve">Realizar mantenimiento especializado, preventivo al sistema de CCTV donde se debe de realizar la limpieza interna y externa, lubricación de partes electromagnéticas y limpieza de partículas anticorrosivas, se realizar ajustes de componentes electrónicos que conforman el sistema CCTV, la limpieza se debe realizar con espuma limpiadora para las carcasas y soportes, limpiavidrios para los acrílicos transparentes, limpia, contactos para los conectores de video y datos. Realizar mantenimiento al software que permite la visualización y extracción de información cuando así se requiere, se debe de actualizar las licencias de funcionamiento del CCTV del Palacio de Justicia de Cali.
</t>
  </si>
  <si>
    <t>•	Se recomienda la reprogramación y puesta en funcionamiento del sistema de control de acceso ya que no es posible acceder a su configuración y el personal que esta enrolado en el sistema no tiene acceso, adicionalmente la adquisición de la pieza metálica a la cual se adhiere el electro imán ya que no se encuentra en su punto de instalación. 
•	Se recomienda la adquisición de un disco duro de mínimo de 8TB para aumentar la capacidad de almacenamiento, la actual es de máximo treinta (30) días. 
•	Entregar recomendaciones al finalizar el mantenimiento.</t>
  </si>
  <si>
    <t>EDIFICIO ENTRECEIBAS</t>
  </si>
  <si>
    <t>EDIFICIO JUZGADOS PENALES PARA ADOLECENTES</t>
  </si>
  <si>
    <t>EDIFICIO LEY DE TIERRAS</t>
  </si>
  <si>
    <t>PALACIO DE JUSTICIA " PEDRO ELIAS SERRANO ABADIA" DE CALI</t>
  </si>
  <si>
    <t>PALACIO NACIONAL DE BUENAVENTURA</t>
  </si>
  <si>
    <t>PALACIO DE JUSTICIA "MANUEL ANTONIO SANCLEMENTE" DE BUGA</t>
  </si>
  <si>
    <t>PALACIO DE JUSTICIA" SIMON DAVID CARREJO BEJARANO" DE PALMIRA</t>
  </si>
  <si>
    <t>EDIFICIO  SEDE DE FAMILIA DE PALMIRA</t>
  </si>
  <si>
    <t>PALACIO DE JUSTICIA  DE CARTAGO</t>
  </si>
  <si>
    <t>Realizar mantenimiento preventivo en el Edificio Entreceibas, Edificio Juzgados Penales para Adolescentes,  Ley de Tierras,  Palacio Nacional de Buenaventura, Palacio de Justicia "Manuel Antonio Sanclemente" de Buga,  Palacio de Justicia"Simon David Carrejo Bejarano" de palmira, Edificio Sede de Familia de Palmira,  y Palacio de Justicia de Cartago, en el cual se intervienen las cámaras externas e internas y los equipos que lo componen el sistema, efectuar limpieza interna y externa de cada equipo, esto con el fin de conservar la vida útil de cada uno y de esta manera garantizar un buen funcionamiento en el área de CCTV.</t>
  </si>
  <si>
    <t xml:space="preserve">
•	Realizar reconfiguración del sistema de detección de incendios debido a todas las fallas que presentada en su panel de notificaciones.
•	Verificar la funcionalidad de todo el componente de alertas en todos los pisos.
•	Se requiere Sensores Detectores de humo Térmicos para cuarto de máquinas de la OTIS, ubicada en el piso 5 de la Torre A.
•	Se requiere Sensores Detectores de humo Térmicos para cuarto de máquinas de la OTIS, ubicada en el piso 8 de la Torre B.</t>
  </si>
  <si>
    <t>El sistema de Audio consta de 107 parlantes marca Bosch distribuidos en las zonas comunes   de todos los pisos tanto de la torre A como de la torre B, los cuales van unidos a unos equipos marca Bosch como amplificadores de zonas.</t>
  </si>
  <si>
    <t>SISTEMA DE AUDIO BOSH</t>
  </si>
  <si>
    <t>Acces Point, Marca Tenda Referencia 01</t>
  </si>
  <si>
    <t>Cámaras IP Tipo Domo, marca DAHUA, Referencia DH-IPC-HDPW1230R1N-0208-S4 de 2 MP</t>
  </si>
  <si>
    <t>Cámaras IP Tipo Domo, marca DAHUA, Referencia DH-IPC-HDPW1230T1P-0208-S5 de 2 MP</t>
  </si>
  <si>
    <t>Disco Duro de 4TB, marca Wester Digital</t>
  </si>
  <si>
    <t>NVR Marca DAHUA de 16 canales Referencia NVR4216-4KS2/L</t>
  </si>
  <si>
    <t>NVR Marca DAHUA de 16 canales Referencia NVR4216-4KS2/L
2 Disco Duro de 4TB, marca Wester Digital</t>
  </si>
  <si>
    <t>Cámaras IP Tipo Bala, marca DAHUA, Referencia  DH-IPC-HFW2431TN-ZS</t>
  </si>
  <si>
    <t>Switch 8 puertos PoE 10/100 + 1 puerto 10/100/1000 Uplink, Marca TENDA</t>
  </si>
  <si>
    <t>Switch 4 puertos PoE 10/100 + 1 puerto 10/100/1000 Uplink, Marca IP-COM</t>
  </si>
  <si>
    <t>Gabinete Metalico de piso  de 70 Cms de Alto, con su patch panel y bandejas</t>
  </si>
  <si>
    <t xml:space="preserve">Gabinete de pared 
Globla Cabledo TUP
Global, Ducteria metalica, y tubos conducit SCH40 </t>
  </si>
  <si>
    <t>TABLEROS DE CONTRAL DE ILUMINACION</t>
  </si>
  <si>
    <t>Se requiere el Mantenimiento Preventivo y Correctivo de los tableros de control de iluminación Power Command de EATON, instalados en las Torres A y B del Palacio de Justicia. Estos tableros permiten, a través de una programación establecida, encender y apagar las luminarias en horarios no hábiles, mitigando los gastos innecesarios y favoreciendo la eficiencia energética.</t>
  </si>
  <si>
    <t>Nro</t>
  </si>
  <si>
    <t>Elemento</t>
  </si>
  <si>
    <t>Uni. Medida</t>
  </si>
  <si>
    <t>Cantidad</t>
  </si>
  <si>
    <t>Unidad</t>
  </si>
  <si>
    <t>VALOR UNITARIO</t>
  </si>
  <si>
    <t>VALOR TOTAL</t>
  </si>
  <si>
    <t>SISTEMA DE APOYO A REQUISAS -RX, ARCOS Y DETECTORES MANUALES</t>
  </si>
  <si>
    <t>EQUIPO</t>
  </si>
  <si>
    <t>Cali - Palacio de Justicia "Pedro Elias Serrano Abadia" de Cali - Cra 10 # 12 - 15</t>
  </si>
  <si>
    <t>Cali - Edificio Ley de  Tierras Av 3A Nte # 24-24</t>
  </si>
  <si>
    <t>Sistema CCTV</t>
  </si>
  <si>
    <t>Cali - Edificio  Entreceibas Calle 8 # 1-16</t>
  </si>
  <si>
    <t>Cali - Edificio Juzgados Penales para Adolescentes - Avenida 5CN # 24-38</t>
  </si>
  <si>
    <t>Buga - Palacio de Justicia- Calle 7 # 14 - 32</t>
  </si>
  <si>
    <t>6.1</t>
  </si>
  <si>
    <t>6.2</t>
  </si>
  <si>
    <t>7.1</t>
  </si>
  <si>
    <t>8.1</t>
  </si>
  <si>
    <t>8.2</t>
  </si>
  <si>
    <t>8.3</t>
  </si>
  <si>
    <t>Palmira - Palacio Justicia - Cra 29 # 22 -43</t>
  </si>
  <si>
    <t>9.1</t>
  </si>
  <si>
    <t>9.2</t>
  </si>
  <si>
    <t>IVA 19%</t>
  </si>
  <si>
    <t>SISTEMAS DE APOYO A REQUISAS RX, ARCOS Y DETECTORES MANUALES</t>
  </si>
  <si>
    <t>6.3</t>
  </si>
  <si>
    <t>7.2</t>
  </si>
  <si>
    <t>7.3</t>
  </si>
  <si>
    <t>7.4</t>
  </si>
  <si>
    <t>9.3</t>
  </si>
  <si>
    <t>EDIFICIO WESPEDES - SEDE JUDICIAL JUZGADOS PENALES  Y EL CENTRO DE SERVICIOS CALLE 25 # 23-35 67 - TULUA</t>
  </si>
  <si>
    <t>10.1</t>
  </si>
  <si>
    <t>11.1</t>
  </si>
  <si>
    <t>PALACIO DE JUSTICIA DE ROLDANILLO "OSCAR TRUJILLO LERMA"- CARRERA 8  # 1-28</t>
  </si>
  <si>
    <t>BOLSA DE REPUESTOS</t>
  </si>
  <si>
    <t>NBN-71013-B Camera Dinion HD720p60</t>
  </si>
  <si>
    <t>Camara domo PTZ exterior IP Compatible sistemas DAHUA / HIKVISION</t>
  </si>
  <si>
    <t>Cámara fija MiniDomo interior Compatible sistemas DAHUA / HIKVISION</t>
  </si>
  <si>
    <t>Disco Duro 4 TB SATA</t>
  </si>
  <si>
    <t xml:space="preserve">Bosch FlexiDome HD 720p60, VR, 3-9mm </t>
  </si>
  <si>
    <t>Bosch VG5-7220-EPC4 Adomo 7000 HD, 20X, D/N, Int/Ext, Transp</t>
  </si>
  <si>
    <t>Parlante Techo Bosch Techo LC1-UM06e8 de 6 W/12W</t>
  </si>
  <si>
    <t>Banda para maquina rayo X referencia XIS-6545</t>
  </si>
  <si>
    <t>Banda para maquina rayo X referencia  XIS-5335</t>
  </si>
  <si>
    <t>MBV-BPRO-50 BVMS Lic. SW Professional 5.0 8Ch, 2WS 1DVR 1Kb (e-License)</t>
  </si>
  <si>
    <t>MBV-XCHAN-50 BVMS Lic. SW Channel (cam/dec) Expansion V5.0 (e-License)</t>
  </si>
  <si>
    <t>MBV-XKBD-50 BVMS Lic. SW Workstation Expansion V5.0 (e-License)</t>
  </si>
  <si>
    <t>MBV-XWST-50 BVMS Lic. SW Workstation Expansion V5.0 (e-License)</t>
  </si>
  <si>
    <t>BOSCH APC-AMC2-4WCF controlador de acceso modular 4 interfases (biometrico)</t>
  </si>
  <si>
    <t>PBC-60: Fuente de Alimentación y Cargador de Baterías</t>
  </si>
  <si>
    <t xml:space="preserve">BOSCH A_ARDFPBEPICOC- LECTOR BIOMETRICO Y TARJETAS ICLASS / WIEGAND / TCP IP </t>
  </si>
  <si>
    <t>D9172U Modulo de Direccionamiento de Zona, POPIT</t>
  </si>
  <si>
    <t>9069 Electroiman de 400 lbs</t>
  </si>
  <si>
    <t>BAT1218 Bateria de respaldo Bateria 12V, 18 Ah</t>
  </si>
  <si>
    <t>BAT127.5-FB Batería fuente cargador Bateria 12V 7.2 Ah</t>
  </si>
  <si>
    <t>FAP-O 420 Dtctr. Óptico, Algoritm., Blanco, s/Base Detector de Humo</t>
  </si>
  <si>
    <t>W-HSR 12V/24V Sirena con Estrobo, 2W, 8 Cd, Pared, Rojo</t>
  </si>
  <si>
    <t>STI-6605-RED Protector pulsador de emergencia Mini Stopper</t>
  </si>
  <si>
    <t>FMR 500 Teclado remoto | Bosch</t>
  </si>
  <si>
    <t>P33273 Luces de emergencia</t>
  </si>
  <si>
    <t>MB-FS Estacion de Telefono, contra incendio</t>
  </si>
  <si>
    <t xml:space="preserve">Monitor de CCTV 55" </t>
  </si>
  <si>
    <t xml:space="preserve">Switch 8 puertos PoE 10/100 + 1 puerto 10/100/1000 </t>
  </si>
  <si>
    <t xml:space="preserve">MS 400 Base para Detectores LSN, 2H </t>
  </si>
  <si>
    <t>Funda Para Rociador Contra Incendios</t>
  </si>
  <si>
    <t>Cabezale De Rociadore Contra Incendios</t>
  </si>
  <si>
    <t>Power command EATON Esclavo integración sistema actual</t>
  </si>
  <si>
    <t>12.1</t>
  </si>
  <si>
    <t>REPUESTOS</t>
  </si>
  <si>
    <t xml:space="preserve">VALOR SUBTOTAL </t>
  </si>
  <si>
    <t>COTIZACIÓN 1</t>
  </si>
  <si>
    <t>COTIZACIÓN 2</t>
  </si>
  <si>
    <t>VALOR PROMEDIO MERCADO</t>
  </si>
  <si>
    <t>CUADRO COMPARATIVO DE PRECIOS DE MERCADO</t>
  </si>
  <si>
    <t xml:space="preserve">Buenaventura - Palacio Nacional - Calle 3 # 2A-35 </t>
  </si>
  <si>
    <t>$ 3.000.00</t>
  </si>
  <si>
    <t>VALOR TOTAL PROMEDIO</t>
  </si>
  <si>
    <t xml:space="preserve">Consejo Superior de la Judicatura
Dirección Seccional de Administración Judicial de Cali – Valle del Cauca </t>
  </si>
  <si>
    <t>VALOR TOTAL INCLUIDO IVA</t>
  </si>
  <si>
    <t>VALOR TOTAL MANTENIMIENTO PREVENTIVO  INCLUIDO IVA</t>
  </si>
  <si>
    <t>MANTENIMIENTO CORRECTIVO - BOLSA DE REPUESTOS</t>
  </si>
  <si>
    <t>VALOR PROMEDIO
MERCADO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</si>
</sst>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quot;* #,##0.00_-;\-&quot;$&quot;* #,##0.00_-;_-&quot;$&quot;* &quot;-&quot;??_-;_-@_-"/>
    <numFmt numFmtId="164" formatCode="&quot;$&quot;\ #,##0;[Red]\-&quot;$&quot;\ #,##0"/>
    <numFmt numFmtId="165" formatCode="_-&quot;$&quot;\ * #,##0.00_-;\-&quot;$&quot;\ * #,##0.00_-;_-&quot;$&quot;\ * &quot;-&quot;??_-;_-@_-"/>
    <numFmt numFmtId="166" formatCode="_ &quot;$&quot;\ * #,##0.00_ ;_ &quot;$&quot;\ * \-#,##0.00_ ;_ &quot;$&quot;\ * &quot;-&quot;??_ ;_ @_ "/>
    <numFmt numFmtId="167" formatCode="_(&quot;$&quot;* #,##0_);_(&quot;$&quot;* \(#,##0\);_(&quot;$&quot;* &quot;-&quot;??_);_(@_)"/>
    <numFmt numFmtId="168" formatCode="0;\-0;&quot;-&quot;"/>
  </numFmts>
  <fonts count="26" x14ac:knownFonts="1">
    <font>
      <sz val="10"/>
      <name val="Arial"/>
      <family val="2"/>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4"/>
      <name val="Arial"/>
      <family val="2"/>
    </font>
    <font>
      <b/>
      <sz val="14"/>
      <name val="Arial"/>
      <family val="2"/>
    </font>
    <font>
      <sz val="11"/>
      <color indexed="8"/>
      <name val="Calibri"/>
      <family val="2"/>
    </font>
    <font>
      <b/>
      <sz val="10"/>
      <name val="Arial"/>
      <family val="2"/>
    </font>
    <font>
      <sz val="10"/>
      <name val="Helv"/>
      <family val="2"/>
    </font>
    <font>
      <sz val="10"/>
      <color theme="1"/>
      <name val="Arial"/>
      <family val="2"/>
    </font>
    <font>
      <sz val="15"/>
      <color theme="1"/>
      <name val="Arial"/>
      <family val="2"/>
    </font>
    <font>
      <b/>
      <sz val="10"/>
      <color rgb="FF000000"/>
      <name val="Arial"/>
      <family val="2"/>
    </font>
    <font>
      <sz val="10"/>
      <color rgb="FF000000"/>
      <name val="Arial"/>
      <family val="2"/>
    </font>
    <font>
      <sz val="11"/>
      <name val="Arial"/>
      <family val="2"/>
    </font>
    <font>
      <sz val="9"/>
      <color rgb="FF000000"/>
      <name val="Arial"/>
      <family val="2"/>
    </font>
    <font>
      <sz val="14"/>
      <color rgb="FF000000"/>
      <name val="Arial"/>
      <family val="2"/>
    </font>
    <font>
      <b/>
      <sz val="9"/>
      <name val="Arial"/>
      <family val="2"/>
    </font>
    <font>
      <sz val="9"/>
      <name val="Arial"/>
      <family val="2"/>
    </font>
    <font>
      <sz val="7"/>
      <name val="Times New Roman"/>
      <family val="1"/>
    </font>
    <font>
      <sz val="7"/>
      <color rgb="FF000000"/>
      <name val="Times New Roman"/>
      <family val="1"/>
    </font>
    <font>
      <b/>
      <sz val="11"/>
      <color theme="0"/>
      <name val="Calibri"/>
      <family val="2"/>
      <scheme val="minor"/>
    </font>
    <font>
      <b/>
      <sz val="10"/>
      <color theme="0"/>
      <name val="Arial"/>
      <family val="2"/>
    </font>
    <font>
      <sz val="10"/>
      <color theme="0"/>
      <name val="Arial"/>
      <family val="2"/>
    </font>
    <font>
      <b/>
      <sz val="11"/>
      <name val="Calibri"/>
      <family val="2"/>
      <scheme val="minor"/>
    </font>
    <font>
      <b/>
      <sz val="12"/>
      <color theme="1"/>
      <name val="Arial"/>
      <family val="2"/>
    </font>
  </fonts>
  <fills count="26">
    <fill>
      <patternFill patternType="none"/>
    </fill>
    <fill>
      <patternFill patternType="gray125"/>
    </fill>
    <fill>
      <patternFill patternType="solid">
        <fgColor theme="5" tint="0.39997558519241921"/>
        <bgColor indexed="64"/>
      </patternFill>
    </fill>
    <fill>
      <patternFill patternType="solid">
        <fgColor theme="7" tint="0.39997558519241921"/>
        <bgColor indexed="64"/>
      </patternFill>
    </fill>
    <fill>
      <patternFill patternType="solid">
        <fgColor rgb="FF00CC99"/>
        <bgColor indexed="64"/>
      </patternFill>
    </fill>
    <fill>
      <patternFill patternType="solid">
        <fgColor theme="7" tint="0.79998168889431442"/>
        <bgColor indexed="64"/>
      </patternFill>
    </fill>
    <fill>
      <patternFill patternType="solid">
        <fgColor theme="7" tint="0.59999389629810485"/>
        <bgColor indexed="64"/>
      </patternFill>
    </fill>
    <fill>
      <patternFill patternType="solid">
        <fgColor theme="4" tint="0.39997558519241921"/>
        <bgColor indexed="64"/>
      </patternFill>
    </fill>
    <fill>
      <patternFill patternType="solid">
        <fgColor theme="4" tint="0.59999389629810485"/>
        <bgColor indexed="64"/>
      </patternFill>
    </fill>
    <fill>
      <patternFill patternType="solid">
        <fgColor theme="4" tint="0.79998168889431442"/>
        <bgColor indexed="64"/>
      </patternFill>
    </fill>
    <fill>
      <patternFill patternType="solid">
        <fgColor rgb="FFFFC000"/>
        <bgColor indexed="64"/>
      </patternFill>
    </fill>
    <fill>
      <patternFill patternType="solid">
        <fgColor rgb="FF9999FF"/>
        <bgColor indexed="64"/>
      </patternFill>
    </fill>
    <fill>
      <patternFill patternType="solid">
        <fgColor theme="8" tint="0.59999389629810485"/>
        <bgColor indexed="64"/>
      </patternFill>
    </fill>
    <fill>
      <patternFill patternType="solid">
        <fgColor rgb="FF92D050"/>
        <bgColor indexed="64"/>
      </patternFill>
    </fill>
    <fill>
      <patternFill patternType="solid">
        <fgColor rgb="FF95B3D7"/>
        <bgColor indexed="64"/>
      </patternFill>
    </fill>
    <fill>
      <patternFill patternType="solid">
        <fgColor rgb="FFFF7C80"/>
        <bgColor indexed="64"/>
      </patternFill>
    </fill>
    <fill>
      <patternFill patternType="solid">
        <fgColor rgb="FFFF9999"/>
        <bgColor indexed="64"/>
      </patternFill>
    </fill>
    <fill>
      <patternFill patternType="solid">
        <fgColor rgb="FFFF99CC"/>
        <bgColor indexed="64"/>
      </patternFill>
    </fill>
    <fill>
      <patternFill patternType="solid">
        <fgColor rgb="FF66FFCC"/>
        <bgColor indexed="64"/>
      </patternFill>
    </fill>
    <fill>
      <patternFill patternType="solid">
        <fgColor rgb="FF99CCFF"/>
        <bgColor indexed="64"/>
      </patternFill>
    </fill>
    <fill>
      <patternFill patternType="solid">
        <fgColor rgb="FF0070C0"/>
        <bgColor indexed="64"/>
      </patternFill>
    </fill>
    <fill>
      <patternFill patternType="solid">
        <fgColor theme="3" tint="0.39997558519241921"/>
        <bgColor indexed="64"/>
      </patternFill>
    </fill>
    <fill>
      <patternFill patternType="solid">
        <fgColor theme="9" tint="-0.249977111117893"/>
        <bgColor indexed="64"/>
      </patternFill>
    </fill>
    <fill>
      <patternFill patternType="solid">
        <fgColor theme="5"/>
        <bgColor indexed="64"/>
      </patternFill>
    </fill>
    <fill>
      <patternFill patternType="solid">
        <fgColor theme="4"/>
        <bgColor indexed="64"/>
      </patternFill>
    </fill>
    <fill>
      <patternFill patternType="solid">
        <fgColor theme="0" tint="-0.14999847407452621"/>
        <bgColor indexed="64"/>
      </patternFill>
    </fill>
  </fills>
  <borders count="29">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style="medium">
        <color indexed="64"/>
      </left>
      <right style="medium">
        <color indexed="64"/>
      </right>
      <top/>
      <bottom/>
      <diagonal/>
    </border>
    <border>
      <left/>
      <right/>
      <top style="medium">
        <color indexed="64"/>
      </top>
      <bottom/>
      <diagonal/>
    </border>
    <border>
      <left/>
      <right style="medium">
        <color indexed="64"/>
      </right>
      <top/>
      <bottom/>
      <diagonal/>
    </border>
    <border>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s>
  <cellStyleXfs count="16">
    <xf numFmtId="0" fontId="0" fillId="0" borderId="0"/>
    <xf numFmtId="166" fontId="4" fillId="0" borderId="0" applyFont="0" applyFill="0" applyBorder="0" applyAlignment="0" applyProtection="0"/>
    <xf numFmtId="0" fontId="7" fillId="0" borderId="0"/>
    <xf numFmtId="0" fontId="4" fillId="0" borderId="0"/>
    <xf numFmtId="0" fontId="4" fillId="0" borderId="0"/>
    <xf numFmtId="0" fontId="9" fillId="0" borderId="0"/>
    <xf numFmtId="0" fontId="4" fillId="0" borderId="0"/>
    <xf numFmtId="0" fontId="3" fillId="0" borderId="0"/>
    <xf numFmtId="0" fontId="4" fillId="0" borderId="0"/>
    <xf numFmtId="0" fontId="4" fillId="0" borderId="0"/>
    <xf numFmtId="0" fontId="4" fillId="0" borderId="0"/>
    <xf numFmtId="0" fontId="10" fillId="0" borderId="0"/>
    <xf numFmtId="0" fontId="10" fillId="0" borderId="0"/>
    <xf numFmtId="0" fontId="2" fillId="0" borderId="0"/>
    <xf numFmtId="0" fontId="1" fillId="0" borderId="0"/>
    <xf numFmtId="165" fontId="1" fillId="0" borderId="0" applyFont="0" applyFill="0" applyBorder="0" applyAlignment="0" applyProtection="0"/>
  </cellStyleXfs>
  <cellXfs count="278">
    <xf numFmtId="0" fontId="0" fillId="0" borderId="0" xfId="0"/>
    <xf numFmtId="0" fontId="5" fillId="0" borderId="0" xfId="0" applyFont="1" applyAlignment="1">
      <alignment horizontal="center" vertical="center" wrapText="1"/>
    </xf>
    <xf numFmtId="0" fontId="5" fillId="0" borderId="0" xfId="0" applyFont="1" applyAlignment="1">
      <alignment vertical="center" wrapText="1"/>
    </xf>
    <xf numFmtId="0" fontId="5" fillId="0" borderId="0" xfId="0" applyFont="1" applyFill="1" applyAlignment="1">
      <alignment vertical="center" wrapText="1"/>
    </xf>
    <xf numFmtId="4" fontId="4" fillId="0" borderId="0" xfId="0" applyNumberFormat="1" applyFont="1" applyAlignment="1" applyProtection="1">
      <alignment horizontal="center" vertical="center"/>
      <protection hidden="1"/>
    </xf>
    <xf numFmtId="0" fontId="6" fillId="0" borderId="0" xfId="0" applyFont="1" applyBorder="1" applyAlignment="1" applyProtection="1">
      <alignment horizontal="center" vertical="center" wrapText="1"/>
      <protection hidden="1"/>
    </xf>
    <xf numFmtId="0" fontId="0" fillId="0" borderId="0" xfId="0" applyBorder="1"/>
    <xf numFmtId="0" fontId="13" fillId="0" borderId="1" xfId="0" applyFont="1" applyBorder="1" applyAlignment="1">
      <alignment horizontal="center" vertical="center" wrapText="1"/>
    </xf>
    <xf numFmtId="0" fontId="13" fillId="0" borderId="1" xfId="0" applyFont="1" applyBorder="1" applyAlignment="1">
      <alignment horizontal="center" vertical="center"/>
    </xf>
    <xf numFmtId="0" fontId="0" fillId="0" borderId="0" xfId="0" applyFill="1"/>
    <xf numFmtId="0" fontId="12" fillId="14" borderId="5" xfId="0" applyFont="1" applyFill="1" applyBorder="1" applyAlignment="1">
      <alignment horizontal="center" vertical="center"/>
    </xf>
    <xf numFmtId="0" fontId="12" fillId="14" borderId="6" xfId="0" applyFont="1" applyFill="1" applyBorder="1" applyAlignment="1">
      <alignment horizontal="center" vertical="center"/>
    </xf>
    <xf numFmtId="0" fontId="13" fillId="0" borderId="9" xfId="0" applyFont="1" applyBorder="1" applyAlignment="1">
      <alignment horizontal="justify" vertical="center"/>
    </xf>
    <xf numFmtId="0" fontId="4" fillId="0" borderId="9" xfId="0" applyFont="1" applyBorder="1" applyAlignment="1">
      <alignment horizontal="justify" vertical="center"/>
    </xf>
    <xf numFmtId="0" fontId="13" fillId="0" borderId="9" xfId="0" applyFont="1" applyBorder="1" applyAlignment="1">
      <alignment horizontal="left" vertical="center"/>
    </xf>
    <xf numFmtId="0" fontId="4" fillId="0" borderId="9" xfId="0" applyFont="1" applyBorder="1" applyAlignment="1">
      <alignment horizontal="left" vertical="center"/>
    </xf>
    <xf numFmtId="0" fontId="13" fillId="0" borderId="9" xfId="0" applyFont="1" applyBorder="1" applyAlignment="1">
      <alignment horizontal="left" vertical="center" wrapText="1"/>
    </xf>
    <xf numFmtId="0" fontId="17" fillId="0" borderId="9" xfId="0" applyFont="1" applyBorder="1" applyAlignment="1">
      <alignment horizontal="center" vertical="center" wrapText="1"/>
    </xf>
    <xf numFmtId="0" fontId="5" fillId="0" borderId="1" xfId="0" applyFont="1" applyFill="1" applyBorder="1" applyAlignment="1">
      <alignment horizontal="center" vertical="center" wrapText="1"/>
    </xf>
    <xf numFmtId="0" fontId="11" fillId="0" borderId="1" xfId="0" applyFont="1" applyFill="1" applyBorder="1" applyAlignment="1" applyProtection="1">
      <alignment vertical="top" wrapText="1"/>
    </xf>
    <xf numFmtId="0" fontId="5" fillId="0" borderId="1" xfId="0" applyFont="1" applyBorder="1" applyAlignment="1">
      <alignment horizontal="center" vertical="center" wrapText="1"/>
    </xf>
    <xf numFmtId="0" fontId="16" fillId="0" borderId="1" xfId="0" applyFont="1" applyBorder="1" applyAlignment="1">
      <alignment vertical="center" wrapText="1"/>
    </xf>
    <xf numFmtId="0" fontId="5" fillId="0" borderId="1" xfId="2" applyFont="1" applyFill="1" applyBorder="1" applyAlignment="1" applyProtection="1">
      <alignment horizontal="center" vertical="center" wrapText="1"/>
    </xf>
    <xf numFmtId="1" fontId="5" fillId="0" borderId="1" xfId="0" applyNumberFormat="1" applyFont="1" applyFill="1" applyBorder="1" applyAlignment="1">
      <alignment horizontal="center" vertical="center" wrapText="1"/>
    </xf>
    <xf numFmtId="0" fontId="17" fillId="0" borderId="5" xfId="0" applyFont="1" applyBorder="1" applyAlignment="1">
      <alignment horizontal="center" vertical="center" wrapText="1"/>
    </xf>
    <xf numFmtId="0" fontId="0" fillId="0" borderId="1" xfId="0" applyBorder="1" applyAlignment="1">
      <alignment horizontal="center" vertical="center"/>
    </xf>
    <xf numFmtId="0" fontId="17" fillId="0" borderId="1" xfId="0" applyFont="1" applyBorder="1" applyAlignment="1">
      <alignment horizontal="center" vertical="center" wrapText="1"/>
    </xf>
    <xf numFmtId="0" fontId="0" fillId="0" borderId="0" xfId="0" applyAlignment="1">
      <alignment horizontal="center"/>
    </xf>
    <xf numFmtId="0" fontId="0" fillId="0" borderId="1" xfId="0" applyBorder="1"/>
    <xf numFmtId="167" fontId="6" fillId="0" borderId="0" xfId="1" applyNumberFormat="1" applyFont="1" applyBorder="1" applyAlignment="1" applyProtection="1">
      <alignment horizontal="center" vertical="center" wrapText="1"/>
      <protection hidden="1"/>
    </xf>
    <xf numFmtId="1" fontId="5" fillId="0" borderId="1" xfId="0" applyNumberFormat="1" applyFont="1" applyBorder="1" applyAlignment="1">
      <alignment horizontal="center" vertical="center" wrapText="1"/>
    </xf>
    <xf numFmtId="1" fontId="5" fillId="0" borderId="0" xfId="0" applyNumberFormat="1" applyFont="1" applyAlignment="1">
      <alignment horizontal="center" vertical="center" wrapText="1"/>
    </xf>
    <xf numFmtId="0" fontId="5" fillId="0" borderId="1" xfId="0" applyFont="1" applyFill="1" applyBorder="1" applyAlignment="1">
      <alignment vertical="center" wrapText="1"/>
    </xf>
    <xf numFmtId="0" fontId="1" fillId="0" borderId="0" xfId="14"/>
    <xf numFmtId="0" fontId="13" fillId="0" borderId="1" xfId="14" applyFont="1" applyBorder="1" applyAlignment="1">
      <alignment vertical="center" wrapText="1"/>
    </xf>
    <xf numFmtId="0" fontId="10" fillId="0" borderId="1" xfId="14" applyFont="1" applyBorder="1" applyAlignment="1">
      <alignment vertical="center" wrapText="1"/>
    </xf>
    <xf numFmtId="0" fontId="1" fillId="0" borderId="0" xfId="14" applyAlignment="1">
      <alignment horizontal="right"/>
    </xf>
    <xf numFmtId="0" fontId="1" fillId="0" borderId="0" xfId="14" applyAlignment="1">
      <alignment vertical="center" wrapText="1"/>
    </xf>
    <xf numFmtId="0" fontId="1" fillId="0" borderId="0" xfId="14" applyAlignment="1">
      <alignment horizontal="center"/>
    </xf>
    <xf numFmtId="4" fontId="4" fillId="0" borderId="0" xfId="0" applyNumberFormat="1" applyFont="1" applyAlignment="1" applyProtection="1">
      <alignment vertical="center"/>
      <protection hidden="1"/>
    </xf>
    <xf numFmtId="0" fontId="16" fillId="0" borderId="1" xfId="0" applyFont="1" applyBorder="1" applyAlignment="1">
      <alignment vertical="center"/>
    </xf>
    <xf numFmtId="0" fontId="16" fillId="0" borderId="1" xfId="0" applyFont="1" applyBorder="1" applyAlignment="1"/>
    <xf numFmtId="0" fontId="0" fillId="0" borderId="0" xfId="0" applyBorder="1" applyAlignment="1">
      <alignment horizontal="left"/>
    </xf>
    <xf numFmtId="0" fontId="0" fillId="0" borderId="1" xfId="0" applyBorder="1" applyAlignment="1">
      <alignment horizontal="center"/>
    </xf>
    <xf numFmtId="0" fontId="13" fillId="0" borderId="1" xfId="0" applyFont="1" applyBorder="1" applyAlignment="1">
      <alignment horizontal="left" vertical="center" wrapText="1"/>
    </xf>
    <xf numFmtId="0" fontId="21" fillId="21" borderId="4" xfId="14" applyFont="1" applyFill="1" applyBorder="1" applyAlignment="1">
      <alignment horizontal="center" vertical="center"/>
    </xf>
    <xf numFmtId="165" fontId="10" fillId="0" borderId="19" xfId="14" applyNumberFormat="1" applyFont="1" applyBorder="1" applyAlignment="1">
      <alignment horizontal="center"/>
    </xf>
    <xf numFmtId="165" fontId="10" fillId="0" borderId="22" xfId="14" applyNumberFormat="1" applyFont="1" applyBorder="1" applyAlignment="1">
      <alignment horizontal="center"/>
    </xf>
    <xf numFmtId="0" fontId="21" fillId="21" borderId="24" xfId="14" applyFont="1" applyFill="1" applyBorder="1" applyAlignment="1">
      <alignment vertical="center"/>
    </xf>
    <xf numFmtId="0" fontId="22" fillId="20" borderId="18" xfId="14" applyFont="1" applyFill="1" applyBorder="1" applyAlignment="1">
      <alignment horizontal="center" vertical="center"/>
    </xf>
    <xf numFmtId="0" fontId="23" fillId="20" borderId="18" xfId="14" applyFont="1" applyFill="1" applyBorder="1" applyAlignment="1">
      <alignment horizontal="center"/>
    </xf>
    <xf numFmtId="0" fontId="10" fillId="0" borderId="18" xfId="14" applyFont="1" applyBorder="1" applyAlignment="1">
      <alignment horizontal="center" vertical="center"/>
    </xf>
    <xf numFmtId="0" fontId="23" fillId="20" borderId="18" xfId="14" applyFont="1" applyFill="1" applyBorder="1" applyAlignment="1">
      <alignment horizontal="center" vertical="center"/>
    </xf>
    <xf numFmtId="0" fontId="0" fillId="0" borderId="1" xfId="0" applyBorder="1" applyAlignment="1">
      <alignment wrapText="1"/>
    </xf>
    <xf numFmtId="0" fontId="15" fillId="0" borderId="1" xfId="0" applyFont="1" applyBorder="1" applyAlignment="1">
      <alignment horizontal="left" vertical="center" wrapText="1"/>
    </xf>
    <xf numFmtId="0" fontId="12" fillId="13" borderId="1" xfId="0" applyFont="1" applyFill="1" applyBorder="1" applyAlignment="1">
      <alignment horizontal="center" vertical="center" wrapText="1"/>
    </xf>
    <xf numFmtId="0" fontId="18" fillId="0" borderId="1" xfId="0" applyFont="1" applyBorder="1" applyAlignment="1">
      <alignment horizontal="center" vertical="center" wrapText="1"/>
    </xf>
    <xf numFmtId="166" fontId="5" fillId="0" borderId="1" xfId="1" applyFont="1" applyBorder="1" applyAlignment="1">
      <alignment vertical="center" wrapText="1"/>
    </xf>
    <xf numFmtId="166" fontId="13" fillId="0" borderId="1" xfId="1" applyFont="1" applyBorder="1"/>
    <xf numFmtId="166" fontId="13" fillId="0" borderId="1" xfId="1" applyFont="1" applyBorder="1" applyAlignment="1">
      <alignment horizontal="center" vertical="center"/>
    </xf>
    <xf numFmtId="166" fontId="13" fillId="0" borderId="1" xfId="1" applyFont="1" applyBorder="1" applyAlignment="1">
      <alignment vertical="center"/>
    </xf>
    <xf numFmtId="166" fontId="5" fillId="10" borderId="1" xfId="1" applyFont="1" applyFill="1" applyBorder="1" applyAlignment="1">
      <alignment vertical="center" wrapText="1"/>
    </xf>
    <xf numFmtId="44" fontId="13" fillId="0" borderId="1" xfId="0" applyNumberFormat="1" applyFont="1" applyBorder="1" applyAlignment="1">
      <alignment horizontal="center" vertical="center"/>
    </xf>
    <xf numFmtId="0" fontId="6" fillId="6" borderId="1" xfId="0" applyFont="1" applyFill="1" applyBorder="1" applyAlignment="1">
      <alignment horizontal="center" vertical="center" wrapText="1"/>
    </xf>
    <xf numFmtId="0" fontId="6" fillId="3" borderId="1" xfId="0" applyFont="1" applyFill="1" applyBorder="1" applyAlignment="1">
      <alignment horizontal="center" vertical="center" wrapText="1"/>
    </xf>
    <xf numFmtId="1" fontId="6" fillId="5" borderId="1" xfId="0" applyNumberFormat="1" applyFont="1" applyFill="1" applyBorder="1" applyAlignment="1">
      <alignment horizontal="center" vertical="center" wrapText="1"/>
    </xf>
    <xf numFmtId="16" fontId="5" fillId="0" borderId="1" xfId="0" applyNumberFormat="1" applyFont="1" applyFill="1" applyBorder="1" applyAlignment="1">
      <alignment horizontal="center" vertical="center" wrapText="1"/>
    </xf>
    <xf numFmtId="166" fontId="5" fillId="0" borderId="1" xfId="1" applyFont="1" applyFill="1" applyBorder="1" applyAlignment="1">
      <alignment vertical="center" wrapText="1"/>
    </xf>
    <xf numFmtId="166" fontId="5" fillId="0" borderId="1" xfId="0" applyNumberFormat="1" applyFont="1" applyFill="1" applyBorder="1" applyAlignment="1">
      <alignment vertical="center" wrapText="1"/>
    </xf>
    <xf numFmtId="0" fontId="5" fillId="4" borderId="1" xfId="0" applyFont="1" applyFill="1" applyBorder="1" applyAlignment="1">
      <alignment horizontal="center" vertical="center" wrapText="1"/>
    </xf>
    <xf numFmtId="0" fontId="12" fillId="7" borderId="1" xfId="0" applyFont="1" applyFill="1" applyBorder="1" applyAlignment="1">
      <alignment horizontal="center" vertical="center"/>
    </xf>
    <xf numFmtId="0" fontId="12" fillId="8" borderId="1" xfId="0" applyFont="1" applyFill="1" applyBorder="1" applyAlignment="1">
      <alignment horizontal="center" vertical="center" wrapText="1"/>
    </xf>
    <xf numFmtId="0" fontId="12" fillId="9" borderId="1" xfId="0" applyFont="1" applyFill="1" applyBorder="1" applyAlignment="1">
      <alignment horizontal="center" vertical="center" wrapText="1"/>
    </xf>
    <xf numFmtId="0" fontId="13" fillId="0" borderId="1" xfId="0" applyFont="1" applyBorder="1" applyAlignment="1">
      <alignment horizontal="left" vertical="center"/>
    </xf>
    <xf numFmtId="166" fontId="0" fillId="0" borderId="1" xfId="0" applyNumberFormat="1" applyBorder="1"/>
    <xf numFmtId="0" fontId="13" fillId="8" borderId="1" xfId="0" applyFont="1" applyFill="1" applyBorder="1" applyAlignment="1">
      <alignment horizontal="center" vertical="center" wrapText="1"/>
    </xf>
    <xf numFmtId="0" fontId="18" fillId="0" borderId="1" xfId="0" applyFont="1" applyBorder="1" applyAlignment="1">
      <alignment horizontal="center" vertical="center"/>
    </xf>
    <xf numFmtId="0" fontId="0" fillId="0" borderId="1" xfId="0" applyFont="1" applyBorder="1" applyAlignment="1">
      <alignment horizontal="left" vertical="center" wrapText="1"/>
    </xf>
    <xf numFmtId="0" fontId="0" fillId="0" borderId="1" xfId="0" applyFont="1" applyBorder="1" applyAlignment="1">
      <alignment horizontal="center" vertical="center" wrapText="1"/>
    </xf>
    <xf numFmtId="0" fontId="4" fillId="0" borderId="1" xfId="0" applyFont="1" applyBorder="1" applyAlignment="1">
      <alignment horizontal="center" vertical="center" wrapText="1"/>
    </xf>
    <xf numFmtId="0" fontId="12" fillId="11" borderId="1" xfId="0" applyFont="1" applyFill="1" applyBorder="1" applyAlignment="1">
      <alignment horizontal="center" vertical="center" wrapText="1"/>
    </xf>
    <xf numFmtId="166" fontId="13" fillId="10" borderId="1" xfId="1" applyFont="1" applyFill="1" applyBorder="1" applyAlignment="1">
      <alignment horizontal="center" vertical="center"/>
    </xf>
    <xf numFmtId="0" fontId="15" fillId="0" borderId="1" xfId="0" applyFont="1" applyFill="1" applyBorder="1" applyAlignment="1">
      <alignment horizontal="left" vertical="center" wrapText="1"/>
    </xf>
    <xf numFmtId="0" fontId="15" fillId="0" borderId="1" xfId="0" applyFont="1" applyBorder="1" applyAlignment="1">
      <alignment horizontal="center" vertical="center"/>
    </xf>
    <xf numFmtId="166" fontId="15" fillId="0" borderId="1" xfId="1" applyFont="1" applyBorder="1" applyAlignment="1">
      <alignment horizontal="center" vertical="center"/>
    </xf>
    <xf numFmtId="0" fontId="13" fillId="11" borderId="1" xfId="0" applyFont="1" applyFill="1" applyBorder="1" applyAlignment="1">
      <alignment horizontal="center" vertical="center" wrapText="1"/>
    </xf>
    <xf numFmtId="0" fontId="18" fillId="0" borderId="1" xfId="0" applyFont="1" applyBorder="1" applyAlignment="1">
      <alignment horizontal="left" vertical="center"/>
    </xf>
    <xf numFmtId="0" fontId="15" fillId="0" borderId="1" xfId="0" applyFont="1" applyFill="1" applyBorder="1" applyAlignment="1">
      <alignment horizontal="center" vertical="center"/>
    </xf>
    <xf numFmtId="166" fontId="0" fillId="0" borderId="1" xfId="0" applyNumberFormat="1" applyBorder="1" applyAlignment="1">
      <alignment vertical="center"/>
    </xf>
    <xf numFmtId="0" fontId="12" fillId="12" borderId="1" xfId="0" applyFont="1" applyFill="1" applyBorder="1" applyAlignment="1">
      <alignment horizontal="center" vertical="center" wrapText="1"/>
    </xf>
    <xf numFmtId="0" fontId="0" fillId="0" borderId="1" xfId="0" applyFont="1" applyBorder="1" applyAlignment="1">
      <alignment vertical="center" wrapText="1"/>
    </xf>
    <xf numFmtId="166" fontId="4" fillId="0" borderId="1" xfId="1" applyFont="1" applyBorder="1" applyAlignment="1">
      <alignment horizontal="center" vertical="center" wrapText="1"/>
    </xf>
    <xf numFmtId="166" fontId="0" fillId="0" borderId="1" xfId="1" applyFont="1" applyBorder="1" applyAlignment="1">
      <alignment vertical="center" wrapText="1"/>
    </xf>
    <xf numFmtId="164" fontId="13" fillId="0" borderId="1" xfId="0" applyNumberFormat="1" applyFont="1" applyBorder="1" applyAlignment="1">
      <alignment horizontal="center" vertical="center"/>
    </xf>
    <xf numFmtId="164" fontId="0" fillId="0" borderId="1" xfId="0" applyNumberFormat="1" applyBorder="1"/>
    <xf numFmtId="164" fontId="13" fillId="10" borderId="1" xfId="0" applyNumberFormat="1" applyFont="1" applyFill="1" applyBorder="1" applyAlignment="1">
      <alignment horizontal="center" vertical="center"/>
    </xf>
    <xf numFmtId="164" fontId="4" fillId="0" borderId="1" xfId="0" applyNumberFormat="1" applyFont="1" applyBorder="1" applyAlignment="1">
      <alignment horizontal="center" vertical="center" wrapText="1"/>
    </xf>
    <xf numFmtId="0" fontId="12" fillId="11" borderId="1" xfId="0" applyFont="1" applyFill="1" applyBorder="1" applyAlignment="1">
      <alignment horizontal="center" vertical="center"/>
    </xf>
    <xf numFmtId="0" fontId="12" fillId="15" borderId="1" xfId="0" applyFont="1" applyFill="1" applyBorder="1" applyAlignment="1">
      <alignment horizontal="center" vertical="center" wrapText="1"/>
    </xf>
    <xf numFmtId="0" fontId="12" fillId="16" borderId="1" xfId="0" applyFont="1" applyFill="1" applyBorder="1" applyAlignment="1">
      <alignment horizontal="center" vertical="center" wrapText="1"/>
    </xf>
    <xf numFmtId="0" fontId="13" fillId="16" borderId="1" xfId="0" applyFont="1" applyFill="1" applyBorder="1" applyAlignment="1">
      <alignment horizontal="center" vertical="center" wrapText="1"/>
    </xf>
    <xf numFmtId="0" fontId="12" fillId="17" borderId="1" xfId="0" applyFont="1" applyFill="1" applyBorder="1" applyAlignment="1">
      <alignment horizontal="center" vertical="center" wrapText="1"/>
    </xf>
    <xf numFmtId="0" fontId="14" fillId="0" borderId="1" xfId="0" applyFont="1" applyBorder="1" applyAlignment="1">
      <alignment horizontal="left" vertical="center" wrapText="1"/>
    </xf>
    <xf numFmtId="0" fontId="14" fillId="0" borderId="1" xfId="0" applyFont="1" applyBorder="1" applyAlignment="1">
      <alignment horizontal="center" vertical="center" wrapText="1"/>
    </xf>
    <xf numFmtId="0" fontId="0" fillId="17" borderId="1" xfId="0" applyFill="1" applyBorder="1" applyAlignment="1">
      <alignment horizontal="center" vertical="center"/>
    </xf>
    <xf numFmtId="0" fontId="13" fillId="0" borderId="1" xfId="0" applyFont="1" applyFill="1" applyBorder="1" applyAlignment="1">
      <alignment horizontal="center" vertical="center" wrapText="1"/>
    </xf>
    <xf numFmtId="166" fontId="0" fillId="0" borderId="1" xfId="1" applyFont="1" applyBorder="1"/>
    <xf numFmtId="0" fontId="0" fillId="0" borderId="1" xfId="0" applyBorder="1" applyAlignment="1">
      <alignment horizontal="left" vertical="center"/>
    </xf>
    <xf numFmtId="0" fontId="0" fillId="0" borderId="1" xfId="0" applyFill="1" applyBorder="1" applyAlignment="1">
      <alignment horizontal="center" vertical="center"/>
    </xf>
    <xf numFmtId="0" fontId="12" fillId="19" borderId="1" xfId="0" applyFont="1" applyFill="1" applyBorder="1" applyAlignment="1">
      <alignment horizontal="center" wrapText="1"/>
    </xf>
    <xf numFmtId="0" fontId="8" fillId="19" borderId="1" xfId="0" applyFont="1" applyFill="1" applyBorder="1" applyAlignment="1">
      <alignment horizontal="center" wrapText="1"/>
    </xf>
    <xf numFmtId="0" fontId="13" fillId="0" borderId="1" xfId="0" applyFont="1" applyFill="1" applyBorder="1" applyAlignment="1">
      <alignment horizontal="center" wrapText="1"/>
    </xf>
    <xf numFmtId="0" fontId="18" fillId="0" borderId="1" xfId="0" applyFont="1" applyBorder="1" applyAlignment="1">
      <alignment horizontal="center"/>
    </xf>
    <xf numFmtId="164" fontId="0" fillId="0" borderId="1" xfId="0" applyNumberFormat="1" applyBorder="1" applyAlignment="1">
      <alignment horizontal="center" vertical="center"/>
    </xf>
    <xf numFmtId="166" fontId="0" fillId="0" borderId="1" xfId="1" applyFont="1" applyBorder="1" applyAlignment="1">
      <alignment vertical="center"/>
    </xf>
    <xf numFmtId="166" fontId="0" fillId="0" borderId="1" xfId="1" applyFont="1" applyBorder="1" applyAlignment="1">
      <alignment horizontal="center" vertical="center"/>
    </xf>
    <xf numFmtId="164" fontId="0" fillId="0" borderId="1" xfId="0" applyNumberFormat="1" applyBorder="1" applyAlignment="1">
      <alignment vertical="center"/>
    </xf>
    <xf numFmtId="0" fontId="12" fillId="2"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12" fillId="0" borderId="1" xfId="0" applyFont="1" applyFill="1" applyBorder="1" applyAlignment="1">
      <alignment horizontal="center" vertical="center" wrapText="1"/>
    </xf>
    <xf numFmtId="1" fontId="14" fillId="0" borderId="1" xfId="0" applyNumberFormat="1" applyFont="1" applyFill="1" applyBorder="1" applyAlignment="1">
      <alignment horizontal="left" vertical="center" wrapText="1"/>
    </xf>
    <xf numFmtId="1" fontId="14" fillId="0" borderId="1" xfId="0" applyNumberFormat="1" applyFont="1" applyFill="1" applyBorder="1" applyAlignment="1">
      <alignment horizontal="center" vertical="center" wrapText="1"/>
    </xf>
    <xf numFmtId="168" fontId="14" fillId="0" borderId="1" xfId="0" applyNumberFormat="1" applyFont="1" applyFill="1" applyBorder="1" applyAlignment="1">
      <alignment horizontal="center" vertical="center" wrapText="1"/>
    </xf>
    <xf numFmtId="166" fontId="14" fillId="0" borderId="1" xfId="1" applyFont="1" applyBorder="1" applyAlignment="1">
      <alignment horizontal="center" vertical="center" wrapText="1"/>
    </xf>
    <xf numFmtId="166" fontId="14" fillId="0" borderId="1" xfId="1" applyFont="1" applyFill="1" applyBorder="1" applyAlignment="1">
      <alignment horizontal="center" vertical="center" wrapText="1"/>
    </xf>
    <xf numFmtId="166" fontId="14" fillId="0" borderId="1" xfId="1" applyFont="1" applyBorder="1" applyAlignment="1">
      <alignment vertical="center" wrapText="1"/>
    </xf>
    <xf numFmtId="0" fontId="22" fillId="22" borderId="1" xfId="14" applyFont="1" applyFill="1" applyBorder="1" applyAlignment="1">
      <alignment horizontal="center" vertical="center" wrapText="1"/>
    </xf>
    <xf numFmtId="166" fontId="0" fillId="0" borderId="1" xfId="1" applyFont="1" applyBorder="1" applyAlignment="1">
      <alignment horizontal="center"/>
    </xf>
    <xf numFmtId="44" fontId="1" fillId="0" borderId="0" xfId="14" applyNumberFormat="1"/>
    <xf numFmtId="165" fontId="13" fillId="0" borderId="1" xfId="14" applyNumberFormat="1" applyFont="1" applyBorder="1" applyAlignment="1">
      <alignment vertical="center" wrapText="1"/>
    </xf>
    <xf numFmtId="165" fontId="10" fillId="0" borderId="1" xfId="14" applyNumberFormat="1" applyFont="1" applyBorder="1" applyAlignment="1">
      <alignment horizontal="center" vertical="center"/>
    </xf>
    <xf numFmtId="165" fontId="10" fillId="0" borderId="1" xfId="14" applyNumberFormat="1" applyFont="1" applyBorder="1" applyAlignment="1">
      <alignment vertical="center" wrapText="1"/>
    </xf>
    <xf numFmtId="165" fontId="10" fillId="0" borderId="1" xfId="14" applyNumberFormat="1" applyFont="1" applyBorder="1" applyAlignment="1">
      <alignment horizontal="center"/>
    </xf>
    <xf numFmtId="0" fontId="24" fillId="10" borderId="4" xfId="14" applyFont="1" applyFill="1" applyBorder="1" applyAlignment="1">
      <alignment horizontal="center" vertical="center"/>
    </xf>
    <xf numFmtId="0" fontId="21" fillId="23" borderId="4" xfId="14" applyFont="1" applyFill="1" applyBorder="1" applyAlignment="1">
      <alignment horizontal="center" vertical="center"/>
    </xf>
    <xf numFmtId="0" fontId="21" fillId="21" borderId="23" xfId="14" applyFont="1" applyFill="1" applyBorder="1" applyAlignment="1">
      <alignment horizontal="center" vertical="center" wrapText="1"/>
    </xf>
    <xf numFmtId="165" fontId="1" fillId="0" borderId="19" xfId="14" applyNumberFormat="1" applyBorder="1" applyAlignment="1">
      <alignment vertical="center"/>
    </xf>
    <xf numFmtId="165" fontId="1" fillId="0" borderId="19" xfId="14" applyNumberFormat="1" applyBorder="1"/>
    <xf numFmtId="0" fontId="18" fillId="0" borderId="1" xfId="0" applyFont="1" applyBorder="1" applyAlignment="1">
      <alignment horizontal="center" vertical="center" wrapText="1"/>
    </xf>
    <xf numFmtId="166" fontId="5" fillId="0" borderId="4" xfId="1" applyFont="1" applyBorder="1" applyAlignment="1">
      <alignment vertical="center" wrapText="1"/>
    </xf>
    <xf numFmtId="166" fontId="5" fillId="0" borderId="28" xfId="1" applyFont="1" applyBorder="1" applyAlignment="1">
      <alignment vertical="center" wrapText="1"/>
    </xf>
    <xf numFmtId="166" fontId="13" fillId="0" borderId="26" xfId="1" applyFont="1" applyBorder="1" applyAlignment="1">
      <alignment horizontal="center" vertical="center"/>
    </xf>
    <xf numFmtId="166" fontId="13" fillId="0" borderId="25" xfId="1" applyFont="1" applyBorder="1" applyAlignment="1">
      <alignment horizontal="center" vertical="center"/>
    </xf>
    <xf numFmtId="0" fontId="12" fillId="9" borderId="28" xfId="0" applyFont="1" applyFill="1" applyBorder="1" applyAlignment="1">
      <alignment horizontal="center" vertical="center" wrapText="1"/>
    </xf>
    <xf numFmtId="166" fontId="13" fillId="10" borderId="26" xfId="1" applyFont="1" applyFill="1" applyBorder="1" applyAlignment="1">
      <alignment horizontal="center" vertical="center"/>
    </xf>
    <xf numFmtId="0" fontId="12" fillId="11" borderId="28" xfId="0" applyFont="1" applyFill="1" applyBorder="1" applyAlignment="1">
      <alignment horizontal="center" vertical="center" wrapText="1"/>
    </xf>
    <xf numFmtId="166" fontId="15" fillId="0" borderId="1" xfId="1" applyFont="1" applyBorder="1"/>
    <xf numFmtId="166" fontId="13" fillId="0" borderId="4" xfId="1" applyFont="1" applyBorder="1" applyAlignment="1">
      <alignment vertical="center"/>
    </xf>
    <xf numFmtId="164" fontId="13" fillId="0" borderId="26" xfId="0" applyNumberFormat="1" applyFont="1" applyBorder="1" applyAlignment="1">
      <alignment horizontal="center" vertical="center"/>
    </xf>
    <xf numFmtId="164" fontId="13" fillId="10" borderId="26" xfId="0" applyNumberFormat="1" applyFont="1" applyFill="1" applyBorder="1" applyAlignment="1">
      <alignment horizontal="center" vertical="center"/>
    </xf>
    <xf numFmtId="0" fontId="12" fillId="18" borderId="1" xfId="0" applyFont="1" applyFill="1" applyBorder="1" applyAlignment="1">
      <alignment horizontal="center" vertical="center" wrapText="1"/>
    </xf>
    <xf numFmtId="0" fontId="13" fillId="0" borderId="1" xfId="0" applyFont="1" applyFill="1" applyBorder="1" applyAlignment="1">
      <alignment horizontal="center" vertical="center"/>
    </xf>
    <xf numFmtId="0" fontId="13" fillId="18" borderId="1" xfId="0" applyFont="1" applyFill="1" applyBorder="1" applyAlignment="1">
      <alignment horizontal="center" vertical="center" wrapText="1"/>
    </xf>
    <xf numFmtId="0" fontId="18" fillId="0" borderId="1" xfId="0" applyFont="1" applyBorder="1" applyAlignment="1">
      <alignment horizontal="left" vertical="center" wrapText="1"/>
    </xf>
    <xf numFmtId="0" fontId="0" fillId="18" borderId="1" xfId="0" applyFill="1" applyBorder="1" applyAlignment="1">
      <alignment horizontal="center" vertical="center"/>
    </xf>
    <xf numFmtId="166" fontId="0" fillId="10" borderId="1" xfId="1" applyFont="1" applyFill="1" applyBorder="1" applyAlignment="1">
      <alignment horizontal="center"/>
    </xf>
    <xf numFmtId="165" fontId="1" fillId="0" borderId="0" xfId="14" applyNumberFormat="1"/>
    <xf numFmtId="166" fontId="1" fillId="0" borderId="0" xfId="1" applyFont="1"/>
    <xf numFmtId="166" fontId="18" fillId="0" borderId="1" xfId="1" applyFont="1" applyBorder="1" applyAlignment="1">
      <alignment vertical="center"/>
    </xf>
    <xf numFmtId="166" fontId="4" fillId="0" borderId="1" xfId="1" applyFont="1" applyBorder="1" applyAlignment="1">
      <alignment horizontal="center" vertical="center"/>
    </xf>
    <xf numFmtId="166" fontId="4" fillId="0" borderId="1" xfId="1" applyFont="1" applyBorder="1"/>
    <xf numFmtId="166" fontId="4" fillId="0" borderId="25" xfId="1" applyFont="1" applyBorder="1" applyAlignment="1">
      <alignment horizontal="center" vertical="center"/>
    </xf>
    <xf numFmtId="0" fontId="25" fillId="0" borderId="7" xfId="14" applyFont="1" applyBorder="1" applyAlignment="1">
      <alignment horizontal="center" vertical="center"/>
    </xf>
    <xf numFmtId="0" fontId="25" fillId="0" borderId="8" xfId="14" applyFont="1" applyBorder="1" applyAlignment="1">
      <alignment horizontal="center" vertical="center"/>
    </xf>
    <xf numFmtId="0" fontId="25" fillId="0" borderId="6" xfId="14" applyFont="1" applyBorder="1" applyAlignment="1">
      <alignment horizontal="center" vertical="center"/>
    </xf>
    <xf numFmtId="0" fontId="25" fillId="0" borderId="13" xfId="14" applyFont="1" applyBorder="1" applyAlignment="1">
      <alignment horizontal="center" vertical="center" wrapText="1"/>
    </xf>
    <xf numFmtId="0" fontId="25" fillId="0" borderId="15" xfId="14" applyFont="1" applyBorder="1" applyAlignment="1">
      <alignment horizontal="center" vertical="center"/>
    </xf>
    <xf numFmtId="0" fontId="25" fillId="0" borderId="17" xfId="14" applyFont="1" applyBorder="1" applyAlignment="1">
      <alignment horizontal="center" vertical="center"/>
    </xf>
    <xf numFmtId="0" fontId="22" fillId="20" borderId="18" xfId="14" applyFont="1" applyFill="1" applyBorder="1" applyAlignment="1">
      <alignment horizontal="right" vertical="center" wrapText="1"/>
    </xf>
    <xf numFmtId="0" fontId="22" fillId="20" borderId="1" xfId="14" applyFont="1" applyFill="1" applyBorder="1" applyAlignment="1">
      <alignment horizontal="right" vertical="center" wrapText="1"/>
    </xf>
    <xf numFmtId="0" fontId="22" fillId="20" borderId="20" xfId="14" applyFont="1" applyFill="1" applyBorder="1" applyAlignment="1">
      <alignment horizontal="right" vertical="center" wrapText="1"/>
    </xf>
    <xf numFmtId="0" fontId="22" fillId="20" borderId="21" xfId="14" applyFont="1" applyFill="1" applyBorder="1" applyAlignment="1">
      <alignment horizontal="right" vertical="center" wrapText="1"/>
    </xf>
    <xf numFmtId="0" fontId="22" fillId="20" borderId="1" xfId="14" applyFont="1" applyFill="1" applyBorder="1" applyAlignment="1">
      <alignment horizontal="center" vertical="center"/>
    </xf>
    <xf numFmtId="0" fontId="22" fillId="20" borderId="19" xfId="14" applyFont="1" applyFill="1" applyBorder="1" applyAlignment="1">
      <alignment horizontal="center" vertical="center"/>
    </xf>
    <xf numFmtId="0" fontId="22" fillId="20" borderId="1" xfId="14" applyFont="1" applyFill="1" applyBorder="1" applyAlignment="1">
      <alignment horizontal="left" vertical="top" wrapText="1"/>
    </xf>
    <xf numFmtId="0" fontId="22" fillId="20" borderId="19" xfId="14" applyFont="1" applyFill="1" applyBorder="1" applyAlignment="1">
      <alignment horizontal="left" vertical="top" wrapText="1"/>
    </xf>
    <xf numFmtId="0" fontId="22" fillId="20" borderId="1" xfId="14" applyFont="1" applyFill="1" applyBorder="1" applyAlignment="1">
      <alignment horizontal="left" vertical="center" wrapText="1"/>
    </xf>
    <xf numFmtId="0" fontId="22" fillId="20" borderId="19" xfId="14" applyFont="1" applyFill="1" applyBorder="1" applyAlignment="1">
      <alignment horizontal="left" vertical="center" wrapText="1"/>
    </xf>
    <xf numFmtId="0" fontId="22" fillId="20" borderId="1" xfId="14" applyFont="1" applyFill="1" applyBorder="1" applyAlignment="1">
      <alignment horizontal="center" vertical="center" wrapText="1"/>
    </xf>
    <xf numFmtId="0" fontId="22" fillId="20" borderId="19" xfId="14" applyFont="1" applyFill="1" applyBorder="1" applyAlignment="1">
      <alignment horizontal="center" vertical="center" wrapText="1"/>
    </xf>
    <xf numFmtId="0" fontId="6" fillId="4" borderId="1" xfId="0" applyFont="1" applyFill="1" applyBorder="1" applyAlignment="1">
      <alignment horizontal="left" vertical="center" wrapText="1"/>
    </xf>
    <xf numFmtId="1" fontId="6" fillId="24" borderId="1" xfId="0" applyNumberFormat="1" applyFont="1" applyFill="1" applyBorder="1" applyAlignment="1">
      <alignment horizontal="center" vertical="center" wrapText="1"/>
    </xf>
    <xf numFmtId="0" fontId="6" fillId="6" borderId="1" xfId="0" applyFont="1" applyFill="1" applyBorder="1" applyAlignment="1" applyProtection="1">
      <alignment horizontal="center" vertical="center"/>
      <protection hidden="1"/>
    </xf>
    <xf numFmtId="0" fontId="6" fillId="3" borderId="1" xfId="0" applyFont="1" applyFill="1" applyBorder="1" applyAlignment="1">
      <alignment horizontal="center" vertical="center" wrapText="1"/>
    </xf>
    <xf numFmtId="0" fontId="6" fillId="5" borderId="1" xfId="0" applyFont="1" applyFill="1" applyBorder="1" applyAlignment="1">
      <alignment horizontal="center" vertical="center" wrapText="1"/>
    </xf>
    <xf numFmtId="1" fontId="6" fillId="5" borderId="1" xfId="0" applyNumberFormat="1" applyFont="1" applyFill="1" applyBorder="1" applyAlignment="1">
      <alignment horizontal="center" vertical="center" wrapText="1"/>
    </xf>
    <xf numFmtId="0" fontId="12" fillId="8" borderId="1" xfId="0" applyFont="1" applyFill="1" applyBorder="1" applyAlignment="1">
      <alignment horizontal="left" vertical="center" wrapText="1"/>
    </xf>
    <xf numFmtId="0" fontId="12" fillId="8" borderId="4" xfId="0" applyFont="1" applyFill="1" applyBorder="1" applyAlignment="1">
      <alignment horizontal="left" vertical="center" wrapText="1"/>
    </xf>
    <xf numFmtId="0" fontId="12" fillId="24" borderId="1" xfId="0" applyFont="1" applyFill="1" applyBorder="1" applyAlignment="1">
      <alignment horizontal="center" vertical="center" wrapText="1"/>
    </xf>
    <xf numFmtId="0" fontId="12" fillId="7" borderId="1" xfId="0" applyFont="1" applyFill="1" applyBorder="1" applyAlignment="1">
      <alignment horizontal="center" vertical="center"/>
    </xf>
    <xf numFmtId="0" fontId="12" fillId="8" borderId="1" xfId="0" applyFont="1" applyFill="1" applyBorder="1" applyAlignment="1">
      <alignment horizontal="center" vertical="center" wrapText="1"/>
    </xf>
    <xf numFmtId="0" fontId="12" fillId="9" borderId="1" xfId="0" applyFont="1" applyFill="1" applyBorder="1" applyAlignment="1">
      <alignment horizontal="center" vertical="center"/>
    </xf>
    <xf numFmtId="0" fontId="12" fillId="9" borderId="1" xfId="0" applyFont="1" applyFill="1" applyBorder="1" applyAlignment="1">
      <alignment horizontal="center" vertical="center" wrapText="1"/>
    </xf>
    <xf numFmtId="0" fontId="8" fillId="11" borderId="1" xfId="0" applyFont="1" applyFill="1" applyBorder="1" applyAlignment="1">
      <alignment horizontal="center" vertical="center"/>
    </xf>
    <xf numFmtId="0" fontId="8" fillId="11" borderId="1" xfId="0" applyFont="1" applyFill="1" applyBorder="1" applyAlignment="1">
      <alignment horizontal="left" vertical="center"/>
    </xf>
    <xf numFmtId="0" fontId="8" fillId="11" borderId="1" xfId="0" applyFont="1" applyFill="1" applyBorder="1" applyAlignment="1">
      <alignment horizontal="left" vertical="center" wrapText="1"/>
    </xf>
    <xf numFmtId="0" fontId="8" fillId="11" borderId="4" xfId="0" applyFont="1" applyFill="1" applyBorder="1" applyAlignment="1">
      <alignment horizontal="left" vertical="center" wrapText="1"/>
    </xf>
    <xf numFmtId="0" fontId="12" fillId="11" borderId="1" xfId="0" applyFont="1" applyFill="1" applyBorder="1" applyAlignment="1">
      <alignment horizontal="center" vertical="center" wrapText="1"/>
    </xf>
    <xf numFmtId="0" fontId="12" fillId="11" borderId="1" xfId="0" applyFont="1" applyFill="1" applyBorder="1" applyAlignment="1">
      <alignment horizontal="center" vertical="center"/>
    </xf>
    <xf numFmtId="0" fontId="12" fillId="12" borderId="1" xfId="0" applyFont="1" applyFill="1" applyBorder="1" applyAlignment="1">
      <alignment horizontal="center" vertical="center" wrapText="1"/>
    </xf>
    <xf numFmtId="0" fontId="12" fillId="12" borderId="1" xfId="0" applyFont="1" applyFill="1" applyBorder="1" applyAlignment="1">
      <alignment horizontal="left" vertical="center" wrapText="1"/>
    </xf>
    <xf numFmtId="0" fontId="12" fillId="13" borderId="1" xfId="0" applyFont="1" applyFill="1" applyBorder="1" applyAlignment="1">
      <alignment horizontal="center" vertical="center" wrapText="1"/>
    </xf>
    <xf numFmtId="0" fontId="12" fillId="13" borderId="1" xfId="0" applyFont="1" applyFill="1" applyBorder="1" applyAlignment="1">
      <alignment horizontal="left" vertical="center" wrapText="1"/>
    </xf>
    <xf numFmtId="0" fontId="12" fillId="13" borderId="1" xfId="0" applyFont="1" applyFill="1" applyBorder="1" applyAlignment="1">
      <alignment horizontal="center" vertical="center"/>
    </xf>
    <xf numFmtId="0" fontId="12" fillId="11" borderId="1" xfId="0" applyFont="1" applyFill="1" applyBorder="1" applyAlignment="1">
      <alignment horizontal="left" vertical="center" wrapText="1"/>
    </xf>
    <xf numFmtId="0" fontId="12" fillId="11" borderId="4" xfId="0" applyFont="1" applyFill="1" applyBorder="1" applyAlignment="1">
      <alignment horizontal="left" vertical="center" wrapText="1"/>
    </xf>
    <xf numFmtId="0" fontId="12" fillId="11" borderId="1" xfId="0" applyFont="1" applyFill="1" applyBorder="1" applyAlignment="1">
      <alignment horizontal="left" vertical="center"/>
    </xf>
    <xf numFmtId="0" fontId="12" fillId="15" borderId="1" xfId="0" applyFont="1" applyFill="1" applyBorder="1" applyAlignment="1">
      <alignment horizontal="center" vertical="center"/>
    </xf>
    <xf numFmtId="0" fontId="12" fillId="15" borderId="1" xfId="0" applyFont="1" applyFill="1" applyBorder="1" applyAlignment="1">
      <alignment horizontal="left" vertical="center" wrapText="1"/>
    </xf>
    <xf numFmtId="0" fontId="12" fillId="16" borderId="26" xfId="0" applyFont="1" applyFill="1" applyBorder="1" applyAlignment="1">
      <alignment horizontal="left" vertical="center" wrapText="1"/>
    </xf>
    <xf numFmtId="0" fontId="12" fillId="16" borderId="27" xfId="0" applyFont="1" applyFill="1" applyBorder="1" applyAlignment="1">
      <alignment horizontal="left" vertical="center" wrapText="1"/>
    </xf>
    <xf numFmtId="0" fontId="12" fillId="16" borderId="25" xfId="0" applyFont="1" applyFill="1" applyBorder="1" applyAlignment="1">
      <alignment horizontal="left" vertical="center" wrapText="1"/>
    </xf>
    <xf numFmtId="0" fontId="12" fillId="16" borderId="1" xfId="0" applyFont="1" applyFill="1" applyBorder="1" applyAlignment="1">
      <alignment horizontal="center" vertical="center" wrapText="1"/>
    </xf>
    <xf numFmtId="0" fontId="8" fillId="16" borderId="26" xfId="0" applyFont="1" applyFill="1" applyBorder="1" applyAlignment="1">
      <alignment horizontal="left" vertical="center"/>
    </xf>
    <xf numFmtId="0" fontId="8" fillId="16" borderId="27" xfId="0" applyFont="1" applyFill="1" applyBorder="1" applyAlignment="1">
      <alignment horizontal="left" vertical="center"/>
    </xf>
    <xf numFmtId="0" fontId="8" fillId="16" borderId="25" xfId="0" applyFont="1" applyFill="1" applyBorder="1" applyAlignment="1">
      <alignment horizontal="left" vertical="center"/>
    </xf>
    <xf numFmtId="0" fontId="12" fillId="15" borderId="1" xfId="0" applyFont="1" applyFill="1" applyBorder="1" applyAlignment="1">
      <alignment horizontal="center" vertical="center" wrapText="1"/>
    </xf>
    <xf numFmtId="0" fontId="12" fillId="16" borderId="1" xfId="0" applyFont="1" applyFill="1" applyBorder="1" applyAlignment="1">
      <alignment horizontal="center" vertical="center"/>
    </xf>
    <xf numFmtId="0" fontId="12" fillId="17" borderId="1" xfId="0" applyFont="1" applyFill="1" applyBorder="1" applyAlignment="1">
      <alignment horizontal="center" vertical="center"/>
    </xf>
    <xf numFmtId="0" fontId="12" fillId="17" borderId="1" xfId="0" applyFont="1" applyFill="1" applyBorder="1" applyAlignment="1">
      <alignment horizontal="left" vertical="center"/>
    </xf>
    <xf numFmtId="0" fontId="8" fillId="17" borderId="1" xfId="0" applyFont="1" applyFill="1" applyBorder="1" applyAlignment="1">
      <alignment horizontal="left" vertical="center" wrapText="1"/>
    </xf>
    <xf numFmtId="0" fontId="8" fillId="17" borderId="1" xfId="0" applyFont="1" applyFill="1" applyBorder="1" applyAlignment="1">
      <alignment horizontal="left" vertical="center"/>
    </xf>
    <xf numFmtId="0" fontId="12" fillId="17" borderId="1" xfId="0" applyFont="1" applyFill="1" applyBorder="1" applyAlignment="1">
      <alignment horizontal="center" vertical="center" wrapText="1"/>
    </xf>
    <xf numFmtId="0" fontId="12" fillId="18" borderId="1" xfId="0" applyFont="1" applyFill="1" applyBorder="1" applyAlignment="1">
      <alignment horizontal="center" vertical="center" wrapText="1"/>
    </xf>
    <xf numFmtId="0" fontId="12" fillId="18" borderId="1" xfId="0" applyFont="1" applyFill="1" applyBorder="1" applyAlignment="1">
      <alignment horizontal="left" vertical="center"/>
    </xf>
    <xf numFmtId="0" fontId="8" fillId="18" borderId="26" xfId="0" applyFont="1" applyFill="1" applyBorder="1" applyAlignment="1">
      <alignment horizontal="left" vertical="center" wrapText="1"/>
    </xf>
    <xf numFmtId="0" fontId="8" fillId="18" borderId="27" xfId="0" applyFont="1" applyFill="1" applyBorder="1" applyAlignment="1">
      <alignment horizontal="left" vertical="center" wrapText="1"/>
    </xf>
    <xf numFmtId="0" fontId="8" fillId="18" borderId="25" xfId="0" applyFont="1" applyFill="1" applyBorder="1" applyAlignment="1">
      <alignment horizontal="left" vertical="center" wrapText="1"/>
    </xf>
    <xf numFmtId="0" fontId="12" fillId="18" borderId="1" xfId="0" applyFont="1" applyFill="1" applyBorder="1" applyAlignment="1">
      <alignment horizontal="center" vertical="center"/>
    </xf>
    <xf numFmtId="0" fontId="8" fillId="18" borderId="26" xfId="0" applyFont="1" applyFill="1" applyBorder="1" applyAlignment="1">
      <alignment horizontal="left" vertical="center"/>
    </xf>
    <xf numFmtId="0" fontId="8" fillId="18" borderId="27" xfId="0" applyFont="1" applyFill="1" applyBorder="1" applyAlignment="1">
      <alignment horizontal="left" vertical="center"/>
    </xf>
    <xf numFmtId="0" fontId="8" fillId="18" borderId="25" xfId="0" applyFont="1" applyFill="1" applyBorder="1" applyAlignment="1">
      <alignment horizontal="left" vertical="center"/>
    </xf>
    <xf numFmtId="0" fontId="12" fillId="19" borderId="1" xfId="0" applyFont="1" applyFill="1" applyBorder="1" applyAlignment="1">
      <alignment horizontal="center" vertical="center" wrapText="1"/>
    </xf>
    <xf numFmtId="0" fontId="8" fillId="19" borderId="1" xfId="0" applyFont="1" applyFill="1" applyBorder="1" applyAlignment="1">
      <alignment horizontal="left" wrapText="1"/>
    </xf>
    <xf numFmtId="0" fontId="13" fillId="19" borderId="1" xfId="0" applyFont="1" applyFill="1" applyBorder="1" applyAlignment="1">
      <alignment horizontal="center" wrapText="1"/>
    </xf>
    <xf numFmtId="0" fontId="8" fillId="19" borderId="1" xfId="0" applyFont="1" applyFill="1" applyBorder="1" applyAlignment="1">
      <alignment horizontal="center" wrapText="1"/>
    </xf>
    <xf numFmtId="0" fontId="12" fillId="2" borderId="1" xfId="0" applyFont="1" applyFill="1" applyBorder="1" applyAlignment="1">
      <alignment horizontal="center" vertical="center"/>
    </xf>
    <xf numFmtId="0" fontId="8"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8" fillId="2" borderId="1" xfId="0" applyFont="1" applyFill="1" applyBorder="1" applyAlignment="1">
      <alignment horizontal="center" vertical="center"/>
    </xf>
    <xf numFmtId="0" fontId="8" fillId="2" borderId="1" xfId="0" applyFont="1" applyFill="1" applyBorder="1" applyAlignment="1">
      <alignment horizontal="center" vertical="center" wrapText="1"/>
    </xf>
    <xf numFmtId="0" fontId="22" fillId="22" borderId="1" xfId="14" applyFont="1" applyFill="1" applyBorder="1" applyAlignment="1">
      <alignment horizontal="center" vertical="center" wrapText="1"/>
    </xf>
    <xf numFmtId="0" fontId="22" fillId="22" borderId="1" xfId="14" applyFont="1" applyFill="1" applyBorder="1" applyAlignment="1">
      <alignment horizontal="center" vertical="center"/>
    </xf>
    <xf numFmtId="0" fontId="12" fillId="0" borderId="12" xfId="0" applyFont="1" applyBorder="1" applyAlignment="1">
      <alignment horizontal="center" vertical="center"/>
    </xf>
    <xf numFmtId="0" fontId="12" fillId="0" borderId="14" xfId="0" applyFont="1" applyBorder="1" applyAlignment="1">
      <alignment horizontal="center" vertical="center"/>
    </xf>
    <xf numFmtId="0" fontId="12" fillId="0" borderId="5" xfId="0" applyFont="1" applyBorder="1" applyAlignment="1">
      <alignment horizontal="center" vertical="center"/>
    </xf>
    <xf numFmtId="0" fontId="12" fillId="0" borderId="12" xfId="0" applyFont="1" applyBorder="1" applyAlignment="1">
      <alignment horizontal="center" vertical="center" wrapText="1"/>
    </xf>
    <xf numFmtId="0" fontId="12" fillId="0" borderId="14" xfId="0" applyFont="1" applyBorder="1" applyAlignment="1">
      <alignment horizontal="center" vertical="center" wrapText="1"/>
    </xf>
    <xf numFmtId="0" fontId="12" fillId="0" borderId="5" xfId="0" applyFont="1" applyBorder="1" applyAlignment="1">
      <alignment horizontal="center" vertical="center" wrapText="1"/>
    </xf>
    <xf numFmtId="0" fontId="12" fillId="10" borderId="2" xfId="0" applyFont="1" applyFill="1" applyBorder="1" applyAlignment="1">
      <alignment horizontal="center" vertical="center"/>
    </xf>
    <xf numFmtId="0" fontId="12" fillId="10" borderId="3" xfId="0" applyFont="1" applyFill="1" applyBorder="1" applyAlignment="1">
      <alignment horizontal="center" vertical="center"/>
    </xf>
    <xf numFmtId="0" fontId="12" fillId="10" borderId="11" xfId="0" applyFont="1" applyFill="1" applyBorder="1" applyAlignment="1">
      <alignment horizontal="center" vertical="center"/>
    </xf>
    <xf numFmtId="0" fontId="12" fillId="14" borderId="2" xfId="0" applyFont="1" applyFill="1" applyBorder="1" applyAlignment="1">
      <alignment horizontal="center" vertical="center"/>
    </xf>
    <xf numFmtId="0" fontId="12" fillId="14" borderId="11" xfId="0" applyFont="1" applyFill="1" applyBorder="1" applyAlignment="1">
      <alignment horizontal="center" vertical="center"/>
    </xf>
    <xf numFmtId="0" fontId="8" fillId="0" borderId="1" xfId="0" applyFont="1" applyBorder="1" applyAlignment="1">
      <alignment horizontal="center"/>
    </xf>
    <xf numFmtId="0" fontId="8" fillId="0" borderId="1" xfId="0" applyFont="1" applyBorder="1" applyAlignment="1">
      <alignment horizontal="center" vertical="center"/>
    </xf>
    <xf numFmtId="0" fontId="0" fillId="0" borderId="1" xfId="0" applyBorder="1" applyAlignment="1">
      <alignment horizontal="center" vertical="center" wrapText="1"/>
    </xf>
    <xf numFmtId="0" fontId="0" fillId="0" borderId="1" xfId="0" applyBorder="1" applyAlignment="1">
      <alignment horizontal="center" wrapText="1"/>
    </xf>
    <xf numFmtId="0" fontId="18" fillId="0" borderId="9" xfId="0" applyFont="1" applyBorder="1" applyAlignment="1">
      <alignment horizontal="center" vertical="center" wrapText="1"/>
    </xf>
    <xf numFmtId="0" fontId="18" fillId="0" borderId="5" xfId="0" applyFont="1" applyBorder="1" applyAlignment="1">
      <alignment horizontal="center" vertical="center" wrapText="1"/>
    </xf>
    <xf numFmtId="0" fontId="18" fillId="0" borderId="5" xfId="0" applyFont="1" applyBorder="1" applyAlignment="1">
      <alignment horizontal="center" vertical="center"/>
    </xf>
    <xf numFmtId="0" fontId="18" fillId="0" borderId="13" xfId="0" applyFont="1" applyBorder="1" applyAlignment="1">
      <alignment horizontal="center" vertical="center"/>
    </xf>
    <xf numFmtId="0" fontId="18" fillId="0" borderId="15" xfId="0" applyFont="1" applyBorder="1" applyAlignment="1">
      <alignment horizontal="center" vertical="center"/>
    </xf>
    <xf numFmtId="0" fontId="18" fillId="0" borderId="17" xfId="0" applyFont="1" applyBorder="1" applyAlignment="1">
      <alignment horizontal="center" vertical="center"/>
    </xf>
    <xf numFmtId="0" fontId="18" fillId="0" borderId="10" xfId="0" applyFont="1" applyBorder="1" applyAlignment="1">
      <alignment horizontal="center" vertical="center"/>
    </xf>
    <xf numFmtId="0" fontId="18" fillId="0" borderId="0" xfId="0" applyFont="1" applyBorder="1" applyAlignment="1">
      <alignment horizontal="center" vertical="center"/>
    </xf>
    <xf numFmtId="0" fontId="18" fillId="0" borderId="16" xfId="0" applyFont="1" applyBorder="1" applyAlignment="1">
      <alignment horizontal="center" vertical="center"/>
    </xf>
    <xf numFmtId="0" fontId="18" fillId="0" borderId="7" xfId="0" applyFont="1" applyBorder="1" applyAlignment="1">
      <alignment horizontal="center" vertical="center"/>
    </xf>
    <xf numFmtId="0" fontId="18" fillId="0" borderId="8" xfId="0" applyFont="1" applyBorder="1" applyAlignment="1">
      <alignment horizontal="center" vertical="center"/>
    </xf>
    <xf numFmtId="0" fontId="18" fillId="0" borderId="6" xfId="0" applyFont="1" applyBorder="1" applyAlignment="1">
      <alignment horizontal="center" vertical="center"/>
    </xf>
    <xf numFmtId="0" fontId="18" fillId="0" borderId="1" xfId="0" applyFont="1" applyBorder="1" applyAlignment="1">
      <alignment horizontal="center" vertical="center" wrapText="1"/>
    </xf>
    <xf numFmtId="166" fontId="5" fillId="25" borderId="1" xfId="0" applyNumberFormat="1" applyFont="1" applyFill="1" applyBorder="1" applyAlignment="1">
      <alignment vertical="center" wrapText="1"/>
    </xf>
    <xf numFmtId="166" fontId="0" fillId="25" borderId="1" xfId="0" applyNumberFormat="1" applyFill="1" applyBorder="1"/>
    <xf numFmtId="166" fontId="0" fillId="25" borderId="1" xfId="0" applyNumberFormat="1" applyFill="1" applyBorder="1" applyAlignment="1">
      <alignment vertical="center"/>
    </xf>
    <xf numFmtId="164" fontId="0" fillId="25" borderId="1" xfId="0" applyNumberFormat="1" applyFill="1" applyBorder="1"/>
    <xf numFmtId="166" fontId="13" fillId="25" borderId="1" xfId="1" applyFont="1" applyFill="1" applyBorder="1" applyAlignment="1">
      <alignment horizontal="center" vertical="center"/>
    </xf>
    <xf numFmtId="164" fontId="0" fillId="25" borderId="1" xfId="0" applyNumberFormat="1" applyFill="1" applyBorder="1" applyAlignment="1">
      <alignment vertical="center"/>
    </xf>
    <xf numFmtId="166" fontId="14" fillId="25" borderId="1" xfId="1" applyFont="1" applyFill="1" applyBorder="1" applyAlignment="1">
      <alignment horizontal="center" vertical="center" wrapText="1"/>
    </xf>
  </cellXfs>
  <cellStyles count="16">
    <cellStyle name="Cancel" xfId="4" xr:uid="{00000000-0005-0000-0000-000000000000}"/>
    <cellStyle name="Estilo 1" xfId="8" xr:uid="{00000000-0005-0000-0000-000001000000}"/>
    <cellStyle name="Estilo 1 2" xfId="9" xr:uid="{00000000-0005-0000-0000-000002000000}"/>
    <cellStyle name="Moneda" xfId="1" builtinId="4"/>
    <cellStyle name="Moneda 2" xfId="15" xr:uid="{20B2332F-FB5C-4FC2-8DB7-14202F17CBD1}"/>
    <cellStyle name="Normal" xfId="0" builtinId="0"/>
    <cellStyle name="Normal 2" xfId="14" xr:uid="{94D49C70-93EA-4956-9992-68A58E1BAA30}"/>
    <cellStyle name="Normal 2 2" xfId="6" xr:uid="{00000000-0005-0000-0000-000005000000}"/>
    <cellStyle name="Normal 3" xfId="3" xr:uid="{00000000-0005-0000-0000-000006000000}"/>
    <cellStyle name="Normal 4" xfId="11" xr:uid="{00000000-0005-0000-0000-000007000000}"/>
    <cellStyle name="Normal 5" xfId="2" xr:uid="{00000000-0005-0000-0000-000008000000}"/>
    <cellStyle name="Normal 6" xfId="12" xr:uid="{00000000-0005-0000-0000-000009000000}"/>
    <cellStyle name="Normal 75" xfId="7" xr:uid="{00000000-0005-0000-0000-00000A000000}"/>
    <cellStyle name="Normal 75 2" xfId="13" xr:uid="{00000000-0005-0000-0000-00000B000000}"/>
    <cellStyle name="Standard 2" xfId="10" xr:uid="{00000000-0005-0000-0000-00000C000000}"/>
    <cellStyle name="常规_Price list&amp;Forecast_0107（Ala分享的）" xfId="5" xr:uid="{00000000-0005-0000-0000-00000D000000}"/>
  </cellStyles>
  <dxfs count="0"/>
  <tableStyles count="0" defaultTableStyle="TableStyleMedium9" defaultPivotStyle="PivotStyleLight16"/>
  <colors>
    <mruColors>
      <color rgb="FFA50021"/>
      <color rgb="FF9999FF"/>
      <color rgb="FFFF3300"/>
      <color rgb="FF6666FF"/>
      <color rgb="FF99CCFF"/>
      <color rgb="FF66FFCC"/>
      <color rgb="FF00CC66"/>
      <color rgb="FFFFFF00"/>
      <color rgb="FF003399"/>
      <color rgb="FFFF99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customXml" Target="../customXml/item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2</xdr:row>
      <xdr:rowOff>57149</xdr:rowOff>
    </xdr:from>
    <xdr:to>
      <xdr:col>1</xdr:col>
      <xdr:colOff>1423987</xdr:colOff>
      <xdr:row>3</xdr:row>
      <xdr:rowOff>276224</xdr:rowOff>
    </xdr:to>
    <xdr:pic>
      <xdr:nvPicPr>
        <xdr:cNvPr id="2" name="Imagen 1">
          <a:extLst>
            <a:ext uri="{FF2B5EF4-FFF2-40B4-BE49-F238E27FC236}">
              <a16:creationId xmlns:a16="http://schemas.microsoft.com/office/drawing/2014/main" id="{532FD116-AED9-4BC2-BCF4-F8BD3DEA9745}"/>
            </a:ext>
          </a:extLst>
        </xdr:cNvPr>
        <xdr:cNvPicPr>
          <a:picLocks noChangeAspect="1"/>
        </xdr:cNvPicPr>
      </xdr:nvPicPr>
      <xdr:blipFill>
        <a:blip xmlns:r="http://schemas.openxmlformats.org/officeDocument/2006/relationships" r:embed="rId1"/>
        <a:stretch>
          <a:fillRect/>
        </a:stretch>
      </xdr:blipFill>
      <xdr:spPr>
        <a:xfrm>
          <a:off x="0" y="495299"/>
          <a:ext cx="1795462" cy="6191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226219</xdr:colOff>
      <xdr:row>23</xdr:row>
      <xdr:rowOff>59528</xdr:rowOff>
    </xdr:from>
    <xdr:to>
      <xdr:col>5</xdr:col>
      <xdr:colOff>154782</xdr:colOff>
      <xdr:row>50</xdr:row>
      <xdr:rowOff>214311</xdr:rowOff>
    </xdr:to>
    <xdr:pic>
      <xdr:nvPicPr>
        <xdr:cNvPr id="3" name="Imagen 2">
          <a:extLst>
            <a:ext uri="{FF2B5EF4-FFF2-40B4-BE49-F238E27FC236}">
              <a16:creationId xmlns:a16="http://schemas.microsoft.com/office/drawing/2014/main" id="{66287BDD-2852-4143-B874-85210628B681}"/>
            </a:ext>
          </a:extLst>
        </xdr:cNvPr>
        <xdr:cNvPicPr/>
      </xdr:nvPicPr>
      <xdr:blipFill>
        <a:blip xmlns:r="http://schemas.openxmlformats.org/officeDocument/2006/relationships" r:embed="rId1"/>
        <a:stretch>
          <a:fillRect/>
        </a:stretch>
      </xdr:blipFill>
      <xdr:spPr>
        <a:xfrm>
          <a:off x="226219" y="9203528"/>
          <a:ext cx="9417844" cy="6262689"/>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3DE4EF-F3DF-495C-9A8F-2949B8B6DF3C}">
  <dimension ref="A1:F50"/>
  <sheetViews>
    <sheetView showGridLines="0" zoomScaleNormal="100" workbookViewId="0">
      <selection activeCell="H17" sqref="H17"/>
    </sheetView>
  </sheetViews>
  <sheetFormatPr baseColWidth="10" defaultColWidth="11.42578125" defaultRowHeight="15" x14ac:dyDescent="0.25"/>
  <cols>
    <col min="1" max="1" width="5.5703125" style="33" customWidth="1"/>
    <col min="2" max="2" width="70.42578125" style="33" bestFit="1" customWidth="1"/>
    <col min="3" max="3" width="17.85546875" style="33" customWidth="1"/>
    <col min="4" max="4" width="21.85546875" style="38" customWidth="1"/>
    <col min="5" max="5" width="16.7109375" style="33" bestFit="1" customWidth="1"/>
    <col min="6" max="6" width="16.140625" style="33" customWidth="1"/>
    <col min="7" max="7" width="15.85546875" style="33" customWidth="1"/>
    <col min="8" max="16384" width="11.42578125" style="33"/>
  </cols>
  <sheetData>
    <row r="1" spans="1:5" ht="17.25" customHeight="1" x14ac:dyDescent="0.25"/>
    <row r="2" spans="1:5" ht="17.25" customHeight="1" thickBot="1" x14ac:dyDescent="0.3"/>
    <row r="3" spans="1:5" ht="31.5" customHeight="1" x14ac:dyDescent="0.25">
      <c r="A3" s="165" t="s">
        <v>314</v>
      </c>
      <c r="B3" s="166"/>
      <c r="C3" s="166"/>
      <c r="D3" s="166"/>
      <c r="E3" s="167"/>
    </row>
    <row r="4" spans="1:5" ht="28.5" customHeight="1" thickBot="1" x14ac:dyDescent="0.3">
      <c r="A4" s="162" t="s">
        <v>310</v>
      </c>
      <c r="B4" s="163"/>
      <c r="C4" s="163"/>
      <c r="D4" s="163"/>
      <c r="E4" s="164"/>
    </row>
    <row r="5" spans="1:5" ht="45" customHeight="1" x14ac:dyDescent="0.25">
      <c r="A5" s="48" t="s">
        <v>88</v>
      </c>
      <c r="B5" s="45" t="s">
        <v>244</v>
      </c>
      <c r="C5" s="133" t="s">
        <v>307</v>
      </c>
      <c r="D5" s="134" t="s">
        <v>308</v>
      </c>
      <c r="E5" s="135" t="s">
        <v>309</v>
      </c>
    </row>
    <row r="6" spans="1:5" ht="22.5" customHeight="1" x14ac:dyDescent="0.25">
      <c r="A6" s="49" t="s">
        <v>140</v>
      </c>
      <c r="B6" s="172" t="s">
        <v>203</v>
      </c>
      <c r="C6" s="172"/>
      <c r="D6" s="172"/>
      <c r="E6" s="173"/>
    </row>
    <row r="7" spans="1:5" ht="23.25" customHeight="1" x14ac:dyDescent="0.25">
      <c r="A7" s="50">
        <v>1</v>
      </c>
      <c r="B7" s="174" t="s">
        <v>245</v>
      </c>
      <c r="C7" s="174"/>
      <c r="D7" s="174"/>
      <c r="E7" s="175"/>
    </row>
    <row r="8" spans="1:5" ht="19.5" customHeight="1" x14ac:dyDescent="0.25">
      <c r="A8" s="51" t="s">
        <v>93</v>
      </c>
      <c r="B8" s="34" t="s">
        <v>247</v>
      </c>
      <c r="C8" s="129">
        <f>SUM('PALACIO DE JUSTICIA DE CALI'!G6:G18)</f>
        <v>24250000</v>
      </c>
      <c r="D8" s="130">
        <f>SUM('PALACIO DE JUSTICIA DE CALI'!I6:I18)</f>
        <v>38000000</v>
      </c>
      <c r="E8" s="136">
        <f>AVERAGE(C8:D8)</f>
        <v>31125000</v>
      </c>
    </row>
    <row r="9" spans="1:5" ht="36" customHeight="1" x14ac:dyDescent="0.25">
      <c r="A9" s="51" t="s">
        <v>97</v>
      </c>
      <c r="B9" s="34" t="s">
        <v>243</v>
      </c>
      <c r="C9" s="129">
        <f>SUM('PALACIO DE JUSTICIA DE CALI'!G20:G22)</f>
        <v>3600000</v>
      </c>
      <c r="D9" s="130">
        <f>SUM('PALACIO DE JUSTICIA DE CALI'!I20:I22)</f>
        <v>2050000</v>
      </c>
      <c r="E9" s="136">
        <f t="shared" ref="E9:E41" si="0">AVERAGE(C9:D9)</f>
        <v>2825000</v>
      </c>
    </row>
    <row r="10" spans="1:5" ht="19.5" customHeight="1" x14ac:dyDescent="0.25">
      <c r="A10" s="52">
        <v>2</v>
      </c>
      <c r="B10" s="176" t="s">
        <v>126</v>
      </c>
      <c r="C10" s="176"/>
      <c r="D10" s="176"/>
      <c r="E10" s="177"/>
    </row>
    <row r="11" spans="1:5" ht="19.5" customHeight="1" x14ac:dyDescent="0.25">
      <c r="A11" s="51" t="s">
        <v>112</v>
      </c>
      <c r="B11" s="35" t="s">
        <v>14</v>
      </c>
      <c r="C11" s="131">
        <f>SUM('PALACIO NACIONAL CALI'!G6:G17)</f>
        <v>7150000</v>
      </c>
      <c r="D11" s="130">
        <f>SUM('PALACIO NACIONAL CALI'!I6:I17)</f>
        <v>9350000</v>
      </c>
      <c r="E11" s="136">
        <f t="shared" si="0"/>
        <v>8250000</v>
      </c>
    </row>
    <row r="12" spans="1:5" ht="30.75" customHeight="1" x14ac:dyDescent="0.25">
      <c r="A12" s="51" t="s">
        <v>113</v>
      </c>
      <c r="B12" s="35" t="s">
        <v>138</v>
      </c>
      <c r="C12" s="131">
        <f>SUM('PALACIO NACIONAL CALI'!G19:G21)</f>
        <v>1500000</v>
      </c>
      <c r="D12" s="130">
        <f>SUM('PALACIO NACIONAL CALI'!I19:I21)</f>
        <v>1200000</v>
      </c>
      <c r="E12" s="136">
        <f t="shared" si="0"/>
        <v>1350000</v>
      </c>
    </row>
    <row r="13" spans="1:5" ht="19.5" customHeight="1" x14ac:dyDescent="0.25">
      <c r="A13" s="52">
        <v>3</v>
      </c>
      <c r="B13" s="176" t="s">
        <v>246</v>
      </c>
      <c r="C13" s="176"/>
      <c r="D13" s="176"/>
      <c r="E13" s="177"/>
    </row>
    <row r="14" spans="1:5" ht="19.5" customHeight="1" x14ac:dyDescent="0.25">
      <c r="A14" s="51" t="s">
        <v>115</v>
      </c>
      <c r="B14" s="35" t="s">
        <v>14</v>
      </c>
      <c r="C14" s="131">
        <f>SUM('LEY DE TIERRAS CALI'!G6:G22)</f>
        <v>10150000</v>
      </c>
      <c r="D14" s="130">
        <f>SUM('LEY DE TIERRAS CALI'!I6:I22)</f>
        <v>15190000</v>
      </c>
      <c r="E14" s="136">
        <f t="shared" si="0"/>
        <v>12670000</v>
      </c>
    </row>
    <row r="15" spans="1:5" ht="25.5" x14ac:dyDescent="0.25">
      <c r="A15" s="51" t="s">
        <v>116</v>
      </c>
      <c r="B15" s="35" t="s">
        <v>261</v>
      </c>
      <c r="C15" s="131">
        <f>SUM('LEY DE TIERRAS CALI'!G24)</f>
        <v>450000</v>
      </c>
      <c r="D15" s="130">
        <f>SUM('LEY DE TIERRAS CALI'!I24)</f>
        <v>500000</v>
      </c>
      <c r="E15" s="136">
        <f t="shared" si="0"/>
        <v>475000</v>
      </c>
    </row>
    <row r="16" spans="1:5" x14ac:dyDescent="0.25">
      <c r="A16" s="52">
        <v>4</v>
      </c>
      <c r="B16" s="176" t="s">
        <v>248</v>
      </c>
      <c r="C16" s="176"/>
      <c r="D16" s="176"/>
      <c r="E16" s="177"/>
    </row>
    <row r="17" spans="1:5" x14ac:dyDescent="0.25">
      <c r="A17" s="51" t="s">
        <v>123</v>
      </c>
      <c r="B17" s="35" t="s">
        <v>14</v>
      </c>
      <c r="C17" s="131">
        <f>SUM('ENTRECEIBAS - CALI'!G6:G13)</f>
        <v>5750000</v>
      </c>
      <c r="D17" s="130">
        <f>SUM('ENTRECEIBAS - CALI'!I6:I13)</f>
        <v>7600000</v>
      </c>
      <c r="E17" s="136">
        <f t="shared" si="0"/>
        <v>6675000</v>
      </c>
    </row>
    <row r="18" spans="1:5" ht="25.5" x14ac:dyDescent="0.25">
      <c r="A18" s="51" t="s">
        <v>124</v>
      </c>
      <c r="B18" s="35" t="s">
        <v>261</v>
      </c>
      <c r="C18" s="131">
        <f>SUM('ENTRECEIBAS - CALI'!G15)</f>
        <v>450000</v>
      </c>
      <c r="D18" s="130">
        <f>SUM('ENTRECEIBAS - CALI'!I15)</f>
        <v>500000</v>
      </c>
      <c r="E18" s="136">
        <f t="shared" si="0"/>
        <v>475000</v>
      </c>
    </row>
    <row r="19" spans="1:5" ht="18.75" customHeight="1" x14ac:dyDescent="0.25">
      <c r="A19" s="52">
        <v>5</v>
      </c>
      <c r="B19" s="176" t="s">
        <v>249</v>
      </c>
      <c r="C19" s="176"/>
      <c r="D19" s="176"/>
      <c r="E19" s="177"/>
    </row>
    <row r="20" spans="1:5" x14ac:dyDescent="0.25">
      <c r="A20" s="51" t="s">
        <v>125</v>
      </c>
      <c r="B20" s="35" t="s">
        <v>14</v>
      </c>
      <c r="C20" s="131">
        <f>SUM('ADOLESCENTES - CALI'!G6:G13)</f>
        <v>6500000</v>
      </c>
      <c r="D20" s="132">
        <f>SUM('ADOLESCENTES - CALI'!I6:I13)</f>
        <v>7600000</v>
      </c>
      <c r="E20" s="137">
        <f t="shared" si="0"/>
        <v>7050000</v>
      </c>
    </row>
    <row r="21" spans="1:5" x14ac:dyDescent="0.25">
      <c r="A21" s="52">
        <v>6</v>
      </c>
      <c r="B21" s="176" t="s">
        <v>250</v>
      </c>
      <c r="C21" s="176"/>
      <c r="D21" s="176"/>
      <c r="E21" s="177"/>
    </row>
    <row r="22" spans="1:5" x14ac:dyDescent="0.25">
      <c r="A22" s="51" t="s">
        <v>251</v>
      </c>
      <c r="B22" s="35" t="s">
        <v>14</v>
      </c>
      <c r="C22" s="131">
        <f>SUM(BUGA!G6:G11)</f>
        <v>1600000</v>
      </c>
      <c r="D22" s="130">
        <f>SUM(BUGA!I6:I11)</f>
        <v>2010000</v>
      </c>
      <c r="E22" s="136">
        <f t="shared" si="0"/>
        <v>1805000</v>
      </c>
    </row>
    <row r="23" spans="1:5" ht="25.5" x14ac:dyDescent="0.25">
      <c r="A23" s="51" t="s">
        <v>252</v>
      </c>
      <c r="B23" s="35" t="s">
        <v>261</v>
      </c>
      <c r="C23" s="131">
        <f>SUM(BUGA!G13)</f>
        <v>900000</v>
      </c>
      <c r="D23" s="130">
        <f>SUM(BUGA!I13)</f>
        <v>1000000</v>
      </c>
      <c r="E23" s="136">
        <f t="shared" si="0"/>
        <v>950000</v>
      </c>
    </row>
    <row r="24" spans="1:5" x14ac:dyDescent="0.25">
      <c r="A24" s="51" t="s">
        <v>262</v>
      </c>
      <c r="B24" s="35" t="s">
        <v>83</v>
      </c>
      <c r="C24" s="131">
        <f>SUM(BUGA!G15)</f>
        <v>450000</v>
      </c>
      <c r="D24" s="130">
        <f>SUM(BUGA!I15)</f>
        <v>500000</v>
      </c>
      <c r="E24" s="136">
        <f t="shared" si="0"/>
        <v>475000</v>
      </c>
    </row>
    <row r="25" spans="1:5" ht="21.75" customHeight="1" x14ac:dyDescent="0.25">
      <c r="A25" s="52">
        <v>7</v>
      </c>
      <c r="B25" s="176" t="s">
        <v>311</v>
      </c>
      <c r="C25" s="176"/>
      <c r="D25" s="176"/>
      <c r="E25" s="177"/>
    </row>
    <row r="26" spans="1:5" x14ac:dyDescent="0.25">
      <c r="A26" s="51" t="s">
        <v>253</v>
      </c>
      <c r="B26" s="35" t="s">
        <v>14</v>
      </c>
      <c r="C26" s="131">
        <f>SUM(BUENAVENTURA!G7:G18)</f>
        <v>6110000</v>
      </c>
      <c r="D26" s="130">
        <f>SUM(BUENAVENTURA!I7:I18)</f>
        <v>6250000</v>
      </c>
      <c r="E26" s="136">
        <f t="shared" si="0"/>
        <v>6180000</v>
      </c>
    </row>
    <row r="27" spans="1:5" ht="25.5" x14ac:dyDescent="0.25">
      <c r="A27" s="51" t="s">
        <v>263</v>
      </c>
      <c r="B27" s="35" t="s">
        <v>261</v>
      </c>
      <c r="C27" s="131">
        <f>SUM(BUENAVENTURA!G20:G21)</f>
        <v>1050000</v>
      </c>
      <c r="D27" s="130">
        <f>SUM(BUENAVENTURA!I20:I21)</f>
        <v>1250000</v>
      </c>
      <c r="E27" s="136">
        <f t="shared" si="0"/>
        <v>1150000</v>
      </c>
    </row>
    <row r="28" spans="1:5" x14ac:dyDescent="0.25">
      <c r="A28" s="51" t="s">
        <v>264</v>
      </c>
      <c r="B28" s="35" t="s">
        <v>177</v>
      </c>
      <c r="C28" s="131">
        <f>SUM(BUENAVENTURA!G23:G24)</f>
        <v>1050000</v>
      </c>
      <c r="D28" s="130">
        <f>SUM(BUENAVENTURA!I23:I24)</f>
        <v>1250000</v>
      </c>
      <c r="E28" s="136">
        <f t="shared" si="0"/>
        <v>1150000</v>
      </c>
    </row>
    <row r="29" spans="1:5" x14ac:dyDescent="0.25">
      <c r="A29" s="51" t="s">
        <v>265</v>
      </c>
      <c r="B29" s="34" t="s">
        <v>180</v>
      </c>
      <c r="C29" s="129">
        <f>SUM(BUENAVENTURA!G26:G27)</f>
        <v>1050000</v>
      </c>
      <c r="D29" s="130">
        <f>SUM(BUENAVENTURA!I26:I27)</f>
        <v>1250000</v>
      </c>
      <c r="E29" s="136">
        <f t="shared" si="0"/>
        <v>1150000</v>
      </c>
    </row>
    <row r="30" spans="1:5" x14ac:dyDescent="0.25">
      <c r="A30" s="52">
        <v>8</v>
      </c>
      <c r="B30" s="176" t="s">
        <v>257</v>
      </c>
      <c r="C30" s="176"/>
      <c r="D30" s="176"/>
      <c r="E30" s="177"/>
    </row>
    <row r="31" spans="1:5" x14ac:dyDescent="0.25">
      <c r="A31" s="51" t="s">
        <v>254</v>
      </c>
      <c r="B31" s="35" t="s">
        <v>14</v>
      </c>
      <c r="C31" s="131">
        <f>SUM(PALMIRA!F6:F17)</f>
        <v>7400000</v>
      </c>
      <c r="D31" s="130">
        <f>SUM(PALMIRA!H6:H17)</f>
        <v>7850000</v>
      </c>
      <c r="E31" s="136">
        <f t="shared" si="0"/>
        <v>7625000</v>
      </c>
    </row>
    <row r="32" spans="1:5" ht="25.5" x14ac:dyDescent="0.25">
      <c r="A32" s="51" t="s">
        <v>255</v>
      </c>
      <c r="B32" s="35" t="s">
        <v>261</v>
      </c>
      <c r="C32" s="131">
        <f>SUM(PALMIRA!F19)</f>
        <v>450000</v>
      </c>
      <c r="D32" s="130">
        <f>SUM(PALMIRA!H19)</f>
        <v>500000</v>
      </c>
      <c r="E32" s="136">
        <f t="shared" si="0"/>
        <v>475000</v>
      </c>
    </row>
    <row r="33" spans="1:6" x14ac:dyDescent="0.25">
      <c r="A33" s="51" t="s">
        <v>256</v>
      </c>
      <c r="B33" s="35" t="s">
        <v>182</v>
      </c>
      <c r="C33" s="131">
        <f>SUM(PALMIRA!F21:F24)</f>
        <v>2150000</v>
      </c>
      <c r="D33" s="130">
        <f>SUM(PALMIRA!H21:H24)</f>
        <v>2100000</v>
      </c>
      <c r="E33" s="136">
        <f>AVERAGE(C33:D33)</f>
        <v>2125000</v>
      </c>
    </row>
    <row r="34" spans="1:6" ht="15" customHeight="1" x14ac:dyDescent="0.25">
      <c r="A34" s="52">
        <v>9</v>
      </c>
      <c r="B34" s="176" t="s">
        <v>190</v>
      </c>
      <c r="C34" s="176"/>
      <c r="D34" s="176"/>
      <c r="E34" s="177"/>
    </row>
    <row r="35" spans="1:6" x14ac:dyDescent="0.25">
      <c r="A35" s="51" t="s">
        <v>258</v>
      </c>
      <c r="B35" s="35" t="s">
        <v>14</v>
      </c>
      <c r="C35" s="131">
        <f>SUM(CARTAGO!G6:G12)</f>
        <v>4450000</v>
      </c>
      <c r="D35" s="130">
        <f>SUM(CARTAGO!I6:I12)</f>
        <v>4450000</v>
      </c>
      <c r="E35" s="136">
        <f t="shared" si="0"/>
        <v>4450000</v>
      </c>
    </row>
    <row r="36" spans="1:6" ht="25.5" x14ac:dyDescent="0.25">
      <c r="A36" s="51" t="s">
        <v>259</v>
      </c>
      <c r="B36" s="35" t="s">
        <v>261</v>
      </c>
      <c r="C36" s="131">
        <f>SUM(CARTAGO!G14:G15)</f>
        <v>1050000</v>
      </c>
      <c r="D36" s="130">
        <f>SUM(CARTAGO!I14:I15)</f>
        <v>1100000</v>
      </c>
      <c r="E36" s="136">
        <f t="shared" si="0"/>
        <v>1075000</v>
      </c>
    </row>
    <row r="37" spans="1:6" x14ac:dyDescent="0.25">
      <c r="A37" s="51" t="s">
        <v>266</v>
      </c>
      <c r="B37" s="35" t="s">
        <v>192</v>
      </c>
      <c r="C37" s="131">
        <f>SUM(CARTAGO!G17:G24)</f>
        <v>2280000</v>
      </c>
      <c r="D37" s="130">
        <f>SUM(CARTAGO!I17:I24)</f>
        <v>4160000</v>
      </c>
      <c r="E37" s="136">
        <f t="shared" si="0"/>
        <v>3220000</v>
      </c>
    </row>
    <row r="38" spans="1:6" ht="28.5" customHeight="1" x14ac:dyDescent="0.25">
      <c r="A38" s="52">
        <v>10</v>
      </c>
      <c r="B38" s="176" t="s">
        <v>267</v>
      </c>
      <c r="C38" s="176"/>
      <c r="D38" s="176"/>
      <c r="E38" s="177"/>
    </row>
    <row r="39" spans="1:6" ht="25.5" x14ac:dyDescent="0.25">
      <c r="A39" s="51" t="s">
        <v>268</v>
      </c>
      <c r="B39" s="35" t="s">
        <v>138</v>
      </c>
      <c r="C39" s="131">
        <f>SUM(TULUA!F6)</f>
        <v>450000</v>
      </c>
      <c r="D39" s="130">
        <f>SUM(TULUA!H6)</f>
        <v>500000</v>
      </c>
      <c r="E39" s="136">
        <f t="shared" si="0"/>
        <v>475000</v>
      </c>
    </row>
    <row r="40" spans="1:6" ht="31.5" customHeight="1" x14ac:dyDescent="0.25">
      <c r="A40" s="52">
        <v>11</v>
      </c>
      <c r="B40" s="176" t="s">
        <v>270</v>
      </c>
      <c r="C40" s="176"/>
      <c r="D40" s="176"/>
      <c r="E40" s="177"/>
    </row>
    <row r="41" spans="1:6" x14ac:dyDescent="0.25">
      <c r="A41" s="51" t="s">
        <v>269</v>
      </c>
      <c r="B41" s="35" t="s">
        <v>14</v>
      </c>
      <c r="C41" s="131">
        <f>SUM(ROLDANILLO!G6:G13)</f>
        <v>2280000</v>
      </c>
      <c r="D41" s="132">
        <f>SUM(ROLDANILLO!I6:I13)</f>
        <v>4160000</v>
      </c>
      <c r="E41" s="137">
        <f t="shared" si="0"/>
        <v>3220000</v>
      </c>
    </row>
    <row r="42" spans="1:6" ht="15" customHeight="1" x14ac:dyDescent="0.25">
      <c r="A42" s="168" t="s">
        <v>306</v>
      </c>
      <c r="B42" s="169"/>
      <c r="C42" s="169"/>
      <c r="D42" s="169"/>
      <c r="E42" s="46">
        <f>SUM(E8:E9,E11:E12,E14:E15,E17:E18,E20,E22:E24,E26:E29,E31:E33,E35:E37,E39,E41)</f>
        <v>106420000</v>
      </c>
      <c r="F42" s="128"/>
    </row>
    <row r="43" spans="1:6" ht="15" customHeight="1" x14ac:dyDescent="0.25">
      <c r="A43" s="168" t="s">
        <v>260</v>
      </c>
      <c r="B43" s="169"/>
      <c r="C43" s="169"/>
      <c r="D43" s="169"/>
      <c r="E43" s="46">
        <f>E42*19%</f>
        <v>20219800</v>
      </c>
    </row>
    <row r="44" spans="1:6" ht="15" customHeight="1" thickBot="1" x14ac:dyDescent="0.3">
      <c r="A44" s="170" t="s">
        <v>316</v>
      </c>
      <c r="B44" s="171"/>
      <c r="C44" s="171"/>
      <c r="D44" s="171"/>
      <c r="E44" s="47">
        <f>SUM(E42:E43)</f>
        <v>126639800</v>
      </c>
      <c r="F44" s="157"/>
    </row>
    <row r="45" spans="1:6" ht="11.25" customHeight="1" x14ac:dyDescent="0.25">
      <c r="A45" s="36"/>
      <c r="B45" s="37"/>
      <c r="C45" s="37"/>
      <c r="F45" s="156"/>
    </row>
    <row r="46" spans="1:6" x14ac:dyDescent="0.25">
      <c r="A46" s="52">
        <v>12</v>
      </c>
      <c r="B46" s="178" t="s">
        <v>317</v>
      </c>
      <c r="C46" s="178"/>
      <c r="D46" s="178"/>
      <c r="E46" s="179"/>
    </row>
    <row r="47" spans="1:6" x14ac:dyDescent="0.25">
      <c r="A47" s="51" t="s">
        <v>304</v>
      </c>
      <c r="B47" s="35" t="s">
        <v>305</v>
      </c>
      <c r="C47" s="131">
        <f>SUM('BOLSA REPUESTOS'!E5:E38)</f>
        <v>34071000</v>
      </c>
      <c r="D47" s="132">
        <f>SUM('BOLSA REPUESTOS'!F5:F38)</f>
        <v>91005000</v>
      </c>
      <c r="E47" s="137">
        <f>AVERAGE(C47:D47)</f>
        <v>62538000</v>
      </c>
    </row>
    <row r="48" spans="1:6" x14ac:dyDescent="0.25">
      <c r="A48" s="168" t="s">
        <v>306</v>
      </c>
      <c r="B48" s="169"/>
      <c r="C48" s="169"/>
      <c r="D48" s="169"/>
      <c r="E48" s="46">
        <f>+E47</f>
        <v>62538000</v>
      </c>
    </row>
    <row r="49" spans="1:5" x14ac:dyDescent="0.25">
      <c r="A49" s="168" t="s">
        <v>260</v>
      </c>
      <c r="B49" s="169"/>
      <c r="C49" s="169"/>
      <c r="D49" s="169"/>
      <c r="E49" s="46">
        <f>E48*19%</f>
        <v>11882220</v>
      </c>
    </row>
    <row r="50" spans="1:5" ht="15.75" thickBot="1" x14ac:dyDescent="0.3">
      <c r="A50" s="170" t="s">
        <v>315</v>
      </c>
      <c r="B50" s="171"/>
      <c r="C50" s="171"/>
      <c r="D50" s="171"/>
      <c r="E50" s="47">
        <f>SUM(E48:E49)</f>
        <v>74420220</v>
      </c>
    </row>
  </sheetData>
  <mergeCells count="21">
    <mergeCell ref="A50:D50"/>
    <mergeCell ref="B30:E30"/>
    <mergeCell ref="B25:E25"/>
    <mergeCell ref="B46:E46"/>
    <mergeCell ref="A48:D48"/>
    <mergeCell ref="A49:D49"/>
    <mergeCell ref="A4:E4"/>
    <mergeCell ref="A3:E3"/>
    <mergeCell ref="A43:D43"/>
    <mergeCell ref="A44:D44"/>
    <mergeCell ref="B6:E6"/>
    <mergeCell ref="B7:E7"/>
    <mergeCell ref="B10:E10"/>
    <mergeCell ref="B16:E16"/>
    <mergeCell ref="B13:E13"/>
    <mergeCell ref="A42:D42"/>
    <mergeCell ref="B21:E21"/>
    <mergeCell ref="B19:E19"/>
    <mergeCell ref="B40:E40"/>
    <mergeCell ref="B38:E38"/>
    <mergeCell ref="B34:E34"/>
  </mergeCells>
  <printOptions horizontalCentered="1" verticalCentered="1"/>
  <pageMargins left="0.70866141732283472" right="0.70866141732283472" top="0.74803149606299213" bottom="0.74803149606299213" header="0.31496062992125984" footer="0.31496062992125984"/>
  <pageSetup paperSize="41" scale="7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9999FF"/>
    <pageSetUpPr fitToPage="1"/>
  </sheetPr>
  <dimension ref="A1:K22"/>
  <sheetViews>
    <sheetView zoomScale="80" zoomScaleNormal="80" workbookViewId="0">
      <pane xSplit="5" topLeftCell="F1" activePane="topRight" state="frozen"/>
      <selection activeCell="A1329" sqref="A1329"/>
      <selection pane="topRight" activeCell="J20" activeCellId="1" sqref="J6:J18 J20:J22"/>
    </sheetView>
  </sheetViews>
  <sheetFormatPr baseColWidth="10" defaultRowHeight="18" x14ac:dyDescent="0.2"/>
  <cols>
    <col min="1" max="1" width="8.85546875" style="2" customWidth="1"/>
    <col min="2" max="2" width="25" style="1" customWidth="1"/>
    <col min="3" max="3" width="78.42578125" style="2" customWidth="1"/>
    <col min="4" max="4" width="14.28515625" style="2" customWidth="1"/>
    <col min="5" max="5" width="15.7109375" style="31" bestFit="1" customWidth="1"/>
    <col min="6" max="6" width="17.7109375" style="2" customWidth="1"/>
    <col min="7" max="7" width="23.140625" style="2" bestFit="1" customWidth="1"/>
    <col min="8" max="8" width="21.7109375" style="2" bestFit="1" customWidth="1"/>
    <col min="9" max="9" width="24.7109375" style="2" bestFit="1" customWidth="1"/>
    <col min="10" max="10" width="19.7109375" style="2" customWidth="1"/>
    <col min="11" max="11" width="23" style="2" customWidth="1"/>
    <col min="12" max="12" width="11.42578125" style="2"/>
    <col min="13" max="13" width="24.7109375" style="2" bestFit="1" customWidth="1"/>
    <col min="14" max="16384" width="11.42578125" style="2"/>
  </cols>
  <sheetData>
    <row r="1" spans="1:11" ht="18" customHeight="1" x14ac:dyDescent="0.2">
      <c r="B1" s="5"/>
      <c r="C1" s="39"/>
      <c r="D1" s="4"/>
      <c r="E1" s="29"/>
    </row>
    <row r="2" spans="1:11" ht="29.25" customHeight="1" x14ac:dyDescent="0.2">
      <c r="A2" s="63" t="s">
        <v>88</v>
      </c>
      <c r="B2" s="182" t="s">
        <v>81</v>
      </c>
      <c r="C2" s="182"/>
      <c r="D2" s="182"/>
      <c r="E2" s="182"/>
      <c r="F2" s="182"/>
      <c r="G2" s="182"/>
      <c r="H2" s="182"/>
      <c r="I2" s="182"/>
      <c r="J2" s="182"/>
      <c r="K2" s="182"/>
    </row>
    <row r="3" spans="1:11" s="3" customFormat="1" ht="31.5" customHeight="1" x14ac:dyDescent="0.2">
      <c r="A3" s="64">
        <v>1</v>
      </c>
      <c r="B3" s="183" t="s">
        <v>14</v>
      </c>
      <c r="C3" s="183"/>
      <c r="D3" s="183"/>
      <c r="E3" s="183"/>
      <c r="F3" s="183"/>
      <c r="G3" s="183"/>
      <c r="H3" s="183"/>
      <c r="I3" s="183"/>
      <c r="J3" s="183"/>
      <c r="K3" s="183"/>
    </row>
    <row r="4" spans="1:11" s="3" customFormat="1" ht="31.5" customHeight="1" x14ac:dyDescent="0.2">
      <c r="A4" s="184" t="s">
        <v>0</v>
      </c>
      <c r="B4" s="184"/>
      <c r="C4" s="184" t="s">
        <v>1</v>
      </c>
      <c r="D4" s="184" t="s">
        <v>21</v>
      </c>
      <c r="E4" s="185" t="s">
        <v>2</v>
      </c>
      <c r="F4" s="185" t="s">
        <v>307</v>
      </c>
      <c r="G4" s="185"/>
      <c r="H4" s="185" t="s">
        <v>308</v>
      </c>
      <c r="I4" s="185"/>
      <c r="J4" s="181" t="s">
        <v>318</v>
      </c>
      <c r="K4" s="181" t="s">
        <v>313</v>
      </c>
    </row>
    <row r="5" spans="1:11" s="3" customFormat="1" ht="36" x14ac:dyDescent="0.2">
      <c r="A5" s="184"/>
      <c r="B5" s="184"/>
      <c r="C5" s="184"/>
      <c r="D5" s="184"/>
      <c r="E5" s="185"/>
      <c r="F5" s="65" t="s">
        <v>241</v>
      </c>
      <c r="G5" s="65" t="s">
        <v>242</v>
      </c>
      <c r="H5" s="65" t="s">
        <v>241</v>
      </c>
      <c r="I5" s="65" t="s">
        <v>242</v>
      </c>
      <c r="J5" s="181"/>
      <c r="K5" s="181"/>
    </row>
    <row r="6" spans="1:11" s="3" customFormat="1" x14ac:dyDescent="0.2">
      <c r="A6" s="66" t="s">
        <v>93</v>
      </c>
      <c r="B6" s="18" t="s">
        <v>7</v>
      </c>
      <c r="C6" s="32" t="s">
        <v>6</v>
      </c>
      <c r="D6" s="18" t="s">
        <v>21</v>
      </c>
      <c r="E6" s="23">
        <v>123</v>
      </c>
      <c r="F6" s="57">
        <v>100000</v>
      </c>
      <c r="G6" s="67">
        <f>+E6*F6</f>
        <v>12300000</v>
      </c>
      <c r="H6" s="139">
        <v>200000</v>
      </c>
      <c r="I6" s="67">
        <f>+H6*E6</f>
        <v>24600000</v>
      </c>
      <c r="J6" s="271">
        <f>AVERAGE(F6,H6)</f>
        <v>150000</v>
      </c>
      <c r="K6" s="68">
        <f>AVERAGE(G6,I6)</f>
        <v>18450000</v>
      </c>
    </row>
    <row r="7" spans="1:11" s="3" customFormat="1" x14ac:dyDescent="0.2">
      <c r="A7" s="66" t="s">
        <v>94</v>
      </c>
      <c r="B7" s="18" t="s">
        <v>11</v>
      </c>
      <c r="C7" s="32" t="s">
        <v>8</v>
      </c>
      <c r="D7" s="18" t="s">
        <v>21</v>
      </c>
      <c r="E7" s="23">
        <v>29</v>
      </c>
      <c r="F7" s="57">
        <v>100000</v>
      </c>
      <c r="G7" s="67">
        <f t="shared" ref="G7:G17" si="0">+E7*F7</f>
        <v>2900000</v>
      </c>
      <c r="H7" s="57">
        <v>200000</v>
      </c>
      <c r="I7" s="67">
        <f t="shared" ref="I7:I18" si="1">+H7*E7</f>
        <v>5800000</v>
      </c>
      <c r="J7" s="271">
        <f t="shared" ref="J7:J17" si="2">AVERAGE(F7,H7)</f>
        <v>150000</v>
      </c>
      <c r="K7" s="68">
        <f t="shared" ref="K7:K17" si="3">AVERAGE(G7,I7)</f>
        <v>4350000</v>
      </c>
    </row>
    <row r="8" spans="1:11" s="3" customFormat="1" x14ac:dyDescent="0.2">
      <c r="A8" s="66" t="s">
        <v>95</v>
      </c>
      <c r="B8" s="18" t="s">
        <v>9</v>
      </c>
      <c r="C8" s="32" t="s">
        <v>10</v>
      </c>
      <c r="D8" s="18" t="s">
        <v>21</v>
      </c>
      <c r="E8" s="23">
        <v>5</v>
      </c>
      <c r="F8" s="57">
        <v>800000</v>
      </c>
      <c r="G8" s="67">
        <f t="shared" si="0"/>
        <v>4000000</v>
      </c>
      <c r="H8" s="57">
        <v>200000</v>
      </c>
      <c r="I8" s="67">
        <f t="shared" si="1"/>
        <v>1000000</v>
      </c>
      <c r="J8" s="271">
        <f t="shared" si="2"/>
        <v>500000</v>
      </c>
      <c r="K8" s="68">
        <f t="shared" si="3"/>
        <v>2500000</v>
      </c>
    </row>
    <row r="9" spans="1:11" s="3" customFormat="1" x14ac:dyDescent="0.2">
      <c r="A9" s="66" t="s">
        <v>101</v>
      </c>
      <c r="B9" s="18" t="s">
        <v>17</v>
      </c>
      <c r="C9" s="40" t="s">
        <v>89</v>
      </c>
      <c r="D9" s="18" t="s">
        <v>21</v>
      </c>
      <c r="E9" s="23">
        <v>1</v>
      </c>
      <c r="F9" s="57">
        <v>450000</v>
      </c>
      <c r="G9" s="67">
        <f t="shared" si="0"/>
        <v>450000</v>
      </c>
      <c r="H9" s="57">
        <v>200000</v>
      </c>
      <c r="I9" s="67">
        <f t="shared" si="1"/>
        <v>200000</v>
      </c>
      <c r="J9" s="271">
        <f t="shared" si="2"/>
        <v>325000</v>
      </c>
      <c r="K9" s="68">
        <f t="shared" si="3"/>
        <v>325000</v>
      </c>
    </row>
    <row r="10" spans="1:11" s="3" customFormat="1" x14ac:dyDescent="0.2">
      <c r="A10" s="66" t="s">
        <v>102</v>
      </c>
      <c r="B10" s="18"/>
      <c r="C10" s="40" t="s">
        <v>90</v>
      </c>
      <c r="D10" s="18" t="s">
        <v>21</v>
      </c>
      <c r="E10" s="23">
        <v>1</v>
      </c>
      <c r="F10" s="57">
        <v>450000</v>
      </c>
      <c r="G10" s="67">
        <f t="shared" si="0"/>
        <v>450000</v>
      </c>
      <c r="H10" s="57">
        <v>200000</v>
      </c>
      <c r="I10" s="67">
        <f t="shared" si="1"/>
        <v>200000</v>
      </c>
      <c r="J10" s="271">
        <f t="shared" si="2"/>
        <v>325000</v>
      </c>
      <c r="K10" s="68">
        <f t="shared" si="3"/>
        <v>325000</v>
      </c>
    </row>
    <row r="11" spans="1:11" s="3" customFormat="1" x14ac:dyDescent="0.2">
      <c r="A11" s="66" t="s">
        <v>103</v>
      </c>
      <c r="B11" s="18" t="s">
        <v>20</v>
      </c>
      <c r="C11" s="40" t="s">
        <v>91</v>
      </c>
      <c r="D11" s="18" t="s">
        <v>21</v>
      </c>
      <c r="E11" s="23">
        <v>3</v>
      </c>
      <c r="F11" s="57">
        <v>150000</v>
      </c>
      <c r="G11" s="67">
        <f t="shared" si="0"/>
        <v>450000</v>
      </c>
      <c r="H11" s="57">
        <v>200000</v>
      </c>
      <c r="I11" s="67">
        <f t="shared" si="1"/>
        <v>600000</v>
      </c>
      <c r="J11" s="271">
        <f t="shared" si="2"/>
        <v>175000</v>
      </c>
      <c r="K11" s="68">
        <f t="shared" si="3"/>
        <v>525000</v>
      </c>
    </row>
    <row r="12" spans="1:11" s="3" customFormat="1" x14ac:dyDescent="0.2">
      <c r="A12" s="66" t="s">
        <v>104</v>
      </c>
      <c r="B12" s="18" t="s">
        <v>15</v>
      </c>
      <c r="C12" s="40" t="s">
        <v>92</v>
      </c>
      <c r="D12" s="18" t="s">
        <v>21</v>
      </c>
      <c r="E12" s="23">
        <v>1</v>
      </c>
      <c r="F12" s="57">
        <v>250000</v>
      </c>
      <c r="G12" s="67">
        <f t="shared" si="0"/>
        <v>250000</v>
      </c>
      <c r="H12" s="57">
        <v>600000</v>
      </c>
      <c r="I12" s="67">
        <f t="shared" si="1"/>
        <v>600000</v>
      </c>
      <c r="J12" s="271">
        <f t="shared" si="2"/>
        <v>425000</v>
      </c>
      <c r="K12" s="68">
        <f t="shared" si="3"/>
        <v>425000</v>
      </c>
    </row>
    <row r="13" spans="1:11" s="3" customFormat="1" ht="36" x14ac:dyDescent="0.2">
      <c r="A13" s="66" t="s">
        <v>105</v>
      </c>
      <c r="B13" s="18" t="s">
        <v>19</v>
      </c>
      <c r="C13" s="40" t="s">
        <v>18</v>
      </c>
      <c r="D13" s="18" t="s">
        <v>21</v>
      </c>
      <c r="E13" s="23">
        <v>1</v>
      </c>
      <c r="F13" s="57">
        <v>300000</v>
      </c>
      <c r="G13" s="67">
        <f t="shared" si="0"/>
        <v>300000</v>
      </c>
      <c r="H13" s="57">
        <v>500000</v>
      </c>
      <c r="I13" s="67">
        <f t="shared" si="1"/>
        <v>500000</v>
      </c>
      <c r="J13" s="271">
        <f t="shared" si="2"/>
        <v>400000</v>
      </c>
      <c r="K13" s="68">
        <f t="shared" si="3"/>
        <v>400000</v>
      </c>
    </row>
    <row r="14" spans="1:11" s="3" customFormat="1" ht="18.75" x14ac:dyDescent="0.25">
      <c r="A14" s="66" t="s">
        <v>106</v>
      </c>
      <c r="B14" s="19"/>
      <c r="C14" s="41" t="s">
        <v>223</v>
      </c>
      <c r="D14" s="18" t="s">
        <v>21</v>
      </c>
      <c r="E14" s="23">
        <v>18</v>
      </c>
      <c r="F14" s="57">
        <v>100000</v>
      </c>
      <c r="G14" s="67">
        <f t="shared" si="0"/>
        <v>1800000</v>
      </c>
      <c r="H14" s="57">
        <v>100000</v>
      </c>
      <c r="I14" s="67">
        <f t="shared" si="1"/>
        <v>1800000</v>
      </c>
      <c r="J14" s="271">
        <f t="shared" si="2"/>
        <v>100000</v>
      </c>
      <c r="K14" s="68">
        <f t="shared" si="3"/>
        <v>1800000</v>
      </c>
    </row>
    <row r="15" spans="1:11" s="3" customFormat="1" ht="18.75" x14ac:dyDescent="0.25">
      <c r="A15" s="66" t="s">
        <v>107</v>
      </c>
      <c r="B15" s="19"/>
      <c r="C15" s="41" t="s">
        <v>224</v>
      </c>
      <c r="D15" s="18" t="s">
        <v>21</v>
      </c>
      <c r="E15" s="23">
        <v>9</v>
      </c>
      <c r="F15" s="57">
        <v>100000</v>
      </c>
      <c r="G15" s="67">
        <f t="shared" si="0"/>
        <v>900000</v>
      </c>
      <c r="H15" s="57">
        <v>200000</v>
      </c>
      <c r="I15" s="67">
        <f t="shared" si="1"/>
        <v>1800000</v>
      </c>
      <c r="J15" s="271">
        <f t="shared" si="2"/>
        <v>150000</v>
      </c>
      <c r="K15" s="68">
        <f t="shared" si="3"/>
        <v>1350000</v>
      </c>
    </row>
    <row r="16" spans="1:11" ht="36" x14ac:dyDescent="0.2">
      <c r="A16" s="66" t="s">
        <v>108</v>
      </c>
      <c r="B16" s="20"/>
      <c r="C16" s="21" t="s">
        <v>225</v>
      </c>
      <c r="D16" s="18" t="s">
        <v>21</v>
      </c>
      <c r="E16" s="30">
        <v>2</v>
      </c>
      <c r="F16" s="57">
        <v>100000</v>
      </c>
      <c r="G16" s="67">
        <f t="shared" si="0"/>
        <v>200000</v>
      </c>
      <c r="H16" s="57">
        <v>200000</v>
      </c>
      <c r="I16" s="67">
        <f t="shared" si="1"/>
        <v>400000</v>
      </c>
      <c r="J16" s="271">
        <f t="shared" si="2"/>
        <v>150000</v>
      </c>
      <c r="K16" s="68">
        <f t="shared" si="3"/>
        <v>300000</v>
      </c>
    </row>
    <row r="17" spans="1:11" ht="36" x14ac:dyDescent="0.2">
      <c r="A17" s="66" t="s">
        <v>109</v>
      </c>
      <c r="B17" s="20"/>
      <c r="C17" s="21" t="s">
        <v>227</v>
      </c>
      <c r="D17" s="18" t="s">
        <v>21</v>
      </c>
      <c r="E17" s="30">
        <v>1</v>
      </c>
      <c r="F17" s="57">
        <v>250000</v>
      </c>
      <c r="G17" s="67">
        <f t="shared" si="0"/>
        <v>250000</v>
      </c>
      <c r="H17" s="57">
        <v>300000</v>
      </c>
      <c r="I17" s="67">
        <f t="shared" si="1"/>
        <v>300000</v>
      </c>
      <c r="J17" s="271">
        <f t="shared" si="2"/>
        <v>275000</v>
      </c>
      <c r="K17" s="68">
        <f t="shared" si="3"/>
        <v>275000</v>
      </c>
    </row>
    <row r="18" spans="1:11" x14ac:dyDescent="0.25">
      <c r="A18" s="66" t="s">
        <v>110</v>
      </c>
      <c r="B18" s="20"/>
      <c r="C18" s="41" t="s">
        <v>226</v>
      </c>
      <c r="D18" s="18" t="s">
        <v>21</v>
      </c>
      <c r="E18" s="30">
        <v>1</v>
      </c>
      <c r="F18" s="61"/>
      <c r="G18" s="61"/>
      <c r="H18" s="57">
        <v>200000</v>
      </c>
      <c r="I18" s="67">
        <f t="shared" si="1"/>
        <v>200000</v>
      </c>
      <c r="J18" s="271">
        <f>AVERAGE(F18,H18)</f>
        <v>200000</v>
      </c>
      <c r="K18" s="68">
        <f>AVERAGE(G18,I18)</f>
        <v>200000</v>
      </c>
    </row>
    <row r="19" spans="1:11" s="3" customFormat="1" ht="33.75" customHeight="1" x14ac:dyDescent="0.2">
      <c r="A19" s="69">
        <v>2</v>
      </c>
      <c r="B19" s="180" t="s">
        <v>243</v>
      </c>
      <c r="C19" s="180"/>
      <c r="D19" s="180"/>
      <c r="E19" s="180"/>
      <c r="F19" s="180"/>
      <c r="G19" s="180"/>
      <c r="H19" s="180"/>
      <c r="I19" s="180"/>
      <c r="J19" s="180"/>
      <c r="K19" s="180"/>
    </row>
    <row r="20" spans="1:11" s="3" customFormat="1" x14ac:dyDescent="0.2">
      <c r="A20" s="18" t="s">
        <v>112</v>
      </c>
      <c r="B20" s="22" t="s">
        <v>12</v>
      </c>
      <c r="C20" s="32" t="s">
        <v>3</v>
      </c>
      <c r="D20" s="18" t="s">
        <v>21</v>
      </c>
      <c r="E20" s="23">
        <v>3</v>
      </c>
      <c r="F20" s="57">
        <v>450000</v>
      </c>
      <c r="G20" s="67">
        <f t="shared" ref="G20:G22" si="4">+E20*F20</f>
        <v>1350000</v>
      </c>
      <c r="H20" s="139">
        <v>100000</v>
      </c>
      <c r="I20" s="67">
        <f t="shared" ref="I20:I22" si="5">+H20*E20</f>
        <v>300000</v>
      </c>
      <c r="J20" s="271">
        <f t="shared" ref="J20:K22" si="6">AVERAGE(F20,H20)</f>
        <v>275000</v>
      </c>
      <c r="K20" s="68">
        <f t="shared" si="6"/>
        <v>825000</v>
      </c>
    </row>
    <row r="21" spans="1:11" s="3" customFormat="1" ht="57" customHeight="1" x14ac:dyDescent="0.2">
      <c r="A21" s="18" t="s">
        <v>113</v>
      </c>
      <c r="B21" s="22" t="s">
        <v>87</v>
      </c>
      <c r="C21" s="32" t="s">
        <v>4</v>
      </c>
      <c r="D21" s="18" t="s">
        <v>21</v>
      </c>
      <c r="E21" s="23">
        <v>9</v>
      </c>
      <c r="F21" s="57">
        <v>150000</v>
      </c>
      <c r="G21" s="67">
        <f t="shared" si="4"/>
        <v>1350000</v>
      </c>
      <c r="H21" s="57">
        <v>150000</v>
      </c>
      <c r="I21" s="67">
        <f t="shared" si="5"/>
        <v>1350000</v>
      </c>
      <c r="J21" s="271">
        <f t="shared" si="6"/>
        <v>150000</v>
      </c>
      <c r="K21" s="68">
        <f t="shared" si="6"/>
        <v>1350000</v>
      </c>
    </row>
    <row r="22" spans="1:11" s="3" customFormat="1" x14ac:dyDescent="0.2">
      <c r="A22" s="18" t="s">
        <v>114</v>
      </c>
      <c r="B22" s="22" t="s">
        <v>13</v>
      </c>
      <c r="C22" s="32" t="s">
        <v>5</v>
      </c>
      <c r="D22" s="18" t="s">
        <v>21</v>
      </c>
      <c r="E22" s="23">
        <v>2</v>
      </c>
      <c r="F22" s="57">
        <v>450000</v>
      </c>
      <c r="G22" s="67">
        <f t="shared" si="4"/>
        <v>900000</v>
      </c>
      <c r="H22" s="140">
        <v>200000</v>
      </c>
      <c r="I22" s="67">
        <f t="shared" si="5"/>
        <v>400000</v>
      </c>
      <c r="J22" s="271">
        <f t="shared" si="6"/>
        <v>325000</v>
      </c>
      <c r="K22" s="68">
        <f t="shared" si="6"/>
        <v>650000</v>
      </c>
    </row>
  </sheetData>
  <mergeCells count="11">
    <mergeCell ref="B19:K19"/>
    <mergeCell ref="J4:J5"/>
    <mergeCell ref="K4:K5"/>
    <mergeCell ref="B2:K2"/>
    <mergeCell ref="B3:K3"/>
    <mergeCell ref="A4:B5"/>
    <mergeCell ref="C4:C5"/>
    <mergeCell ref="D4:D5"/>
    <mergeCell ref="E4:E5"/>
    <mergeCell ref="F4:G4"/>
    <mergeCell ref="H4:I4"/>
  </mergeCells>
  <printOptions horizontalCentered="1"/>
  <pageMargins left="0" right="0" top="0.78740157480314965" bottom="0.78740157480314965" header="0.11811023622047245" footer="0.11811023622047245"/>
  <pageSetup scale="59" fitToHeight="0" orientation="portrait" horizontalDpi="4294967293"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EF2FCF-A7A7-4D6A-AEF0-ED7CA1776EFB}">
  <sheetPr>
    <tabColor theme="3" tint="0.39997558519241921"/>
  </sheetPr>
  <dimension ref="A2:K21"/>
  <sheetViews>
    <sheetView workbookViewId="0">
      <selection activeCell="N19" sqref="N19"/>
    </sheetView>
  </sheetViews>
  <sheetFormatPr baseColWidth="10" defaultRowHeight="12.75" x14ac:dyDescent="0.2"/>
  <cols>
    <col min="1" max="1" width="6.7109375" customWidth="1"/>
    <col min="2" max="2" width="16.140625" customWidth="1"/>
    <col min="3" max="3" width="64.28515625" bestFit="1" customWidth="1"/>
    <col min="4" max="4" width="12.7109375" customWidth="1"/>
    <col min="5" max="5" width="12.28515625" customWidth="1"/>
    <col min="6" max="6" width="12.85546875" bestFit="1" customWidth="1"/>
    <col min="7" max="7" width="14.42578125" bestFit="1" customWidth="1"/>
    <col min="8" max="8" width="12.85546875" bestFit="1" customWidth="1"/>
    <col min="9" max="9" width="14.42578125" bestFit="1" customWidth="1"/>
    <col min="10" max="10" width="12.85546875" bestFit="1" customWidth="1"/>
    <col min="11" max="11" width="14.42578125" bestFit="1" customWidth="1"/>
  </cols>
  <sheetData>
    <row r="2" spans="1:11" ht="24" customHeight="1" x14ac:dyDescent="0.2">
      <c r="A2" s="70" t="s">
        <v>88</v>
      </c>
      <c r="B2" s="189" t="s">
        <v>126</v>
      </c>
      <c r="C2" s="189"/>
      <c r="D2" s="189"/>
      <c r="E2" s="189"/>
      <c r="F2" s="189"/>
      <c r="G2" s="189"/>
      <c r="H2" s="189"/>
      <c r="I2" s="189"/>
      <c r="J2" s="189"/>
      <c r="K2" s="189"/>
    </row>
    <row r="3" spans="1:11" ht="24" customHeight="1" x14ac:dyDescent="0.2">
      <c r="A3" s="71">
        <v>1</v>
      </c>
      <c r="B3" s="190" t="s">
        <v>14</v>
      </c>
      <c r="C3" s="190"/>
      <c r="D3" s="190"/>
      <c r="E3" s="190"/>
      <c r="F3" s="190"/>
      <c r="G3" s="190"/>
      <c r="H3" s="190"/>
      <c r="I3" s="190"/>
      <c r="J3" s="190"/>
      <c r="K3" s="190"/>
    </row>
    <row r="4" spans="1:11" ht="24" customHeight="1" x14ac:dyDescent="0.2">
      <c r="A4" s="190" t="s">
        <v>0</v>
      </c>
      <c r="B4" s="190"/>
      <c r="C4" s="191" t="s">
        <v>22</v>
      </c>
      <c r="D4" s="191" t="s">
        <v>21</v>
      </c>
      <c r="E4" s="191" t="s">
        <v>2</v>
      </c>
      <c r="F4" s="192" t="s">
        <v>307</v>
      </c>
      <c r="G4" s="192"/>
      <c r="H4" s="192" t="s">
        <v>308</v>
      </c>
      <c r="I4" s="192"/>
      <c r="J4" s="188" t="s">
        <v>318</v>
      </c>
      <c r="K4" s="188" t="s">
        <v>313</v>
      </c>
    </row>
    <row r="5" spans="1:11" ht="25.5" x14ac:dyDescent="0.2">
      <c r="A5" s="190"/>
      <c r="B5" s="190"/>
      <c r="C5" s="191"/>
      <c r="D5" s="191"/>
      <c r="E5" s="191"/>
      <c r="F5" s="72" t="s">
        <v>241</v>
      </c>
      <c r="G5" s="72" t="s">
        <v>242</v>
      </c>
      <c r="H5" s="143" t="s">
        <v>241</v>
      </c>
      <c r="I5" s="72" t="s">
        <v>242</v>
      </c>
      <c r="J5" s="188"/>
      <c r="K5" s="188"/>
    </row>
    <row r="6" spans="1:11" x14ac:dyDescent="0.2">
      <c r="A6" s="7" t="s">
        <v>93</v>
      </c>
      <c r="B6" s="7"/>
      <c r="C6" s="73" t="s">
        <v>46</v>
      </c>
      <c r="D6" s="8" t="s">
        <v>21</v>
      </c>
      <c r="E6" s="8">
        <v>16</v>
      </c>
      <c r="F6" s="59">
        <v>250000</v>
      </c>
      <c r="G6" s="141">
        <f>+E6*F6</f>
        <v>4000000</v>
      </c>
      <c r="H6" s="58">
        <v>300000</v>
      </c>
      <c r="I6" s="142">
        <f>+E6*H6</f>
        <v>4800000</v>
      </c>
      <c r="J6" s="272">
        <f>AVERAGE(F6,H6)</f>
        <v>275000</v>
      </c>
      <c r="K6" s="74">
        <f>AVERAGE(G6,I6)</f>
        <v>4400000</v>
      </c>
    </row>
    <row r="7" spans="1:11" x14ac:dyDescent="0.2">
      <c r="A7" s="7" t="s">
        <v>94</v>
      </c>
      <c r="B7" s="7"/>
      <c r="C7" s="73" t="s">
        <v>47</v>
      </c>
      <c r="D7" s="8" t="s">
        <v>21</v>
      </c>
      <c r="E7" s="8">
        <v>8</v>
      </c>
      <c r="F7" s="59">
        <v>100000</v>
      </c>
      <c r="G7" s="141">
        <f t="shared" ref="G7:G21" si="0">+E7*F7</f>
        <v>800000</v>
      </c>
      <c r="H7" s="160">
        <v>200000</v>
      </c>
      <c r="I7" s="161">
        <f t="shared" ref="I7:I17" si="1">+E7*H7</f>
        <v>1600000</v>
      </c>
      <c r="J7" s="272">
        <f t="shared" ref="J7:J21" si="2">AVERAGE(F7,H7)</f>
        <v>150000</v>
      </c>
      <c r="K7" s="74">
        <f t="shared" ref="K7:K21" si="3">AVERAGE(G7,I7)</f>
        <v>1200000</v>
      </c>
    </row>
    <row r="8" spans="1:11" x14ac:dyDescent="0.2">
      <c r="A8" s="7" t="s">
        <v>95</v>
      </c>
      <c r="B8" s="7"/>
      <c r="C8" s="73" t="s">
        <v>48</v>
      </c>
      <c r="D8" s="8" t="s">
        <v>21</v>
      </c>
      <c r="E8" s="8">
        <v>1</v>
      </c>
      <c r="F8" s="59">
        <v>150000</v>
      </c>
      <c r="G8" s="141">
        <f t="shared" si="0"/>
        <v>150000</v>
      </c>
      <c r="H8" s="58">
        <v>250000</v>
      </c>
      <c r="I8" s="142">
        <f t="shared" si="1"/>
        <v>250000</v>
      </c>
      <c r="J8" s="272">
        <f t="shared" si="2"/>
        <v>200000</v>
      </c>
      <c r="K8" s="74">
        <f t="shared" si="3"/>
        <v>200000</v>
      </c>
    </row>
    <row r="9" spans="1:11" x14ac:dyDescent="0.2">
      <c r="A9" s="7" t="s">
        <v>96</v>
      </c>
      <c r="B9" s="7"/>
      <c r="C9" s="73" t="s">
        <v>49</v>
      </c>
      <c r="D9" s="8" t="s">
        <v>21</v>
      </c>
      <c r="E9" s="8">
        <v>1</v>
      </c>
      <c r="F9" s="59">
        <v>100000</v>
      </c>
      <c r="G9" s="141">
        <f t="shared" si="0"/>
        <v>100000</v>
      </c>
      <c r="H9" s="58">
        <v>100000</v>
      </c>
      <c r="I9" s="142">
        <f t="shared" si="1"/>
        <v>100000</v>
      </c>
      <c r="J9" s="272">
        <f t="shared" si="2"/>
        <v>100000</v>
      </c>
      <c r="K9" s="74">
        <f t="shared" si="3"/>
        <v>100000</v>
      </c>
    </row>
    <row r="10" spans="1:11" x14ac:dyDescent="0.2">
      <c r="A10" s="7" t="s">
        <v>97</v>
      </c>
      <c r="B10" s="7"/>
      <c r="C10" s="73" t="s">
        <v>50</v>
      </c>
      <c r="D10" s="8" t="s">
        <v>21</v>
      </c>
      <c r="E10" s="8">
        <v>1</v>
      </c>
      <c r="F10" s="59">
        <v>450000</v>
      </c>
      <c r="G10" s="141">
        <f t="shared" si="0"/>
        <v>450000</v>
      </c>
      <c r="H10" s="58">
        <v>800000</v>
      </c>
      <c r="I10" s="142">
        <f t="shared" si="1"/>
        <v>800000</v>
      </c>
      <c r="J10" s="272">
        <f t="shared" si="2"/>
        <v>625000</v>
      </c>
      <c r="K10" s="74">
        <f t="shared" si="3"/>
        <v>625000</v>
      </c>
    </row>
    <row r="11" spans="1:11" x14ac:dyDescent="0.2">
      <c r="A11" s="7" t="s">
        <v>98</v>
      </c>
      <c r="B11" s="7"/>
      <c r="C11" s="73" t="s">
        <v>51</v>
      </c>
      <c r="D11" s="8" t="s">
        <v>21</v>
      </c>
      <c r="E11" s="8">
        <v>1</v>
      </c>
      <c r="F11" s="59">
        <v>100000</v>
      </c>
      <c r="G11" s="141">
        <f t="shared" si="0"/>
        <v>100000</v>
      </c>
      <c r="H11" s="58">
        <v>200000</v>
      </c>
      <c r="I11" s="142">
        <f t="shared" si="1"/>
        <v>200000</v>
      </c>
      <c r="J11" s="272">
        <f t="shared" si="2"/>
        <v>150000</v>
      </c>
      <c r="K11" s="74">
        <f t="shared" si="3"/>
        <v>150000</v>
      </c>
    </row>
    <row r="12" spans="1:11" x14ac:dyDescent="0.2">
      <c r="A12" s="7" t="s">
        <v>99</v>
      </c>
      <c r="B12" s="7"/>
      <c r="C12" s="73" t="s">
        <v>52</v>
      </c>
      <c r="D12" s="8" t="s">
        <v>21</v>
      </c>
      <c r="E12" s="8">
        <v>3</v>
      </c>
      <c r="F12" s="59">
        <v>100000</v>
      </c>
      <c r="G12" s="141">
        <f t="shared" si="0"/>
        <v>300000</v>
      </c>
      <c r="H12" s="58">
        <v>100000</v>
      </c>
      <c r="I12" s="142">
        <f t="shared" si="1"/>
        <v>300000</v>
      </c>
      <c r="J12" s="272">
        <f t="shared" si="2"/>
        <v>100000</v>
      </c>
      <c r="K12" s="74">
        <f t="shared" si="3"/>
        <v>300000</v>
      </c>
    </row>
    <row r="13" spans="1:11" x14ac:dyDescent="0.2">
      <c r="A13" s="7" t="s">
        <v>100</v>
      </c>
      <c r="B13" s="7"/>
      <c r="C13" s="73" t="s">
        <v>53</v>
      </c>
      <c r="D13" s="8" t="s">
        <v>21</v>
      </c>
      <c r="E13" s="8">
        <v>1</v>
      </c>
      <c r="F13" s="59">
        <v>150000</v>
      </c>
      <c r="G13" s="141">
        <f t="shared" si="0"/>
        <v>150000</v>
      </c>
      <c r="H13" s="58">
        <v>200000</v>
      </c>
      <c r="I13" s="142">
        <f t="shared" si="1"/>
        <v>200000</v>
      </c>
      <c r="J13" s="272">
        <f t="shared" si="2"/>
        <v>175000</v>
      </c>
      <c r="K13" s="74">
        <f t="shared" si="3"/>
        <v>175000</v>
      </c>
    </row>
    <row r="14" spans="1:11" x14ac:dyDescent="0.2">
      <c r="A14" s="7" t="s">
        <v>101</v>
      </c>
      <c r="B14" s="7"/>
      <c r="C14" s="73" t="s">
        <v>54</v>
      </c>
      <c r="D14" s="8" t="s">
        <v>21</v>
      </c>
      <c r="E14" s="8">
        <v>5</v>
      </c>
      <c r="F14" s="59">
        <v>100000</v>
      </c>
      <c r="G14" s="141">
        <f t="shared" si="0"/>
        <v>500000</v>
      </c>
      <c r="H14" s="58">
        <v>100000</v>
      </c>
      <c r="I14" s="142">
        <f t="shared" si="1"/>
        <v>500000</v>
      </c>
      <c r="J14" s="272">
        <f t="shared" si="2"/>
        <v>100000</v>
      </c>
      <c r="K14" s="74">
        <f t="shared" si="3"/>
        <v>500000</v>
      </c>
    </row>
    <row r="15" spans="1:11" x14ac:dyDescent="0.2">
      <c r="A15" s="7" t="s">
        <v>102</v>
      </c>
      <c r="B15" s="7"/>
      <c r="C15" s="73" t="s">
        <v>55</v>
      </c>
      <c r="D15" s="8" t="s">
        <v>21</v>
      </c>
      <c r="E15" s="8">
        <v>1</v>
      </c>
      <c r="F15" s="59">
        <v>250000</v>
      </c>
      <c r="G15" s="141">
        <f t="shared" si="0"/>
        <v>250000</v>
      </c>
      <c r="H15" s="58">
        <v>300000</v>
      </c>
      <c r="I15" s="142">
        <f t="shared" si="1"/>
        <v>300000</v>
      </c>
      <c r="J15" s="272">
        <f t="shared" si="2"/>
        <v>275000</v>
      </c>
      <c r="K15" s="74">
        <f t="shared" si="3"/>
        <v>275000</v>
      </c>
    </row>
    <row r="16" spans="1:11" x14ac:dyDescent="0.2">
      <c r="A16" s="7" t="s">
        <v>103</v>
      </c>
      <c r="B16" s="7"/>
      <c r="C16" s="73" t="s">
        <v>56</v>
      </c>
      <c r="D16" s="8" t="s">
        <v>21</v>
      </c>
      <c r="E16" s="8">
        <v>1</v>
      </c>
      <c r="F16" s="59">
        <v>200000</v>
      </c>
      <c r="G16" s="141">
        <f t="shared" si="0"/>
        <v>200000</v>
      </c>
      <c r="H16" s="58">
        <v>200000</v>
      </c>
      <c r="I16" s="142">
        <f t="shared" si="1"/>
        <v>200000</v>
      </c>
      <c r="J16" s="272">
        <f t="shared" si="2"/>
        <v>200000</v>
      </c>
      <c r="K16" s="74">
        <f t="shared" si="3"/>
        <v>200000</v>
      </c>
    </row>
    <row r="17" spans="1:11" x14ac:dyDescent="0.2">
      <c r="A17" s="7" t="s">
        <v>104</v>
      </c>
      <c r="B17" s="7"/>
      <c r="C17" s="73" t="s">
        <v>57</v>
      </c>
      <c r="D17" s="8" t="s">
        <v>21</v>
      </c>
      <c r="E17" s="8">
        <v>1</v>
      </c>
      <c r="F17" s="59">
        <v>150000</v>
      </c>
      <c r="G17" s="141">
        <f t="shared" si="0"/>
        <v>150000</v>
      </c>
      <c r="H17" s="58">
        <v>100000</v>
      </c>
      <c r="I17" s="142">
        <f t="shared" si="1"/>
        <v>100000</v>
      </c>
      <c r="J17" s="272">
        <f t="shared" si="2"/>
        <v>125000</v>
      </c>
      <c r="K17" s="74">
        <f t="shared" si="3"/>
        <v>125000</v>
      </c>
    </row>
    <row r="18" spans="1:11" ht="42" customHeight="1" x14ac:dyDescent="0.2">
      <c r="A18" s="75">
        <v>2</v>
      </c>
      <c r="B18" s="186" t="s">
        <v>138</v>
      </c>
      <c r="C18" s="186"/>
      <c r="D18" s="186"/>
      <c r="E18" s="186"/>
      <c r="F18" s="186"/>
      <c r="G18" s="186"/>
      <c r="H18" s="187"/>
      <c r="I18" s="186"/>
      <c r="J18" s="186"/>
      <c r="K18" s="186"/>
    </row>
    <row r="19" spans="1:11" x14ac:dyDescent="0.2">
      <c r="A19" s="7" t="s">
        <v>112</v>
      </c>
      <c r="B19" s="76" t="s">
        <v>127</v>
      </c>
      <c r="C19" s="77" t="s">
        <v>128</v>
      </c>
      <c r="D19" s="78" t="s">
        <v>21</v>
      </c>
      <c r="E19" s="79">
        <v>1</v>
      </c>
      <c r="F19" s="59">
        <v>450000</v>
      </c>
      <c r="G19" s="59">
        <f t="shared" si="0"/>
        <v>450000</v>
      </c>
      <c r="H19" s="58">
        <v>500000</v>
      </c>
      <c r="I19" s="59">
        <f>+E19*H19</f>
        <v>500000</v>
      </c>
      <c r="J19" s="272">
        <f t="shared" si="2"/>
        <v>475000</v>
      </c>
      <c r="K19" s="74">
        <f t="shared" si="3"/>
        <v>475000</v>
      </c>
    </row>
    <row r="20" spans="1:11" ht="39" customHeight="1" x14ac:dyDescent="0.2">
      <c r="A20" s="7" t="s">
        <v>113</v>
      </c>
      <c r="B20" s="7" t="s">
        <v>129</v>
      </c>
      <c r="C20" s="77" t="s">
        <v>59</v>
      </c>
      <c r="D20" s="78" t="s">
        <v>21</v>
      </c>
      <c r="E20" s="79">
        <v>1</v>
      </c>
      <c r="F20" s="59">
        <v>150000</v>
      </c>
      <c r="G20" s="59">
        <f t="shared" si="0"/>
        <v>150000</v>
      </c>
      <c r="H20" s="60">
        <v>200000</v>
      </c>
      <c r="I20" s="59">
        <f t="shared" ref="I20:I21" si="4">+E20*H20</f>
        <v>200000</v>
      </c>
      <c r="J20" s="273">
        <f t="shared" si="2"/>
        <v>175000</v>
      </c>
      <c r="K20" s="88">
        <f t="shared" si="3"/>
        <v>175000</v>
      </c>
    </row>
    <row r="21" spans="1:11" x14ac:dyDescent="0.2">
      <c r="A21" s="7" t="s">
        <v>114</v>
      </c>
      <c r="B21" s="76" t="s">
        <v>130</v>
      </c>
      <c r="C21" s="77" t="s">
        <v>58</v>
      </c>
      <c r="D21" s="78" t="s">
        <v>21</v>
      </c>
      <c r="E21" s="79">
        <v>1</v>
      </c>
      <c r="F21" s="59">
        <v>900000</v>
      </c>
      <c r="G21" s="59">
        <f t="shared" si="0"/>
        <v>900000</v>
      </c>
      <c r="H21" s="58">
        <v>500000</v>
      </c>
      <c r="I21" s="59">
        <f t="shared" si="4"/>
        <v>500000</v>
      </c>
      <c r="J21" s="273">
        <f t="shared" si="2"/>
        <v>700000</v>
      </c>
      <c r="K21" s="88">
        <f t="shared" si="3"/>
        <v>700000</v>
      </c>
    </row>
  </sheetData>
  <mergeCells count="11">
    <mergeCell ref="B18:K18"/>
    <mergeCell ref="J4:J5"/>
    <mergeCell ref="K4:K5"/>
    <mergeCell ref="B2:K2"/>
    <mergeCell ref="B3:K3"/>
    <mergeCell ref="C4:C5"/>
    <mergeCell ref="A4:B5"/>
    <mergeCell ref="D4:D5"/>
    <mergeCell ref="E4:E5"/>
    <mergeCell ref="F4:G4"/>
    <mergeCell ref="H4:I4"/>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2AFC54-B606-4C89-B5F4-82A92D4EBFF4}">
  <sheetPr>
    <tabColor rgb="FF9999FF"/>
  </sheetPr>
  <dimension ref="A2:K24"/>
  <sheetViews>
    <sheetView workbookViewId="0">
      <selection activeCell="J24" activeCellId="1" sqref="J6:J22 J24"/>
    </sheetView>
  </sheetViews>
  <sheetFormatPr baseColWidth="10" defaultRowHeight="12.75" x14ac:dyDescent="0.2"/>
  <cols>
    <col min="1" max="1" width="7.5703125" style="6" customWidth="1"/>
    <col min="2" max="2" width="14.42578125" style="6" customWidth="1"/>
    <col min="3" max="3" width="56.42578125" style="42" customWidth="1"/>
    <col min="4" max="4" width="14.85546875" style="6" customWidth="1"/>
    <col min="5" max="5" width="15.85546875" style="6" customWidth="1"/>
    <col min="6" max="6" width="12.85546875" style="6" bestFit="1" customWidth="1"/>
    <col min="7" max="9" width="14.42578125" style="6" bestFit="1" customWidth="1"/>
    <col min="10" max="10" width="14.42578125" style="6" customWidth="1"/>
    <col min="11" max="11" width="15" style="6" customWidth="1"/>
    <col min="12" max="16384" width="11.42578125" style="6"/>
  </cols>
  <sheetData>
    <row r="2" spans="1:11" ht="20.25" customHeight="1" x14ac:dyDescent="0.2">
      <c r="A2" s="80" t="s">
        <v>88</v>
      </c>
      <c r="B2" s="193" t="s">
        <v>86</v>
      </c>
      <c r="C2" s="193"/>
      <c r="D2" s="193"/>
      <c r="E2" s="193"/>
      <c r="F2" s="193"/>
      <c r="G2" s="193"/>
      <c r="H2" s="193"/>
      <c r="I2" s="193"/>
      <c r="J2" s="193"/>
      <c r="K2" s="193"/>
    </row>
    <row r="3" spans="1:11" ht="20.25" customHeight="1" x14ac:dyDescent="0.2">
      <c r="A3" s="197">
        <v>1</v>
      </c>
      <c r="B3" s="194" t="s">
        <v>14</v>
      </c>
      <c r="C3" s="194"/>
      <c r="D3" s="194"/>
      <c r="E3" s="194"/>
      <c r="F3" s="194"/>
      <c r="G3" s="194"/>
      <c r="H3" s="194"/>
      <c r="I3" s="194"/>
      <c r="J3" s="194"/>
      <c r="K3" s="194"/>
    </row>
    <row r="4" spans="1:11" ht="20.25" customHeight="1" x14ac:dyDescent="0.2">
      <c r="A4" s="197"/>
      <c r="B4" s="197" t="s">
        <v>0</v>
      </c>
      <c r="C4" s="198" t="s">
        <v>22</v>
      </c>
      <c r="D4" s="198" t="s">
        <v>21</v>
      </c>
      <c r="E4" s="198" t="s">
        <v>2</v>
      </c>
      <c r="F4" s="197" t="s">
        <v>307</v>
      </c>
      <c r="G4" s="197"/>
      <c r="H4" s="197" t="s">
        <v>308</v>
      </c>
      <c r="I4" s="197"/>
      <c r="J4" s="188" t="s">
        <v>318</v>
      </c>
      <c r="K4" s="188" t="s">
        <v>313</v>
      </c>
    </row>
    <row r="5" spans="1:11" ht="30" customHeight="1" x14ac:dyDescent="0.2">
      <c r="A5" s="197"/>
      <c r="B5" s="197"/>
      <c r="C5" s="198"/>
      <c r="D5" s="198"/>
      <c r="E5" s="198"/>
      <c r="F5" s="80" t="s">
        <v>241</v>
      </c>
      <c r="G5" s="80" t="s">
        <v>242</v>
      </c>
      <c r="H5" s="145" t="s">
        <v>241</v>
      </c>
      <c r="I5" s="80" t="s">
        <v>242</v>
      </c>
      <c r="J5" s="188"/>
      <c r="K5" s="188"/>
    </row>
    <row r="6" spans="1:11" x14ac:dyDescent="0.2">
      <c r="A6" s="7" t="s">
        <v>93</v>
      </c>
      <c r="B6" s="7"/>
      <c r="C6" s="44" t="s">
        <v>23</v>
      </c>
      <c r="D6" s="7" t="s">
        <v>21</v>
      </c>
      <c r="E6" s="8">
        <v>6</v>
      </c>
      <c r="F6" s="59">
        <v>250000</v>
      </c>
      <c r="G6" s="141">
        <f>+F6*E6</f>
        <v>1500000</v>
      </c>
      <c r="H6" s="58">
        <v>200000</v>
      </c>
      <c r="I6" s="142">
        <f>+H6*E6</f>
        <v>1200000</v>
      </c>
      <c r="J6" s="272">
        <f>AVERAGE(F6,H6)</f>
        <v>225000</v>
      </c>
      <c r="K6" s="74">
        <f>AVERAGE(G6,I6)</f>
        <v>1350000</v>
      </c>
    </row>
    <row r="7" spans="1:11" x14ac:dyDescent="0.2">
      <c r="A7" s="7" t="s">
        <v>94</v>
      </c>
      <c r="B7" s="7"/>
      <c r="C7" s="73" t="s">
        <v>24</v>
      </c>
      <c r="D7" s="7" t="s">
        <v>21</v>
      </c>
      <c r="E7" s="8">
        <v>1</v>
      </c>
      <c r="F7" s="59">
        <v>250000</v>
      </c>
      <c r="G7" s="141">
        <f t="shared" ref="G7:G24" si="0">+F7*E7</f>
        <v>250000</v>
      </c>
      <c r="H7" s="58">
        <v>150000</v>
      </c>
      <c r="I7" s="142">
        <f t="shared" ref="I7:I24" si="1">+H7*E7</f>
        <v>150000</v>
      </c>
      <c r="J7" s="272">
        <f t="shared" ref="J7:J24" si="2">AVERAGE(F7,H7)</f>
        <v>200000</v>
      </c>
      <c r="K7" s="74">
        <f t="shared" ref="K7:K24" si="3">AVERAGE(G7,I7)</f>
        <v>200000</v>
      </c>
    </row>
    <row r="8" spans="1:11" x14ac:dyDescent="0.2">
      <c r="A8" s="7" t="s">
        <v>95</v>
      </c>
      <c r="B8" s="7"/>
      <c r="C8" s="73" t="s">
        <v>25</v>
      </c>
      <c r="D8" s="7" t="s">
        <v>21</v>
      </c>
      <c r="E8" s="8">
        <v>1</v>
      </c>
      <c r="F8" s="59">
        <v>100000</v>
      </c>
      <c r="G8" s="141">
        <f t="shared" si="0"/>
        <v>100000</v>
      </c>
      <c r="H8" s="58">
        <v>150000</v>
      </c>
      <c r="I8" s="142">
        <f t="shared" si="1"/>
        <v>150000</v>
      </c>
      <c r="J8" s="272">
        <f t="shared" si="2"/>
        <v>125000</v>
      </c>
      <c r="K8" s="74">
        <f t="shared" si="3"/>
        <v>125000</v>
      </c>
    </row>
    <row r="9" spans="1:11" x14ac:dyDescent="0.2">
      <c r="A9" s="7" t="s">
        <v>96</v>
      </c>
      <c r="B9" s="7"/>
      <c r="C9" s="73" t="s">
        <v>26</v>
      </c>
      <c r="D9" s="7" t="s">
        <v>21</v>
      </c>
      <c r="E9" s="8">
        <v>24</v>
      </c>
      <c r="F9" s="59">
        <v>100000</v>
      </c>
      <c r="G9" s="141">
        <f t="shared" si="0"/>
        <v>2400000</v>
      </c>
      <c r="H9" s="58">
        <v>150000</v>
      </c>
      <c r="I9" s="142">
        <f t="shared" si="1"/>
        <v>3600000</v>
      </c>
      <c r="J9" s="272">
        <f t="shared" si="2"/>
        <v>125000</v>
      </c>
      <c r="K9" s="74">
        <f t="shared" si="3"/>
        <v>3000000</v>
      </c>
    </row>
    <row r="10" spans="1:11" x14ac:dyDescent="0.2">
      <c r="A10" s="7" t="s">
        <v>97</v>
      </c>
      <c r="B10" s="7"/>
      <c r="C10" s="44" t="s">
        <v>27</v>
      </c>
      <c r="D10" s="7" t="s">
        <v>21</v>
      </c>
      <c r="E10" s="8">
        <v>3</v>
      </c>
      <c r="F10" s="81"/>
      <c r="G10" s="144"/>
      <c r="H10" s="58">
        <v>150000</v>
      </c>
      <c r="I10" s="142">
        <f t="shared" si="1"/>
        <v>450000</v>
      </c>
      <c r="J10" s="272">
        <f t="shared" si="2"/>
        <v>150000</v>
      </c>
      <c r="K10" s="74">
        <f t="shared" si="3"/>
        <v>450000</v>
      </c>
    </row>
    <row r="11" spans="1:11" x14ac:dyDescent="0.2">
      <c r="A11" s="7" t="s">
        <v>98</v>
      </c>
      <c r="B11" s="7"/>
      <c r="C11" s="73" t="s">
        <v>28</v>
      </c>
      <c r="D11" s="7" t="s">
        <v>21</v>
      </c>
      <c r="E11" s="8">
        <v>1</v>
      </c>
      <c r="F11" s="59">
        <v>250000</v>
      </c>
      <c r="G11" s="141">
        <f t="shared" si="0"/>
        <v>250000</v>
      </c>
      <c r="H11" s="58">
        <v>300000</v>
      </c>
      <c r="I11" s="142">
        <f t="shared" si="1"/>
        <v>300000</v>
      </c>
      <c r="J11" s="272">
        <f t="shared" si="2"/>
        <v>275000</v>
      </c>
      <c r="K11" s="74">
        <f t="shared" si="3"/>
        <v>275000</v>
      </c>
    </row>
    <row r="12" spans="1:11" x14ac:dyDescent="0.2">
      <c r="A12" s="7" t="s">
        <v>99</v>
      </c>
      <c r="B12" s="7"/>
      <c r="C12" s="73" t="s">
        <v>29</v>
      </c>
      <c r="D12" s="7" t="s">
        <v>21</v>
      </c>
      <c r="E12" s="8">
        <v>1</v>
      </c>
      <c r="F12" s="59">
        <v>150000</v>
      </c>
      <c r="G12" s="141">
        <f t="shared" si="0"/>
        <v>150000</v>
      </c>
      <c r="H12" s="58">
        <v>200000</v>
      </c>
      <c r="I12" s="142">
        <f t="shared" si="1"/>
        <v>200000</v>
      </c>
      <c r="J12" s="272">
        <f t="shared" si="2"/>
        <v>175000</v>
      </c>
      <c r="K12" s="74">
        <f t="shared" si="3"/>
        <v>175000</v>
      </c>
    </row>
    <row r="13" spans="1:11" x14ac:dyDescent="0.2">
      <c r="A13" s="7" t="s">
        <v>100</v>
      </c>
      <c r="B13" s="7"/>
      <c r="C13" s="73" t="s">
        <v>30</v>
      </c>
      <c r="D13" s="7" t="s">
        <v>21</v>
      </c>
      <c r="E13" s="8">
        <v>1</v>
      </c>
      <c r="F13" s="59">
        <v>450000</v>
      </c>
      <c r="G13" s="141">
        <f t="shared" si="0"/>
        <v>450000</v>
      </c>
      <c r="H13" s="58">
        <v>500000</v>
      </c>
      <c r="I13" s="142">
        <f t="shared" si="1"/>
        <v>500000</v>
      </c>
      <c r="J13" s="272">
        <f t="shared" si="2"/>
        <v>475000</v>
      </c>
      <c r="K13" s="74">
        <f t="shared" si="3"/>
        <v>475000</v>
      </c>
    </row>
    <row r="14" spans="1:11" x14ac:dyDescent="0.2">
      <c r="A14" s="7" t="s">
        <v>101</v>
      </c>
      <c r="B14" s="7"/>
      <c r="C14" s="73" t="s">
        <v>31</v>
      </c>
      <c r="D14" s="7" t="s">
        <v>21</v>
      </c>
      <c r="E14" s="8">
        <v>5</v>
      </c>
      <c r="F14" s="59">
        <v>100000</v>
      </c>
      <c r="G14" s="141">
        <f t="shared" si="0"/>
        <v>500000</v>
      </c>
      <c r="H14" s="58">
        <v>200000</v>
      </c>
      <c r="I14" s="142">
        <f t="shared" si="1"/>
        <v>1000000</v>
      </c>
      <c r="J14" s="272">
        <f t="shared" si="2"/>
        <v>150000</v>
      </c>
      <c r="K14" s="74">
        <f t="shared" si="3"/>
        <v>750000</v>
      </c>
    </row>
    <row r="15" spans="1:11" x14ac:dyDescent="0.2">
      <c r="A15" s="7" t="s">
        <v>102</v>
      </c>
      <c r="B15" s="7"/>
      <c r="C15" s="73" t="s">
        <v>32</v>
      </c>
      <c r="D15" s="7" t="s">
        <v>21</v>
      </c>
      <c r="E15" s="8">
        <v>1</v>
      </c>
      <c r="F15" s="59">
        <v>100000</v>
      </c>
      <c r="G15" s="141">
        <f t="shared" si="0"/>
        <v>100000</v>
      </c>
      <c r="H15" s="58">
        <v>500000</v>
      </c>
      <c r="I15" s="142">
        <f t="shared" si="1"/>
        <v>500000</v>
      </c>
      <c r="J15" s="272">
        <f t="shared" si="2"/>
        <v>300000</v>
      </c>
      <c r="K15" s="74">
        <f t="shared" si="3"/>
        <v>300000</v>
      </c>
    </row>
    <row r="16" spans="1:11" ht="19.5" customHeight="1" x14ac:dyDescent="0.2">
      <c r="A16" s="7" t="s">
        <v>103</v>
      </c>
      <c r="B16" s="7"/>
      <c r="C16" s="73" t="s">
        <v>33</v>
      </c>
      <c r="D16" s="7" t="s">
        <v>21</v>
      </c>
      <c r="E16" s="8">
        <v>2</v>
      </c>
      <c r="F16" s="59">
        <v>500000</v>
      </c>
      <c r="G16" s="141">
        <f t="shared" si="0"/>
        <v>1000000</v>
      </c>
      <c r="H16" s="58">
        <v>400000</v>
      </c>
      <c r="I16" s="142">
        <f t="shared" si="1"/>
        <v>800000</v>
      </c>
      <c r="J16" s="272">
        <f t="shared" si="2"/>
        <v>450000</v>
      </c>
      <c r="K16" s="74">
        <f t="shared" si="3"/>
        <v>900000</v>
      </c>
    </row>
    <row r="17" spans="1:11" ht="24" x14ac:dyDescent="0.2">
      <c r="A17" s="7" t="s">
        <v>104</v>
      </c>
      <c r="B17" s="78"/>
      <c r="C17" s="82" t="s">
        <v>131</v>
      </c>
      <c r="D17" s="7" t="s">
        <v>21</v>
      </c>
      <c r="E17" s="83">
        <v>12</v>
      </c>
      <c r="F17" s="84">
        <v>150000</v>
      </c>
      <c r="G17" s="141">
        <f t="shared" si="0"/>
        <v>1800000</v>
      </c>
      <c r="H17" s="146">
        <v>200000</v>
      </c>
      <c r="I17" s="142">
        <f t="shared" si="1"/>
        <v>2400000</v>
      </c>
      <c r="J17" s="272">
        <f t="shared" si="2"/>
        <v>175000</v>
      </c>
      <c r="K17" s="74">
        <f t="shared" si="3"/>
        <v>2100000</v>
      </c>
    </row>
    <row r="18" spans="1:11" ht="24" x14ac:dyDescent="0.2">
      <c r="A18" s="7" t="s">
        <v>105</v>
      </c>
      <c r="B18" s="25"/>
      <c r="C18" s="82" t="s">
        <v>132</v>
      </c>
      <c r="D18" s="7" t="s">
        <v>21</v>
      </c>
      <c r="E18" s="83">
        <v>1</v>
      </c>
      <c r="F18" s="84">
        <v>250000</v>
      </c>
      <c r="G18" s="141">
        <f t="shared" si="0"/>
        <v>250000</v>
      </c>
      <c r="H18" s="146">
        <v>300000</v>
      </c>
      <c r="I18" s="142">
        <f t="shared" si="1"/>
        <v>300000</v>
      </c>
      <c r="J18" s="272">
        <f t="shared" si="2"/>
        <v>275000</v>
      </c>
      <c r="K18" s="74">
        <f t="shared" si="3"/>
        <v>275000</v>
      </c>
    </row>
    <row r="19" spans="1:11" ht="24" x14ac:dyDescent="0.2">
      <c r="A19" s="7" t="s">
        <v>106</v>
      </c>
      <c r="B19" s="25"/>
      <c r="C19" s="82" t="s">
        <v>133</v>
      </c>
      <c r="D19" s="7" t="s">
        <v>21</v>
      </c>
      <c r="E19" s="83">
        <v>2</v>
      </c>
      <c r="F19" s="84">
        <v>250000</v>
      </c>
      <c r="G19" s="141">
        <f t="shared" si="0"/>
        <v>500000</v>
      </c>
      <c r="H19" s="146">
        <v>480000</v>
      </c>
      <c r="I19" s="142">
        <f t="shared" si="1"/>
        <v>960000</v>
      </c>
      <c r="J19" s="272">
        <f t="shared" si="2"/>
        <v>365000</v>
      </c>
      <c r="K19" s="74">
        <f t="shared" si="3"/>
        <v>730000</v>
      </c>
    </row>
    <row r="20" spans="1:11" ht="24" x14ac:dyDescent="0.2">
      <c r="A20" s="7" t="s">
        <v>107</v>
      </c>
      <c r="B20" s="25"/>
      <c r="C20" s="82" t="s">
        <v>134</v>
      </c>
      <c r="D20" s="7" t="s">
        <v>21</v>
      </c>
      <c r="E20" s="83">
        <v>12</v>
      </c>
      <c r="F20" s="84">
        <v>15000</v>
      </c>
      <c r="G20" s="141">
        <f t="shared" si="0"/>
        <v>180000</v>
      </c>
      <c r="H20" s="146">
        <v>20000</v>
      </c>
      <c r="I20" s="142">
        <f t="shared" si="1"/>
        <v>240000</v>
      </c>
      <c r="J20" s="272">
        <f t="shared" si="2"/>
        <v>17500</v>
      </c>
      <c r="K20" s="74">
        <f t="shared" si="3"/>
        <v>210000</v>
      </c>
    </row>
    <row r="21" spans="1:11" ht="24" x14ac:dyDescent="0.2">
      <c r="A21" s="7" t="s">
        <v>108</v>
      </c>
      <c r="B21" s="25"/>
      <c r="C21" s="82" t="s">
        <v>135</v>
      </c>
      <c r="D21" s="7" t="s">
        <v>21</v>
      </c>
      <c r="E21" s="83">
        <v>28</v>
      </c>
      <c r="F21" s="84">
        <v>15000</v>
      </c>
      <c r="G21" s="141">
        <f t="shared" si="0"/>
        <v>420000</v>
      </c>
      <c r="H21" s="146">
        <v>80000</v>
      </c>
      <c r="I21" s="142">
        <f t="shared" si="1"/>
        <v>2240000</v>
      </c>
      <c r="J21" s="272">
        <f t="shared" si="2"/>
        <v>47500</v>
      </c>
      <c r="K21" s="74">
        <f t="shared" si="3"/>
        <v>1330000</v>
      </c>
    </row>
    <row r="22" spans="1:11" x14ac:dyDescent="0.2">
      <c r="A22" s="7" t="s">
        <v>109</v>
      </c>
      <c r="B22" s="25"/>
      <c r="C22" s="82" t="s">
        <v>136</v>
      </c>
      <c r="D22" s="7" t="s">
        <v>21</v>
      </c>
      <c r="E22" s="83">
        <v>2</v>
      </c>
      <c r="F22" s="84">
        <v>150000</v>
      </c>
      <c r="G22" s="141">
        <f t="shared" si="0"/>
        <v>300000</v>
      </c>
      <c r="H22" s="146">
        <v>100000</v>
      </c>
      <c r="I22" s="142">
        <f t="shared" si="1"/>
        <v>200000</v>
      </c>
      <c r="J22" s="272">
        <f t="shared" si="2"/>
        <v>125000</v>
      </c>
      <c r="K22" s="74">
        <f t="shared" si="3"/>
        <v>250000</v>
      </c>
    </row>
    <row r="23" spans="1:11" ht="28.5" customHeight="1" x14ac:dyDescent="0.2">
      <c r="A23" s="85">
        <v>2</v>
      </c>
      <c r="B23" s="195" t="s">
        <v>261</v>
      </c>
      <c r="C23" s="195"/>
      <c r="D23" s="195"/>
      <c r="E23" s="195"/>
      <c r="F23" s="195"/>
      <c r="G23" s="195"/>
      <c r="H23" s="196"/>
      <c r="I23" s="195"/>
      <c r="J23" s="195"/>
      <c r="K23" s="195"/>
    </row>
    <row r="24" spans="1:11" ht="18.75" customHeight="1" x14ac:dyDescent="0.2">
      <c r="A24" s="7" t="s">
        <v>112</v>
      </c>
      <c r="B24" s="25" t="s">
        <v>137</v>
      </c>
      <c r="C24" s="86" t="s">
        <v>3</v>
      </c>
      <c r="D24" s="76" t="s">
        <v>21</v>
      </c>
      <c r="E24" s="87">
        <v>1</v>
      </c>
      <c r="F24" s="84">
        <v>450000</v>
      </c>
      <c r="G24" s="59">
        <f t="shared" si="0"/>
        <v>450000</v>
      </c>
      <c r="H24" s="158">
        <v>500000</v>
      </c>
      <c r="I24" s="159">
        <f t="shared" si="1"/>
        <v>500000</v>
      </c>
      <c r="J24" s="273">
        <f t="shared" si="2"/>
        <v>475000</v>
      </c>
      <c r="K24" s="88">
        <f t="shared" si="3"/>
        <v>475000</v>
      </c>
    </row>
  </sheetData>
  <mergeCells count="12">
    <mergeCell ref="A3:A5"/>
    <mergeCell ref="F4:G4"/>
    <mergeCell ref="H4:I4"/>
    <mergeCell ref="B4:B5"/>
    <mergeCell ref="C4:C5"/>
    <mergeCell ref="D4:D5"/>
    <mergeCell ref="E4:E5"/>
    <mergeCell ref="J4:J5"/>
    <mergeCell ref="K4:K5"/>
    <mergeCell ref="B2:K2"/>
    <mergeCell ref="B3:K3"/>
    <mergeCell ref="B23:K23"/>
  </mergeCells>
  <pageMargins left="0.7" right="0.7" top="0.75" bottom="0.75" header="0.3" footer="0.3"/>
  <pageSetup paperSize="41"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BEBDEA-3179-458F-B443-BA3F6114824C}">
  <sheetPr>
    <tabColor rgb="FF00CCFF"/>
  </sheetPr>
  <dimension ref="A2:K15"/>
  <sheetViews>
    <sheetView workbookViewId="0">
      <selection activeCell="J15" activeCellId="1" sqref="J6:J13 J15"/>
    </sheetView>
  </sheetViews>
  <sheetFormatPr baseColWidth="10" defaultRowHeight="12.75" x14ac:dyDescent="0.2"/>
  <cols>
    <col min="1" max="1" width="10.28515625" customWidth="1"/>
    <col min="2" max="2" width="15.28515625" customWidth="1"/>
    <col min="3" max="3" width="48.140625" customWidth="1"/>
    <col min="4" max="4" width="14.5703125" customWidth="1"/>
    <col min="5" max="5" width="13.7109375" customWidth="1"/>
    <col min="6" max="6" width="12.85546875" bestFit="1" customWidth="1"/>
    <col min="7" max="7" width="14.42578125" bestFit="1" customWidth="1"/>
    <col min="8" max="8" width="12.85546875" bestFit="1" customWidth="1"/>
    <col min="9" max="9" width="13.85546875" bestFit="1" customWidth="1"/>
    <col min="10" max="10" width="12.85546875" bestFit="1" customWidth="1"/>
    <col min="11" max="11" width="15.42578125" customWidth="1"/>
  </cols>
  <sheetData>
    <row r="2" spans="1:11" ht="20.25" customHeight="1" x14ac:dyDescent="0.2">
      <c r="A2" s="89" t="s">
        <v>88</v>
      </c>
      <c r="B2" s="199" t="s">
        <v>85</v>
      </c>
      <c r="C2" s="199"/>
      <c r="D2" s="199"/>
      <c r="E2" s="199"/>
      <c r="F2" s="199"/>
      <c r="G2" s="199"/>
      <c r="H2" s="199"/>
      <c r="I2" s="199"/>
      <c r="J2" s="199"/>
      <c r="K2" s="199"/>
    </row>
    <row r="3" spans="1:11" ht="20.25" customHeight="1" x14ac:dyDescent="0.2">
      <c r="A3" s="199">
        <v>1</v>
      </c>
      <c r="B3" s="200" t="s">
        <v>14</v>
      </c>
      <c r="C3" s="200"/>
      <c r="D3" s="200"/>
      <c r="E3" s="200"/>
      <c r="F3" s="200"/>
      <c r="G3" s="200"/>
      <c r="H3" s="200"/>
      <c r="I3" s="200"/>
      <c r="J3" s="200"/>
      <c r="K3" s="200"/>
    </row>
    <row r="4" spans="1:11" ht="20.25" customHeight="1" x14ac:dyDescent="0.2">
      <c r="A4" s="199"/>
      <c r="B4" s="199" t="s">
        <v>0</v>
      </c>
      <c r="C4" s="199" t="s">
        <v>22</v>
      </c>
      <c r="D4" s="199" t="s">
        <v>21</v>
      </c>
      <c r="E4" s="199" t="s">
        <v>2</v>
      </c>
      <c r="F4" s="199" t="s">
        <v>307</v>
      </c>
      <c r="G4" s="199"/>
      <c r="H4" s="199" t="s">
        <v>308</v>
      </c>
      <c r="I4" s="199"/>
      <c r="J4" s="188" t="s">
        <v>318</v>
      </c>
      <c r="K4" s="188" t="s">
        <v>313</v>
      </c>
    </row>
    <row r="5" spans="1:11" ht="30.75" customHeight="1" x14ac:dyDescent="0.2">
      <c r="A5" s="199"/>
      <c r="B5" s="199"/>
      <c r="C5" s="199"/>
      <c r="D5" s="199"/>
      <c r="E5" s="199"/>
      <c r="F5" s="89" t="s">
        <v>241</v>
      </c>
      <c r="G5" s="89" t="s">
        <v>242</v>
      </c>
      <c r="H5" s="89" t="s">
        <v>241</v>
      </c>
      <c r="I5" s="89" t="s">
        <v>242</v>
      </c>
      <c r="J5" s="188"/>
      <c r="K5" s="188"/>
    </row>
    <row r="6" spans="1:11" ht="25.5" x14ac:dyDescent="0.2">
      <c r="A6" s="7" t="s">
        <v>93</v>
      </c>
      <c r="B6" s="7"/>
      <c r="C6" s="44" t="s">
        <v>34</v>
      </c>
      <c r="D6" s="7" t="s">
        <v>21</v>
      </c>
      <c r="E6" s="8">
        <v>8</v>
      </c>
      <c r="F6" s="59">
        <v>250000</v>
      </c>
      <c r="G6" s="59">
        <f>+F6*E6</f>
        <v>2000000</v>
      </c>
      <c r="H6" s="60">
        <v>200000</v>
      </c>
      <c r="I6" s="62">
        <f>+E6*H6</f>
        <v>1600000</v>
      </c>
      <c r="J6" s="273">
        <f>AVERAGE(F6,H6)</f>
        <v>225000</v>
      </c>
      <c r="K6" s="88">
        <f>AVERAGE(G6,I6)</f>
        <v>1800000</v>
      </c>
    </row>
    <row r="7" spans="1:11" ht="25.5" x14ac:dyDescent="0.2">
      <c r="A7" s="7" t="s">
        <v>94</v>
      </c>
      <c r="B7" s="7"/>
      <c r="C7" s="44" t="s">
        <v>35</v>
      </c>
      <c r="D7" s="7" t="s">
        <v>21</v>
      </c>
      <c r="E7" s="8">
        <v>8</v>
      </c>
      <c r="F7" s="59">
        <v>150000</v>
      </c>
      <c r="G7" s="59">
        <f t="shared" ref="G7:G15" si="0">+F7*E7</f>
        <v>1200000</v>
      </c>
      <c r="H7" s="60">
        <v>200000</v>
      </c>
      <c r="I7" s="62">
        <f t="shared" ref="I7:I15" si="1">+E7*H7</f>
        <v>1600000</v>
      </c>
      <c r="J7" s="273">
        <f t="shared" ref="J7:J15" si="2">AVERAGE(F7,H7)</f>
        <v>175000</v>
      </c>
      <c r="K7" s="88">
        <f t="shared" ref="K7:K15" si="3">AVERAGE(G7,I7)</f>
        <v>1400000</v>
      </c>
    </row>
    <row r="8" spans="1:11" ht="25.5" x14ac:dyDescent="0.2">
      <c r="A8" s="7" t="s">
        <v>95</v>
      </c>
      <c r="B8" s="7"/>
      <c r="C8" s="44" t="s">
        <v>36</v>
      </c>
      <c r="D8" s="7" t="s">
        <v>21</v>
      </c>
      <c r="E8" s="8">
        <v>8</v>
      </c>
      <c r="F8" s="59">
        <v>100000</v>
      </c>
      <c r="G8" s="59">
        <f t="shared" si="0"/>
        <v>800000</v>
      </c>
      <c r="H8" s="60">
        <v>150000</v>
      </c>
      <c r="I8" s="62">
        <f t="shared" si="1"/>
        <v>1200000</v>
      </c>
      <c r="J8" s="273">
        <f t="shared" si="2"/>
        <v>125000</v>
      </c>
      <c r="K8" s="88">
        <f t="shared" si="3"/>
        <v>1000000</v>
      </c>
    </row>
    <row r="9" spans="1:11" ht="25.5" x14ac:dyDescent="0.2">
      <c r="A9" s="7" t="s">
        <v>96</v>
      </c>
      <c r="B9" s="7"/>
      <c r="C9" s="44" t="s">
        <v>37</v>
      </c>
      <c r="D9" s="7" t="s">
        <v>21</v>
      </c>
      <c r="E9" s="8">
        <v>6</v>
      </c>
      <c r="F9" s="59">
        <v>100000</v>
      </c>
      <c r="G9" s="59">
        <f t="shared" si="0"/>
        <v>600000</v>
      </c>
      <c r="H9" s="60">
        <v>150000</v>
      </c>
      <c r="I9" s="62">
        <f t="shared" si="1"/>
        <v>900000</v>
      </c>
      <c r="J9" s="273">
        <f t="shared" si="2"/>
        <v>125000</v>
      </c>
      <c r="K9" s="88">
        <f t="shared" si="3"/>
        <v>750000</v>
      </c>
    </row>
    <row r="10" spans="1:11" ht="24.75" customHeight="1" x14ac:dyDescent="0.2">
      <c r="A10" s="7" t="s">
        <v>97</v>
      </c>
      <c r="B10" s="7"/>
      <c r="C10" s="44" t="s">
        <v>38</v>
      </c>
      <c r="D10" s="7" t="s">
        <v>21</v>
      </c>
      <c r="E10" s="8">
        <v>5</v>
      </c>
      <c r="F10" s="59">
        <v>100000</v>
      </c>
      <c r="G10" s="59">
        <f t="shared" si="0"/>
        <v>500000</v>
      </c>
      <c r="H10" s="60">
        <v>100000</v>
      </c>
      <c r="I10" s="62">
        <f t="shared" si="1"/>
        <v>500000</v>
      </c>
      <c r="J10" s="273">
        <f t="shared" si="2"/>
        <v>100000</v>
      </c>
      <c r="K10" s="88">
        <f t="shared" si="3"/>
        <v>500000</v>
      </c>
    </row>
    <row r="11" spans="1:11" ht="51" x14ac:dyDescent="0.2">
      <c r="A11" s="7" t="s">
        <v>98</v>
      </c>
      <c r="B11" s="7"/>
      <c r="C11" s="44" t="s">
        <v>43</v>
      </c>
      <c r="D11" s="7" t="s">
        <v>21</v>
      </c>
      <c r="E11" s="8">
        <v>1</v>
      </c>
      <c r="F11" s="59">
        <v>250000</v>
      </c>
      <c r="G11" s="59">
        <f t="shared" si="0"/>
        <v>250000</v>
      </c>
      <c r="H11" s="60">
        <v>800000</v>
      </c>
      <c r="I11" s="62">
        <f t="shared" si="1"/>
        <v>800000</v>
      </c>
      <c r="J11" s="273">
        <f t="shared" si="2"/>
        <v>525000</v>
      </c>
      <c r="K11" s="88">
        <f t="shared" si="3"/>
        <v>525000</v>
      </c>
    </row>
    <row r="12" spans="1:11" ht="81" customHeight="1" x14ac:dyDescent="0.2">
      <c r="A12" s="7" t="s">
        <v>99</v>
      </c>
      <c r="B12" s="7"/>
      <c r="C12" s="44" t="s">
        <v>42</v>
      </c>
      <c r="D12" s="7" t="s">
        <v>21</v>
      </c>
      <c r="E12" s="8">
        <v>1</v>
      </c>
      <c r="F12" s="59">
        <v>250000</v>
      </c>
      <c r="G12" s="59">
        <f t="shared" si="0"/>
        <v>250000</v>
      </c>
      <c r="H12" s="60">
        <v>800000</v>
      </c>
      <c r="I12" s="62">
        <f t="shared" si="1"/>
        <v>800000</v>
      </c>
      <c r="J12" s="273">
        <f t="shared" si="2"/>
        <v>525000</v>
      </c>
      <c r="K12" s="88">
        <f t="shared" si="3"/>
        <v>525000</v>
      </c>
    </row>
    <row r="13" spans="1:11" ht="57" customHeight="1" x14ac:dyDescent="0.2">
      <c r="A13" s="7" t="s">
        <v>101</v>
      </c>
      <c r="B13" s="7"/>
      <c r="C13" s="44" t="s">
        <v>40</v>
      </c>
      <c r="D13" s="7" t="s">
        <v>21</v>
      </c>
      <c r="E13" s="8">
        <v>1</v>
      </c>
      <c r="F13" s="59">
        <v>150000</v>
      </c>
      <c r="G13" s="59">
        <f t="shared" si="0"/>
        <v>150000</v>
      </c>
      <c r="H13" s="60">
        <v>200000</v>
      </c>
      <c r="I13" s="62">
        <f t="shared" si="1"/>
        <v>200000</v>
      </c>
      <c r="J13" s="273">
        <f>AVERAGE(F13,H13)</f>
        <v>175000</v>
      </c>
      <c r="K13" s="88">
        <f t="shared" si="3"/>
        <v>175000</v>
      </c>
    </row>
    <row r="14" spans="1:11" ht="19.5" customHeight="1" x14ac:dyDescent="0.2">
      <c r="A14" s="89" t="s">
        <v>111</v>
      </c>
      <c r="B14" s="200" t="s">
        <v>261</v>
      </c>
      <c r="C14" s="200"/>
      <c r="D14" s="200"/>
      <c r="E14" s="200"/>
      <c r="F14" s="200"/>
      <c r="G14" s="200"/>
      <c r="H14" s="200"/>
      <c r="I14" s="200"/>
      <c r="J14" s="200"/>
      <c r="K14" s="200"/>
    </row>
    <row r="15" spans="1:11" ht="22.5" customHeight="1" x14ac:dyDescent="0.2">
      <c r="A15" s="7" t="s">
        <v>112</v>
      </c>
      <c r="B15" s="78" t="s">
        <v>137</v>
      </c>
      <c r="C15" s="90" t="s">
        <v>128</v>
      </c>
      <c r="D15" s="78" t="s">
        <v>21</v>
      </c>
      <c r="E15" s="79">
        <v>1</v>
      </c>
      <c r="F15" s="91">
        <v>450000</v>
      </c>
      <c r="G15" s="59">
        <f t="shared" si="0"/>
        <v>450000</v>
      </c>
      <c r="H15" s="92">
        <v>500000</v>
      </c>
      <c r="I15" s="62">
        <f t="shared" si="1"/>
        <v>500000</v>
      </c>
      <c r="J15" s="273">
        <f t="shared" si="2"/>
        <v>475000</v>
      </c>
      <c r="K15" s="88">
        <f t="shared" si="3"/>
        <v>475000</v>
      </c>
    </row>
  </sheetData>
  <mergeCells count="12">
    <mergeCell ref="A3:A5"/>
    <mergeCell ref="B4:B5"/>
    <mergeCell ref="C4:C5"/>
    <mergeCell ref="D4:D5"/>
    <mergeCell ref="E4:E5"/>
    <mergeCell ref="J4:J5"/>
    <mergeCell ref="K4:K5"/>
    <mergeCell ref="B2:K2"/>
    <mergeCell ref="B3:K3"/>
    <mergeCell ref="B14:K14"/>
    <mergeCell ref="F4:G4"/>
    <mergeCell ref="H4:I4"/>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6367AB-DB87-46F3-AE71-C6DA9CBB7392}">
  <sheetPr>
    <tabColor rgb="FF00B050"/>
  </sheetPr>
  <dimension ref="A2:K13"/>
  <sheetViews>
    <sheetView workbookViewId="0">
      <selection activeCell="J6" sqref="J6:J13"/>
    </sheetView>
  </sheetViews>
  <sheetFormatPr baseColWidth="10" defaultRowHeight="12.75" x14ac:dyDescent="0.2"/>
  <cols>
    <col min="1" max="1" width="8.42578125" customWidth="1"/>
    <col min="2" max="2" width="14.5703125" customWidth="1"/>
    <col min="3" max="3" width="58.7109375" customWidth="1"/>
    <col min="4" max="4" width="16.42578125" customWidth="1"/>
    <col min="5" max="5" width="16.28515625" customWidth="1"/>
    <col min="6" max="6" width="12.85546875" bestFit="1" customWidth="1"/>
    <col min="7" max="7" width="13.85546875" bestFit="1" customWidth="1"/>
    <col min="8" max="8" width="12.85546875" bestFit="1" customWidth="1"/>
    <col min="9" max="9" width="14.42578125" bestFit="1" customWidth="1"/>
    <col min="10" max="10" width="12.85546875" bestFit="1" customWidth="1"/>
    <col min="11" max="11" width="15.28515625" customWidth="1"/>
  </cols>
  <sheetData>
    <row r="2" spans="1:11" ht="31.5" customHeight="1" x14ac:dyDescent="0.2">
      <c r="A2" s="55" t="s">
        <v>88</v>
      </c>
      <c r="B2" s="201" t="s">
        <v>84</v>
      </c>
      <c r="C2" s="201"/>
      <c r="D2" s="201"/>
      <c r="E2" s="201"/>
      <c r="F2" s="201"/>
      <c r="G2" s="201"/>
      <c r="H2" s="201"/>
      <c r="I2" s="201"/>
      <c r="J2" s="201"/>
      <c r="K2" s="201"/>
    </row>
    <row r="3" spans="1:11" ht="31.5" customHeight="1" x14ac:dyDescent="0.2">
      <c r="A3" s="201">
        <v>1</v>
      </c>
      <c r="B3" s="202" t="s">
        <v>14</v>
      </c>
      <c r="C3" s="202"/>
      <c r="D3" s="202"/>
      <c r="E3" s="202"/>
      <c r="F3" s="202"/>
      <c r="G3" s="202"/>
      <c r="H3" s="202"/>
      <c r="I3" s="202"/>
      <c r="J3" s="202"/>
      <c r="K3" s="202"/>
    </row>
    <row r="4" spans="1:11" ht="31.5" customHeight="1" x14ac:dyDescent="0.2">
      <c r="A4" s="201"/>
      <c r="B4" s="201" t="s">
        <v>0</v>
      </c>
      <c r="C4" s="203" t="s">
        <v>22</v>
      </c>
      <c r="D4" s="203" t="s">
        <v>21</v>
      </c>
      <c r="E4" s="203" t="s">
        <v>2</v>
      </c>
      <c r="F4" s="201" t="s">
        <v>307</v>
      </c>
      <c r="G4" s="201"/>
      <c r="H4" s="201" t="s">
        <v>308</v>
      </c>
      <c r="I4" s="201"/>
      <c r="J4" s="188" t="s">
        <v>318</v>
      </c>
      <c r="K4" s="188" t="s">
        <v>313</v>
      </c>
    </row>
    <row r="5" spans="1:11" ht="25.5" x14ac:dyDescent="0.2">
      <c r="A5" s="201"/>
      <c r="B5" s="201"/>
      <c r="C5" s="203"/>
      <c r="D5" s="203"/>
      <c r="E5" s="203"/>
      <c r="F5" s="55" t="s">
        <v>241</v>
      </c>
      <c r="G5" s="55" t="s">
        <v>242</v>
      </c>
      <c r="H5" s="55" t="s">
        <v>241</v>
      </c>
      <c r="I5" s="55" t="s">
        <v>242</v>
      </c>
      <c r="J5" s="188"/>
      <c r="K5" s="188"/>
    </row>
    <row r="6" spans="1:11" ht="25.5" x14ac:dyDescent="0.2">
      <c r="A6" s="7" t="s">
        <v>93</v>
      </c>
      <c r="B6" s="7"/>
      <c r="C6" s="44" t="s">
        <v>34</v>
      </c>
      <c r="D6" s="7" t="s">
        <v>21</v>
      </c>
      <c r="E6" s="8">
        <v>8</v>
      </c>
      <c r="F6" s="59">
        <v>250000</v>
      </c>
      <c r="G6" s="62">
        <f>+E6*F6</f>
        <v>2000000</v>
      </c>
      <c r="H6" s="60">
        <v>200000</v>
      </c>
      <c r="I6" s="59">
        <f>+H6*E6</f>
        <v>1600000</v>
      </c>
      <c r="J6" s="273">
        <f>AVERAGE(F6,H6)</f>
        <v>225000</v>
      </c>
      <c r="K6" s="88">
        <f>AVERAGE(G6,I6)</f>
        <v>1800000</v>
      </c>
    </row>
    <row r="7" spans="1:11" ht="25.5" x14ac:dyDescent="0.2">
      <c r="A7" s="7" t="s">
        <v>94</v>
      </c>
      <c r="B7" s="7"/>
      <c r="C7" s="44" t="s">
        <v>35</v>
      </c>
      <c r="D7" s="7" t="s">
        <v>21</v>
      </c>
      <c r="E7" s="8">
        <v>8</v>
      </c>
      <c r="F7" s="59">
        <v>250000</v>
      </c>
      <c r="G7" s="62">
        <f t="shared" ref="G7:G13" si="0">+E7*F7</f>
        <v>2000000</v>
      </c>
      <c r="H7" s="147">
        <v>200000</v>
      </c>
      <c r="I7" s="59">
        <f t="shared" ref="I7:I13" si="1">+H7*E7</f>
        <v>1600000</v>
      </c>
      <c r="J7" s="273">
        <f t="shared" ref="J7:J13" si="2">AVERAGE(F7,H7)</f>
        <v>225000</v>
      </c>
      <c r="K7" s="88">
        <f t="shared" ref="K7:K13" si="3">AVERAGE(G7,I7)</f>
        <v>1800000</v>
      </c>
    </row>
    <row r="8" spans="1:11" ht="25.5" x14ac:dyDescent="0.2">
      <c r="A8" s="7" t="s">
        <v>95</v>
      </c>
      <c r="B8" s="7"/>
      <c r="C8" s="44" t="s">
        <v>45</v>
      </c>
      <c r="D8" s="7" t="s">
        <v>21</v>
      </c>
      <c r="E8" s="8">
        <v>8</v>
      </c>
      <c r="F8" s="59">
        <v>100000</v>
      </c>
      <c r="G8" s="62">
        <f t="shared" si="0"/>
        <v>800000</v>
      </c>
      <c r="H8" s="147">
        <v>150000</v>
      </c>
      <c r="I8" s="59">
        <f t="shared" si="1"/>
        <v>1200000</v>
      </c>
      <c r="J8" s="273">
        <f t="shared" si="2"/>
        <v>125000</v>
      </c>
      <c r="K8" s="88">
        <f t="shared" si="3"/>
        <v>1000000</v>
      </c>
    </row>
    <row r="9" spans="1:11" ht="25.5" x14ac:dyDescent="0.2">
      <c r="A9" s="7" t="s">
        <v>96</v>
      </c>
      <c r="B9" s="7"/>
      <c r="C9" s="44" t="s">
        <v>37</v>
      </c>
      <c r="D9" s="7" t="s">
        <v>21</v>
      </c>
      <c r="E9" s="8">
        <v>6</v>
      </c>
      <c r="F9" s="59">
        <v>100000</v>
      </c>
      <c r="G9" s="62">
        <f t="shared" si="0"/>
        <v>600000</v>
      </c>
      <c r="H9" s="147">
        <v>150000</v>
      </c>
      <c r="I9" s="59">
        <f t="shared" si="1"/>
        <v>900000</v>
      </c>
      <c r="J9" s="273">
        <f t="shared" si="2"/>
        <v>125000</v>
      </c>
      <c r="K9" s="88">
        <f t="shared" si="3"/>
        <v>750000</v>
      </c>
    </row>
    <row r="10" spans="1:11" ht="25.5" x14ac:dyDescent="0.2">
      <c r="A10" s="7" t="s">
        <v>97</v>
      </c>
      <c r="B10" s="7"/>
      <c r="C10" s="44" t="s">
        <v>38</v>
      </c>
      <c r="D10" s="7" t="s">
        <v>21</v>
      </c>
      <c r="E10" s="8">
        <v>5</v>
      </c>
      <c r="F10" s="59">
        <v>100000</v>
      </c>
      <c r="G10" s="62">
        <f t="shared" si="0"/>
        <v>500000</v>
      </c>
      <c r="H10" s="147">
        <v>100000</v>
      </c>
      <c r="I10" s="59">
        <f t="shared" si="1"/>
        <v>500000</v>
      </c>
      <c r="J10" s="273">
        <f t="shared" si="2"/>
        <v>100000</v>
      </c>
      <c r="K10" s="88">
        <f t="shared" si="3"/>
        <v>500000</v>
      </c>
    </row>
    <row r="11" spans="1:11" ht="51" x14ac:dyDescent="0.2">
      <c r="A11" s="7" t="s">
        <v>98</v>
      </c>
      <c r="B11" s="7"/>
      <c r="C11" s="44" t="s">
        <v>43</v>
      </c>
      <c r="D11" s="7" t="s">
        <v>21</v>
      </c>
      <c r="E11" s="8">
        <v>1</v>
      </c>
      <c r="F11" s="59">
        <v>250000</v>
      </c>
      <c r="G11" s="62">
        <f t="shared" si="0"/>
        <v>250000</v>
      </c>
      <c r="H11" s="147">
        <v>800000</v>
      </c>
      <c r="I11" s="59">
        <f t="shared" si="1"/>
        <v>800000</v>
      </c>
      <c r="J11" s="273">
        <f t="shared" si="2"/>
        <v>525000</v>
      </c>
      <c r="K11" s="88">
        <f t="shared" si="3"/>
        <v>525000</v>
      </c>
    </row>
    <row r="12" spans="1:11" ht="51" x14ac:dyDescent="0.2">
      <c r="A12" s="7" t="s">
        <v>99</v>
      </c>
      <c r="B12" s="7"/>
      <c r="C12" s="44" t="s">
        <v>42</v>
      </c>
      <c r="D12" s="7" t="s">
        <v>21</v>
      </c>
      <c r="E12" s="8">
        <v>1</v>
      </c>
      <c r="F12" s="59">
        <v>250000</v>
      </c>
      <c r="G12" s="62">
        <f t="shared" si="0"/>
        <v>250000</v>
      </c>
      <c r="H12" s="147">
        <v>800000</v>
      </c>
      <c r="I12" s="59">
        <f t="shared" si="1"/>
        <v>800000</v>
      </c>
      <c r="J12" s="273">
        <f t="shared" si="2"/>
        <v>525000</v>
      </c>
      <c r="K12" s="88">
        <f t="shared" si="3"/>
        <v>525000</v>
      </c>
    </row>
    <row r="13" spans="1:11" ht="38.25" x14ac:dyDescent="0.2">
      <c r="A13" s="7" t="s">
        <v>101</v>
      </c>
      <c r="B13" s="7"/>
      <c r="C13" s="44" t="s">
        <v>40</v>
      </c>
      <c r="D13" s="7" t="s">
        <v>21</v>
      </c>
      <c r="E13" s="8">
        <v>1</v>
      </c>
      <c r="F13" s="59">
        <v>100000</v>
      </c>
      <c r="G13" s="62">
        <f t="shared" si="0"/>
        <v>100000</v>
      </c>
      <c r="H13" s="147">
        <v>200000</v>
      </c>
      <c r="I13" s="59">
        <f t="shared" si="1"/>
        <v>200000</v>
      </c>
      <c r="J13" s="273">
        <f t="shared" si="2"/>
        <v>150000</v>
      </c>
      <c r="K13" s="88">
        <f t="shared" si="3"/>
        <v>150000</v>
      </c>
    </row>
  </sheetData>
  <mergeCells count="11">
    <mergeCell ref="J4:J5"/>
    <mergeCell ref="K4:K5"/>
    <mergeCell ref="B2:K2"/>
    <mergeCell ref="B3:K3"/>
    <mergeCell ref="A3:A5"/>
    <mergeCell ref="F4:G4"/>
    <mergeCell ref="H4:I4"/>
    <mergeCell ref="B4:B5"/>
    <mergeCell ref="C4:C5"/>
    <mergeCell ref="D4:D5"/>
    <mergeCell ref="E4:E5"/>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F645F9-4E8F-4ED3-AF2C-FE7041A27067}">
  <sheetPr>
    <tabColor theme="5" tint="-0.249977111117893"/>
  </sheetPr>
  <dimension ref="A2:K15"/>
  <sheetViews>
    <sheetView workbookViewId="0">
      <selection activeCell="J15" activeCellId="2" sqref="J6:J11 J13 J15"/>
    </sheetView>
  </sheetViews>
  <sheetFormatPr baseColWidth="10" defaultRowHeight="12.75" x14ac:dyDescent="0.2"/>
  <cols>
    <col min="1" max="1" width="7.5703125" customWidth="1"/>
    <col min="2" max="2" width="16.85546875" customWidth="1"/>
    <col min="3" max="3" width="46.140625" customWidth="1"/>
    <col min="4" max="4" width="14.28515625" customWidth="1"/>
    <col min="5" max="5" width="16.28515625" customWidth="1"/>
    <col min="8" max="8" width="12.85546875" bestFit="1" customWidth="1"/>
    <col min="9" max="9" width="14.42578125" bestFit="1" customWidth="1"/>
    <col min="10" max="10" width="12.7109375" customWidth="1"/>
    <col min="11" max="11" width="13" customWidth="1"/>
  </cols>
  <sheetData>
    <row r="2" spans="1:11" ht="25.5" customHeight="1" x14ac:dyDescent="0.2">
      <c r="A2" s="80" t="s">
        <v>88</v>
      </c>
      <c r="B2" s="197" t="s">
        <v>82</v>
      </c>
      <c r="C2" s="197"/>
      <c r="D2" s="197"/>
      <c r="E2" s="197"/>
      <c r="F2" s="197"/>
      <c r="G2" s="197"/>
      <c r="H2" s="197"/>
      <c r="I2" s="197"/>
      <c r="J2" s="197"/>
      <c r="K2" s="197"/>
    </row>
    <row r="3" spans="1:11" ht="18.75" customHeight="1" x14ac:dyDescent="0.2">
      <c r="A3" s="197">
        <v>1</v>
      </c>
      <c r="B3" s="204" t="s">
        <v>14</v>
      </c>
      <c r="C3" s="204"/>
      <c r="D3" s="204"/>
      <c r="E3" s="204"/>
      <c r="F3" s="204"/>
      <c r="G3" s="204"/>
      <c r="H3" s="204"/>
      <c r="I3" s="204"/>
      <c r="J3" s="204"/>
      <c r="K3" s="204"/>
    </row>
    <row r="4" spans="1:11" ht="18.75" customHeight="1" x14ac:dyDescent="0.2">
      <c r="A4" s="197"/>
      <c r="B4" s="197" t="s">
        <v>0</v>
      </c>
      <c r="C4" s="198" t="s">
        <v>22</v>
      </c>
      <c r="D4" s="198" t="s">
        <v>21</v>
      </c>
      <c r="E4" s="198" t="s">
        <v>2</v>
      </c>
      <c r="F4" s="197" t="s">
        <v>307</v>
      </c>
      <c r="G4" s="197"/>
      <c r="H4" s="197" t="s">
        <v>308</v>
      </c>
      <c r="I4" s="197"/>
      <c r="J4" s="188" t="s">
        <v>318</v>
      </c>
      <c r="K4" s="188" t="s">
        <v>313</v>
      </c>
    </row>
    <row r="5" spans="1:11" ht="25.5" x14ac:dyDescent="0.2">
      <c r="A5" s="197"/>
      <c r="B5" s="197"/>
      <c r="C5" s="198"/>
      <c r="D5" s="198"/>
      <c r="E5" s="198"/>
      <c r="F5" s="80" t="s">
        <v>241</v>
      </c>
      <c r="G5" s="80" t="s">
        <v>242</v>
      </c>
      <c r="H5" s="145" t="s">
        <v>241</v>
      </c>
      <c r="I5" s="80" t="s">
        <v>242</v>
      </c>
      <c r="J5" s="188"/>
      <c r="K5" s="188"/>
    </row>
    <row r="6" spans="1:11" ht="25.5" x14ac:dyDescent="0.2">
      <c r="A6" s="7" t="s">
        <v>93</v>
      </c>
      <c r="B6" s="7"/>
      <c r="C6" s="44" t="s">
        <v>60</v>
      </c>
      <c r="D6" s="7" t="s">
        <v>21</v>
      </c>
      <c r="E6" s="8">
        <v>3</v>
      </c>
      <c r="F6" s="93">
        <v>250000</v>
      </c>
      <c r="G6" s="148">
        <f>+E6*F6</f>
        <v>750000</v>
      </c>
      <c r="H6" s="60">
        <v>200000</v>
      </c>
      <c r="I6" s="142">
        <f>+H6*E6</f>
        <v>600000</v>
      </c>
      <c r="J6" s="274">
        <f>AVERAGE(F6,H6)</f>
        <v>225000</v>
      </c>
      <c r="K6" s="94">
        <f>AVERAGE(G6,I6)</f>
        <v>675000</v>
      </c>
    </row>
    <row r="7" spans="1:11" ht="25.5" x14ac:dyDescent="0.2">
      <c r="A7" s="7" t="s">
        <v>94</v>
      </c>
      <c r="B7" s="7"/>
      <c r="C7" s="44" t="s">
        <v>61</v>
      </c>
      <c r="D7" s="7" t="s">
        <v>21</v>
      </c>
      <c r="E7" s="8">
        <v>6</v>
      </c>
      <c r="F7" s="93">
        <v>100000</v>
      </c>
      <c r="G7" s="148">
        <f t="shared" ref="G7:G15" si="0">+E7*F7</f>
        <v>600000</v>
      </c>
      <c r="H7" s="60">
        <v>150000</v>
      </c>
      <c r="I7" s="142">
        <f t="shared" ref="I7:I15" si="1">+H7*E7</f>
        <v>900000</v>
      </c>
      <c r="J7" s="274">
        <f t="shared" ref="J7:J15" si="2">AVERAGE(F7,H7)</f>
        <v>125000</v>
      </c>
      <c r="K7" s="94">
        <f t="shared" ref="K7:K15" si="3">AVERAGE(G7,I7)</f>
        <v>750000</v>
      </c>
    </row>
    <row r="8" spans="1:11" ht="25.5" x14ac:dyDescent="0.2">
      <c r="A8" s="7" t="s">
        <v>95</v>
      </c>
      <c r="B8" s="7"/>
      <c r="C8" s="44" t="s">
        <v>62</v>
      </c>
      <c r="D8" s="7" t="s">
        <v>21</v>
      </c>
      <c r="E8" s="8">
        <v>1</v>
      </c>
      <c r="F8" s="93">
        <v>250000</v>
      </c>
      <c r="G8" s="148">
        <f t="shared" si="0"/>
        <v>250000</v>
      </c>
      <c r="H8" s="60">
        <v>250000</v>
      </c>
      <c r="I8" s="142">
        <f t="shared" si="1"/>
        <v>250000</v>
      </c>
      <c r="J8" s="274">
        <f t="shared" si="2"/>
        <v>250000</v>
      </c>
      <c r="K8" s="94">
        <f t="shared" si="3"/>
        <v>250000</v>
      </c>
    </row>
    <row r="9" spans="1:11" x14ac:dyDescent="0.2">
      <c r="A9" s="7" t="s">
        <v>96</v>
      </c>
      <c r="B9" s="7"/>
      <c r="C9" s="44" t="s">
        <v>63</v>
      </c>
      <c r="D9" s="7" t="s">
        <v>21</v>
      </c>
      <c r="E9" s="8">
        <v>1</v>
      </c>
      <c r="F9" s="95"/>
      <c r="G9" s="149"/>
      <c r="H9" s="60">
        <v>100000</v>
      </c>
      <c r="I9" s="142">
        <f t="shared" si="1"/>
        <v>100000</v>
      </c>
      <c r="J9" s="274">
        <f t="shared" si="2"/>
        <v>100000</v>
      </c>
      <c r="K9" s="94">
        <f t="shared" si="3"/>
        <v>100000</v>
      </c>
    </row>
    <row r="10" spans="1:11" x14ac:dyDescent="0.2">
      <c r="A10" s="7" t="s">
        <v>97</v>
      </c>
      <c r="B10" s="7"/>
      <c r="C10" s="44" t="s">
        <v>64</v>
      </c>
      <c r="D10" s="7" t="s">
        <v>21</v>
      </c>
      <c r="E10" s="8">
        <v>1</v>
      </c>
      <c r="F10" s="95"/>
      <c r="G10" s="149"/>
      <c r="H10" s="60">
        <v>100000</v>
      </c>
      <c r="I10" s="142">
        <f t="shared" si="1"/>
        <v>100000</v>
      </c>
      <c r="J10" s="274">
        <f t="shared" si="2"/>
        <v>100000</v>
      </c>
      <c r="K10" s="94">
        <f t="shared" si="3"/>
        <v>100000</v>
      </c>
    </row>
    <row r="11" spans="1:11" x14ac:dyDescent="0.2">
      <c r="A11" s="7" t="s">
        <v>98</v>
      </c>
      <c r="B11" s="7"/>
      <c r="C11" s="44" t="s">
        <v>65</v>
      </c>
      <c r="D11" s="7" t="s">
        <v>21</v>
      </c>
      <c r="E11" s="8">
        <v>1</v>
      </c>
      <c r="F11" s="95"/>
      <c r="G11" s="149"/>
      <c r="H11" s="60">
        <v>60000</v>
      </c>
      <c r="I11" s="142">
        <f t="shared" si="1"/>
        <v>60000</v>
      </c>
      <c r="J11" s="274">
        <f t="shared" si="2"/>
        <v>60000</v>
      </c>
      <c r="K11" s="94">
        <f t="shared" si="3"/>
        <v>60000</v>
      </c>
    </row>
    <row r="12" spans="1:11" ht="37.5" customHeight="1" x14ac:dyDescent="0.2">
      <c r="A12" s="85" t="s">
        <v>111</v>
      </c>
      <c r="B12" s="204" t="s">
        <v>261</v>
      </c>
      <c r="C12" s="204"/>
      <c r="D12" s="204"/>
      <c r="E12" s="204"/>
      <c r="F12" s="204"/>
      <c r="G12" s="204"/>
      <c r="H12" s="205"/>
      <c r="I12" s="204"/>
      <c r="J12" s="204"/>
      <c r="K12" s="204"/>
    </row>
    <row r="13" spans="1:11" ht="25.5" x14ac:dyDescent="0.2">
      <c r="A13" s="7" t="s">
        <v>112</v>
      </c>
      <c r="B13" s="79"/>
      <c r="C13" s="77" t="s">
        <v>66</v>
      </c>
      <c r="D13" s="7" t="s">
        <v>21</v>
      </c>
      <c r="E13" s="79">
        <v>2</v>
      </c>
      <c r="F13" s="96">
        <v>450000</v>
      </c>
      <c r="G13" s="93">
        <f t="shared" si="0"/>
        <v>900000</v>
      </c>
      <c r="H13" s="60">
        <v>500000</v>
      </c>
      <c r="I13" s="59">
        <f t="shared" si="1"/>
        <v>1000000</v>
      </c>
      <c r="J13" s="275">
        <f t="shared" si="2"/>
        <v>475000</v>
      </c>
      <c r="K13" s="59">
        <f t="shared" si="3"/>
        <v>950000</v>
      </c>
    </row>
    <row r="14" spans="1:11" ht="22.5" customHeight="1" x14ac:dyDescent="0.2">
      <c r="A14" s="97">
        <v>3</v>
      </c>
      <c r="B14" s="206" t="s">
        <v>83</v>
      </c>
      <c r="C14" s="206"/>
      <c r="D14" s="206"/>
      <c r="E14" s="206"/>
      <c r="F14" s="206"/>
      <c r="G14" s="206"/>
      <c r="H14" s="206"/>
      <c r="I14" s="206"/>
      <c r="J14" s="206"/>
      <c r="K14" s="206"/>
    </row>
    <row r="15" spans="1:11" ht="25.5" x14ac:dyDescent="0.2">
      <c r="A15" s="78" t="s">
        <v>115</v>
      </c>
      <c r="B15" s="56" t="s">
        <v>139</v>
      </c>
      <c r="C15" s="77" t="s">
        <v>66</v>
      </c>
      <c r="D15" s="78" t="s">
        <v>21</v>
      </c>
      <c r="E15" s="79">
        <v>1</v>
      </c>
      <c r="F15" s="96">
        <v>450000</v>
      </c>
      <c r="G15" s="93">
        <f t="shared" si="0"/>
        <v>450000</v>
      </c>
      <c r="H15" s="60">
        <v>500000</v>
      </c>
      <c r="I15" s="59">
        <f t="shared" si="1"/>
        <v>500000</v>
      </c>
      <c r="J15" s="274">
        <f t="shared" si="2"/>
        <v>475000</v>
      </c>
      <c r="K15" s="94">
        <f t="shared" si="3"/>
        <v>475000</v>
      </c>
    </row>
  </sheetData>
  <mergeCells count="13">
    <mergeCell ref="A3:A5"/>
    <mergeCell ref="B4:B5"/>
    <mergeCell ref="C4:C5"/>
    <mergeCell ref="D4:D5"/>
    <mergeCell ref="E4:E5"/>
    <mergeCell ref="J4:J5"/>
    <mergeCell ref="K4:K5"/>
    <mergeCell ref="B12:K12"/>
    <mergeCell ref="B14:K14"/>
    <mergeCell ref="B2:K2"/>
    <mergeCell ref="B3:K3"/>
    <mergeCell ref="F4:G4"/>
    <mergeCell ref="H4:I4"/>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5DDAF3-387F-4E90-975B-7DE2A7CA1BA3}">
  <sheetPr>
    <tabColor rgb="FFFF7C80"/>
  </sheetPr>
  <dimension ref="A3:K27"/>
  <sheetViews>
    <sheetView topLeftCell="A13" workbookViewId="0">
      <selection activeCell="J26" activeCellId="3" sqref="J7:J18 J20:J21 J23:J24 J26:J27"/>
    </sheetView>
  </sheetViews>
  <sheetFormatPr baseColWidth="10" defaultRowHeight="12.75" x14ac:dyDescent="0.2"/>
  <cols>
    <col min="1" max="1" width="8.140625" customWidth="1"/>
    <col min="2" max="2" width="15.85546875" customWidth="1"/>
    <col min="3" max="3" width="47" customWidth="1"/>
    <col min="4" max="4" width="16.140625" customWidth="1"/>
    <col min="5" max="5" width="14.140625" customWidth="1"/>
    <col min="6" max="6" width="12.85546875" bestFit="1" customWidth="1"/>
    <col min="7" max="7" width="14.42578125" bestFit="1" customWidth="1"/>
    <col min="8" max="8" width="12.85546875" bestFit="1" customWidth="1"/>
    <col min="9" max="9" width="14.42578125" bestFit="1" customWidth="1"/>
    <col min="10" max="10" width="12.85546875" bestFit="1" customWidth="1"/>
    <col min="11" max="11" width="14.42578125" customWidth="1"/>
  </cols>
  <sheetData>
    <row r="3" spans="1:11" ht="23.25" customHeight="1" x14ac:dyDescent="0.2">
      <c r="A3" s="98" t="s">
        <v>88</v>
      </c>
      <c r="B3" s="207" t="s">
        <v>176</v>
      </c>
      <c r="C3" s="207"/>
      <c r="D3" s="207"/>
      <c r="E3" s="207"/>
      <c r="F3" s="207"/>
      <c r="G3" s="207"/>
      <c r="H3" s="207"/>
      <c r="I3" s="207"/>
      <c r="J3" s="207"/>
      <c r="K3" s="207"/>
    </row>
    <row r="4" spans="1:11" ht="23.25" customHeight="1" x14ac:dyDescent="0.2">
      <c r="A4" s="216">
        <v>1</v>
      </c>
      <c r="B4" s="208" t="s">
        <v>14</v>
      </c>
      <c r="C4" s="208"/>
      <c r="D4" s="208"/>
      <c r="E4" s="208"/>
      <c r="F4" s="208"/>
      <c r="G4" s="208"/>
      <c r="H4" s="208"/>
      <c r="I4" s="208"/>
      <c r="J4" s="208"/>
      <c r="K4" s="208"/>
    </row>
    <row r="5" spans="1:11" ht="23.25" customHeight="1" x14ac:dyDescent="0.2">
      <c r="A5" s="216"/>
      <c r="B5" s="212" t="s">
        <v>0</v>
      </c>
      <c r="C5" s="217" t="s">
        <v>67</v>
      </c>
      <c r="D5" s="217" t="s">
        <v>21</v>
      </c>
      <c r="E5" s="217" t="s">
        <v>2</v>
      </c>
      <c r="F5" s="212" t="s">
        <v>307</v>
      </c>
      <c r="G5" s="212"/>
      <c r="H5" s="212" t="s">
        <v>308</v>
      </c>
      <c r="I5" s="212"/>
      <c r="J5" s="188" t="s">
        <v>318</v>
      </c>
      <c r="K5" s="188" t="s">
        <v>313</v>
      </c>
    </row>
    <row r="6" spans="1:11" ht="25.5" x14ac:dyDescent="0.2">
      <c r="A6" s="216"/>
      <c r="B6" s="212"/>
      <c r="C6" s="217"/>
      <c r="D6" s="217"/>
      <c r="E6" s="217"/>
      <c r="F6" s="99" t="s">
        <v>241</v>
      </c>
      <c r="G6" s="99" t="s">
        <v>242</v>
      </c>
      <c r="H6" s="99" t="s">
        <v>241</v>
      </c>
      <c r="I6" s="99" t="s">
        <v>242</v>
      </c>
      <c r="J6" s="188"/>
      <c r="K6" s="188"/>
    </row>
    <row r="7" spans="1:11" ht="25.5" x14ac:dyDescent="0.2">
      <c r="A7" s="7" t="s">
        <v>93</v>
      </c>
      <c r="B7" s="7"/>
      <c r="C7" s="44" t="s">
        <v>68</v>
      </c>
      <c r="D7" s="7" t="s">
        <v>21</v>
      </c>
      <c r="E7" s="8">
        <v>14</v>
      </c>
      <c r="F7" s="59">
        <v>250000</v>
      </c>
      <c r="G7" s="59">
        <f>+F7*E7</f>
        <v>3500000</v>
      </c>
      <c r="H7" s="60">
        <v>200000</v>
      </c>
      <c r="I7" s="59">
        <f>+E7*H7</f>
        <v>2800000</v>
      </c>
      <c r="J7" s="273">
        <f>AVERAGE(F7,H7)</f>
        <v>225000</v>
      </c>
      <c r="K7" s="88">
        <f>AVERAGE(G7,I7)</f>
        <v>3150000</v>
      </c>
    </row>
    <row r="8" spans="1:11" ht="25.5" x14ac:dyDescent="0.2">
      <c r="A8" s="7" t="s">
        <v>94</v>
      </c>
      <c r="B8" s="7"/>
      <c r="C8" s="44" t="s">
        <v>69</v>
      </c>
      <c r="D8" s="7" t="s">
        <v>21</v>
      </c>
      <c r="E8" s="8">
        <v>4</v>
      </c>
      <c r="F8" s="59">
        <v>100000</v>
      </c>
      <c r="G8" s="59">
        <f t="shared" ref="G8:G27" si="0">+F8*E8</f>
        <v>400000</v>
      </c>
      <c r="H8" s="60">
        <v>150000</v>
      </c>
      <c r="I8" s="59">
        <f t="shared" ref="I8:I27" si="1">+E8*H8</f>
        <v>600000</v>
      </c>
      <c r="J8" s="273">
        <f t="shared" ref="J8:J27" si="2">AVERAGE(F8,H8)</f>
        <v>125000</v>
      </c>
      <c r="K8" s="88">
        <f t="shared" ref="K8:K27" si="3">AVERAGE(G8,I8)</f>
        <v>500000</v>
      </c>
    </row>
    <row r="9" spans="1:11" ht="25.5" x14ac:dyDescent="0.2">
      <c r="A9" s="7" t="s">
        <v>95</v>
      </c>
      <c r="B9" s="7"/>
      <c r="C9" s="44" t="s">
        <v>70</v>
      </c>
      <c r="D9" s="7" t="s">
        <v>21</v>
      </c>
      <c r="E9" s="8">
        <v>2</v>
      </c>
      <c r="F9" s="59">
        <v>250000</v>
      </c>
      <c r="G9" s="59">
        <f t="shared" si="0"/>
        <v>500000</v>
      </c>
      <c r="H9" s="60">
        <v>250000</v>
      </c>
      <c r="I9" s="59">
        <f t="shared" si="1"/>
        <v>500000</v>
      </c>
      <c r="J9" s="273">
        <f t="shared" si="2"/>
        <v>250000</v>
      </c>
      <c r="K9" s="88">
        <f t="shared" si="3"/>
        <v>500000</v>
      </c>
    </row>
    <row r="10" spans="1:11" ht="25.5" x14ac:dyDescent="0.2">
      <c r="A10" s="7" t="s">
        <v>96</v>
      </c>
      <c r="B10" s="7"/>
      <c r="C10" s="44" t="s">
        <v>71</v>
      </c>
      <c r="D10" s="7" t="s">
        <v>21</v>
      </c>
      <c r="E10" s="8">
        <v>1</v>
      </c>
      <c r="F10" s="81"/>
      <c r="G10" s="81"/>
      <c r="H10" s="60">
        <v>100000</v>
      </c>
      <c r="I10" s="59">
        <f t="shared" si="1"/>
        <v>100000</v>
      </c>
      <c r="J10" s="273">
        <f t="shared" si="2"/>
        <v>100000</v>
      </c>
      <c r="K10" s="88">
        <f t="shared" si="3"/>
        <v>100000</v>
      </c>
    </row>
    <row r="11" spans="1:11" x14ac:dyDescent="0.2">
      <c r="A11" s="7" t="s">
        <v>97</v>
      </c>
      <c r="B11" s="7"/>
      <c r="C11" s="44" t="s">
        <v>72</v>
      </c>
      <c r="D11" s="7" t="s">
        <v>21</v>
      </c>
      <c r="E11" s="8">
        <v>1</v>
      </c>
      <c r="F11" s="59">
        <v>250000</v>
      </c>
      <c r="G11" s="59">
        <f t="shared" si="0"/>
        <v>250000</v>
      </c>
      <c r="H11" s="60">
        <v>800000</v>
      </c>
      <c r="I11" s="59">
        <f t="shared" si="1"/>
        <v>800000</v>
      </c>
      <c r="J11" s="273">
        <f t="shared" si="2"/>
        <v>525000</v>
      </c>
      <c r="K11" s="88">
        <f t="shared" si="3"/>
        <v>525000</v>
      </c>
    </row>
    <row r="12" spans="1:11" x14ac:dyDescent="0.2">
      <c r="A12" s="7" t="s">
        <v>98</v>
      </c>
      <c r="B12" s="7"/>
      <c r="C12" s="44" t="s">
        <v>73</v>
      </c>
      <c r="D12" s="7" t="s">
        <v>21</v>
      </c>
      <c r="E12" s="8">
        <v>1</v>
      </c>
      <c r="F12" s="59">
        <v>150000</v>
      </c>
      <c r="G12" s="59">
        <f t="shared" si="0"/>
        <v>150000</v>
      </c>
      <c r="H12" s="60">
        <v>300000</v>
      </c>
      <c r="I12" s="59">
        <f t="shared" si="1"/>
        <v>300000</v>
      </c>
      <c r="J12" s="273">
        <f t="shared" si="2"/>
        <v>225000</v>
      </c>
      <c r="K12" s="88">
        <f t="shared" si="3"/>
        <v>225000</v>
      </c>
    </row>
    <row r="13" spans="1:11" ht="25.5" x14ac:dyDescent="0.2">
      <c r="A13" s="7" t="s">
        <v>99</v>
      </c>
      <c r="B13" s="7"/>
      <c r="C13" s="44" t="s">
        <v>74</v>
      </c>
      <c r="D13" s="7" t="s">
        <v>21</v>
      </c>
      <c r="E13" s="8">
        <v>1</v>
      </c>
      <c r="F13" s="59">
        <v>60000</v>
      </c>
      <c r="G13" s="59">
        <f t="shared" si="0"/>
        <v>60000</v>
      </c>
      <c r="H13" s="60">
        <v>100000</v>
      </c>
      <c r="I13" s="59">
        <f t="shared" si="1"/>
        <v>100000</v>
      </c>
      <c r="J13" s="273">
        <f t="shared" si="2"/>
        <v>80000</v>
      </c>
      <c r="K13" s="88">
        <f t="shared" si="3"/>
        <v>80000</v>
      </c>
    </row>
    <row r="14" spans="1:11" x14ac:dyDescent="0.2">
      <c r="A14" s="7" t="s">
        <v>100</v>
      </c>
      <c r="B14" s="7"/>
      <c r="C14" s="44" t="s">
        <v>75</v>
      </c>
      <c r="D14" s="7" t="s">
        <v>21</v>
      </c>
      <c r="E14" s="8">
        <v>1</v>
      </c>
      <c r="F14" s="59">
        <v>150000</v>
      </c>
      <c r="G14" s="59">
        <f t="shared" si="0"/>
        <v>150000</v>
      </c>
      <c r="H14" s="60">
        <v>200000</v>
      </c>
      <c r="I14" s="59">
        <f t="shared" si="1"/>
        <v>200000</v>
      </c>
      <c r="J14" s="273">
        <f t="shared" si="2"/>
        <v>175000</v>
      </c>
      <c r="K14" s="88">
        <f t="shared" si="3"/>
        <v>175000</v>
      </c>
    </row>
    <row r="15" spans="1:11" ht="25.5" x14ac:dyDescent="0.2">
      <c r="A15" s="7" t="s">
        <v>101</v>
      </c>
      <c r="B15" s="7"/>
      <c r="C15" s="44" t="s">
        <v>76</v>
      </c>
      <c r="D15" s="7" t="s">
        <v>21</v>
      </c>
      <c r="E15" s="8">
        <v>5</v>
      </c>
      <c r="F15" s="59">
        <v>100000</v>
      </c>
      <c r="G15" s="59">
        <f t="shared" si="0"/>
        <v>500000</v>
      </c>
      <c r="H15" s="60">
        <v>100000</v>
      </c>
      <c r="I15" s="59">
        <f t="shared" si="1"/>
        <v>500000</v>
      </c>
      <c r="J15" s="273">
        <f t="shared" si="2"/>
        <v>100000</v>
      </c>
      <c r="K15" s="88">
        <f t="shared" si="3"/>
        <v>500000</v>
      </c>
    </row>
    <row r="16" spans="1:11" x14ac:dyDescent="0.2">
      <c r="A16" s="7" t="s">
        <v>102</v>
      </c>
      <c r="B16" s="7"/>
      <c r="C16" s="44" t="s">
        <v>77</v>
      </c>
      <c r="D16" s="7" t="s">
        <v>21</v>
      </c>
      <c r="E16" s="8">
        <v>1</v>
      </c>
      <c r="F16" s="59">
        <v>250000</v>
      </c>
      <c r="G16" s="59">
        <f t="shared" si="0"/>
        <v>250000</v>
      </c>
      <c r="H16" s="60">
        <v>200000</v>
      </c>
      <c r="I16" s="59">
        <f t="shared" si="1"/>
        <v>200000</v>
      </c>
      <c r="J16" s="273">
        <f t="shared" si="2"/>
        <v>225000</v>
      </c>
      <c r="K16" s="88">
        <f t="shared" si="3"/>
        <v>225000</v>
      </c>
    </row>
    <row r="17" spans="1:11" x14ac:dyDescent="0.2">
      <c r="A17" s="7" t="s">
        <v>103</v>
      </c>
      <c r="B17" s="7"/>
      <c r="C17" s="44" t="s">
        <v>78</v>
      </c>
      <c r="D17" s="7" t="s">
        <v>21</v>
      </c>
      <c r="E17" s="8">
        <v>1</v>
      </c>
      <c r="F17" s="59">
        <v>200000</v>
      </c>
      <c r="G17" s="59">
        <f>+F17*E17</f>
        <v>200000</v>
      </c>
      <c r="H17" s="60">
        <v>100000</v>
      </c>
      <c r="I17" s="59">
        <f t="shared" si="1"/>
        <v>100000</v>
      </c>
      <c r="J17" s="273">
        <f t="shared" si="2"/>
        <v>150000</v>
      </c>
      <c r="K17" s="88">
        <f t="shared" si="3"/>
        <v>150000</v>
      </c>
    </row>
    <row r="18" spans="1:11" x14ac:dyDescent="0.2">
      <c r="A18" s="7" t="s">
        <v>104</v>
      </c>
      <c r="B18" s="7"/>
      <c r="C18" s="44" t="s">
        <v>79</v>
      </c>
      <c r="D18" s="7" t="s">
        <v>21</v>
      </c>
      <c r="E18" s="8">
        <v>1</v>
      </c>
      <c r="F18" s="59">
        <v>150000</v>
      </c>
      <c r="G18" s="59">
        <f t="shared" si="0"/>
        <v>150000</v>
      </c>
      <c r="H18" s="60">
        <v>50000</v>
      </c>
      <c r="I18" s="59">
        <f t="shared" si="1"/>
        <v>50000</v>
      </c>
      <c r="J18" s="273">
        <f t="shared" si="2"/>
        <v>100000</v>
      </c>
      <c r="K18" s="88">
        <f t="shared" si="3"/>
        <v>100000</v>
      </c>
    </row>
    <row r="19" spans="1:11" ht="39" customHeight="1" x14ac:dyDescent="0.2">
      <c r="A19" s="100" t="s">
        <v>111</v>
      </c>
      <c r="B19" s="209" t="s">
        <v>261</v>
      </c>
      <c r="C19" s="210"/>
      <c r="D19" s="210"/>
      <c r="E19" s="210"/>
      <c r="F19" s="210"/>
      <c r="G19" s="210"/>
      <c r="H19" s="210"/>
      <c r="I19" s="210"/>
      <c r="J19" s="210"/>
      <c r="K19" s="211"/>
    </row>
    <row r="20" spans="1:11" ht="25.5" x14ac:dyDescent="0.2">
      <c r="A20" s="7" t="s">
        <v>112</v>
      </c>
      <c r="B20" s="7" t="s">
        <v>139</v>
      </c>
      <c r="C20" s="77" t="s">
        <v>66</v>
      </c>
      <c r="D20" s="78" t="s">
        <v>21</v>
      </c>
      <c r="E20" s="79">
        <v>2</v>
      </c>
      <c r="F20" s="91">
        <v>450000</v>
      </c>
      <c r="G20" s="59">
        <f t="shared" si="0"/>
        <v>900000</v>
      </c>
      <c r="H20" s="92">
        <v>500000</v>
      </c>
      <c r="I20" s="59">
        <f t="shared" si="1"/>
        <v>1000000</v>
      </c>
      <c r="J20" s="273">
        <f t="shared" si="2"/>
        <v>475000</v>
      </c>
      <c r="K20" s="88">
        <f t="shared" si="3"/>
        <v>950000</v>
      </c>
    </row>
    <row r="21" spans="1:11" ht="56.25" customHeight="1" x14ac:dyDescent="0.2">
      <c r="A21" s="7" t="s">
        <v>113</v>
      </c>
      <c r="B21" s="76" t="s">
        <v>129</v>
      </c>
      <c r="C21" s="77" t="s">
        <v>80</v>
      </c>
      <c r="D21" s="78" t="s">
        <v>21</v>
      </c>
      <c r="E21" s="79">
        <v>1</v>
      </c>
      <c r="F21" s="91">
        <v>150000</v>
      </c>
      <c r="G21" s="59">
        <f t="shared" si="0"/>
        <v>150000</v>
      </c>
      <c r="H21" s="92">
        <v>250000</v>
      </c>
      <c r="I21" s="59">
        <f t="shared" si="1"/>
        <v>250000</v>
      </c>
      <c r="J21" s="273">
        <f t="shared" si="2"/>
        <v>200000</v>
      </c>
      <c r="K21" s="88">
        <f t="shared" si="3"/>
        <v>200000</v>
      </c>
    </row>
    <row r="22" spans="1:11" x14ac:dyDescent="0.2">
      <c r="A22" s="100" t="s">
        <v>178</v>
      </c>
      <c r="B22" s="213" t="s">
        <v>177</v>
      </c>
      <c r="C22" s="214"/>
      <c r="D22" s="214"/>
      <c r="E22" s="214"/>
      <c r="F22" s="214"/>
      <c r="G22" s="214"/>
      <c r="H22" s="214"/>
      <c r="I22" s="214"/>
      <c r="J22" s="214"/>
      <c r="K22" s="215"/>
    </row>
    <row r="23" spans="1:11" ht="25.5" x14ac:dyDescent="0.2">
      <c r="A23" s="7" t="s">
        <v>115</v>
      </c>
      <c r="B23" s="7" t="s">
        <v>139</v>
      </c>
      <c r="C23" s="77" t="s">
        <v>66</v>
      </c>
      <c r="D23" s="78" t="s">
        <v>21</v>
      </c>
      <c r="E23" s="79">
        <v>2</v>
      </c>
      <c r="F23" s="91">
        <v>450000</v>
      </c>
      <c r="G23" s="59">
        <f t="shared" si="0"/>
        <v>900000</v>
      </c>
      <c r="H23" s="92">
        <v>500000</v>
      </c>
      <c r="I23" s="59">
        <f t="shared" si="1"/>
        <v>1000000</v>
      </c>
      <c r="J23" s="273">
        <f t="shared" si="2"/>
        <v>475000</v>
      </c>
      <c r="K23" s="88">
        <f t="shared" si="3"/>
        <v>950000</v>
      </c>
    </row>
    <row r="24" spans="1:11" ht="38.25" x14ac:dyDescent="0.2">
      <c r="A24" s="7" t="s">
        <v>116</v>
      </c>
      <c r="B24" s="76" t="s">
        <v>129</v>
      </c>
      <c r="C24" s="77" t="s">
        <v>80</v>
      </c>
      <c r="D24" s="78" t="s">
        <v>21</v>
      </c>
      <c r="E24" s="79">
        <v>1</v>
      </c>
      <c r="F24" s="91">
        <v>150000</v>
      </c>
      <c r="G24" s="59">
        <f t="shared" si="0"/>
        <v>150000</v>
      </c>
      <c r="H24" s="92">
        <v>250000</v>
      </c>
      <c r="I24" s="59">
        <f t="shared" si="1"/>
        <v>250000</v>
      </c>
      <c r="J24" s="273">
        <f t="shared" si="2"/>
        <v>200000</v>
      </c>
      <c r="K24" s="88">
        <f t="shared" si="3"/>
        <v>200000</v>
      </c>
    </row>
    <row r="25" spans="1:11" x14ac:dyDescent="0.2">
      <c r="A25" s="100" t="s">
        <v>179</v>
      </c>
      <c r="B25" s="213" t="s">
        <v>180</v>
      </c>
      <c r="C25" s="214"/>
      <c r="D25" s="214"/>
      <c r="E25" s="214"/>
      <c r="F25" s="214"/>
      <c r="G25" s="214"/>
      <c r="H25" s="214"/>
      <c r="I25" s="214"/>
      <c r="J25" s="214"/>
      <c r="K25" s="215"/>
    </row>
    <row r="26" spans="1:11" ht="25.5" x14ac:dyDescent="0.2">
      <c r="A26" s="7" t="s">
        <v>123</v>
      </c>
      <c r="B26" s="7" t="s">
        <v>139</v>
      </c>
      <c r="C26" s="77" t="s">
        <v>66</v>
      </c>
      <c r="D26" s="78" t="s">
        <v>21</v>
      </c>
      <c r="E26" s="79">
        <v>2</v>
      </c>
      <c r="F26" s="91">
        <v>450000</v>
      </c>
      <c r="G26" s="59">
        <f t="shared" si="0"/>
        <v>900000</v>
      </c>
      <c r="H26" s="92">
        <v>500000</v>
      </c>
      <c r="I26" s="59">
        <f t="shared" si="1"/>
        <v>1000000</v>
      </c>
      <c r="J26" s="273">
        <f t="shared" si="2"/>
        <v>475000</v>
      </c>
      <c r="K26" s="88">
        <f t="shared" si="3"/>
        <v>950000</v>
      </c>
    </row>
    <row r="27" spans="1:11" ht="38.25" x14ac:dyDescent="0.2">
      <c r="A27" s="7" t="s">
        <v>124</v>
      </c>
      <c r="B27" s="76" t="s">
        <v>129</v>
      </c>
      <c r="C27" s="77" t="s">
        <v>80</v>
      </c>
      <c r="D27" s="78" t="s">
        <v>21</v>
      </c>
      <c r="E27" s="79">
        <v>1</v>
      </c>
      <c r="F27" s="91">
        <v>150000</v>
      </c>
      <c r="G27" s="59">
        <f t="shared" si="0"/>
        <v>150000</v>
      </c>
      <c r="H27" s="92">
        <v>250000</v>
      </c>
      <c r="I27" s="59">
        <f t="shared" si="1"/>
        <v>250000</v>
      </c>
      <c r="J27" s="273">
        <f t="shared" si="2"/>
        <v>200000</v>
      </c>
      <c r="K27" s="88">
        <f t="shared" si="3"/>
        <v>200000</v>
      </c>
    </row>
  </sheetData>
  <mergeCells count="14">
    <mergeCell ref="B22:K22"/>
    <mergeCell ref="B25:K25"/>
    <mergeCell ref="A4:A6"/>
    <mergeCell ref="B5:B6"/>
    <mergeCell ref="C5:C6"/>
    <mergeCell ref="D5:D6"/>
    <mergeCell ref="E5:E6"/>
    <mergeCell ref="J5:J6"/>
    <mergeCell ref="K5:K6"/>
    <mergeCell ref="B3:K3"/>
    <mergeCell ref="B4:K4"/>
    <mergeCell ref="B19:K19"/>
    <mergeCell ref="F5:G5"/>
    <mergeCell ref="H5:I5"/>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BB07E7-1C61-480A-87A8-EE7AB3BD95CC}">
  <sheetPr>
    <tabColor rgb="FFFF99CC"/>
  </sheetPr>
  <dimension ref="A2:K24"/>
  <sheetViews>
    <sheetView topLeftCell="A4" workbookViewId="0">
      <selection activeCell="I21" activeCellId="2" sqref="I6:I17 I19 I21:I24"/>
    </sheetView>
  </sheetViews>
  <sheetFormatPr baseColWidth="10" defaultRowHeight="12.75" x14ac:dyDescent="0.2"/>
  <cols>
    <col min="1" max="1" width="6.5703125" customWidth="1"/>
    <col min="2" max="2" width="17.42578125" customWidth="1"/>
    <col min="3" max="3" width="54.42578125" customWidth="1"/>
    <col min="4" max="4" width="21.28515625" customWidth="1"/>
    <col min="5" max="5" width="14.140625" bestFit="1" customWidth="1"/>
    <col min="6" max="6" width="13.85546875" bestFit="1" customWidth="1"/>
    <col min="7" max="7" width="14.140625" bestFit="1" customWidth="1"/>
    <col min="8" max="8" width="14.42578125" bestFit="1" customWidth="1"/>
    <col min="9" max="9" width="12.85546875" bestFit="1" customWidth="1"/>
    <col min="10" max="10" width="14.5703125" customWidth="1"/>
  </cols>
  <sheetData>
    <row r="2" spans="1:11" ht="24.75" customHeight="1" x14ac:dyDescent="0.2">
      <c r="A2" s="101" t="s">
        <v>88</v>
      </c>
      <c r="B2" s="218" t="s">
        <v>181</v>
      </c>
      <c r="C2" s="218"/>
      <c r="D2" s="218"/>
      <c r="E2" s="218"/>
      <c r="F2" s="218"/>
      <c r="G2" s="218"/>
      <c r="H2" s="218"/>
      <c r="I2" s="218"/>
      <c r="J2" s="218"/>
    </row>
    <row r="3" spans="1:11" ht="24.75" customHeight="1" x14ac:dyDescent="0.2">
      <c r="A3" s="222">
        <v>1</v>
      </c>
      <c r="B3" s="219" t="s">
        <v>14</v>
      </c>
      <c r="C3" s="219"/>
      <c r="D3" s="219"/>
      <c r="E3" s="219"/>
      <c r="F3" s="219"/>
      <c r="G3" s="219"/>
      <c r="H3" s="219"/>
      <c r="I3" s="219"/>
      <c r="J3" s="219"/>
    </row>
    <row r="4" spans="1:11" ht="24.75" customHeight="1" x14ac:dyDescent="0.2">
      <c r="A4" s="222"/>
      <c r="B4" s="222" t="s">
        <v>0</v>
      </c>
      <c r="C4" s="218" t="s">
        <v>22</v>
      </c>
      <c r="D4" s="218" t="s">
        <v>2</v>
      </c>
      <c r="E4" s="218" t="s">
        <v>307</v>
      </c>
      <c r="F4" s="218"/>
      <c r="G4" s="218" t="s">
        <v>308</v>
      </c>
      <c r="H4" s="218"/>
      <c r="I4" s="188" t="s">
        <v>318</v>
      </c>
      <c r="J4" s="188" t="s">
        <v>313</v>
      </c>
    </row>
    <row r="5" spans="1:11" ht="25.5" x14ac:dyDescent="0.2">
      <c r="A5" s="222"/>
      <c r="B5" s="222"/>
      <c r="C5" s="218"/>
      <c r="D5" s="218"/>
      <c r="E5" s="101" t="s">
        <v>241</v>
      </c>
      <c r="F5" s="101" t="s">
        <v>242</v>
      </c>
      <c r="G5" s="101" t="s">
        <v>241</v>
      </c>
      <c r="H5" s="101" t="s">
        <v>242</v>
      </c>
      <c r="I5" s="188"/>
      <c r="J5" s="188"/>
    </row>
    <row r="6" spans="1:11" ht="25.5" x14ac:dyDescent="0.2">
      <c r="A6" s="7" t="s">
        <v>93</v>
      </c>
      <c r="B6" s="7"/>
      <c r="C6" s="44" t="s">
        <v>34</v>
      </c>
      <c r="D6" s="8">
        <v>8</v>
      </c>
      <c r="E6" s="59">
        <v>250000</v>
      </c>
      <c r="F6" s="62">
        <f>+D6*E6</f>
        <v>2000000</v>
      </c>
      <c r="G6" s="60">
        <v>200000</v>
      </c>
      <c r="H6" s="59">
        <f>+G6*D6</f>
        <v>1600000</v>
      </c>
      <c r="I6" s="273">
        <f>AVERAGE(E6,G6)</f>
        <v>225000</v>
      </c>
      <c r="J6" s="88">
        <f>AVERAGE(F6,H6)</f>
        <v>1800000</v>
      </c>
    </row>
    <row r="7" spans="1:11" ht="25.5" x14ac:dyDescent="0.2">
      <c r="A7" s="7" t="s">
        <v>94</v>
      </c>
      <c r="B7" s="7"/>
      <c r="C7" s="44" t="s">
        <v>35</v>
      </c>
      <c r="D7" s="8">
        <v>8</v>
      </c>
      <c r="E7" s="59">
        <v>250000</v>
      </c>
      <c r="F7" s="62">
        <f t="shared" ref="F7:F24" si="0">+D7*E7</f>
        <v>2000000</v>
      </c>
      <c r="G7" s="60">
        <v>200000</v>
      </c>
      <c r="H7" s="59">
        <f t="shared" ref="H7:H24" si="1">+G7*D7</f>
        <v>1600000</v>
      </c>
      <c r="I7" s="273">
        <f t="shared" ref="I7:I24" si="2">AVERAGE(E7,G7)</f>
        <v>225000</v>
      </c>
      <c r="J7" s="88">
        <f t="shared" ref="J7:J24" si="3">AVERAGE(F7,H7)</f>
        <v>1800000</v>
      </c>
    </row>
    <row r="8" spans="1:11" ht="25.5" x14ac:dyDescent="0.2">
      <c r="A8" s="7" t="s">
        <v>95</v>
      </c>
      <c r="B8" s="7"/>
      <c r="C8" s="44" t="s">
        <v>36</v>
      </c>
      <c r="D8" s="8">
        <v>6</v>
      </c>
      <c r="E8" s="59">
        <v>150000</v>
      </c>
      <c r="F8" s="62">
        <f t="shared" si="0"/>
        <v>900000</v>
      </c>
      <c r="G8" s="60">
        <v>150000</v>
      </c>
      <c r="H8" s="59">
        <f t="shared" si="1"/>
        <v>900000</v>
      </c>
      <c r="I8" s="273">
        <f t="shared" si="2"/>
        <v>150000</v>
      </c>
      <c r="J8" s="88">
        <f t="shared" si="3"/>
        <v>900000</v>
      </c>
    </row>
    <row r="9" spans="1:11" ht="25.5" x14ac:dyDescent="0.2">
      <c r="A9" s="7" t="s">
        <v>96</v>
      </c>
      <c r="B9" s="7"/>
      <c r="C9" s="44" t="s">
        <v>37</v>
      </c>
      <c r="D9" s="8">
        <v>5</v>
      </c>
      <c r="E9" s="59">
        <v>150000</v>
      </c>
      <c r="F9" s="62">
        <f t="shared" si="0"/>
        <v>750000</v>
      </c>
      <c r="G9" s="60">
        <v>150000</v>
      </c>
      <c r="H9" s="59">
        <f t="shared" si="1"/>
        <v>750000</v>
      </c>
      <c r="I9" s="273">
        <f t="shared" si="2"/>
        <v>150000</v>
      </c>
      <c r="J9" s="88">
        <f t="shared" si="3"/>
        <v>750000</v>
      </c>
    </row>
    <row r="10" spans="1:11" ht="25.5" x14ac:dyDescent="0.2">
      <c r="A10" s="7" t="s">
        <v>97</v>
      </c>
      <c r="B10" s="7"/>
      <c r="C10" s="44" t="s">
        <v>38</v>
      </c>
      <c r="D10" s="8">
        <v>1</v>
      </c>
      <c r="E10" s="59">
        <v>100000</v>
      </c>
      <c r="F10" s="62">
        <f t="shared" si="0"/>
        <v>100000</v>
      </c>
      <c r="G10" s="60">
        <v>100000</v>
      </c>
      <c r="H10" s="59">
        <f t="shared" si="1"/>
        <v>100000</v>
      </c>
      <c r="I10" s="273">
        <f t="shared" si="2"/>
        <v>100000</v>
      </c>
      <c r="J10" s="88">
        <f t="shared" si="3"/>
        <v>100000</v>
      </c>
    </row>
    <row r="11" spans="1:11" ht="51" x14ac:dyDescent="0.2">
      <c r="A11" s="7" t="s">
        <v>98</v>
      </c>
      <c r="B11" s="7"/>
      <c r="C11" s="44" t="s">
        <v>43</v>
      </c>
      <c r="D11" s="8">
        <v>1</v>
      </c>
      <c r="E11" s="59">
        <v>250000</v>
      </c>
      <c r="F11" s="62">
        <f t="shared" si="0"/>
        <v>250000</v>
      </c>
      <c r="G11" s="60">
        <v>800000</v>
      </c>
      <c r="H11" s="59">
        <f t="shared" si="1"/>
        <v>800000</v>
      </c>
      <c r="I11" s="273">
        <f t="shared" si="2"/>
        <v>525000</v>
      </c>
      <c r="J11" s="88">
        <f t="shared" si="3"/>
        <v>525000</v>
      </c>
      <c r="K11" s="9"/>
    </row>
    <row r="12" spans="1:11" ht="51" x14ac:dyDescent="0.2">
      <c r="A12" s="7" t="s">
        <v>99</v>
      </c>
      <c r="B12" s="7"/>
      <c r="C12" s="44" t="s">
        <v>42</v>
      </c>
      <c r="D12" s="8">
        <v>1</v>
      </c>
      <c r="E12" s="59">
        <v>250000</v>
      </c>
      <c r="F12" s="62">
        <f t="shared" si="0"/>
        <v>250000</v>
      </c>
      <c r="G12" s="60">
        <v>800000</v>
      </c>
      <c r="H12" s="59">
        <f t="shared" si="1"/>
        <v>800000</v>
      </c>
      <c r="I12" s="273">
        <f t="shared" si="2"/>
        <v>525000</v>
      </c>
      <c r="J12" s="88">
        <f t="shared" si="3"/>
        <v>525000</v>
      </c>
    </row>
    <row r="13" spans="1:11" ht="25.5" x14ac:dyDescent="0.2">
      <c r="A13" s="7" t="s">
        <v>100</v>
      </c>
      <c r="B13" s="7"/>
      <c r="C13" s="44" t="s">
        <v>39</v>
      </c>
      <c r="D13" s="8">
        <v>1</v>
      </c>
      <c r="E13" s="59">
        <v>150000</v>
      </c>
      <c r="F13" s="62">
        <f t="shared" si="0"/>
        <v>150000</v>
      </c>
      <c r="G13" s="60">
        <v>200000</v>
      </c>
      <c r="H13" s="59">
        <f t="shared" si="1"/>
        <v>200000</v>
      </c>
      <c r="I13" s="273">
        <f t="shared" si="2"/>
        <v>175000</v>
      </c>
      <c r="J13" s="88">
        <f t="shared" si="3"/>
        <v>175000</v>
      </c>
    </row>
    <row r="14" spans="1:11" ht="38.25" x14ac:dyDescent="0.2">
      <c r="A14" s="7" t="s">
        <v>101</v>
      </c>
      <c r="B14" s="7"/>
      <c r="C14" s="44" t="s">
        <v>40</v>
      </c>
      <c r="D14" s="8">
        <v>1</v>
      </c>
      <c r="E14" s="59">
        <v>150000</v>
      </c>
      <c r="F14" s="62">
        <f t="shared" si="0"/>
        <v>150000</v>
      </c>
      <c r="G14" s="60">
        <v>200000</v>
      </c>
      <c r="H14" s="59">
        <f t="shared" si="1"/>
        <v>200000</v>
      </c>
      <c r="I14" s="273">
        <f t="shared" si="2"/>
        <v>175000</v>
      </c>
      <c r="J14" s="88">
        <f t="shared" si="3"/>
        <v>175000</v>
      </c>
    </row>
    <row r="15" spans="1:11" ht="51" x14ac:dyDescent="0.2">
      <c r="A15" s="7" t="s">
        <v>102</v>
      </c>
      <c r="B15" s="7"/>
      <c r="C15" s="44" t="s">
        <v>44</v>
      </c>
      <c r="D15" s="8">
        <v>1</v>
      </c>
      <c r="E15" s="59">
        <v>250000</v>
      </c>
      <c r="F15" s="62">
        <f t="shared" si="0"/>
        <v>250000</v>
      </c>
      <c r="G15" s="60">
        <v>200000</v>
      </c>
      <c r="H15" s="59">
        <f t="shared" si="1"/>
        <v>200000</v>
      </c>
      <c r="I15" s="273">
        <f t="shared" si="2"/>
        <v>225000</v>
      </c>
      <c r="J15" s="88">
        <f t="shared" si="3"/>
        <v>225000</v>
      </c>
    </row>
    <row r="16" spans="1:11" ht="38.25" x14ac:dyDescent="0.2">
      <c r="A16" s="7" t="s">
        <v>103</v>
      </c>
      <c r="B16" s="7"/>
      <c r="C16" s="44" t="s">
        <v>41</v>
      </c>
      <c r="D16" s="8">
        <v>1</v>
      </c>
      <c r="E16" s="59">
        <v>150000</v>
      </c>
      <c r="F16" s="62">
        <f t="shared" si="0"/>
        <v>150000</v>
      </c>
      <c r="G16" s="60">
        <v>200000</v>
      </c>
      <c r="H16" s="59">
        <f t="shared" si="1"/>
        <v>200000</v>
      </c>
      <c r="I16" s="273">
        <f t="shared" si="2"/>
        <v>175000</v>
      </c>
      <c r="J16" s="88">
        <f t="shared" si="3"/>
        <v>175000</v>
      </c>
    </row>
    <row r="17" spans="1:10" ht="14.25" x14ac:dyDescent="0.2">
      <c r="A17" s="7" t="s">
        <v>104</v>
      </c>
      <c r="B17" s="7"/>
      <c r="C17" s="102" t="s">
        <v>66</v>
      </c>
      <c r="D17" s="103">
        <v>1</v>
      </c>
      <c r="E17" s="59">
        <v>450000</v>
      </c>
      <c r="F17" s="62">
        <f t="shared" si="0"/>
        <v>450000</v>
      </c>
      <c r="G17" s="60">
        <v>500000</v>
      </c>
      <c r="H17" s="59">
        <f t="shared" si="1"/>
        <v>500000</v>
      </c>
      <c r="I17" s="273">
        <f t="shared" si="2"/>
        <v>475000</v>
      </c>
      <c r="J17" s="88">
        <f t="shared" si="3"/>
        <v>475000</v>
      </c>
    </row>
    <row r="18" spans="1:10" ht="24.75" customHeight="1" x14ac:dyDescent="0.2">
      <c r="A18" s="104" t="s">
        <v>111</v>
      </c>
      <c r="B18" s="220" t="s">
        <v>261</v>
      </c>
      <c r="C18" s="220"/>
      <c r="D18" s="220"/>
      <c r="E18" s="220"/>
      <c r="F18" s="220"/>
      <c r="G18" s="220"/>
      <c r="H18" s="220"/>
      <c r="I18" s="220"/>
      <c r="J18" s="220"/>
    </row>
    <row r="19" spans="1:10" x14ac:dyDescent="0.2">
      <c r="A19" s="105" t="s">
        <v>112</v>
      </c>
      <c r="B19" s="76" t="s">
        <v>139</v>
      </c>
      <c r="C19" s="86" t="s">
        <v>3</v>
      </c>
      <c r="D19" s="25">
        <v>1</v>
      </c>
      <c r="E19" s="59">
        <v>450000</v>
      </c>
      <c r="F19" s="62">
        <f t="shared" si="0"/>
        <v>450000</v>
      </c>
      <c r="G19" s="106">
        <v>500000</v>
      </c>
      <c r="H19" s="59">
        <f t="shared" si="1"/>
        <v>500000</v>
      </c>
      <c r="I19" s="273">
        <f t="shared" si="2"/>
        <v>475000</v>
      </c>
      <c r="J19" s="88">
        <f t="shared" si="3"/>
        <v>475000</v>
      </c>
    </row>
    <row r="20" spans="1:10" x14ac:dyDescent="0.2">
      <c r="A20" s="104" t="s">
        <v>178</v>
      </c>
      <c r="B20" s="221" t="s">
        <v>182</v>
      </c>
      <c r="C20" s="221"/>
      <c r="D20" s="221"/>
      <c r="E20" s="221"/>
      <c r="F20" s="221"/>
      <c r="G20" s="221"/>
      <c r="H20" s="221"/>
      <c r="I20" s="221"/>
      <c r="J20" s="221"/>
    </row>
    <row r="21" spans="1:10" x14ac:dyDescent="0.2">
      <c r="A21" s="105" t="s">
        <v>115</v>
      </c>
      <c r="B21" s="25"/>
      <c r="C21" s="107" t="s">
        <v>186</v>
      </c>
      <c r="D21" s="25">
        <v>11</v>
      </c>
      <c r="E21" s="59">
        <v>150000</v>
      </c>
      <c r="F21" s="62">
        <f t="shared" si="0"/>
        <v>1650000</v>
      </c>
      <c r="G21" s="106">
        <v>150000</v>
      </c>
      <c r="H21" s="59">
        <f t="shared" si="1"/>
        <v>1650000</v>
      </c>
      <c r="I21" s="273">
        <f t="shared" si="2"/>
        <v>150000</v>
      </c>
      <c r="J21" s="88">
        <f t="shared" si="3"/>
        <v>1650000</v>
      </c>
    </row>
    <row r="22" spans="1:10" x14ac:dyDescent="0.2">
      <c r="A22" s="105" t="s">
        <v>116</v>
      </c>
      <c r="B22" s="25"/>
      <c r="C22" s="107" t="s">
        <v>183</v>
      </c>
      <c r="D22" s="108">
        <v>1</v>
      </c>
      <c r="E22" s="59">
        <v>150000</v>
      </c>
      <c r="F22" s="62">
        <f t="shared" si="0"/>
        <v>150000</v>
      </c>
      <c r="G22" s="106">
        <v>100000</v>
      </c>
      <c r="H22" s="59">
        <f t="shared" si="1"/>
        <v>100000</v>
      </c>
      <c r="I22" s="273">
        <f t="shared" si="2"/>
        <v>125000</v>
      </c>
      <c r="J22" s="88">
        <f t="shared" si="3"/>
        <v>125000</v>
      </c>
    </row>
    <row r="23" spans="1:10" x14ac:dyDescent="0.2">
      <c r="A23" s="105" t="s">
        <v>117</v>
      </c>
      <c r="B23" s="25"/>
      <c r="C23" s="107" t="s">
        <v>184</v>
      </c>
      <c r="D23" s="108">
        <v>1</v>
      </c>
      <c r="E23" s="59">
        <v>250000</v>
      </c>
      <c r="F23" s="62">
        <f t="shared" si="0"/>
        <v>250000</v>
      </c>
      <c r="G23" s="106">
        <v>250000</v>
      </c>
      <c r="H23" s="59">
        <f t="shared" si="1"/>
        <v>250000</v>
      </c>
      <c r="I23" s="273">
        <f t="shared" si="2"/>
        <v>250000</v>
      </c>
      <c r="J23" s="88">
        <f t="shared" si="3"/>
        <v>250000</v>
      </c>
    </row>
    <row r="24" spans="1:10" x14ac:dyDescent="0.2">
      <c r="A24" s="105" t="s">
        <v>118</v>
      </c>
      <c r="B24" s="25"/>
      <c r="C24" s="107" t="s">
        <v>185</v>
      </c>
      <c r="D24" s="108">
        <v>1</v>
      </c>
      <c r="E24" s="59">
        <v>100000</v>
      </c>
      <c r="F24" s="62">
        <f t="shared" si="0"/>
        <v>100000</v>
      </c>
      <c r="G24" s="106">
        <v>100000</v>
      </c>
      <c r="H24" s="59">
        <f t="shared" si="1"/>
        <v>100000</v>
      </c>
      <c r="I24" s="273">
        <f t="shared" si="2"/>
        <v>100000</v>
      </c>
      <c r="J24" s="88">
        <f t="shared" si="3"/>
        <v>100000</v>
      </c>
    </row>
  </sheetData>
  <mergeCells count="12">
    <mergeCell ref="A3:A5"/>
    <mergeCell ref="B4:B5"/>
    <mergeCell ref="C4:C5"/>
    <mergeCell ref="D4:D5"/>
    <mergeCell ref="E4:F4"/>
    <mergeCell ref="B2:J2"/>
    <mergeCell ref="B3:J3"/>
    <mergeCell ref="B18:J18"/>
    <mergeCell ref="G4:H4"/>
    <mergeCell ref="B20:J20"/>
    <mergeCell ref="I4:I5"/>
    <mergeCell ref="J4:J5"/>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A336BC-F75E-46BC-B438-0C452D85A09F}">
  <sheetPr>
    <tabColor rgb="FF66FFCC"/>
  </sheetPr>
  <dimension ref="A2:K24"/>
  <sheetViews>
    <sheetView topLeftCell="A7" workbookViewId="0">
      <selection activeCell="J17" activeCellId="2" sqref="J6:J12 J14:J15 J17:J24"/>
    </sheetView>
  </sheetViews>
  <sheetFormatPr baseColWidth="10" defaultRowHeight="12.75" x14ac:dyDescent="0.2"/>
  <cols>
    <col min="1" max="1" width="6.5703125" customWidth="1"/>
    <col min="2" max="2" width="17.42578125" customWidth="1"/>
    <col min="3" max="3" width="54.42578125" customWidth="1"/>
    <col min="4" max="4" width="17.140625" customWidth="1"/>
    <col min="5" max="5" width="21.28515625" customWidth="1"/>
    <col min="6" max="6" width="12.85546875" bestFit="1" customWidth="1"/>
    <col min="7" max="7" width="14.42578125" bestFit="1" customWidth="1"/>
    <col min="8" max="8" width="12.85546875" bestFit="1" customWidth="1"/>
    <col min="9" max="9" width="14.42578125" bestFit="1" customWidth="1"/>
    <col min="10" max="10" width="12.85546875" bestFit="1" customWidth="1"/>
    <col min="11" max="11" width="15.5703125" customWidth="1"/>
  </cols>
  <sheetData>
    <row r="2" spans="1:11" ht="24.75" customHeight="1" x14ac:dyDescent="0.2">
      <c r="A2" s="150" t="s">
        <v>88</v>
      </c>
      <c r="B2" s="228" t="s">
        <v>190</v>
      </c>
      <c r="C2" s="228"/>
      <c r="D2" s="228"/>
      <c r="E2" s="228"/>
      <c r="F2" s="228"/>
      <c r="G2" s="228"/>
      <c r="H2" s="228"/>
      <c r="I2" s="228"/>
      <c r="J2" s="228"/>
      <c r="K2" s="228"/>
    </row>
    <row r="3" spans="1:11" ht="24.75" customHeight="1" x14ac:dyDescent="0.2">
      <c r="A3" s="223">
        <v>1</v>
      </c>
      <c r="B3" s="224" t="s">
        <v>14</v>
      </c>
      <c r="C3" s="224"/>
      <c r="D3" s="224"/>
      <c r="E3" s="224"/>
      <c r="F3" s="224"/>
      <c r="G3" s="224"/>
      <c r="H3" s="224"/>
      <c r="I3" s="224"/>
      <c r="J3" s="224"/>
      <c r="K3" s="224"/>
    </row>
    <row r="4" spans="1:11" ht="24.75" customHeight="1" x14ac:dyDescent="0.2">
      <c r="A4" s="223"/>
      <c r="B4" s="223" t="s">
        <v>0</v>
      </c>
      <c r="C4" s="228" t="s">
        <v>22</v>
      </c>
      <c r="D4" s="228" t="s">
        <v>21</v>
      </c>
      <c r="E4" s="228" t="s">
        <v>2</v>
      </c>
      <c r="F4" s="228" t="s">
        <v>307</v>
      </c>
      <c r="G4" s="228"/>
      <c r="H4" s="228" t="s">
        <v>308</v>
      </c>
      <c r="I4" s="228"/>
      <c r="J4" s="188" t="s">
        <v>318</v>
      </c>
      <c r="K4" s="188" t="s">
        <v>313</v>
      </c>
    </row>
    <row r="5" spans="1:11" ht="25.5" x14ac:dyDescent="0.2">
      <c r="A5" s="223"/>
      <c r="B5" s="223"/>
      <c r="C5" s="228"/>
      <c r="D5" s="228"/>
      <c r="E5" s="228"/>
      <c r="F5" s="150" t="s">
        <v>241</v>
      </c>
      <c r="G5" s="150" t="s">
        <v>242</v>
      </c>
      <c r="H5" s="150" t="s">
        <v>241</v>
      </c>
      <c r="I5" s="150" t="s">
        <v>242</v>
      </c>
      <c r="J5" s="188"/>
      <c r="K5" s="188"/>
    </row>
    <row r="6" spans="1:11" ht="24" x14ac:dyDescent="0.2">
      <c r="A6" s="7" t="s">
        <v>93</v>
      </c>
      <c r="B6" s="7"/>
      <c r="C6" s="54" t="s">
        <v>228</v>
      </c>
      <c r="D6" s="151" t="s">
        <v>21</v>
      </c>
      <c r="E6" s="8">
        <v>1</v>
      </c>
      <c r="F6" s="59">
        <v>250000</v>
      </c>
      <c r="G6" s="59">
        <f>+E6*F6</f>
        <v>250000</v>
      </c>
      <c r="H6" s="60">
        <v>250000</v>
      </c>
      <c r="I6" s="59">
        <f>+H6*E6</f>
        <v>250000</v>
      </c>
      <c r="J6" s="273">
        <f>AVERAGE(F6,H6)</f>
        <v>250000</v>
      </c>
      <c r="K6" s="88">
        <f>AVERAGE(G6,I6)</f>
        <v>250000</v>
      </c>
    </row>
    <row r="7" spans="1:11" ht="24" x14ac:dyDescent="0.2">
      <c r="A7" s="7" t="s">
        <v>94</v>
      </c>
      <c r="B7" s="7"/>
      <c r="C7" s="54" t="s">
        <v>225</v>
      </c>
      <c r="D7" s="151" t="s">
        <v>21</v>
      </c>
      <c r="E7" s="8">
        <v>9</v>
      </c>
      <c r="F7" s="59">
        <v>150000</v>
      </c>
      <c r="G7" s="59">
        <f t="shared" ref="G7:G24" si="0">+E7*F7</f>
        <v>1350000</v>
      </c>
      <c r="H7" s="60">
        <v>150000</v>
      </c>
      <c r="I7" s="59">
        <f t="shared" ref="I7:I24" si="1">+H7*E7</f>
        <v>1350000</v>
      </c>
      <c r="J7" s="273">
        <f t="shared" ref="J7:J24" si="2">AVERAGE(F7,H7)</f>
        <v>150000</v>
      </c>
      <c r="K7" s="88">
        <f t="shared" ref="K7:K24" si="3">AVERAGE(G7,I7)</f>
        <v>1350000</v>
      </c>
    </row>
    <row r="8" spans="1:11" ht="24" x14ac:dyDescent="0.2">
      <c r="A8" s="7" t="s">
        <v>95</v>
      </c>
      <c r="B8" s="7"/>
      <c r="C8" s="54" t="s">
        <v>229</v>
      </c>
      <c r="D8" s="151" t="s">
        <v>21</v>
      </c>
      <c r="E8" s="8">
        <v>5</v>
      </c>
      <c r="F8" s="59">
        <v>150000</v>
      </c>
      <c r="G8" s="59">
        <f t="shared" si="0"/>
        <v>750000</v>
      </c>
      <c r="H8" s="60">
        <v>150000</v>
      </c>
      <c r="I8" s="59">
        <f t="shared" si="1"/>
        <v>750000</v>
      </c>
      <c r="J8" s="273">
        <f t="shared" si="2"/>
        <v>150000</v>
      </c>
      <c r="K8" s="88">
        <f t="shared" si="3"/>
        <v>750000</v>
      </c>
    </row>
    <row r="9" spans="1:11" ht="24" x14ac:dyDescent="0.2">
      <c r="A9" s="7" t="s">
        <v>96</v>
      </c>
      <c r="B9" s="7"/>
      <c r="C9" s="54" t="s">
        <v>230</v>
      </c>
      <c r="D9" s="151" t="s">
        <v>21</v>
      </c>
      <c r="E9" s="8">
        <v>2</v>
      </c>
      <c r="F9" s="59">
        <v>150000</v>
      </c>
      <c r="G9" s="59">
        <f t="shared" si="0"/>
        <v>300000</v>
      </c>
      <c r="H9" s="60">
        <v>100000</v>
      </c>
      <c r="I9" s="59">
        <f t="shared" si="1"/>
        <v>200000</v>
      </c>
      <c r="J9" s="273">
        <f t="shared" si="2"/>
        <v>125000</v>
      </c>
      <c r="K9" s="88">
        <f t="shared" si="3"/>
        <v>250000</v>
      </c>
    </row>
    <row r="10" spans="1:11" ht="24" x14ac:dyDescent="0.2">
      <c r="A10" s="7" t="s">
        <v>97</v>
      </c>
      <c r="B10" s="7"/>
      <c r="C10" s="54" t="s">
        <v>231</v>
      </c>
      <c r="D10" s="151" t="s">
        <v>21</v>
      </c>
      <c r="E10" s="8">
        <v>2</v>
      </c>
      <c r="F10" s="59">
        <v>150000</v>
      </c>
      <c r="G10" s="59">
        <f t="shared" si="0"/>
        <v>300000</v>
      </c>
      <c r="H10" s="60">
        <v>100000</v>
      </c>
      <c r="I10" s="59">
        <f t="shared" si="1"/>
        <v>200000</v>
      </c>
      <c r="J10" s="273">
        <f t="shared" si="2"/>
        <v>125000</v>
      </c>
      <c r="K10" s="88">
        <f t="shared" si="3"/>
        <v>250000</v>
      </c>
    </row>
    <row r="11" spans="1:11" ht="24" x14ac:dyDescent="0.2">
      <c r="A11" s="7" t="s">
        <v>98</v>
      </c>
      <c r="B11" s="7"/>
      <c r="C11" s="54" t="s">
        <v>232</v>
      </c>
      <c r="D11" s="151" t="s">
        <v>21</v>
      </c>
      <c r="E11" s="8">
        <v>1</v>
      </c>
      <c r="F11" s="59">
        <v>250000</v>
      </c>
      <c r="G11" s="59">
        <f t="shared" si="0"/>
        <v>250000</v>
      </c>
      <c r="H11" s="60">
        <v>200000</v>
      </c>
      <c r="I11" s="59">
        <f t="shared" si="1"/>
        <v>200000</v>
      </c>
      <c r="J11" s="273">
        <f t="shared" si="2"/>
        <v>225000</v>
      </c>
      <c r="K11" s="88">
        <f t="shared" si="3"/>
        <v>225000</v>
      </c>
    </row>
    <row r="12" spans="1:11" ht="36" x14ac:dyDescent="0.2">
      <c r="A12" s="7" t="s">
        <v>99</v>
      </c>
      <c r="B12" s="7"/>
      <c r="C12" s="54" t="s">
        <v>233</v>
      </c>
      <c r="D12" s="151" t="s">
        <v>21</v>
      </c>
      <c r="E12" s="8">
        <v>5</v>
      </c>
      <c r="F12" s="59">
        <v>250000</v>
      </c>
      <c r="G12" s="59">
        <f t="shared" si="0"/>
        <v>1250000</v>
      </c>
      <c r="H12" s="60">
        <v>300000</v>
      </c>
      <c r="I12" s="59">
        <f t="shared" si="1"/>
        <v>1500000</v>
      </c>
      <c r="J12" s="273">
        <f t="shared" si="2"/>
        <v>275000</v>
      </c>
      <c r="K12" s="88">
        <f t="shared" si="3"/>
        <v>1375000</v>
      </c>
    </row>
    <row r="13" spans="1:11" ht="24.75" customHeight="1" x14ac:dyDescent="0.2">
      <c r="A13" s="152" t="s">
        <v>111</v>
      </c>
      <c r="B13" s="225" t="s">
        <v>261</v>
      </c>
      <c r="C13" s="226"/>
      <c r="D13" s="226"/>
      <c r="E13" s="226"/>
      <c r="F13" s="226"/>
      <c r="G13" s="226"/>
      <c r="H13" s="226"/>
      <c r="I13" s="226"/>
      <c r="J13" s="226"/>
      <c r="K13" s="227"/>
    </row>
    <row r="14" spans="1:11" x14ac:dyDescent="0.2">
      <c r="A14" s="105" t="s">
        <v>112</v>
      </c>
      <c r="B14" s="76" t="s">
        <v>139</v>
      </c>
      <c r="C14" s="86" t="s">
        <v>3</v>
      </c>
      <c r="D14" s="76" t="s">
        <v>21</v>
      </c>
      <c r="E14" s="25">
        <v>2</v>
      </c>
      <c r="F14" s="59">
        <v>450000</v>
      </c>
      <c r="G14" s="59">
        <f t="shared" si="0"/>
        <v>900000</v>
      </c>
      <c r="H14" s="60">
        <v>500000</v>
      </c>
      <c r="I14" s="59">
        <f t="shared" si="1"/>
        <v>1000000</v>
      </c>
      <c r="J14" s="273">
        <f t="shared" si="2"/>
        <v>475000</v>
      </c>
      <c r="K14" s="88">
        <f t="shared" si="3"/>
        <v>950000</v>
      </c>
    </row>
    <row r="15" spans="1:11" ht="24" x14ac:dyDescent="0.2">
      <c r="A15" s="105" t="s">
        <v>113</v>
      </c>
      <c r="B15" s="76"/>
      <c r="C15" s="153" t="s">
        <v>191</v>
      </c>
      <c r="D15" s="138" t="s">
        <v>21</v>
      </c>
      <c r="E15" s="25">
        <v>1</v>
      </c>
      <c r="F15" s="59">
        <v>150000</v>
      </c>
      <c r="G15" s="59">
        <f t="shared" si="0"/>
        <v>150000</v>
      </c>
      <c r="H15" s="60">
        <v>100000</v>
      </c>
      <c r="I15" s="59">
        <f t="shared" si="1"/>
        <v>100000</v>
      </c>
      <c r="J15" s="273">
        <f t="shared" si="2"/>
        <v>125000</v>
      </c>
      <c r="K15" s="88">
        <f t="shared" si="3"/>
        <v>125000</v>
      </c>
    </row>
    <row r="16" spans="1:11" x14ac:dyDescent="0.2">
      <c r="A16" s="154" t="s">
        <v>178</v>
      </c>
      <c r="B16" s="229" t="s">
        <v>192</v>
      </c>
      <c r="C16" s="230"/>
      <c r="D16" s="230"/>
      <c r="E16" s="230"/>
      <c r="F16" s="230"/>
      <c r="G16" s="230"/>
      <c r="H16" s="230"/>
      <c r="I16" s="230"/>
      <c r="J16" s="230"/>
      <c r="K16" s="231"/>
    </row>
    <row r="17" spans="1:11" ht="28.5" x14ac:dyDescent="0.2">
      <c r="A17" s="25" t="s">
        <v>115</v>
      </c>
      <c r="B17" s="25"/>
      <c r="C17" s="120" t="s">
        <v>195</v>
      </c>
      <c r="D17" s="121" t="s">
        <v>21</v>
      </c>
      <c r="E17" s="122">
        <v>1</v>
      </c>
      <c r="F17" s="59">
        <v>450000</v>
      </c>
      <c r="G17" s="59">
        <f t="shared" si="0"/>
        <v>450000</v>
      </c>
      <c r="H17" s="60">
        <v>500000</v>
      </c>
      <c r="I17" s="59">
        <f t="shared" si="1"/>
        <v>500000</v>
      </c>
      <c r="J17" s="273">
        <f t="shared" si="2"/>
        <v>475000</v>
      </c>
      <c r="K17" s="88">
        <f t="shared" si="3"/>
        <v>475000</v>
      </c>
    </row>
    <row r="18" spans="1:11" ht="14.25" x14ac:dyDescent="0.2">
      <c r="A18" s="25" t="s">
        <v>116</v>
      </c>
      <c r="B18" s="25"/>
      <c r="C18" s="120" t="s">
        <v>196</v>
      </c>
      <c r="D18" s="121" t="s">
        <v>21</v>
      </c>
      <c r="E18" s="122">
        <v>2</v>
      </c>
      <c r="F18" s="59">
        <v>150000</v>
      </c>
      <c r="G18" s="59">
        <f t="shared" si="0"/>
        <v>300000</v>
      </c>
      <c r="H18" s="60">
        <v>150000</v>
      </c>
      <c r="I18" s="59">
        <f t="shared" si="1"/>
        <v>300000</v>
      </c>
      <c r="J18" s="273">
        <f t="shared" si="2"/>
        <v>150000</v>
      </c>
      <c r="K18" s="88">
        <f t="shared" si="3"/>
        <v>300000</v>
      </c>
    </row>
    <row r="19" spans="1:11" ht="28.5" x14ac:dyDescent="0.2">
      <c r="A19" s="25" t="s">
        <v>117</v>
      </c>
      <c r="B19" s="25"/>
      <c r="C19" s="120" t="s">
        <v>197</v>
      </c>
      <c r="D19" s="121" t="s">
        <v>21</v>
      </c>
      <c r="E19" s="122">
        <v>34</v>
      </c>
      <c r="F19" s="59">
        <v>20000</v>
      </c>
      <c r="G19" s="59">
        <f t="shared" si="0"/>
        <v>680000</v>
      </c>
      <c r="H19" s="60">
        <v>80000</v>
      </c>
      <c r="I19" s="59">
        <f t="shared" si="1"/>
        <v>2720000</v>
      </c>
      <c r="J19" s="273">
        <f t="shared" si="2"/>
        <v>50000</v>
      </c>
      <c r="K19" s="88">
        <f t="shared" si="3"/>
        <v>1700000</v>
      </c>
    </row>
    <row r="20" spans="1:11" ht="14.25" x14ac:dyDescent="0.2">
      <c r="A20" s="25" t="s">
        <v>118</v>
      </c>
      <c r="B20" s="25"/>
      <c r="C20" s="120" t="s">
        <v>198</v>
      </c>
      <c r="D20" s="121" t="s">
        <v>21</v>
      </c>
      <c r="E20" s="122">
        <v>1</v>
      </c>
      <c r="F20" s="59">
        <v>100000</v>
      </c>
      <c r="G20" s="59">
        <f t="shared" si="0"/>
        <v>100000</v>
      </c>
      <c r="H20" s="60">
        <v>80000</v>
      </c>
      <c r="I20" s="59">
        <f t="shared" si="1"/>
        <v>80000</v>
      </c>
      <c r="J20" s="273">
        <f t="shared" si="2"/>
        <v>90000</v>
      </c>
      <c r="K20" s="88">
        <f t="shared" si="3"/>
        <v>90000</v>
      </c>
    </row>
    <row r="21" spans="1:11" ht="42.75" x14ac:dyDescent="0.2">
      <c r="A21" s="25" t="s">
        <v>119</v>
      </c>
      <c r="B21" s="25"/>
      <c r="C21" s="120" t="s">
        <v>199</v>
      </c>
      <c r="D21" s="121" t="s">
        <v>21</v>
      </c>
      <c r="E21" s="122">
        <v>3</v>
      </c>
      <c r="F21" s="59">
        <v>100000</v>
      </c>
      <c r="G21" s="59">
        <f t="shared" si="0"/>
        <v>300000</v>
      </c>
      <c r="H21" s="60">
        <v>80000</v>
      </c>
      <c r="I21" s="59">
        <f t="shared" si="1"/>
        <v>240000</v>
      </c>
      <c r="J21" s="273">
        <f t="shared" si="2"/>
        <v>90000</v>
      </c>
      <c r="K21" s="88">
        <f t="shared" si="3"/>
        <v>270000</v>
      </c>
    </row>
    <row r="22" spans="1:11" ht="28.5" x14ac:dyDescent="0.2">
      <c r="A22" s="25" t="s">
        <v>120</v>
      </c>
      <c r="B22" s="25"/>
      <c r="C22" s="120" t="s">
        <v>200</v>
      </c>
      <c r="D22" s="121" t="s">
        <v>21</v>
      </c>
      <c r="E22" s="122">
        <v>1</v>
      </c>
      <c r="F22" s="59">
        <v>100000</v>
      </c>
      <c r="G22" s="59">
        <f t="shared" si="0"/>
        <v>100000</v>
      </c>
      <c r="H22" s="60">
        <v>80000</v>
      </c>
      <c r="I22" s="59">
        <f t="shared" si="1"/>
        <v>80000</v>
      </c>
      <c r="J22" s="273">
        <f t="shared" si="2"/>
        <v>90000</v>
      </c>
      <c r="K22" s="88">
        <f t="shared" si="3"/>
        <v>90000</v>
      </c>
    </row>
    <row r="23" spans="1:11" ht="14.25" x14ac:dyDescent="0.2">
      <c r="A23" s="25" t="s">
        <v>121</v>
      </c>
      <c r="B23" s="25"/>
      <c r="C23" s="120" t="s">
        <v>201</v>
      </c>
      <c r="D23" s="121" t="s">
        <v>21</v>
      </c>
      <c r="E23" s="122">
        <v>2</v>
      </c>
      <c r="F23" s="59">
        <v>100000</v>
      </c>
      <c r="G23" s="59">
        <f t="shared" si="0"/>
        <v>200000</v>
      </c>
      <c r="H23" s="60">
        <v>80000</v>
      </c>
      <c r="I23" s="59">
        <f t="shared" si="1"/>
        <v>160000</v>
      </c>
      <c r="J23" s="273">
        <f t="shared" si="2"/>
        <v>90000</v>
      </c>
      <c r="K23" s="88">
        <f t="shared" si="3"/>
        <v>180000</v>
      </c>
    </row>
    <row r="24" spans="1:11" ht="14.25" x14ac:dyDescent="0.2">
      <c r="A24" s="25" t="s">
        <v>122</v>
      </c>
      <c r="B24" s="25"/>
      <c r="C24" s="120" t="s">
        <v>202</v>
      </c>
      <c r="D24" s="121" t="s">
        <v>21</v>
      </c>
      <c r="E24" s="122">
        <v>1</v>
      </c>
      <c r="F24" s="59">
        <v>150000</v>
      </c>
      <c r="G24" s="59">
        <f t="shared" si="0"/>
        <v>150000</v>
      </c>
      <c r="H24" s="60">
        <v>80000</v>
      </c>
      <c r="I24" s="59">
        <f t="shared" si="1"/>
        <v>80000</v>
      </c>
      <c r="J24" s="273">
        <f t="shared" si="2"/>
        <v>115000</v>
      </c>
      <c r="K24" s="88">
        <f t="shared" si="3"/>
        <v>115000</v>
      </c>
    </row>
  </sheetData>
  <mergeCells count="13">
    <mergeCell ref="A3:A5"/>
    <mergeCell ref="B3:K3"/>
    <mergeCell ref="B13:K13"/>
    <mergeCell ref="B2:K2"/>
    <mergeCell ref="B16:K16"/>
    <mergeCell ref="B4:B5"/>
    <mergeCell ref="C4:C5"/>
    <mergeCell ref="D4:D5"/>
    <mergeCell ref="E4:E5"/>
    <mergeCell ref="F4:G4"/>
    <mergeCell ref="H4:I4"/>
    <mergeCell ref="J4:J5"/>
    <mergeCell ref="K4:K5"/>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E5E9BC-0F5B-40F8-B3BD-FC2938697F4F}">
  <sheetPr>
    <tabColor theme="3" tint="0.39997558519241921"/>
  </sheetPr>
  <dimension ref="A2:J6"/>
  <sheetViews>
    <sheetView workbookViewId="0">
      <selection activeCell="I6" sqref="I6"/>
    </sheetView>
  </sheetViews>
  <sheetFormatPr baseColWidth="10" defaultRowHeight="12.75" x14ac:dyDescent="0.2"/>
  <cols>
    <col min="1" max="1" width="6.5703125" customWidth="1"/>
    <col min="2" max="2" width="17.42578125" customWidth="1"/>
    <col min="3" max="3" width="54.42578125" customWidth="1"/>
    <col min="4" max="4" width="21.28515625" customWidth="1"/>
    <col min="7" max="8" width="12.85546875" bestFit="1" customWidth="1"/>
  </cols>
  <sheetData>
    <row r="2" spans="1:10" ht="34.5" customHeight="1" x14ac:dyDescent="0.2">
      <c r="A2" s="109" t="s">
        <v>88</v>
      </c>
      <c r="B2" s="232" t="s">
        <v>193</v>
      </c>
      <c r="C2" s="232"/>
      <c r="D2" s="232"/>
      <c r="E2" s="232"/>
      <c r="F2" s="232"/>
      <c r="G2" s="232"/>
      <c r="H2" s="232"/>
      <c r="I2" s="232"/>
      <c r="J2" s="232"/>
    </row>
    <row r="3" spans="1:10" ht="17.25" customHeight="1" x14ac:dyDescent="0.2">
      <c r="A3" s="234">
        <v>1</v>
      </c>
      <c r="B3" s="233" t="s">
        <v>261</v>
      </c>
      <c r="C3" s="233"/>
      <c r="D3" s="233"/>
      <c r="E3" s="233"/>
      <c r="F3" s="233"/>
      <c r="G3" s="233"/>
      <c r="H3" s="233"/>
      <c r="I3" s="233"/>
      <c r="J3" s="233"/>
    </row>
    <row r="4" spans="1:10" ht="17.25" customHeight="1" x14ac:dyDescent="0.2">
      <c r="A4" s="234"/>
      <c r="B4" s="235" t="s">
        <v>0</v>
      </c>
      <c r="C4" s="235" t="s">
        <v>1</v>
      </c>
      <c r="D4" s="235" t="s">
        <v>2</v>
      </c>
      <c r="E4" s="235" t="s">
        <v>307</v>
      </c>
      <c r="F4" s="235"/>
      <c r="G4" s="235" t="s">
        <v>308</v>
      </c>
      <c r="H4" s="235"/>
      <c r="I4" s="188" t="s">
        <v>318</v>
      </c>
      <c r="J4" s="188" t="s">
        <v>313</v>
      </c>
    </row>
    <row r="5" spans="1:10" ht="25.5" x14ac:dyDescent="0.2">
      <c r="A5" s="234"/>
      <c r="B5" s="235"/>
      <c r="C5" s="235"/>
      <c r="D5" s="235"/>
      <c r="E5" s="110" t="s">
        <v>241</v>
      </c>
      <c r="F5" s="110" t="s">
        <v>242</v>
      </c>
      <c r="G5" s="110" t="s">
        <v>241</v>
      </c>
      <c r="H5" s="110" t="s">
        <v>242</v>
      </c>
      <c r="I5" s="188"/>
      <c r="J5" s="188"/>
    </row>
    <row r="6" spans="1:10" ht="23.25" customHeight="1" x14ac:dyDescent="0.2">
      <c r="A6" s="111" t="s">
        <v>93</v>
      </c>
      <c r="B6" s="112" t="s">
        <v>139</v>
      </c>
      <c r="C6" s="112" t="s">
        <v>3</v>
      </c>
      <c r="D6" s="43">
        <v>1</v>
      </c>
      <c r="E6" s="113">
        <v>450000</v>
      </c>
      <c r="F6" s="113">
        <f>+D6*E6</f>
        <v>450000</v>
      </c>
      <c r="G6" s="114">
        <v>500000</v>
      </c>
      <c r="H6" s="115">
        <f>+G6*D6</f>
        <v>500000</v>
      </c>
      <c r="I6" s="276">
        <f>AVERAGE(E6,G6)</f>
        <v>475000</v>
      </c>
      <c r="J6" s="116">
        <f>AVERAGE(F6,H6)</f>
        <v>475000</v>
      </c>
    </row>
  </sheetData>
  <mergeCells count="10">
    <mergeCell ref="I4:I5"/>
    <mergeCell ref="J4:J5"/>
    <mergeCell ref="B2:J2"/>
    <mergeCell ref="B3:J3"/>
    <mergeCell ref="A3:A5"/>
    <mergeCell ref="B4:B5"/>
    <mergeCell ref="C4:C5"/>
    <mergeCell ref="D4:D5"/>
    <mergeCell ref="E4:F4"/>
    <mergeCell ref="G4:H4"/>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E88B27-5483-4EA2-A116-FE687BC08F94}">
  <sheetPr>
    <tabColor rgb="FFFF3300"/>
  </sheetPr>
  <dimension ref="A2:K13"/>
  <sheetViews>
    <sheetView workbookViewId="0">
      <selection activeCell="J6" sqref="J6:J13"/>
    </sheetView>
  </sheetViews>
  <sheetFormatPr baseColWidth="10" defaultRowHeight="12.75" x14ac:dyDescent="0.2"/>
  <cols>
    <col min="1" max="1" width="7.85546875" customWidth="1"/>
    <col min="2" max="2" width="17.42578125" customWidth="1"/>
    <col min="3" max="3" width="54.42578125" customWidth="1"/>
    <col min="4" max="4" width="21.28515625" customWidth="1"/>
    <col min="6" max="8" width="14.140625" bestFit="1" customWidth="1"/>
    <col min="9" max="9" width="15.85546875" bestFit="1" customWidth="1"/>
    <col min="10" max="10" width="17" bestFit="1" customWidth="1"/>
    <col min="11" max="11" width="16.5703125" customWidth="1"/>
  </cols>
  <sheetData>
    <row r="2" spans="1:11" ht="24.75" customHeight="1" x14ac:dyDescent="0.2">
      <c r="A2" s="117" t="s">
        <v>88</v>
      </c>
      <c r="B2" s="236" t="s">
        <v>194</v>
      </c>
      <c r="C2" s="236"/>
      <c r="D2" s="236"/>
      <c r="E2" s="236"/>
      <c r="F2" s="236"/>
      <c r="G2" s="236"/>
      <c r="H2" s="236"/>
      <c r="I2" s="236"/>
      <c r="J2" s="236"/>
      <c r="K2" s="236"/>
    </row>
    <row r="3" spans="1:11" ht="27.75" customHeight="1" x14ac:dyDescent="0.2">
      <c r="A3" s="238">
        <v>1</v>
      </c>
      <c r="B3" s="237" t="s">
        <v>192</v>
      </c>
      <c r="C3" s="237"/>
      <c r="D3" s="237"/>
      <c r="E3" s="237"/>
      <c r="F3" s="237"/>
      <c r="G3" s="237"/>
      <c r="H3" s="237"/>
      <c r="I3" s="237"/>
      <c r="J3" s="237"/>
      <c r="K3" s="237"/>
    </row>
    <row r="4" spans="1:11" ht="27.75" customHeight="1" x14ac:dyDescent="0.2">
      <c r="A4" s="238"/>
      <c r="B4" s="239" t="s">
        <v>0</v>
      </c>
      <c r="C4" s="239" t="s">
        <v>1</v>
      </c>
      <c r="D4" s="239" t="s">
        <v>21</v>
      </c>
      <c r="E4" s="239" t="s">
        <v>2</v>
      </c>
      <c r="F4" s="240" t="s">
        <v>307</v>
      </c>
      <c r="G4" s="240"/>
      <c r="H4" s="240" t="s">
        <v>308</v>
      </c>
      <c r="I4" s="240"/>
      <c r="J4" s="188" t="s">
        <v>318</v>
      </c>
      <c r="K4" s="188" t="s">
        <v>313</v>
      </c>
    </row>
    <row r="5" spans="1:11" ht="30.75" customHeight="1" x14ac:dyDescent="0.2">
      <c r="A5" s="238"/>
      <c r="B5" s="239"/>
      <c r="C5" s="239"/>
      <c r="D5" s="239"/>
      <c r="E5" s="239"/>
      <c r="F5" s="118" t="s">
        <v>241</v>
      </c>
      <c r="G5" s="118" t="s">
        <v>242</v>
      </c>
      <c r="H5" s="118" t="s">
        <v>241</v>
      </c>
      <c r="I5" s="118" t="s">
        <v>242</v>
      </c>
      <c r="J5" s="188"/>
      <c r="K5" s="188"/>
    </row>
    <row r="6" spans="1:11" ht="28.5" x14ac:dyDescent="0.2">
      <c r="A6" s="119" t="s">
        <v>93</v>
      </c>
      <c r="B6" s="25"/>
      <c r="C6" s="120" t="s">
        <v>195</v>
      </c>
      <c r="D6" s="121" t="s">
        <v>21</v>
      </c>
      <c r="E6" s="122">
        <v>1</v>
      </c>
      <c r="F6" s="123">
        <v>450000</v>
      </c>
      <c r="G6" s="124">
        <f>+E6*F6</f>
        <v>450000</v>
      </c>
      <c r="H6" s="125">
        <v>500000</v>
      </c>
      <c r="I6" s="124">
        <f>+E6*H6</f>
        <v>500000</v>
      </c>
      <c r="J6" s="277">
        <f>AVERAGE(F6,H6)</f>
        <v>475000</v>
      </c>
      <c r="K6" s="124">
        <f>AVERAGE(G6,I6)</f>
        <v>475000</v>
      </c>
    </row>
    <row r="7" spans="1:11" ht="14.25" x14ac:dyDescent="0.2">
      <c r="A7" s="119" t="s">
        <v>94</v>
      </c>
      <c r="B7" s="25"/>
      <c r="C7" s="120" t="s">
        <v>196</v>
      </c>
      <c r="D7" s="121" t="s">
        <v>21</v>
      </c>
      <c r="E7" s="122">
        <v>2</v>
      </c>
      <c r="F7" s="123">
        <v>150000</v>
      </c>
      <c r="G7" s="124">
        <f t="shared" ref="G7:G13" si="0">+E7*F7</f>
        <v>300000</v>
      </c>
      <c r="H7" s="125">
        <v>150000</v>
      </c>
      <c r="I7" s="124">
        <f t="shared" ref="I7:I13" si="1">+E7*H7</f>
        <v>300000</v>
      </c>
      <c r="J7" s="277">
        <f t="shared" ref="J7:J13" si="2">AVERAGE(F7,H7)</f>
        <v>150000</v>
      </c>
      <c r="K7" s="124">
        <f t="shared" ref="K7:K13" si="3">AVERAGE(G7,I7)</f>
        <v>300000</v>
      </c>
    </row>
    <row r="8" spans="1:11" ht="28.5" x14ac:dyDescent="0.2">
      <c r="A8" s="119" t="s">
        <v>95</v>
      </c>
      <c r="B8" s="25"/>
      <c r="C8" s="120" t="s">
        <v>197</v>
      </c>
      <c r="D8" s="121" t="s">
        <v>21</v>
      </c>
      <c r="E8" s="122">
        <v>34</v>
      </c>
      <c r="F8" s="123">
        <v>20000</v>
      </c>
      <c r="G8" s="124">
        <f t="shared" si="0"/>
        <v>680000</v>
      </c>
      <c r="H8" s="125">
        <v>80000</v>
      </c>
      <c r="I8" s="124">
        <f t="shared" si="1"/>
        <v>2720000</v>
      </c>
      <c r="J8" s="277">
        <f t="shared" si="2"/>
        <v>50000</v>
      </c>
      <c r="K8" s="124">
        <f t="shared" si="3"/>
        <v>1700000</v>
      </c>
    </row>
    <row r="9" spans="1:11" ht="14.25" x14ac:dyDescent="0.2">
      <c r="A9" s="119" t="s">
        <v>96</v>
      </c>
      <c r="B9" s="25"/>
      <c r="C9" s="120" t="s">
        <v>198</v>
      </c>
      <c r="D9" s="121" t="s">
        <v>21</v>
      </c>
      <c r="E9" s="122">
        <v>1</v>
      </c>
      <c r="F9" s="123">
        <v>100000</v>
      </c>
      <c r="G9" s="124">
        <f t="shared" si="0"/>
        <v>100000</v>
      </c>
      <c r="H9" s="125">
        <v>80000</v>
      </c>
      <c r="I9" s="124">
        <f t="shared" si="1"/>
        <v>80000</v>
      </c>
      <c r="J9" s="277">
        <f t="shared" si="2"/>
        <v>90000</v>
      </c>
      <c r="K9" s="124">
        <f t="shared" si="3"/>
        <v>90000</v>
      </c>
    </row>
    <row r="10" spans="1:11" ht="42.75" x14ac:dyDescent="0.2">
      <c r="A10" s="119" t="s">
        <v>97</v>
      </c>
      <c r="B10" s="25"/>
      <c r="C10" s="120" t="s">
        <v>199</v>
      </c>
      <c r="D10" s="121" t="s">
        <v>21</v>
      </c>
      <c r="E10" s="122">
        <v>3</v>
      </c>
      <c r="F10" s="123">
        <v>100000</v>
      </c>
      <c r="G10" s="124">
        <f t="shared" si="0"/>
        <v>300000</v>
      </c>
      <c r="H10" s="125">
        <v>80000</v>
      </c>
      <c r="I10" s="124">
        <f t="shared" si="1"/>
        <v>240000</v>
      </c>
      <c r="J10" s="277">
        <f t="shared" si="2"/>
        <v>90000</v>
      </c>
      <c r="K10" s="124">
        <f t="shared" si="3"/>
        <v>270000</v>
      </c>
    </row>
    <row r="11" spans="1:11" ht="28.5" x14ac:dyDescent="0.2">
      <c r="A11" s="119" t="s">
        <v>98</v>
      </c>
      <c r="B11" s="25"/>
      <c r="C11" s="120" t="s">
        <v>200</v>
      </c>
      <c r="D11" s="121" t="s">
        <v>21</v>
      </c>
      <c r="E11" s="122">
        <v>1</v>
      </c>
      <c r="F11" s="123">
        <v>100000</v>
      </c>
      <c r="G11" s="124">
        <f t="shared" si="0"/>
        <v>100000</v>
      </c>
      <c r="H11" s="125">
        <v>80000</v>
      </c>
      <c r="I11" s="124">
        <f t="shared" si="1"/>
        <v>80000</v>
      </c>
      <c r="J11" s="277">
        <f t="shared" si="2"/>
        <v>90000</v>
      </c>
      <c r="K11" s="124">
        <f t="shared" si="3"/>
        <v>90000</v>
      </c>
    </row>
    <row r="12" spans="1:11" ht="14.25" x14ac:dyDescent="0.2">
      <c r="A12" s="119" t="s">
        <v>99</v>
      </c>
      <c r="B12" s="25"/>
      <c r="C12" s="120" t="s">
        <v>201</v>
      </c>
      <c r="D12" s="121" t="s">
        <v>21</v>
      </c>
      <c r="E12" s="122">
        <v>2</v>
      </c>
      <c r="F12" s="123">
        <v>100000</v>
      </c>
      <c r="G12" s="124">
        <f t="shared" si="0"/>
        <v>200000</v>
      </c>
      <c r="H12" s="125">
        <v>80000</v>
      </c>
      <c r="I12" s="124">
        <f t="shared" si="1"/>
        <v>160000</v>
      </c>
      <c r="J12" s="277">
        <f t="shared" si="2"/>
        <v>90000</v>
      </c>
      <c r="K12" s="124">
        <f t="shared" si="3"/>
        <v>180000</v>
      </c>
    </row>
    <row r="13" spans="1:11" ht="14.25" x14ac:dyDescent="0.2">
      <c r="A13" s="119" t="s">
        <v>100</v>
      </c>
      <c r="B13" s="25"/>
      <c r="C13" s="120" t="s">
        <v>202</v>
      </c>
      <c r="D13" s="121" t="s">
        <v>21</v>
      </c>
      <c r="E13" s="122">
        <v>1</v>
      </c>
      <c r="F13" s="123">
        <v>150000</v>
      </c>
      <c r="G13" s="124">
        <f t="shared" si="0"/>
        <v>150000</v>
      </c>
      <c r="H13" s="125">
        <v>80000</v>
      </c>
      <c r="I13" s="124">
        <f t="shared" si="1"/>
        <v>80000</v>
      </c>
      <c r="J13" s="277">
        <f t="shared" si="2"/>
        <v>115000</v>
      </c>
      <c r="K13" s="124">
        <f t="shared" si="3"/>
        <v>115000</v>
      </c>
    </row>
  </sheetData>
  <mergeCells count="11">
    <mergeCell ref="J4:J5"/>
    <mergeCell ref="K4:K5"/>
    <mergeCell ref="B2:K2"/>
    <mergeCell ref="B3:K3"/>
    <mergeCell ref="A3:A5"/>
    <mergeCell ref="B4:B5"/>
    <mergeCell ref="C4:C5"/>
    <mergeCell ref="D4:D5"/>
    <mergeCell ref="E4:E5"/>
    <mergeCell ref="F4:G4"/>
    <mergeCell ref="H4:I4"/>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D9C326-45FF-4D35-BA23-3B4DFDFDEFFA}">
  <dimension ref="A2:G38"/>
  <sheetViews>
    <sheetView workbookViewId="0">
      <selection activeCell="L17" sqref="L16:L17"/>
    </sheetView>
  </sheetViews>
  <sheetFormatPr baseColWidth="10" defaultRowHeight="12.75" x14ac:dyDescent="0.2"/>
  <cols>
    <col min="1" max="1" width="5.85546875" style="27" customWidth="1"/>
    <col min="2" max="2" width="85" bestFit="1" customWidth="1"/>
    <col min="4" max="4" width="9.140625" style="27" bestFit="1" customWidth="1"/>
    <col min="5" max="5" width="15.140625" customWidth="1"/>
    <col min="6" max="6" width="15.5703125" customWidth="1"/>
    <col min="7" max="7" width="15.28515625" customWidth="1"/>
  </cols>
  <sheetData>
    <row r="2" spans="1:7" ht="13.5" customHeight="1" x14ac:dyDescent="0.2">
      <c r="A2" s="241" t="s">
        <v>271</v>
      </c>
      <c r="B2" s="241"/>
      <c r="C2" s="241"/>
      <c r="D2" s="241"/>
      <c r="E2" s="241"/>
      <c r="F2" s="241"/>
      <c r="G2" s="241"/>
    </row>
    <row r="3" spans="1:7" ht="27.75" customHeight="1" x14ac:dyDescent="0.2">
      <c r="A3" s="242" t="s">
        <v>236</v>
      </c>
      <c r="B3" s="241" t="s">
        <v>237</v>
      </c>
      <c r="C3" s="241" t="s">
        <v>238</v>
      </c>
      <c r="D3" s="241" t="s">
        <v>239</v>
      </c>
      <c r="E3" s="126" t="s">
        <v>307</v>
      </c>
      <c r="F3" s="126" t="s">
        <v>308</v>
      </c>
      <c r="G3" s="188" t="s">
        <v>318</v>
      </c>
    </row>
    <row r="4" spans="1:7" ht="25.5" x14ac:dyDescent="0.2">
      <c r="A4" s="242"/>
      <c r="B4" s="241"/>
      <c r="C4" s="241"/>
      <c r="D4" s="241"/>
      <c r="E4" s="126" t="s">
        <v>241</v>
      </c>
      <c r="F4" s="126" t="s">
        <v>241</v>
      </c>
      <c r="G4" s="188"/>
    </row>
    <row r="5" spans="1:7" x14ac:dyDescent="0.2">
      <c r="A5" s="43">
        <v>1</v>
      </c>
      <c r="B5" s="28" t="s">
        <v>276</v>
      </c>
      <c r="C5" s="43" t="s">
        <v>240</v>
      </c>
      <c r="D5" s="43">
        <v>1</v>
      </c>
      <c r="E5" s="127">
        <v>950000</v>
      </c>
      <c r="F5" s="127">
        <v>390000</v>
      </c>
      <c r="G5" s="272">
        <f>AVERAGE(E5,F5)</f>
        <v>670000</v>
      </c>
    </row>
    <row r="6" spans="1:7" x14ac:dyDescent="0.2">
      <c r="A6" s="43">
        <v>2</v>
      </c>
      <c r="B6" s="28" t="s">
        <v>272</v>
      </c>
      <c r="C6" s="43" t="s">
        <v>240</v>
      </c>
      <c r="D6" s="43">
        <v>1</v>
      </c>
      <c r="E6" s="127">
        <v>1200000</v>
      </c>
      <c r="F6" s="127">
        <v>390000</v>
      </c>
      <c r="G6" s="272">
        <f t="shared" ref="G6:G38" si="0">AVERAGE(E6,F6)</f>
        <v>795000</v>
      </c>
    </row>
    <row r="7" spans="1:7" x14ac:dyDescent="0.2">
      <c r="A7" s="43">
        <v>2</v>
      </c>
      <c r="B7" s="28" t="s">
        <v>277</v>
      </c>
      <c r="C7" s="43" t="s">
        <v>240</v>
      </c>
      <c r="D7" s="43">
        <v>1</v>
      </c>
      <c r="E7" s="127">
        <v>5000000</v>
      </c>
      <c r="F7" s="127">
        <v>15000000</v>
      </c>
      <c r="G7" s="272">
        <f t="shared" si="0"/>
        <v>10000000</v>
      </c>
    </row>
    <row r="8" spans="1:7" x14ac:dyDescent="0.2">
      <c r="A8" s="43">
        <v>3</v>
      </c>
      <c r="B8" s="28" t="s">
        <v>273</v>
      </c>
      <c r="C8" s="43" t="s">
        <v>240</v>
      </c>
      <c r="D8" s="43">
        <v>1</v>
      </c>
      <c r="E8" s="127">
        <v>3000000</v>
      </c>
      <c r="F8" s="127">
        <v>12500000</v>
      </c>
      <c r="G8" s="272">
        <f t="shared" si="0"/>
        <v>7750000</v>
      </c>
    </row>
    <row r="9" spans="1:7" x14ac:dyDescent="0.2">
      <c r="A9" s="43">
        <v>4</v>
      </c>
      <c r="B9" s="28" t="s">
        <v>274</v>
      </c>
      <c r="C9" s="43" t="s">
        <v>240</v>
      </c>
      <c r="D9" s="43">
        <v>1</v>
      </c>
      <c r="E9" s="127">
        <v>300000</v>
      </c>
      <c r="F9" s="127">
        <v>700000</v>
      </c>
      <c r="G9" s="272">
        <f t="shared" si="0"/>
        <v>500000</v>
      </c>
    </row>
    <row r="10" spans="1:7" x14ac:dyDescent="0.2">
      <c r="A10" s="43">
        <v>5</v>
      </c>
      <c r="B10" s="28" t="s">
        <v>275</v>
      </c>
      <c r="C10" s="43" t="s">
        <v>240</v>
      </c>
      <c r="D10" s="43">
        <v>1</v>
      </c>
      <c r="E10" s="127">
        <v>500000</v>
      </c>
      <c r="F10" s="127">
        <v>480000</v>
      </c>
      <c r="G10" s="272">
        <f t="shared" si="0"/>
        <v>490000</v>
      </c>
    </row>
    <row r="11" spans="1:7" x14ac:dyDescent="0.2">
      <c r="A11" s="43">
        <v>6</v>
      </c>
      <c r="B11" s="28" t="s">
        <v>278</v>
      </c>
      <c r="C11" s="43" t="s">
        <v>240</v>
      </c>
      <c r="D11" s="43">
        <v>1</v>
      </c>
      <c r="E11" s="127">
        <v>300000</v>
      </c>
      <c r="F11" s="127">
        <v>400000</v>
      </c>
      <c r="G11" s="272">
        <f t="shared" si="0"/>
        <v>350000</v>
      </c>
    </row>
    <row r="12" spans="1:7" x14ac:dyDescent="0.2">
      <c r="A12" s="43">
        <v>7</v>
      </c>
      <c r="B12" s="28" t="s">
        <v>281</v>
      </c>
      <c r="C12" s="43" t="s">
        <v>240</v>
      </c>
      <c r="D12" s="43">
        <v>1</v>
      </c>
      <c r="E12" s="127">
        <v>1500000</v>
      </c>
      <c r="F12" s="127">
        <v>20000000</v>
      </c>
      <c r="G12" s="272">
        <f t="shared" si="0"/>
        <v>10750000</v>
      </c>
    </row>
    <row r="13" spans="1:7" x14ac:dyDescent="0.2">
      <c r="A13" s="43">
        <v>8</v>
      </c>
      <c r="B13" s="28" t="s">
        <v>282</v>
      </c>
      <c r="C13" s="43" t="s">
        <v>240</v>
      </c>
      <c r="D13" s="43">
        <v>1</v>
      </c>
      <c r="E13" s="127">
        <v>2000000</v>
      </c>
      <c r="F13" s="127">
        <v>1000000</v>
      </c>
      <c r="G13" s="272">
        <f t="shared" si="0"/>
        <v>1500000</v>
      </c>
    </row>
    <row r="14" spans="1:7" x14ac:dyDescent="0.2">
      <c r="A14" s="43">
        <v>9</v>
      </c>
      <c r="B14" s="28" t="s">
        <v>283</v>
      </c>
      <c r="C14" s="43" t="s">
        <v>240</v>
      </c>
      <c r="D14" s="43">
        <v>1</v>
      </c>
      <c r="E14" s="127">
        <v>2000000</v>
      </c>
      <c r="F14" s="127">
        <v>10000000</v>
      </c>
      <c r="G14" s="272">
        <f t="shared" si="0"/>
        <v>6000000</v>
      </c>
    </row>
    <row r="15" spans="1:7" x14ac:dyDescent="0.2">
      <c r="A15" s="43">
        <v>10</v>
      </c>
      <c r="B15" s="28" t="s">
        <v>284</v>
      </c>
      <c r="C15" s="43" t="s">
        <v>240</v>
      </c>
      <c r="D15" s="43">
        <v>1</v>
      </c>
      <c r="E15" s="127" t="s">
        <v>312</v>
      </c>
      <c r="F15" s="127">
        <v>8000000</v>
      </c>
      <c r="G15" s="272">
        <f t="shared" si="0"/>
        <v>8000000</v>
      </c>
    </row>
    <row r="16" spans="1:7" x14ac:dyDescent="0.2">
      <c r="A16" s="43">
        <v>11</v>
      </c>
      <c r="B16" s="53" t="s">
        <v>286</v>
      </c>
      <c r="C16" s="43" t="s">
        <v>240</v>
      </c>
      <c r="D16" s="43">
        <v>1</v>
      </c>
      <c r="E16" s="127">
        <v>500000</v>
      </c>
      <c r="F16" s="127">
        <v>4250000</v>
      </c>
      <c r="G16" s="272">
        <f t="shared" si="0"/>
        <v>2375000</v>
      </c>
    </row>
    <row r="17" spans="1:7" x14ac:dyDescent="0.2">
      <c r="A17" s="43">
        <v>12</v>
      </c>
      <c r="B17" s="28" t="s">
        <v>285</v>
      </c>
      <c r="C17" s="43" t="s">
        <v>240</v>
      </c>
      <c r="D17" s="43">
        <v>1</v>
      </c>
      <c r="E17" s="127">
        <v>700000</v>
      </c>
      <c r="F17" s="127">
        <v>4100000</v>
      </c>
      <c r="G17" s="272">
        <f t="shared" si="0"/>
        <v>2400000</v>
      </c>
    </row>
    <row r="18" spans="1:7" x14ac:dyDescent="0.2">
      <c r="A18" s="43">
        <v>13</v>
      </c>
      <c r="B18" s="28" t="s">
        <v>287</v>
      </c>
      <c r="C18" s="43" t="s">
        <v>240</v>
      </c>
      <c r="D18" s="43">
        <v>1</v>
      </c>
      <c r="E18" s="127">
        <v>2500000</v>
      </c>
      <c r="F18" s="155"/>
      <c r="G18" s="272">
        <f t="shared" si="0"/>
        <v>2500000</v>
      </c>
    </row>
    <row r="19" spans="1:7" x14ac:dyDescent="0.2">
      <c r="A19" s="43">
        <v>14</v>
      </c>
      <c r="B19" s="28" t="s">
        <v>288</v>
      </c>
      <c r="C19" s="43" t="s">
        <v>240</v>
      </c>
      <c r="D19" s="43">
        <v>1</v>
      </c>
      <c r="E19" s="127">
        <v>150000</v>
      </c>
      <c r="F19" s="127">
        <v>220000</v>
      </c>
      <c r="G19" s="272">
        <f t="shared" si="0"/>
        <v>185000</v>
      </c>
    </row>
    <row r="20" spans="1:7" x14ac:dyDescent="0.2">
      <c r="A20" s="43">
        <v>15</v>
      </c>
      <c r="B20" s="28" t="s">
        <v>289</v>
      </c>
      <c r="C20" s="43" t="s">
        <v>240</v>
      </c>
      <c r="D20" s="43">
        <v>1</v>
      </c>
      <c r="E20" s="127">
        <v>250000</v>
      </c>
      <c r="F20" s="127">
        <v>320000</v>
      </c>
      <c r="G20" s="272">
        <f t="shared" si="0"/>
        <v>285000</v>
      </c>
    </row>
    <row r="21" spans="1:7" x14ac:dyDescent="0.2">
      <c r="A21" s="43">
        <v>16</v>
      </c>
      <c r="B21" s="28" t="s">
        <v>290</v>
      </c>
      <c r="C21" s="43" t="s">
        <v>240</v>
      </c>
      <c r="D21" s="43">
        <v>1</v>
      </c>
      <c r="E21" s="127">
        <v>146000</v>
      </c>
      <c r="F21" s="127">
        <v>350000</v>
      </c>
      <c r="G21" s="272">
        <f t="shared" si="0"/>
        <v>248000</v>
      </c>
    </row>
    <row r="22" spans="1:7" x14ac:dyDescent="0.2">
      <c r="A22" s="43">
        <v>17</v>
      </c>
      <c r="B22" s="28" t="s">
        <v>291</v>
      </c>
      <c r="C22" s="43" t="s">
        <v>240</v>
      </c>
      <c r="D22" s="43">
        <v>1</v>
      </c>
      <c r="E22" s="127">
        <v>150000</v>
      </c>
      <c r="F22" s="127">
        <v>80000</v>
      </c>
      <c r="G22" s="272">
        <f t="shared" si="0"/>
        <v>115000</v>
      </c>
    </row>
    <row r="23" spans="1:7" x14ac:dyDescent="0.2">
      <c r="A23" s="43">
        <v>18</v>
      </c>
      <c r="B23" s="28" t="s">
        <v>16</v>
      </c>
      <c r="C23" s="43" t="s">
        <v>240</v>
      </c>
      <c r="D23" s="43">
        <v>1</v>
      </c>
      <c r="E23" s="127">
        <v>60000</v>
      </c>
      <c r="F23" s="127">
        <v>250000</v>
      </c>
      <c r="G23" s="272">
        <f t="shared" si="0"/>
        <v>155000</v>
      </c>
    </row>
    <row r="24" spans="1:7" x14ac:dyDescent="0.2">
      <c r="A24" s="43">
        <v>19</v>
      </c>
      <c r="B24" s="28" t="s">
        <v>300</v>
      </c>
      <c r="C24" s="43" t="s">
        <v>240</v>
      </c>
      <c r="D24" s="43">
        <v>1</v>
      </c>
      <c r="E24" s="127">
        <v>40000</v>
      </c>
      <c r="F24" s="127">
        <v>60000</v>
      </c>
      <c r="G24" s="272">
        <f t="shared" si="0"/>
        <v>50000</v>
      </c>
    </row>
    <row r="25" spans="1:7" x14ac:dyDescent="0.2">
      <c r="A25" s="43">
        <v>20</v>
      </c>
      <c r="B25" s="28" t="s">
        <v>292</v>
      </c>
      <c r="C25" s="43" t="s">
        <v>240</v>
      </c>
      <c r="D25" s="43">
        <v>1</v>
      </c>
      <c r="E25" s="127">
        <v>180000</v>
      </c>
      <c r="F25" s="127">
        <v>330000</v>
      </c>
      <c r="G25" s="272">
        <f t="shared" si="0"/>
        <v>255000</v>
      </c>
    </row>
    <row r="26" spans="1:7" x14ac:dyDescent="0.2">
      <c r="A26" s="43">
        <v>21</v>
      </c>
      <c r="B26" s="28" t="s">
        <v>293</v>
      </c>
      <c r="C26" s="43" t="s">
        <v>240</v>
      </c>
      <c r="D26" s="43">
        <v>1</v>
      </c>
      <c r="E26" s="127">
        <v>400000</v>
      </c>
      <c r="F26" s="127">
        <v>650000</v>
      </c>
      <c r="G26" s="272">
        <f t="shared" si="0"/>
        <v>525000</v>
      </c>
    </row>
    <row r="27" spans="1:7" x14ac:dyDescent="0.2">
      <c r="A27" s="43">
        <v>22</v>
      </c>
      <c r="B27" s="28" t="s">
        <v>294</v>
      </c>
      <c r="C27" s="43" t="s">
        <v>240</v>
      </c>
      <c r="D27" s="43">
        <v>1</v>
      </c>
      <c r="E27" s="127">
        <v>100000</v>
      </c>
      <c r="F27" s="127">
        <v>550000</v>
      </c>
      <c r="G27" s="272">
        <f t="shared" si="0"/>
        <v>325000</v>
      </c>
    </row>
    <row r="28" spans="1:7" x14ac:dyDescent="0.2">
      <c r="A28" s="43">
        <v>23</v>
      </c>
      <c r="B28" s="28" t="s">
        <v>295</v>
      </c>
      <c r="C28" s="43" t="s">
        <v>240</v>
      </c>
      <c r="D28" s="43">
        <v>1</v>
      </c>
      <c r="E28" s="127">
        <v>200000</v>
      </c>
      <c r="F28" s="127">
        <v>280000</v>
      </c>
      <c r="G28" s="272">
        <f t="shared" si="0"/>
        <v>240000</v>
      </c>
    </row>
    <row r="29" spans="1:7" x14ac:dyDescent="0.2">
      <c r="A29" s="43">
        <v>24</v>
      </c>
      <c r="B29" s="28" t="s">
        <v>296</v>
      </c>
      <c r="C29" s="43" t="s">
        <v>240</v>
      </c>
      <c r="D29" s="43">
        <v>1</v>
      </c>
      <c r="E29" s="127">
        <v>120000</v>
      </c>
      <c r="F29" s="127">
        <v>140000</v>
      </c>
      <c r="G29" s="272">
        <f t="shared" si="0"/>
        <v>130000</v>
      </c>
    </row>
    <row r="30" spans="1:7" x14ac:dyDescent="0.2">
      <c r="A30" s="43">
        <v>25</v>
      </c>
      <c r="B30" s="28" t="s">
        <v>297</v>
      </c>
      <c r="C30" s="43" t="s">
        <v>240</v>
      </c>
      <c r="D30" s="43">
        <v>1</v>
      </c>
      <c r="E30" s="127">
        <v>650000</v>
      </c>
      <c r="F30" s="155"/>
      <c r="G30" s="272">
        <f t="shared" si="0"/>
        <v>650000</v>
      </c>
    </row>
    <row r="31" spans="1:7" x14ac:dyDescent="0.2">
      <c r="A31" s="43">
        <v>26</v>
      </c>
      <c r="B31" s="44" t="s">
        <v>38</v>
      </c>
      <c r="C31" s="43" t="s">
        <v>240</v>
      </c>
      <c r="D31" s="43">
        <v>1</v>
      </c>
      <c r="E31" s="127">
        <v>450000</v>
      </c>
      <c r="F31" s="127">
        <v>420000</v>
      </c>
      <c r="G31" s="272">
        <f t="shared" si="0"/>
        <v>435000</v>
      </c>
    </row>
    <row r="32" spans="1:7" x14ac:dyDescent="0.2">
      <c r="A32" s="43">
        <v>27</v>
      </c>
      <c r="B32" s="28" t="s">
        <v>298</v>
      </c>
      <c r="C32" s="43" t="s">
        <v>240</v>
      </c>
      <c r="D32" s="43">
        <v>1</v>
      </c>
      <c r="E32" s="127">
        <v>5000000</v>
      </c>
      <c r="F32" s="127">
        <v>9500000</v>
      </c>
      <c r="G32" s="272">
        <f t="shared" si="0"/>
        <v>7250000</v>
      </c>
    </row>
    <row r="33" spans="1:7" x14ac:dyDescent="0.2">
      <c r="A33" s="43">
        <v>28</v>
      </c>
      <c r="B33" s="54" t="s">
        <v>299</v>
      </c>
      <c r="C33" s="43" t="s">
        <v>240</v>
      </c>
      <c r="D33" s="43">
        <v>1</v>
      </c>
      <c r="E33" s="127">
        <v>300000</v>
      </c>
      <c r="F33" s="127">
        <v>580000</v>
      </c>
      <c r="G33" s="272">
        <f t="shared" si="0"/>
        <v>440000</v>
      </c>
    </row>
    <row r="34" spans="1:7" x14ac:dyDescent="0.2">
      <c r="A34" s="43">
        <v>29</v>
      </c>
      <c r="B34" s="54" t="s">
        <v>301</v>
      </c>
      <c r="C34" s="43" t="s">
        <v>240</v>
      </c>
      <c r="D34" s="43">
        <v>1</v>
      </c>
      <c r="E34" s="127">
        <v>125000</v>
      </c>
      <c r="F34" s="127">
        <v>20000</v>
      </c>
      <c r="G34" s="272">
        <f t="shared" si="0"/>
        <v>72500</v>
      </c>
    </row>
    <row r="35" spans="1:7" x14ac:dyDescent="0.2">
      <c r="A35" s="43">
        <v>30</v>
      </c>
      <c r="B35" s="54" t="s">
        <v>302</v>
      </c>
      <c r="C35" s="43" t="s">
        <v>240</v>
      </c>
      <c r="D35" s="43">
        <v>1</v>
      </c>
      <c r="E35" s="127">
        <v>400000</v>
      </c>
      <c r="F35" s="127">
        <v>45000</v>
      </c>
      <c r="G35" s="272">
        <f t="shared" si="0"/>
        <v>222500</v>
      </c>
    </row>
    <row r="36" spans="1:7" x14ac:dyDescent="0.2">
      <c r="A36" s="43">
        <v>31</v>
      </c>
      <c r="B36" s="54" t="s">
        <v>303</v>
      </c>
      <c r="C36" s="43" t="s">
        <v>240</v>
      </c>
      <c r="D36" s="43">
        <v>1</v>
      </c>
      <c r="E36" s="127">
        <v>2000000</v>
      </c>
      <c r="F36" s="155"/>
      <c r="G36" s="272">
        <f t="shared" si="0"/>
        <v>2000000</v>
      </c>
    </row>
    <row r="37" spans="1:7" x14ac:dyDescent="0.2">
      <c r="A37" s="43">
        <v>32</v>
      </c>
      <c r="B37" s="28" t="s">
        <v>280</v>
      </c>
      <c r="C37" s="43" t="s">
        <v>240</v>
      </c>
      <c r="D37" s="43">
        <v>1</v>
      </c>
      <c r="E37" s="127">
        <v>1300000</v>
      </c>
      <c r="F37" s="155"/>
      <c r="G37" s="272">
        <f t="shared" si="0"/>
        <v>1300000</v>
      </c>
    </row>
    <row r="38" spans="1:7" x14ac:dyDescent="0.2">
      <c r="A38" s="43">
        <v>33</v>
      </c>
      <c r="B38" s="28" t="s">
        <v>279</v>
      </c>
      <c r="C38" s="43" t="s">
        <v>240</v>
      </c>
      <c r="D38" s="43">
        <v>1</v>
      </c>
      <c r="E38" s="127">
        <v>1600000</v>
      </c>
      <c r="F38" s="155"/>
      <c r="G38" s="272">
        <f t="shared" si="0"/>
        <v>1600000</v>
      </c>
    </row>
  </sheetData>
  <mergeCells count="6">
    <mergeCell ref="G3:G4"/>
    <mergeCell ref="A2:G2"/>
    <mergeCell ref="A3:A4"/>
    <mergeCell ref="B3:B4"/>
    <mergeCell ref="C3:C4"/>
    <mergeCell ref="D3:D4"/>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142DBB-9F22-4E55-929A-0A438D63967F}">
  <sheetPr>
    <tabColor rgb="FF003399"/>
  </sheetPr>
  <dimension ref="A2:C44"/>
  <sheetViews>
    <sheetView tabSelected="1" workbookViewId="0">
      <selection activeCell="F12" sqref="F12"/>
    </sheetView>
  </sheetViews>
  <sheetFormatPr baseColWidth="10" defaultRowHeight="12.75" x14ac:dyDescent="0.2"/>
  <cols>
    <col min="2" max="2" width="37.28515625" customWidth="1"/>
    <col min="3" max="3" width="63.42578125" customWidth="1"/>
  </cols>
  <sheetData>
    <row r="2" spans="1:3" ht="2.25" customHeight="1" thickBot="1" x14ac:dyDescent="0.25"/>
    <row r="3" spans="1:3" ht="27" customHeight="1" thickBot="1" x14ac:dyDescent="0.25">
      <c r="A3" s="249" t="s">
        <v>203</v>
      </c>
      <c r="B3" s="250"/>
      <c r="C3" s="251"/>
    </row>
    <row r="4" spans="1:3" ht="19.5" customHeight="1" thickBot="1" x14ac:dyDescent="0.25">
      <c r="A4" s="10" t="s">
        <v>140</v>
      </c>
      <c r="B4" s="252" t="s">
        <v>141</v>
      </c>
      <c r="C4" s="253"/>
    </row>
    <row r="5" spans="1:3" ht="24.75" customHeight="1" thickBot="1" x14ac:dyDescent="0.25">
      <c r="A5" s="10" t="s">
        <v>88</v>
      </c>
      <c r="B5" s="11" t="s">
        <v>142</v>
      </c>
      <c r="C5" s="11" t="s">
        <v>143</v>
      </c>
    </row>
    <row r="6" spans="1:3" ht="36.75" customHeight="1" thickBot="1" x14ac:dyDescent="0.25">
      <c r="A6" s="243">
        <v>1</v>
      </c>
      <c r="B6" s="243" t="s">
        <v>144</v>
      </c>
      <c r="C6" s="12" t="s">
        <v>145</v>
      </c>
    </row>
    <row r="7" spans="1:3" ht="21.75" customHeight="1" thickBot="1" x14ac:dyDescent="0.25">
      <c r="A7" s="244"/>
      <c r="B7" s="244"/>
      <c r="C7" s="12" t="s">
        <v>146</v>
      </c>
    </row>
    <row r="8" spans="1:3" ht="40.5" customHeight="1" thickBot="1" x14ac:dyDescent="0.25">
      <c r="A8" s="244"/>
      <c r="B8" s="244"/>
      <c r="C8" s="12" t="s">
        <v>147</v>
      </c>
    </row>
    <row r="9" spans="1:3" ht="29.25" customHeight="1" thickBot="1" x14ac:dyDescent="0.25">
      <c r="A9" s="244"/>
      <c r="B9" s="244"/>
      <c r="C9" s="12" t="s">
        <v>148</v>
      </c>
    </row>
    <row r="10" spans="1:3" ht="33.75" customHeight="1" thickBot="1" x14ac:dyDescent="0.25">
      <c r="A10" s="244"/>
      <c r="B10" s="244"/>
      <c r="C10" s="12" t="s">
        <v>149</v>
      </c>
    </row>
    <row r="11" spans="1:3" ht="27.75" customHeight="1" thickBot="1" x14ac:dyDescent="0.25">
      <c r="A11" s="245"/>
      <c r="B11" s="245"/>
      <c r="C11" s="13" t="s">
        <v>150</v>
      </c>
    </row>
    <row r="12" spans="1:3" ht="42" customHeight="1" thickBot="1" x14ac:dyDescent="0.25">
      <c r="A12" s="243">
        <v>2</v>
      </c>
      <c r="B12" s="243" t="s">
        <v>151</v>
      </c>
      <c r="C12" s="12" t="s">
        <v>152</v>
      </c>
    </row>
    <row r="13" spans="1:3" ht="30.75" customHeight="1" thickBot="1" x14ac:dyDescent="0.25">
      <c r="A13" s="245"/>
      <c r="B13" s="245"/>
      <c r="C13" s="12" t="s">
        <v>153</v>
      </c>
    </row>
    <row r="14" spans="1:3" ht="54" customHeight="1" thickBot="1" x14ac:dyDescent="0.25">
      <c r="A14" s="243">
        <v>3</v>
      </c>
      <c r="B14" s="243" t="s">
        <v>154</v>
      </c>
      <c r="C14" s="12" t="s">
        <v>155</v>
      </c>
    </row>
    <row r="15" spans="1:3" ht="18" customHeight="1" thickBot="1" x14ac:dyDescent="0.25">
      <c r="A15" s="244"/>
      <c r="B15" s="244"/>
      <c r="C15" s="12" t="s">
        <v>156</v>
      </c>
    </row>
    <row r="16" spans="1:3" ht="28.5" customHeight="1" thickBot="1" x14ac:dyDescent="0.25">
      <c r="A16" s="244"/>
      <c r="B16" s="244"/>
      <c r="C16" s="12" t="s">
        <v>157</v>
      </c>
    </row>
    <row r="17" spans="1:3" ht="22.5" customHeight="1" thickBot="1" x14ac:dyDescent="0.25">
      <c r="A17" s="244"/>
      <c r="B17" s="244"/>
      <c r="C17" s="12" t="s">
        <v>158</v>
      </c>
    </row>
    <row r="18" spans="1:3" ht="23.25" customHeight="1" thickBot="1" x14ac:dyDescent="0.25">
      <c r="A18" s="244"/>
      <c r="B18" s="244"/>
      <c r="C18" s="12" t="s">
        <v>159</v>
      </c>
    </row>
    <row r="19" spans="1:3" ht="22.5" customHeight="1" thickBot="1" x14ac:dyDescent="0.25">
      <c r="A19" s="244"/>
      <c r="B19" s="244"/>
      <c r="C19" s="12" t="s">
        <v>160</v>
      </c>
    </row>
    <row r="20" spans="1:3" ht="29.25" customHeight="1" thickBot="1" x14ac:dyDescent="0.25">
      <c r="A20" s="244"/>
      <c r="B20" s="244"/>
      <c r="C20" s="12" t="s">
        <v>161</v>
      </c>
    </row>
    <row r="21" spans="1:3" ht="30" customHeight="1" thickBot="1" x14ac:dyDescent="0.25">
      <c r="A21" s="244"/>
      <c r="B21" s="244"/>
      <c r="C21" s="12" t="s">
        <v>162</v>
      </c>
    </row>
    <row r="22" spans="1:3" ht="32.25" customHeight="1" thickBot="1" x14ac:dyDescent="0.25">
      <c r="A22" s="244"/>
      <c r="B22" s="244"/>
      <c r="C22" s="12" t="s">
        <v>163</v>
      </c>
    </row>
    <row r="23" spans="1:3" ht="29.25" customHeight="1" thickBot="1" x14ac:dyDescent="0.25">
      <c r="A23" s="244"/>
      <c r="B23" s="244"/>
      <c r="C23" s="12" t="s">
        <v>164</v>
      </c>
    </row>
    <row r="24" spans="1:3" ht="24" customHeight="1" thickBot="1" x14ac:dyDescent="0.25">
      <c r="A24" s="244"/>
      <c r="B24" s="244"/>
      <c r="C24" s="12" t="s">
        <v>165</v>
      </c>
    </row>
    <row r="25" spans="1:3" ht="36.75" customHeight="1" thickBot="1" x14ac:dyDescent="0.25">
      <c r="A25" s="244"/>
      <c r="B25" s="244"/>
      <c r="C25" s="12" t="s">
        <v>166</v>
      </c>
    </row>
    <row r="26" spans="1:3" ht="32.25" customHeight="1" thickBot="1" x14ac:dyDescent="0.25">
      <c r="A26" s="245"/>
      <c r="B26" s="245"/>
      <c r="C26" s="12" t="s">
        <v>167</v>
      </c>
    </row>
    <row r="27" spans="1:3" ht="26.25" thickBot="1" x14ac:dyDescent="0.25">
      <c r="A27" s="243">
        <v>4</v>
      </c>
      <c r="B27" s="246" t="s">
        <v>187</v>
      </c>
      <c r="C27" s="12" t="s">
        <v>145</v>
      </c>
    </row>
    <row r="28" spans="1:3" ht="13.5" thickBot="1" x14ac:dyDescent="0.25">
      <c r="A28" s="244"/>
      <c r="B28" s="247"/>
      <c r="C28" s="13" t="s">
        <v>168</v>
      </c>
    </row>
    <row r="29" spans="1:3" ht="13.5" thickBot="1" x14ac:dyDescent="0.25">
      <c r="A29" s="244"/>
      <c r="B29" s="247"/>
      <c r="C29" s="13" t="s">
        <v>169</v>
      </c>
    </row>
    <row r="30" spans="1:3" ht="13.5" thickBot="1" x14ac:dyDescent="0.25">
      <c r="A30" s="244"/>
      <c r="B30" s="247"/>
      <c r="C30" s="13" t="s">
        <v>170</v>
      </c>
    </row>
    <row r="31" spans="1:3" ht="13.5" thickBot="1" x14ac:dyDescent="0.25">
      <c r="A31" s="245"/>
      <c r="B31" s="248"/>
      <c r="C31" s="12" t="s">
        <v>171</v>
      </c>
    </row>
    <row r="32" spans="1:3" ht="26.25" thickBot="1" x14ac:dyDescent="0.25">
      <c r="A32" s="243">
        <v>5</v>
      </c>
      <c r="B32" s="246" t="s">
        <v>188</v>
      </c>
      <c r="C32" s="12" t="s">
        <v>145</v>
      </c>
    </row>
    <row r="33" spans="1:3" ht="13.5" thickBot="1" x14ac:dyDescent="0.25">
      <c r="A33" s="244"/>
      <c r="B33" s="244"/>
      <c r="C33" s="13" t="s">
        <v>168</v>
      </c>
    </row>
    <row r="34" spans="1:3" ht="13.5" thickBot="1" x14ac:dyDescent="0.25">
      <c r="A34" s="245"/>
      <c r="B34" s="245"/>
      <c r="C34" s="13" t="s">
        <v>172</v>
      </c>
    </row>
    <row r="35" spans="1:3" ht="26.25" thickBot="1" x14ac:dyDescent="0.25">
      <c r="A35" s="243">
        <v>6</v>
      </c>
      <c r="B35" s="246" t="s">
        <v>189</v>
      </c>
      <c r="C35" s="12" t="s">
        <v>145</v>
      </c>
    </row>
    <row r="36" spans="1:3" ht="13.5" thickBot="1" x14ac:dyDescent="0.25">
      <c r="A36" s="244"/>
      <c r="B36" s="244"/>
      <c r="C36" s="13" t="s">
        <v>168</v>
      </c>
    </row>
    <row r="37" spans="1:3" ht="13.5" thickBot="1" x14ac:dyDescent="0.25">
      <c r="A37" s="244"/>
      <c r="B37" s="244"/>
      <c r="C37" s="13" t="s">
        <v>169</v>
      </c>
    </row>
    <row r="38" spans="1:3" ht="13.5" thickBot="1" x14ac:dyDescent="0.25">
      <c r="A38" s="244"/>
      <c r="B38" s="244"/>
      <c r="C38" s="13" t="s">
        <v>170</v>
      </c>
    </row>
    <row r="39" spans="1:3" ht="13.5" thickBot="1" x14ac:dyDescent="0.25">
      <c r="A39" s="245"/>
      <c r="B39" s="245"/>
      <c r="C39" s="12" t="s">
        <v>171</v>
      </c>
    </row>
    <row r="40" spans="1:3" ht="26.25" thickBot="1" x14ac:dyDescent="0.25">
      <c r="A40" s="243">
        <v>7</v>
      </c>
      <c r="B40" s="243" t="s">
        <v>173</v>
      </c>
      <c r="C40" s="16" t="s">
        <v>174</v>
      </c>
    </row>
    <row r="41" spans="1:3" ht="13.5" thickBot="1" x14ac:dyDescent="0.25">
      <c r="A41" s="244"/>
      <c r="B41" s="244"/>
      <c r="C41" s="15" t="s">
        <v>175</v>
      </c>
    </row>
    <row r="42" spans="1:3" ht="13.5" thickBot="1" x14ac:dyDescent="0.25">
      <c r="A42" s="244"/>
      <c r="B42" s="244"/>
      <c r="C42" s="15" t="s">
        <v>169</v>
      </c>
    </row>
    <row r="43" spans="1:3" ht="13.5" thickBot="1" x14ac:dyDescent="0.25">
      <c r="A43" s="244"/>
      <c r="B43" s="244"/>
      <c r="C43" s="15" t="s">
        <v>170</v>
      </c>
    </row>
    <row r="44" spans="1:3" ht="13.5" thickBot="1" x14ac:dyDescent="0.25">
      <c r="A44" s="245"/>
      <c r="B44" s="245"/>
      <c r="C44" s="14" t="s">
        <v>171</v>
      </c>
    </row>
  </sheetData>
  <mergeCells count="16">
    <mergeCell ref="A3:C3"/>
    <mergeCell ref="B4:C4"/>
    <mergeCell ref="A6:A11"/>
    <mergeCell ref="B6:B11"/>
    <mergeCell ref="A12:A13"/>
    <mergeCell ref="B12:B13"/>
    <mergeCell ref="A40:A44"/>
    <mergeCell ref="B40:B44"/>
    <mergeCell ref="B27:B31"/>
    <mergeCell ref="B32:B34"/>
    <mergeCell ref="B35:B39"/>
    <mergeCell ref="A14:A26"/>
    <mergeCell ref="B14:B26"/>
    <mergeCell ref="A27:A31"/>
    <mergeCell ref="A32:A34"/>
    <mergeCell ref="A35:A39"/>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9AD878-E122-4C5C-B0A3-29E4BB900474}">
  <sheetPr>
    <tabColor rgb="FFA50021"/>
  </sheetPr>
  <dimension ref="A2:S18"/>
  <sheetViews>
    <sheetView topLeftCell="B1" workbookViewId="0">
      <selection activeCell="P7" sqref="P7"/>
    </sheetView>
  </sheetViews>
  <sheetFormatPr baseColWidth="10" defaultRowHeight="12.75" x14ac:dyDescent="0.2"/>
  <cols>
    <col min="1" max="1" width="20.42578125" customWidth="1"/>
    <col min="4" max="4" width="14.28515625" customWidth="1"/>
    <col min="5" max="5" width="23.5703125" customWidth="1"/>
    <col min="6" max="6" width="15.140625" customWidth="1"/>
    <col min="8" max="8" width="30.5703125" customWidth="1"/>
    <col min="12" max="12" width="14.7109375" customWidth="1"/>
  </cols>
  <sheetData>
    <row r="2" spans="1:19" x14ac:dyDescent="0.2">
      <c r="A2" s="254" t="s">
        <v>14</v>
      </c>
      <c r="B2" s="254"/>
      <c r="C2" s="254"/>
      <c r="D2" s="254"/>
      <c r="E2" s="254"/>
      <c r="F2" s="254"/>
      <c r="G2" s="254"/>
      <c r="H2" s="254"/>
      <c r="I2" s="254" t="s">
        <v>192</v>
      </c>
      <c r="J2" s="254"/>
      <c r="K2" s="254"/>
      <c r="L2" s="254"/>
      <c r="M2" s="254" t="s">
        <v>222</v>
      </c>
      <c r="N2" s="254"/>
      <c r="O2" s="254"/>
      <c r="P2" s="254" t="s">
        <v>234</v>
      </c>
      <c r="Q2" s="254"/>
      <c r="R2" s="254"/>
      <c r="S2" s="254"/>
    </row>
    <row r="3" spans="1:19" ht="36" customHeight="1" x14ac:dyDescent="0.2">
      <c r="A3" s="25"/>
      <c r="B3" s="255" t="s">
        <v>203</v>
      </c>
      <c r="C3" s="255"/>
      <c r="D3" s="255"/>
      <c r="E3" s="255"/>
      <c r="F3" s="255" t="s">
        <v>204</v>
      </c>
      <c r="G3" s="255"/>
      <c r="H3" s="255"/>
      <c r="I3" s="255" t="s">
        <v>204</v>
      </c>
      <c r="J3" s="255"/>
      <c r="K3" s="255"/>
      <c r="L3" s="255"/>
      <c r="M3" s="255" t="s">
        <v>204</v>
      </c>
      <c r="N3" s="255"/>
      <c r="O3" s="255"/>
      <c r="P3" s="255" t="s">
        <v>204</v>
      </c>
      <c r="Q3" s="255"/>
      <c r="R3" s="255"/>
      <c r="S3" s="255"/>
    </row>
    <row r="4" spans="1:19" ht="186" customHeight="1" x14ac:dyDescent="0.2">
      <c r="A4" s="26" t="s">
        <v>213</v>
      </c>
      <c r="B4" s="270" t="s">
        <v>208</v>
      </c>
      <c r="C4" s="270"/>
      <c r="D4" s="270"/>
      <c r="E4" s="270"/>
      <c r="F4" s="270" t="s">
        <v>205</v>
      </c>
      <c r="G4" s="270"/>
      <c r="H4" s="270"/>
      <c r="I4" s="257" t="s">
        <v>220</v>
      </c>
      <c r="J4" s="257"/>
      <c r="K4" s="257"/>
      <c r="L4" s="257"/>
      <c r="M4" s="256" t="s">
        <v>221</v>
      </c>
      <c r="N4" s="256"/>
      <c r="O4" s="256"/>
      <c r="P4" s="256" t="s">
        <v>235</v>
      </c>
      <c r="Q4" s="256"/>
      <c r="R4" s="256"/>
      <c r="S4" s="256"/>
    </row>
    <row r="5" spans="1:19" ht="153" customHeight="1" thickBot="1" x14ac:dyDescent="0.25">
      <c r="A5" s="24" t="s">
        <v>206</v>
      </c>
      <c r="B5" s="259" t="s">
        <v>207</v>
      </c>
      <c r="C5" s="260"/>
      <c r="D5" s="260"/>
      <c r="E5" s="260"/>
      <c r="F5" s="259" t="s">
        <v>209</v>
      </c>
      <c r="G5" s="260"/>
      <c r="H5" s="260"/>
    </row>
    <row r="6" spans="1:19" ht="51" customHeight="1" thickBot="1" x14ac:dyDescent="0.25">
      <c r="A6" s="17" t="s">
        <v>210</v>
      </c>
      <c r="B6" s="258" t="s">
        <v>219</v>
      </c>
      <c r="C6" s="258"/>
      <c r="D6" s="258"/>
      <c r="E6" s="258"/>
      <c r="F6" s="261"/>
      <c r="G6" s="262"/>
      <c r="H6" s="263"/>
    </row>
    <row r="7" spans="1:19" ht="55.5" customHeight="1" thickBot="1" x14ac:dyDescent="0.25">
      <c r="A7" s="17" t="s">
        <v>211</v>
      </c>
      <c r="B7" s="258"/>
      <c r="C7" s="258"/>
      <c r="D7" s="258"/>
      <c r="E7" s="258"/>
      <c r="F7" s="264"/>
      <c r="G7" s="265"/>
      <c r="H7" s="266"/>
    </row>
    <row r="8" spans="1:19" ht="36.75" customHeight="1" thickBot="1" x14ac:dyDescent="0.25">
      <c r="A8" s="17" t="s">
        <v>212</v>
      </c>
      <c r="B8" s="258"/>
      <c r="C8" s="258"/>
      <c r="D8" s="258"/>
      <c r="E8" s="258"/>
      <c r="F8" s="264"/>
      <c r="G8" s="265"/>
      <c r="H8" s="266"/>
    </row>
    <row r="9" spans="1:19" ht="45.75" customHeight="1" thickBot="1" x14ac:dyDescent="0.25">
      <c r="A9" s="17" t="s">
        <v>214</v>
      </c>
      <c r="B9" s="258"/>
      <c r="C9" s="258"/>
      <c r="D9" s="258"/>
      <c r="E9" s="258"/>
      <c r="F9" s="264"/>
      <c r="G9" s="265"/>
      <c r="H9" s="266"/>
    </row>
    <row r="10" spans="1:19" ht="52.5" customHeight="1" thickBot="1" x14ac:dyDescent="0.25">
      <c r="A10" s="17" t="s">
        <v>215</v>
      </c>
      <c r="B10" s="258"/>
      <c r="C10" s="258"/>
      <c r="D10" s="258"/>
      <c r="E10" s="258"/>
      <c r="F10" s="264"/>
      <c r="G10" s="265"/>
      <c r="H10" s="266"/>
    </row>
    <row r="11" spans="1:19" ht="69" customHeight="1" thickBot="1" x14ac:dyDescent="0.25">
      <c r="A11" s="17" t="s">
        <v>216</v>
      </c>
      <c r="B11" s="258"/>
      <c r="C11" s="258"/>
      <c r="D11" s="258"/>
      <c r="E11" s="258"/>
      <c r="F11" s="264"/>
      <c r="G11" s="265"/>
      <c r="H11" s="266"/>
    </row>
    <row r="12" spans="1:19" ht="24.75" thickBot="1" x14ac:dyDescent="0.25">
      <c r="A12" s="17" t="s">
        <v>217</v>
      </c>
      <c r="B12" s="258"/>
      <c r="C12" s="258"/>
      <c r="D12" s="258"/>
      <c r="E12" s="258"/>
      <c r="F12" s="264"/>
      <c r="G12" s="265"/>
      <c r="H12" s="266"/>
    </row>
    <row r="13" spans="1:19" ht="30" customHeight="1" thickBot="1" x14ac:dyDescent="0.25">
      <c r="A13" s="17" t="s">
        <v>218</v>
      </c>
      <c r="B13" s="258"/>
      <c r="C13" s="258"/>
      <c r="D13" s="258"/>
      <c r="E13" s="258"/>
      <c r="F13" s="267"/>
      <c r="G13" s="268"/>
      <c r="H13" s="269"/>
    </row>
    <row r="16" spans="1:19" ht="15" customHeight="1" x14ac:dyDescent="0.2"/>
    <row r="17" ht="15" customHeight="1" x14ac:dyDescent="0.2"/>
    <row r="18" ht="15" customHeight="1" x14ac:dyDescent="0.2"/>
  </sheetData>
  <mergeCells count="18">
    <mergeCell ref="B6:E13"/>
    <mergeCell ref="B5:E5"/>
    <mergeCell ref="F5:H5"/>
    <mergeCell ref="F6:H13"/>
    <mergeCell ref="A2:H2"/>
    <mergeCell ref="F3:H3"/>
    <mergeCell ref="B3:E3"/>
    <mergeCell ref="B4:E4"/>
    <mergeCell ref="F4:H4"/>
    <mergeCell ref="P2:S2"/>
    <mergeCell ref="P3:S3"/>
    <mergeCell ref="P4:S4"/>
    <mergeCell ref="I3:L3"/>
    <mergeCell ref="M4:O4"/>
    <mergeCell ref="M2:O2"/>
    <mergeCell ref="M3:O3"/>
    <mergeCell ref="I2:L2"/>
    <mergeCell ref="I4:L4"/>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772e1106-b26a-48bc-bc21-b8b92e77b26c" xsi:nil="true"/>
    <_ip_UnifiedCompliancePolicyUIAction xmlns="http://schemas.microsoft.com/sharepoint/v3" xsi:nil="true"/>
    <_ip_UnifiedCompliancePolicyProperties xmlns="http://schemas.microsoft.com/sharepoint/v3"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A07A1CE9BEE21041AF31D69A8020D754" ma:contentTypeVersion="20" ma:contentTypeDescription="Crear nuevo documento." ma:contentTypeScope="" ma:versionID="299ed85ce3eb494e7a85050488959879">
  <xsd:schema xmlns:xsd="http://www.w3.org/2001/XMLSchema" xmlns:xs="http://www.w3.org/2001/XMLSchema" xmlns:p="http://schemas.microsoft.com/office/2006/metadata/properties" xmlns:ns1="http://schemas.microsoft.com/sharepoint/v3" xmlns:ns3="09f07690-371d-4bf9-88aa-fae36baa2cbd" xmlns:ns4="772e1106-b26a-48bc-bc21-b8b92e77b26c" targetNamespace="http://schemas.microsoft.com/office/2006/metadata/properties" ma:root="true" ma:fieldsID="648dfcbf03b89890740af5cfccc9d9d7" ns1:_="" ns3:_="" ns4:_="">
    <xsd:import namespace="http://schemas.microsoft.com/sharepoint/v3"/>
    <xsd:import namespace="09f07690-371d-4bf9-88aa-fae36baa2cbd"/>
    <xsd:import namespace="772e1106-b26a-48bc-bc21-b8b92e77b26c"/>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DateTaken" minOccurs="0"/>
                <xsd:element ref="ns4:MediaServiceAutoTags" minOccurs="0"/>
                <xsd:element ref="ns4:MediaServiceOCR" minOccurs="0"/>
                <xsd:element ref="ns4:MediaServiceLocation" minOccurs="0"/>
                <xsd:element ref="ns4:MediaServiceEventHashCode" minOccurs="0"/>
                <xsd:element ref="ns4:MediaServiceGenerationTime" minOccurs="0"/>
                <xsd:element ref="ns1:_ip_UnifiedCompliancePolicyProperties" minOccurs="0"/>
                <xsd:element ref="ns1:_ip_UnifiedCompliancePolicyUIAction" minOccurs="0"/>
                <xsd:element ref="ns4:MediaServiceAutoKeyPoints" minOccurs="0"/>
                <xsd:element ref="ns4:MediaServiceKeyPoints" minOccurs="0"/>
                <xsd:element ref="ns4:MediaLengthInSeconds" minOccurs="0"/>
                <xsd:element ref="ns4:_activity" minOccurs="0"/>
                <xsd:element ref="ns4:MediaServiceObjectDetectorVersions" minOccurs="0"/>
                <xsd:element ref="ns4:MediaServiceSystemTags"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9" nillable="true" ma:displayName="Propiedades de la Directiva de cumplimiento unificado" ma:hidden="true" ma:internalName="_ip_UnifiedCompliancePolicyProperties">
      <xsd:simpleType>
        <xsd:restriction base="dms:Note"/>
      </xsd:simpleType>
    </xsd:element>
    <xsd:element name="_ip_UnifiedCompliancePolicyUIAction" ma:index="20"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9f07690-371d-4bf9-88aa-fae36baa2cbd" elementFormDefault="qualified">
    <xsd:import namespace="http://schemas.microsoft.com/office/2006/documentManagement/types"/>
    <xsd:import namespace="http://schemas.microsoft.com/office/infopath/2007/PartnerControls"/>
    <xsd:element name="SharedWithUsers" ma:index="8"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description="" ma:internalName="SharedWithDetails" ma:readOnly="true">
      <xsd:simpleType>
        <xsd:restriction base="dms:Note">
          <xsd:maxLength value="255"/>
        </xsd:restriction>
      </xsd:simpleType>
    </xsd:element>
    <xsd:element name="SharingHintHash" ma:index="10" nillable="true" ma:displayName="Hash de la sugerencia para compartir"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72e1106-b26a-48bc-bc21-b8b92e77b26c" elementFormDefault="qualified">
    <xsd:import namespace="http://schemas.microsoft.com/office/2006/documentManagement/types"/>
    <xsd:import namespace="http://schemas.microsoft.com/office/infopath/2007/PartnerControls"/>
    <xsd:element name="MediaServiceMetadata" ma:index="11" nillable="true" ma:displayName="MediaServiceMetadata" ma:description="" ma:hidden="true" ma:internalName="MediaServiceMetadata" ma:readOnly="true">
      <xsd:simpleType>
        <xsd:restriction base="dms:Note"/>
      </xsd:simpleType>
    </xsd:element>
    <xsd:element name="MediaServiceFastMetadata" ma:index="12" nillable="true" ma:displayName="MediaServiceFastMetadata" ma:description=""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ServiceAutoTags" ma:index="14" nillable="true" ma:displayName="MediaServiceAutoTags" ma:internalName="MediaServiceAutoTags" ma:readOnly="true">
      <xsd:simpleType>
        <xsd:restriction base="dms:Text"/>
      </xsd:simpleType>
    </xsd:element>
    <xsd:element name="MediaServiceOCR" ma:index="15" nillable="true" ma:displayName="MediaServiceOCR" ma:internalName="MediaServiceOCR" ma:readOnly="true">
      <xsd:simpleType>
        <xsd:restriction base="dms:Note">
          <xsd:maxLength value="255"/>
        </xsd:restriction>
      </xsd:simpleType>
    </xsd:element>
    <xsd:element name="MediaServiceLocation" ma:index="16" nillable="true" ma:displayName="MediaServiceLocation" ma:internalName="MediaServiceLocation"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AutoKeyPoints" ma:index="21" nillable="true" ma:displayName="MediaServiceAutoKeyPoints" ma:hidden="true" ma:internalName="MediaServiceAutoKeyPoints" ma:readOnly="true">
      <xsd:simpleType>
        <xsd:restriction base="dms:Note"/>
      </xsd:simpleType>
    </xsd:element>
    <xsd:element name="MediaServiceKeyPoints" ma:index="22" nillable="true" ma:displayName="KeyPoints" ma:internalName="MediaServiceKeyPoints" ma:readOnly="true">
      <xsd:simpleType>
        <xsd:restriction base="dms:Note">
          <xsd:maxLength value="255"/>
        </xsd:restriction>
      </xsd:simpleType>
    </xsd:element>
    <xsd:element name="MediaLengthInSeconds" ma:index="23" nillable="true" ma:displayName="Length (seconds)" ma:internalName="MediaLengthInSeconds" ma:readOnly="true">
      <xsd:simpleType>
        <xsd:restriction base="dms:Unknown"/>
      </xsd:simpleType>
    </xsd:element>
    <xsd:element name="_activity" ma:index="24" nillable="true" ma:displayName="_activity" ma:hidden="true" ma:internalName="_activity">
      <xsd:simpleType>
        <xsd:restriction base="dms:Note"/>
      </xsd:simple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SystemTags" ma:index="26" nillable="true" ma:displayName="MediaServiceSystemTags" ma:hidden="true" ma:internalName="MediaServiceSystemTags" ma:readOnly="true">
      <xsd:simpleType>
        <xsd:restriction base="dms:Note"/>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ACBEB5F-2ABB-4914-A666-6FD816F7B26C}">
  <ds:schemaRefs>
    <ds:schemaRef ds:uri="http://schemas.microsoft.com/office/infopath/2007/PartnerControls"/>
    <ds:schemaRef ds:uri="http://schemas.microsoft.com/office/2006/documentManagement/types"/>
    <ds:schemaRef ds:uri="772e1106-b26a-48bc-bc21-b8b92e77b26c"/>
    <ds:schemaRef ds:uri="http://purl.org/dc/terms/"/>
    <ds:schemaRef ds:uri="http://schemas.microsoft.com/sharepoint/v3"/>
    <ds:schemaRef ds:uri="http://www.w3.org/XML/1998/namespace"/>
    <ds:schemaRef ds:uri="http://purl.org/dc/elements/1.1/"/>
    <ds:schemaRef ds:uri="http://schemas.microsoft.com/office/2006/metadata/properties"/>
    <ds:schemaRef ds:uri="http://schemas.openxmlformats.org/package/2006/metadata/core-properties"/>
    <ds:schemaRef ds:uri="09f07690-371d-4bf9-88aa-fae36baa2cbd"/>
    <ds:schemaRef ds:uri="http://purl.org/dc/dcmitype/"/>
  </ds:schemaRefs>
</ds:datastoreItem>
</file>

<file path=customXml/itemProps2.xml><?xml version="1.0" encoding="utf-8"?>
<ds:datastoreItem xmlns:ds="http://schemas.openxmlformats.org/officeDocument/2006/customXml" ds:itemID="{A6B7CCF7-8146-4C7D-B0BF-82332274164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09f07690-371d-4bf9-88aa-fae36baa2cbd"/>
    <ds:schemaRef ds:uri="772e1106-b26a-48bc-bc21-b8b92e77b26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7CDE75B-0892-491E-8D89-74FCAEE41A5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15</vt:i4>
      </vt:variant>
    </vt:vector>
  </HeadingPairs>
  <TitlesOfParts>
    <vt:vector size="15" baseType="lpstr">
      <vt:lpstr>CUADRO COMPARATIVO</vt:lpstr>
      <vt:lpstr>PALACIO DE JUSTICIA DE CALI</vt:lpstr>
      <vt:lpstr>PALACIO NACIONAL CALI</vt:lpstr>
      <vt:lpstr>LEY DE TIERRAS CALI</vt:lpstr>
      <vt:lpstr>ENTRECEIBAS - CALI</vt:lpstr>
      <vt:lpstr>ADOLESCENTES - CALI</vt:lpstr>
      <vt:lpstr>BUGA</vt:lpstr>
      <vt:lpstr>BUENAVENTURA</vt:lpstr>
      <vt:lpstr>PALMIRA</vt:lpstr>
      <vt:lpstr>CARTAGO</vt:lpstr>
      <vt:lpstr>TULUA</vt:lpstr>
      <vt:lpstr>ROLDANILLO</vt:lpstr>
      <vt:lpstr>BOLSA REPUESTOS</vt:lpstr>
      <vt:lpstr>RUTINA DE ACTIVIDADES</vt:lpstr>
      <vt:lpstr>CONCLUSIONES -RECOMENDACIONES</vt:lpstr>
    </vt:vector>
  </TitlesOfParts>
  <Company>Toshiba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Gonzalo Andres Muñoz Diaz</dc:creator>
  <cp:lastModifiedBy>Cristhian Reyes Gomez</cp:lastModifiedBy>
  <cp:lastPrinted>2017-08-24T21:49:53Z</cp:lastPrinted>
  <dcterms:created xsi:type="dcterms:W3CDTF">2013-03-04T01:40:43Z</dcterms:created>
  <dcterms:modified xsi:type="dcterms:W3CDTF">2024-06-28T20:51:13Z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0x010100A07A1CE9BEE21041AF31D69A8020D754</vt:lpwstr>
  </property>
</Properties>
</file>