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ersson Montes\Downloads\"/>
    </mc:Choice>
  </mc:AlternateContent>
  <xr:revisionPtr revIDLastSave="0" documentId="13_ncr:1_{F82602BC-25FB-432B-A32A-060E1707D802}" xr6:coauthVersionLast="47" xr6:coauthVersionMax="47" xr10:uidLastSave="{00000000-0000-0000-0000-000000000000}"/>
  <bookViews>
    <workbookView xWindow="-120" yWindow="-120" windowWidth="20730" windowHeight="11040" activeTab="1" xr2:uid="{F2F37464-6226-CD4B-8C21-2EF23ABCE306}"/>
  </bookViews>
  <sheets>
    <sheet name="INTERVENTORÍA" sheetId="1" r:id="rId1"/>
    <sheet name="F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0" i="1"/>
  <c r="F9" i="1"/>
  <c r="B13" i="2"/>
  <c r="B22" i="2" s="1"/>
  <c r="B5" i="2"/>
  <c r="F7" i="1"/>
  <c r="F8" i="1"/>
  <c r="F6" i="1" l="1"/>
  <c r="F12" i="1" l="1"/>
  <c r="F14" i="1" l="1"/>
  <c r="F15" i="1" s="1"/>
  <c r="F16" i="1" s="1"/>
  <c r="F17" i="1" s="1"/>
</calcChain>
</file>

<file path=xl/sharedStrings.xml><?xml version="1.0" encoding="utf-8"?>
<sst xmlns="http://schemas.openxmlformats.org/spreadsheetml/2006/main" count="60" uniqueCount="55">
  <si>
    <t>OFERTA ECONOMICA INTERVENTORÍA</t>
  </si>
  <si>
    <t>CANT.</t>
  </si>
  <si>
    <t>CARGO / OFICIO</t>
  </si>
  <si>
    <t>(1)</t>
  </si>
  <si>
    <t>(2)</t>
  </si>
  <si>
    <t>(3)</t>
  </si>
  <si>
    <t>(4)</t>
  </si>
  <si>
    <t xml:space="preserve">COSTOS DIRECTOS DE PERSONAL </t>
  </si>
  <si>
    <t>PERSONAL PROFESIONAL</t>
  </si>
  <si>
    <t>HONORARIOS / 1 MES</t>
  </si>
  <si>
    <t>CANTIDAD MESES</t>
  </si>
  <si>
    <t>PORCENTAJE DE DEDICACION</t>
  </si>
  <si>
    <t>COSTO TOTAL = (C) + (D)</t>
  </si>
  <si>
    <t>COSTOS DE PERSONAL</t>
  </si>
  <si>
    <t>DURACIÓN MES</t>
  </si>
  <si>
    <t>PARTICIPACIÓN (%)</t>
  </si>
  <si>
    <t>VALOR PARCIAL ($)</t>
  </si>
  <si>
    <t>CÁLCULO DEL FACTOR MULTIPLICADOR PARA LOS COSTOS DE PERSONAL</t>
  </si>
  <si>
    <t>Modelo de presentación del factor multiplicador</t>
  </si>
  <si>
    <t>CONCEPTO</t>
  </si>
  <si>
    <t>Factor Multiplicador FM</t>
  </si>
  <si>
    <t>1. SALARIO BÁSICO</t>
  </si>
  <si>
    <t>2. PRESTACIONES SOCIALES (expresado como % del Salario Básico)</t>
  </si>
  <si>
    <t>2.1 Prima básica anual</t>
  </si>
  <si>
    <t>2.2 Cesantía básica anual</t>
  </si>
  <si>
    <t>2.3 Intereses por incremento anterior</t>
  </si>
  <si>
    <t>2.4 Sistema general en seguridad social en salud</t>
  </si>
  <si>
    <t>2.5 Sistema general en seguridad social en pensión</t>
  </si>
  <si>
    <t>2.6 Sistema general en seguridad social. Riesgos Profesionales</t>
  </si>
  <si>
    <t>2.7 Vacaciones y ausencia justificada</t>
  </si>
  <si>
    <t>3. GASTOS GENERALES Y DE ADMINISTRACIÓN (expresado como % del Salario Básico)</t>
  </si>
  <si>
    <t>3.1. Servicios oficina principal</t>
  </si>
  <si>
    <t>3.2. Gastos legales y bancarios</t>
  </si>
  <si>
    <t>3.3. Útiles y papelería</t>
  </si>
  <si>
    <t>3.4. Transporte y vehículos oficina principal</t>
  </si>
  <si>
    <t>3.5. Fotocopias</t>
  </si>
  <si>
    <t>3.6. Pólizas y fianzas</t>
  </si>
  <si>
    <t>3.7. Impuestos</t>
  </si>
  <si>
    <t>4. HONORARIOS (expresado como % del Salario Básico)</t>
  </si>
  <si>
    <t>FM = 1+2+3+4</t>
  </si>
  <si>
    <r>
      <t>(1)*(2)*(3)*(4) =</t>
    </r>
    <r>
      <rPr>
        <b/>
        <sz val="12"/>
        <rFont val="Aptos Narrow"/>
        <family val="2"/>
      </rPr>
      <t xml:space="preserve"> (5)</t>
    </r>
  </si>
  <si>
    <t>SUBTOTAL COSTOS DE PERSONAL = SUMATORIA DE (5) = (6)</t>
  </si>
  <si>
    <t>FACTOR MULTIPLICADOR (7)</t>
  </si>
  <si>
    <t xml:space="preserve">SUBTOTAL COSTOS DE PERSONA  CON ACTOR MULTIPLICADOR = (6) * (7) = (A) </t>
  </si>
  <si>
    <t>SUBTOTAL COSTOS BASICOS = (A) + (B) = (C)</t>
  </si>
  <si>
    <t>IVA = 19% * (C) = (D)</t>
  </si>
  <si>
    <t xml:space="preserve">Coordinador (a) de Interventoría </t>
  </si>
  <si>
    <t>Profesional en ciencias económicas y/o contables y/o administrativas y/o sociales.</t>
  </si>
  <si>
    <t xml:space="preserve">Deduciones y Retenciones </t>
  </si>
  <si>
    <t>Vehículo, transporte, viáticos, Productos de informes, papelería, impresiones, fotografías, planos, Comunicaciones (Telefonía fija y/o celular, fax, correo, internet)</t>
  </si>
  <si>
    <t xml:space="preserve">DIANA LICETH MORALES CRIOLLO </t>
  </si>
  <si>
    <t>Representante legal</t>
  </si>
  <si>
    <t>C. C. No. 1.114.831.195 expedida en El Cerrito</t>
  </si>
  <si>
    <t>Nit.900.772.076-6</t>
  </si>
  <si>
    <t>CL 19 NORTE 2 N 29 OF 902 ED TORRE DE CALI-3173652936- dmorales@rbcol.co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</si>
</sst>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0.0"/>
    <numFmt numFmtId="166" formatCode="_-[$$-240A]\ * #,##0.00_-;\-[$$-240A]\ * #,##0.00_-;_-[$$-240A]\ * &quot;-&quot;??_-;_-@"/>
    <numFmt numFmtId="167" formatCode="_(&quot;$&quot;\ * #,##0.00_);_(&quot;$&quot;\ * \(#,##0.00\);_(&quot;$&quot;\ * &quot;-&quot;??_);_(@_)"/>
    <numFmt numFmtId="168" formatCode="_-[$$-240A]\ * #,##0_ ;_-[$$-240A]\ * \-#,##0\ ;_-[$$-240A]\ * &quot;-&quot;??_ ;_-@_ "/>
    <numFmt numFmtId="169" formatCode="_-&quot;$&quot;\ * #,##0_-;\-&quot;$&quot;\ * #,##0_-;_-&quot;$&quot;\ * &quot;-&quot;??_-;_-@_-"/>
    <numFmt numFmtId="170" formatCode="_-* #,##0_-;\-* #,##0_-;_-* &quot;-&quot;??_-;_-@_-"/>
  </numFmts>
  <fonts count="12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</font>
    <font>
      <b/>
      <sz val="12"/>
      <name val="Aptos Narrow"/>
      <family val="2"/>
    </font>
    <font>
      <b/>
      <u/>
      <sz val="12"/>
      <name val="Aptos Narrow"/>
      <family val="2"/>
    </font>
    <font>
      <sz val="12"/>
      <color indexed="8"/>
      <name val="Verdana"/>
      <family val="2"/>
    </font>
    <font>
      <sz val="11"/>
      <name val="Arial"/>
      <family val="2"/>
    </font>
    <font>
      <sz val="11"/>
      <color theme="1"/>
      <name val="Arial MT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Protection="0">
      <alignment vertical="top"/>
    </xf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3" xfId="0" applyFont="1" applyBorder="1" applyAlignment="1">
      <alignment vertical="center"/>
    </xf>
    <xf numFmtId="10" fontId="2" fillId="0" borderId="28" xfId="1" applyNumberFormat="1" applyFont="1" applyBorder="1" applyAlignment="1">
      <alignment vertical="center"/>
    </xf>
    <xf numFmtId="0" fontId="0" fillId="0" borderId="34" xfId="0" applyBorder="1" applyAlignment="1">
      <alignment vertical="center"/>
    </xf>
    <xf numFmtId="10" fontId="0" fillId="0" borderId="24" xfId="1" applyNumberFormat="1" applyFont="1" applyBorder="1" applyAlignment="1">
      <alignment vertical="center"/>
    </xf>
    <xf numFmtId="0" fontId="0" fillId="0" borderId="35" xfId="0" applyBorder="1" applyAlignment="1">
      <alignment vertical="center"/>
    </xf>
    <xf numFmtId="10" fontId="0" fillId="0" borderId="25" xfId="1" applyNumberFormat="1" applyFont="1" applyBorder="1" applyAlignment="1">
      <alignment vertical="center"/>
    </xf>
    <xf numFmtId="0" fontId="0" fillId="0" borderId="36" xfId="0" applyBorder="1" applyAlignment="1">
      <alignment vertical="center"/>
    </xf>
    <xf numFmtId="10" fontId="0" fillId="0" borderId="26" xfId="1" applyNumberFormat="1" applyFont="1" applyBorder="1" applyAlignment="1">
      <alignment vertical="center"/>
    </xf>
    <xf numFmtId="10" fontId="0" fillId="0" borderId="0" xfId="1" applyNumberFormat="1" applyFont="1" applyAlignment="1">
      <alignment vertical="center"/>
    </xf>
    <xf numFmtId="0" fontId="3" fillId="5" borderId="15" xfId="0" applyFont="1" applyFill="1" applyBorder="1" applyAlignment="1" applyProtection="1">
      <alignment horizontal="center" vertical="center" wrapText="1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4" xfId="0" applyFont="1" applyBorder="1"/>
    <xf numFmtId="0" fontId="4" fillId="4" borderId="15" xfId="0" applyFont="1" applyFill="1" applyBorder="1" applyAlignment="1">
      <alignment vertical="center" wrapText="1"/>
    </xf>
    <xf numFmtId="164" fontId="4" fillId="4" borderId="4" xfId="0" applyNumberFormat="1" applyFont="1" applyFill="1" applyBorder="1" applyAlignment="1">
      <alignment vertical="center" wrapText="1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3" xfId="0" applyFont="1" applyBorder="1" applyAlignment="1" applyProtection="1">
      <alignment vertical="center" wrapText="1"/>
      <protection locked="0"/>
    </xf>
    <xf numFmtId="165" fontId="3" fillId="0" borderId="3" xfId="0" applyNumberFormat="1" applyFont="1" applyBorder="1" applyAlignment="1">
      <alignment horizontal="center" vertical="center" wrapText="1"/>
    </xf>
    <xf numFmtId="9" fontId="3" fillId="0" borderId="20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9" fontId="3" fillId="0" borderId="22" xfId="0" applyNumberFormat="1" applyFont="1" applyBorder="1" applyAlignment="1">
      <alignment horizontal="center" vertical="center" wrapText="1"/>
    </xf>
    <xf numFmtId="164" fontId="3" fillId="0" borderId="26" xfId="0" applyNumberFormat="1" applyFont="1" applyBorder="1" applyAlignment="1">
      <alignment vertical="center" wrapText="1"/>
    </xf>
    <xf numFmtId="166" fontId="3" fillId="4" borderId="27" xfId="0" applyNumberFormat="1" applyFont="1" applyFill="1" applyBorder="1" applyAlignment="1">
      <alignment vertical="center" wrapText="1"/>
    </xf>
    <xf numFmtId="4" fontId="3" fillId="0" borderId="25" xfId="0" applyNumberFormat="1" applyFont="1" applyBorder="1" applyAlignment="1">
      <alignment vertical="center"/>
    </xf>
    <xf numFmtId="164" fontId="4" fillId="4" borderId="25" xfId="0" applyNumberFormat="1" applyFont="1" applyFill="1" applyBorder="1" applyAlignment="1">
      <alignment vertical="center" wrapText="1"/>
    </xf>
    <xf numFmtId="167" fontId="4" fillId="4" borderId="25" xfId="0" applyNumberFormat="1" applyFont="1" applyFill="1" applyBorder="1" applyAlignment="1">
      <alignment vertical="center" wrapText="1"/>
    </xf>
    <xf numFmtId="167" fontId="4" fillId="4" borderId="26" xfId="0" applyNumberFormat="1" applyFont="1" applyFill="1" applyBorder="1" applyAlignment="1">
      <alignment vertical="center" wrapText="1"/>
    </xf>
    <xf numFmtId="167" fontId="4" fillId="4" borderId="28" xfId="0" applyNumberFormat="1" applyFont="1" applyFill="1" applyBorder="1" applyAlignment="1">
      <alignment vertical="center" wrapText="1"/>
    </xf>
    <xf numFmtId="0" fontId="7" fillId="0" borderId="35" xfId="2" applyFont="1" applyFill="1" applyBorder="1" applyAlignment="1">
      <alignment vertical="center" wrapText="1"/>
    </xf>
    <xf numFmtId="43" fontId="3" fillId="0" borderId="0" xfId="3" applyFont="1"/>
    <xf numFmtId="0" fontId="7" fillId="0" borderId="37" xfId="0" applyFont="1" applyBorder="1" applyAlignment="1">
      <alignment vertical="center" wrapText="1"/>
    </xf>
    <xf numFmtId="168" fontId="3" fillId="0" borderId="3" xfId="0" applyNumberFormat="1" applyFont="1" applyBorder="1" applyAlignment="1">
      <alignment horizontal="center" vertical="center" wrapText="1"/>
    </xf>
    <xf numFmtId="44" fontId="3" fillId="0" borderId="0" xfId="0" applyNumberFormat="1" applyFont="1"/>
    <xf numFmtId="169" fontId="3" fillId="0" borderId="0" xfId="0" applyNumberFormat="1" applyFont="1"/>
    <xf numFmtId="170" fontId="3" fillId="0" borderId="0" xfId="3" applyNumberFormat="1" applyFont="1"/>
    <xf numFmtId="164" fontId="3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4" fillId="4" borderId="18" xfId="0" applyFont="1" applyFill="1" applyBorder="1" applyAlignment="1">
      <alignment horizontal="right" vertical="center" wrapText="1"/>
    </xf>
    <xf numFmtId="0" fontId="3" fillId="0" borderId="1" xfId="0" applyFont="1" applyBorder="1"/>
    <xf numFmtId="0" fontId="3" fillId="0" borderId="21" xfId="0" applyFont="1" applyBorder="1"/>
    <xf numFmtId="0" fontId="4" fillId="4" borderId="8" xfId="0" applyFont="1" applyFill="1" applyBorder="1" applyAlignment="1">
      <alignment horizontal="right" vertical="center" wrapText="1"/>
    </xf>
    <xf numFmtId="0" fontId="3" fillId="0" borderId="9" xfId="0" applyFont="1" applyBorder="1"/>
    <xf numFmtId="0" fontId="3" fillId="0" borderId="22" xfId="0" applyFont="1" applyBorder="1"/>
    <xf numFmtId="0" fontId="4" fillId="4" borderId="14" xfId="0" applyFont="1" applyFill="1" applyBorder="1" applyAlignment="1">
      <alignment horizontal="right" vertical="center" wrapText="1"/>
    </xf>
    <xf numFmtId="0" fontId="3" fillId="0" borderId="15" xfId="0" applyFont="1" applyBorder="1"/>
    <xf numFmtId="0" fontId="3" fillId="0" borderId="16" xfId="0" applyFont="1" applyBorder="1"/>
    <xf numFmtId="0" fontId="4" fillId="2" borderId="11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12" xfId="0" applyFont="1" applyBorder="1"/>
    <xf numFmtId="0" fontId="3" fillId="0" borderId="2" xfId="0" applyFont="1" applyBorder="1"/>
    <xf numFmtId="0" fontId="3" fillId="0" borderId="13" xfId="0" applyFont="1" applyBorder="1"/>
    <xf numFmtId="0" fontId="3" fillId="0" borderId="6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right" vertical="center" wrapText="1"/>
    </xf>
    <xf numFmtId="0" fontId="3" fillId="0" borderId="23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3 11 2" xfId="2" xr:uid="{9A256E2A-56D2-4B88-A27C-AED23D301BC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142876</xdr:rowOff>
    </xdr:from>
    <xdr:to>
      <xdr:col>1</xdr:col>
      <xdr:colOff>1560752</xdr:colOff>
      <xdr:row>20</xdr:row>
      <xdr:rowOff>114301</xdr:rowOff>
    </xdr:to>
    <xdr:pic>
      <xdr:nvPicPr>
        <xdr:cNvPr id="3" name="Imagen 13" descr="Un dibujo de una persona&#10;&#10;Descripción generada automáticamente con confianza media">
          <a:extLst>
            <a:ext uri="{FF2B5EF4-FFF2-40B4-BE49-F238E27FC236}">
              <a16:creationId xmlns:a16="http://schemas.microsoft.com/office/drawing/2014/main" id="{D946DE5A-06B1-7DC1-73F6-3FB5D02F4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4914901"/>
          <a:ext cx="1532177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0</xdr:col>
      <xdr:colOff>1532177</xdr:colOff>
      <xdr:row>26</xdr:row>
      <xdr:rowOff>171450</xdr:rowOff>
    </xdr:to>
    <xdr:pic>
      <xdr:nvPicPr>
        <xdr:cNvPr id="2" name="Imagen 13" descr="Un dibujo de una persona&#10;&#10;Descripción generada automáticamente con confianza media">
          <a:extLst>
            <a:ext uri="{FF2B5EF4-FFF2-40B4-BE49-F238E27FC236}">
              <a16:creationId xmlns:a16="http://schemas.microsoft.com/office/drawing/2014/main" id="{1875B46C-0551-4306-A864-2413D113C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5850"/>
          <a:ext cx="1532177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2038-E5C1-804B-84F3-A785BAE6B19D}">
  <dimension ref="A1:I25"/>
  <sheetViews>
    <sheetView topLeftCell="A10" workbookViewId="0">
      <selection activeCell="B21" sqref="B21:B25"/>
    </sheetView>
  </sheetViews>
  <sheetFormatPr baseColWidth="10" defaultColWidth="10.875" defaultRowHeight="15.75"/>
  <cols>
    <col min="1" max="1" width="6.125" style="16" bestFit="1" customWidth="1"/>
    <col min="2" max="2" width="35.625" style="16" bestFit="1" customWidth="1"/>
    <col min="3" max="3" width="19.875" style="16" bestFit="1" customWidth="1"/>
    <col min="4" max="4" width="15.625" style="16" bestFit="1" customWidth="1"/>
    <col min="5" max="5" width="21" style="16" bestFit="1" customWidth="1"/>
    <col min="6" max="6" width="17.625" style="16" customWidth="1"/>
    <col min="7" max="7" width="10.875" style="16"/>
    <col min="8" max="8" width="14.625" style="16" bestFit="1" customWidth="1"/>
    <col min="9" max="9" width="16.125" style="16" bestFit="1" customWidth="1"/>
    <col min="10" max="16384" width="10.875" style="16"/>
  </cols>
  <sheetData>
    <row r="1" spans="1:9">
      <c r="A1" s="66" t="s">
        <v>0</v>
      </c>
      <c r="B1" s="67"/>
      <c r="C1" s="67"/>
      <c r="D1" s="67"/>
      <c r="E1" s="67"/>
      <c r="F1" s="68"/>
    </row>
    <row r="2" spans="1:9" ht="16.5" thickBot="1">
      <c r="A2" s="69"/>
      <c r="B2" s="70"/>
      <c r="C2" s="70"/>
      <c r="D2" s="70"/>
      <c r="E2" s="70"/>
      <c r="F2" s="71"/>
    </row>
    <row r="3" spans="1:9">
      <c r="A3" s="17" t="s">
        <v>1</v>
      </c>
      <c r="B3" s="72" t="s">
        <v>2</v>
      </c>
      <c r="C3" s="18" t="s">
        <v>13</v>
      </c>
      <c r="D3" s="18" t="s">
        <v>14</v>
      </c>
      <c r="E3" s="19" t="s">
        <v>15</v>
      </c>
      <c r="F3" s="20" t="s">
        <v>16</v>
      </c>
    </row>
    <row r="4" spans="1:9" ht="16.5" thickBot="1">
      <c r="A4" s="21" t="s">
        <v>3</v>
      </c>
      <c r="B4" s="61"/>
      <c r="C4" s="22" t="s">
        <v>4</v>
      </c>
      <c r="D4" s="22" t="s">
        <v>5</v>
      </c>
      <c r="E4" s="23" t="s">
        <v>6</v>
      </c>
      <c r="F4" s="24" t="s">
        <v>40</v>
      </c>
    </row>
    <row r="5" spans="1:9" ht="16.5" thickBot="1">
      <c r="A5" s="73" t="s">
        <v>7</v>
      </c>
      <c r="B5" s="64"/>
      <c r="C5" s="64"/>
      <c r="D5" s="64"/>
      <c r="E5" s="64"/>
      <c r="F5" s="65"/>
    </row>
    <row r="6" spans="1:9" ht="32.25" thickBot="1">
      <c r="A6" s="25"/>
      <c r="B6" s="26" t="s">
        <v>8</v>
      </c>
      <c r="C6" s="14" t="s">
        <v>9</v>
      </c>
      <c r="D6" s="14" t="s">
        <v>10</v>
      </c>
      <c r="E6" s="15" t="s">
        <v>11</v>
      </c>
      <c r="F6" s="27">
        <f>SUM(F7:F11)</f>
        <v>48739495.799999997</v>
      </c>
    </row>
    <row r="7" spans="1:9">
      <c r="A7" s="28">
        <v>1</v>
      </c>
      <c r="B7" s="29" t="s">
        <v>46</v>
      </c>
      <c r="C7" s="48">
        <v>3140000</v>
      </c>
      <c r="D7" s="30">
        <v>5</v>
      </c>
      <c r="E7" s="31">
        <v>0.5</v>
      </c>
      <c r="F7" s="32">
        <f>A7*C7*D7*E7</f>
        <v>7850000</v>
      </c>
    </row>
    <row r="8" spans="1:9" ht="47.25">
      <c r="A8" s="28">
        <v>3</v>
      </c>
      <c r="B8" s="29" t="s">
        <v>47</v>
      </c>
      <c r="C8" s="48">
        <v>2299300</v>
      </c>
      <c r="D8" s="30">
        <v>5</v>
      </c>
      <c r="E8" s="31">
        <v>1</v>
      </c>
      <c r="F8" s="32">
        <f t="shared" ref="F8" si="0">A8*C8*D8*E8</f>
        <v>34489500</v>
      </c>
    </row>
    <row r="9" spans="1:9" ht="71.25">
      <c r="A9" s="28">
        <v>1</v>
      </c>
      <c r="B9" s="45" t="s">
        <v>49</v>
      </c>
      <c r="C9" s="52">
        <v>39999.160000000003</v>
      </c>
      <c r="D9" s="30">
        <v>5</v>
      </c>
      <c r="E9" s="31"/>
      <c r="F9" s="32">
        <f>A9*C9*D9</f>
        <v>199995.80000000002</v>
      </c>
      <c r="I9" s="46"/>
    </row>
    <row r="10" spans="1:9">
      <c r="A10" s="28">
        <v>1</v>
      </c>
      <c r="B10" s="47" t="s">
        <v>48</v>
      </c>
      <c r="C10" s="48">
        <v>6200000</v>
      </c>
      <c r="D10" s="30">
        <v>1</v>
      </c>
      <c r="E10" s="31"/>
      <c r="F10" s="32">
        <f>A10*C10*D10</f>
        <v>6200000</v>
      </c>
    </row>
    <row r="11" spans="1:9" ht="16.5" thickBot="1">
      <c r="A11" s="33"/>
      <c r="B11" s="34"/>
      <c r="C11" s="35"/>
      <c r="D11" s="36"/>
      <c r="E11" s="37"/>
      <c r="F11" s="38"/>
    </row>
    <row r="12" spans="1:9">
      <c r="A12" s="74" t="s">
        <v>41</v>
      </c>
      <c r="B12" s="67"/>
      <c r="C12" s="67"/>
      <c r="D12" s="67"/>
      <c r="E12" s="75"/>
      <c r="F12" s="39">
        <f>+F6</f>
        <v>48739495.799999997</v>
      </c>
      <c r="H12" s="51"/>
      <c r="I12" s="50"/>
    </row>
    <row r="13" spans="1:9">
      <c r="A13" s="57" t="s">
        <v>42</v>
      </c>
      <c r="B13" s="58"/>
      <c r="C13" s="58"/>
      <c r="D13" s="58"/>
      <c r="E13" s="59"/>
      <c r="F13" s="40">
        <f>FM!B22</f>
        <v>2</v>
      </c>
      <c r="H13" s="46"/>
      <c r="I13" s="49"/>
    </row>
    <row r="14" spans="1:9">
      <c r="A14" s="57" t="s">
        <v>43</v>
      </c>
      <c r="B14" s="58"/>
      <c r="C14" s="58"/>
      <c r="D14" s="58"/>
      <c r="E14" s="59"/>
      <c r="F14" s="41">
        <f>F12*F13</f>
        <v>97478991.599999994</v>
      </c>
      <c r="I14" s="50"/>
    </row>
    <row r="15" spans="1:9">
      <c r="A15" s="57" t="s">
        <v>44</v>
      </c>
      <c r="B15" s="58"/>
      <c r="C15" s="58"/>
      <c r="D15" s="58"/>
      <c r="E15" s="59"/>
      <c r="F15" s="42">
        <f>F14</f>
        <v>97478991.599999994</v>
      </c>
      <c r="I15" s="50"/>
    </row>
    <row r="16" spans="1:9" ht="16.5" thickBot="1">
      <c r="A16" s="60" t="s">
        <v>45</v>
      </c>
      <c r="B16" s="61"/>
      <c r="C16" s="61"/>
      <c r="D16" s="61"/>
      <c r="E16" s="62"/>
      <c r="F16" s="43">
        <f>F15*19%</f>
        <v>18521008.403999999</v>
      </c>
      <c r="H16" s="49"/>
      <c r="I16" s="49"/>
    </row>
    <row r="17" spans="1:9" ht="16.5" thickBot="1">
      <c r="A17" s="63" t="s">
        <v>12</v>
      </c>
      <c r="B17" s="64"/>
      <c r="C17" s="64"/>
      <c r="D17" s="64"/>
      <c r="E17" s="65"/>
      <c r="F17" s="44">
        <f>F16+F15</f>
        <v>116000000.00399999</v>
      </c>
      <c r="I17" s="49"/>
    </row>
    <row r="18" spans="1:9">
      <c r="B18" s="53"/>
    </row>
    <row r="19" spans="1:9">
      <c r="B19" s="54"/>
    </row>
    <row r="20" spans="1:9">
      <c r="B20"/>
    </row>
    <row r="21" spans="1:9" ht="31.5">
      <c r="B21" s="55" t="s">
        <v>50</v>
      </c>
    </row>
    <row r="22" spans="1:9">
      <c r="B22" s="56" t="s">
        <v>51</v>
      </c>
    </row>
    <row r="23" spans="1:9" ht="30">
      <c r="B23" s="56" t="s">
        <v>52</v>
      </c>
    </row>
    <row r="24" spans="1:9">
      <c r="B24" s="56" t="s">
        <v>53</v>
      </c>
    </row>
    <row r="25" spans="1:9" ht="45">
      <c r="B25" s="56" t="s">
        <v>54</v>
      </c>
    </row>
  </sheetData>
  <mergeCells count="9">
    <mergeCell ref="A14:E14"/>
    <mergeCell ref="A15:E15"/>
    <mergeCell ref="A16:E16"/>
    <mergeCell ref="A17:E17"/>
    <mergeCell ref="A1:F2"/>
    <mergeCell ref="B3:B4"/>
    <mergeCell ref="A5:F5"/>
    <mergeCell ref="A12:E12"/>
    <mergeCell ref="A13:E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F311-C55B-9A47-9AED-26164C4050DF}">
  <dimension ref="A1:B36"/>
  <sheetViews>
    <sheetView tabSelected="1" topLeftCell="A13" workbookViewId="0">
      <selection activeCell="A26" sqref="A26"/>
    </sheetView>
  </sheetViews>
  <sheetFormatPr baseColWidth="10" defaultColWidth="10.875" defaultRowHeight="15.75"/>
  <cols>
    <col min="1" max="1" width="73.625" style="1" bestFit="1" customWidth="1"/>
    <col min="2" max="2" width="20.625" style="1" bestFit="1" customWidth="1"/>
    <col min="3" max="16384" width="10.875" style="1"/>
  </cols>
  <sheetData>
    <row r="1" spans="1:2" ht="16.5" thickBot="1">
      <c r="A1" s="76" t="s">
        <v>17</v>
      </c>
      <c r="B1" s="77"/>
    </row>
    <row r="2" spans="1:2" ht="16.5" thickBot="1">
      <c r="A2" s="78" t="s">
        <v>18</v>
      </c>
      <c r="B2" s="79"/>
    </row>
    <row r="3" spans="1:2" s="4" customFormat="1" ht="16.5" thickBot="1">
      <c r="A3" s="2" t="s">
        <v>19</v>
      </c>
      <c r="B3" s="3" t="s">
        <v>20</v>
      </c>
    </row>
    <row r="4" spans="1:2" ht="16.5" thickBot="1">
      <c r="A4" s="5" t="s">
        <v>21</v>
      </c>
      <c r="B4" s="6">
        <v>1</v>
      </c>
    </row>
    <row r="5" spans="1:2" ht="16.5" thickBot="1">
      <c r="A5" s="5" t="s">
        <v>22</v>
      </c>
      <c r="B5" s="6">
        <f>SUM(B6:B12)</f>
        <v>0.50580000000000003</v>
      </c>
    </row>
    <row r="6" spans="1:2">
      <c r="A6" s="7" t="s">
        <v>23</v>
      </c>
      <c r="B6" s="8">
        <v>8.3299999999999999E-2</v>
      </c>
    </row>
    <row r="7" spans="1:2">
      <c r="A7" s="9" t="s">
        <v>24</v>
      </c>
      <c r="B7" s="10">
        <v>8.3299999999999999E-2</v>
      </c>
    </row>
    <row r="8" spans="1:2">
      <c r="A8" s="9" t="s">
        <v>25</v>
      </c>
      <c r="B8" s="10">
        <v>0.01</v>
      </c>
    </row>
    <row r="9" spans="1:2">
      <c r="A9" s="9" t="s">
        <v>26</v>
      </c>
      <c r="B9" s="10">
        <v>0.125</v>
      </c>
    </row>
    <row r="10" spans="1:2">
      <c r="A10" s="9" t="s">
        <v>27</v>
      </c>
      <c r="B10" s="10">
        <v>0.16</v>
      </c>
    </row>
    <row r="11" spans="1:2">
      <c r="A11" s="9" t="s">
        <v>28</v>
      </c>
      <c r="B11" s="10">
        <v>2.5000000000000001E-3</v>
      </c>
    </row>
    <row r="12" spans="1:2" ht="16.5" thickBot="1">
      <c r="A12" s="11" t="s">
        <v>29</v>
      </c>
      <c r="B12" s="12">
        <v>4.1700000000000001E-2</v>
      </c>
    </row>
    <row r="13" spans="1:2" ht="16.5" thickBot="1">
      <c r="A13" s="5" t="s">
        <v>30</v>
      </c>
      <c r="B13" s="6">
        <f>SUM(B14:B20)</f>
        <v>0.25</v>
      </c>
    </row>
    <row r="14" spans="1:2">
      <c r="A14" s="7" t="s">
        <v>31</v>
      </c>
      <c r="B14" s="8">
        <v>0.01</v>
      </c>
    </row>
    <row r="15" spans="1:2">
      <c r="A15" s="9" t="s">
        <v>32</v>
      </c>
      <c r="B15" s="10">
        <v>0.01</v>
      </c>
    </row>
    <row r="16" spans="1:2">
      <c r="A16" s="9" t="s">
        <v>33</v>
      </c>
      <c r="B16" s="10">
        <v>0.01</v>
      </c>
    </row>
    <row r="17" spans="1:2">
      <c r="A17" s="9" t="s">
        <v>34</v>
      </c>
      <c r="B17" s="10">
        <v>0.01</v>
      </c>
    </row>
    <row r="18" spans="1:2">
      <c r="A18" s="9" t="s">
        <v>35</v>
      </c>
      <c r="B18" s="10">
        <v>0.01</v>
      </c>
    </row>
    <row r="19" spans="1:2">
      <c r="A19" s="9" t="s">
        <v>36</v>
      </c>
      <c r="B19" s="10">
        <v>0.01</v>
      </c>
    </row>
    <row r="20" spans="1:2" ht="16.5" thickBot="1">
      <c r="A20" s="11" t="s">
        <v>37</v>
      </c>
      <c r="B20" s="12">
        <v>0.19</v>
      </c>
    </row>
    <row r="21" spans="1:2" ht="16.5" thickBot="1">
      <c r="A21" s="5" t="s">
        <v>38</v>
      </c>
      <c r="B21" s="6">
        <v>0.2442</v>
      </c>
    </row>
    <row r="22" spans="1:2" ht="16.5" thickBot="1">
      <c r="A22" s="5" t="s">
        <v>39</v>
      </c>
      <c r="B22" s="6">
        <f>B4+B5+B13+B21</f>
        <v>2</v>
      </c>
    </row>
    <row r="23" spans="1:2">
      <c r="B23" s="13"/>
    </row>
    <row r="24" spans="1:2">
      <c r="B24" s="13"/>
    </row>
    <row r="25" spans="1:2">
      <c r="B25" s="13"/>
    </row>
    <row r="26" spans="1:2">
      <c r="B26" s="13"/>
    </row>
    <row r="27" spans="1:2">
      <c r="B27" s="13"/>
    </row>
    <row r="28" spans="1:2">
      <c r="A28" s="55" t="s">
        <v>50</v>
      </c>
      <c r="B28" s="13"/>
    </row>
    <row r="29" spans="1:2">
      <c r="A29" s="56" t="s">
        <v>51</v>
      </c>
      <c r="B29" s="13"/>
    </row>
    <row r="30" spans="1:2">
      <c r="A30" s="56" t="s">
        <v>52</v>
      </c>
      <c r="B30" s="13"/>
    </row>
    <row r="31" spans="1:2">
      <c r="A31" s="56" t="s">
        <v>53</v>
      </c>
      <c r="B31" s="13"/>
    </row>
    <row r="32" spans="1:2" ht="30">
      <c r="A32" s="56" t="s">
        <v>54</v>
      </c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</sheetData>
  <mergeCells count="2">
    <mergeCell ref="A1:B1"/>
    <mergeCell ref="A2:B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INTERVENTORÍA</vt:lpstr>
      <vt:lpstr>FM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Espinosa Zapata</dc:creator>
  <cp:lastModifiedBy>Andersson Montes Bolaños</cp:lastModifiedBy>
  <dcterms:created xsi:type="dcterms:W3CDTF">2024-05-09T17:06:56Z</dcterms:created>
  <dcterms:modified xsi:type="dcterms:W3CDTF">2024-06-25T15:41:06Z</dcterms:modified>
</cp:coreProperties>
</file>