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martinezll_sena_edu_co/Documents/Escritorio/Escritorio 2024/PROCESO BIENES DESPACHO/MANTENIMIENTO GRAL/"/>
    </mc:Choice>
  </mc:AlternateContent>
  <xr:revisionPtr revIDLastSave="6" documentId="13_ncr:1_{E89D4E97-F289-4600-9AA0-FF25530B3A15}" xr6:coauthVersionLast="47" xr6:coauthVersionMax="47" xr10:uidLastSave="{922757AB-F3AC-4D88-8053-85A4B927C07C}"/>
  <bookViews>
    <workbookView xWindow="-110" yWindow="-110" windowWidth="19420" windowHeight="11500" tabRatio="911" xr2:uid="{00000000-000D-0000-FFFF-FFFF00000000}"/>
  </bookViews>
  <sheets>
    <sheet name="PRESUPUESTO" sheetId="1" r:id="rId1"/>
    <sheet name="APU" sheetId="382" r:id="rId2"/>
    <sheet name="MEMORIA DE CANTIDADES" sheetId="383" r:id="rId3"/>
    <sheet name="MO" sheetId="378" r:id="rId4"/>
    <sheet name="FACTOR PRESTACIONAL" sheetId="381" r:id="rId5"/>
    <sheet name="MATERIALES" sheetId="377" state="hidden" r:id="rId6"/>
  </sheets>
  <externalReferences>
    <externalReference r:id="rId7"/>
  </externalReferences>
  <definedNames>
    <definedName name="_______a1" localSheetId="1" hidden="1">{"TAB1",#N/A,TRUE,"GENERAL";"TAB2",#N/A,TRUE,"GENERAL";"TAB3",#N/A,TRUE,"GENERAL";"TAB4",#N/A,TRUE,"GENERAL";"TAB5",#N/A,TRUE,"GENERAL"}</definedName>
    <definedName name="_______a1" localSheetId="4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4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localSheetId="4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4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localSheetId="4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4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4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4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4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4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4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4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4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4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4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4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localSheetId="4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4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4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4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localSheetId="4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localSheetId="4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4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4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4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localSheetId="4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4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4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4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4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4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4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4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4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4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4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4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4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4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4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4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4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localSheetId="4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localSheetId="4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4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localSheetId="4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4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4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4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4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4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4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localSheetId="4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4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4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4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4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4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localSheetId="4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4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4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4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localSheetId="4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localSheetId="4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4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4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4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localSheetId="4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4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4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4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4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4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4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4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localSheetId="4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4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4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4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4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4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4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4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4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localSheetId="4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localSheetId="4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4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localSheetId="4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4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4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4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4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4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4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4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4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localSheetId="4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4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4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localSheetId="4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4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4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4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1" hidden="1">{"via1",#N/A,TRUE,"general";"via2",#N/A,TRUE,"general";"via3",#N/A,TRUE,"general"}</definedName>
    <definedName name="_____p6" localSheetId="4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localSheetId="4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4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4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4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localSheetId="4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4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4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4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4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4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4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4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localSheetId="4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4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localSheetId="4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localSheetId="4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4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4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4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4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4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4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localSheetId="4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4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localSheetId="4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4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4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localSheetId="4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4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4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4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4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4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4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4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4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4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4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4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4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4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4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4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localSheetId="4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4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4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4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4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1" hidden="1">{"TAB1",#N/A,TRUE,"GENERAL";"TAB2",#N/A,TRUE,"GENERAL";"TAB3",#N/A,TRUE,"GENERAL";"TAB4",#N/A,TRUE,"GENERAL";"TAB5",#N/A,TRUE,"GENERAL"}</definedName>
    <definedName name="____n3" localSheetId="4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4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4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4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4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4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4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1" hidden="1">{"via1",#N/A,TRUE,"general";"via2",#N/A,TRUE,"general";"via3",#N/A,TRUE,"general"}</definedName>
    <definedName name="____p6" localSheetId="4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4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localSheetId="4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4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localSheetId="4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4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4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4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4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1" hidden="1">{"TAB1",#N/A,TRUE,"GENERAL";"TAB2",#N/A,TRUE,"GENERAL";"TAB3",#N/A,TRUE,"GENERAL";"TAB4",#N/A,TRUE,"GENERAL";"TAB5",#N/A,TRUE,"GENERAL"}</definedName>
    <definedName name="____t3" localSheetId="4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4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4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4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4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4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4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4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localSheetId="4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4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4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" hidden="1">{"via1",#N/A,TRUE,"general";"via2",#N/A,TRUE,"general";"via3",#N/A,TRUE,"general"}</definedName>
    <definedName name="____v2" localSheetId="4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4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4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4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localSheetId="4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1" hidden="1">{"TAB1",#N/A,TRUE,"GENERAL";"TAB2",#N/A,TRUE,"GENERAL";"TAB3",#N/A,TRUE,"GENERAL";"TAB4",#N/A,TRUE,"GENERAL";"TAB5",#N/A,TRUE,"GENERAL"}</definedName>
    <definedName name="____x1" localSheetId="4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4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4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4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4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4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4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4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4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4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4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4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4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localSheetId="4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4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localSheetId="4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4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4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localSheetId="4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4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4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4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4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4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4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4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4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4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4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4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4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localSheetId="4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4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4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4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4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localSheetId="4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4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4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4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4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1" hidden="1">{"TAB1",#N/A,TRUE,"GENERAL";"TAB2",#N/A,TRUE,"GENERAL";"TAB3",#N/A,TRUE,"GENERAL";"TAB4",#N/A,TRUE,"GENERAL";"TAB5",#N/A,TRUE,"GENERAL"}</definedName>
    <definedName name="___n3" localSheetId="4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4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4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4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4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4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4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1" hidden="1">{"via1",#N/A,TRUE,"general";"via2",#N/A,TRUE,"general";"via3",#N/A,TRUE,"general"}</definedName>
    <definedName name="___p6" localSheetId="4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4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localSheetId="4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4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localSheetId="4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4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4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4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4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1" hidden="1">{"TAB1",#N/A,TRUE,"GENERAL";"TAB2",#N/A,TRUE,"GENERAL";"TAB3",#N/A,TRUE,"GENERAL";"TAB4",#N/A,TRUE,"GENERAL";"TAB5",#N/A,TRUE,"GENERAL"}</definedName>
    <definedName name="___t3" localSheetId="4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4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4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4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4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4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4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4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4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4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localSheetId="4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4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4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localSheetId="4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4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4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4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localSheetId="4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1" hidden="1">{"TAB1",#N/A,TRUE,"GENERAL";"TAB2",#N/A,TRUE,"GENERAL";"TAB3",#N/A,TRUE,"GENERAL";"TAB4",#N/A,TRUE,"GENERAL";"TAB5",#N/A,TRUE,"GENERAL"}</definedName>
    <definedName name="___x1" localSheetId="4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4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4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4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4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4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4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4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4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4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4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4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4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#REF!</definedName>
    <definedName name="__g2" localSheetId="1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2__123Graph_BCart_Utilidad" hidden="1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 localSheetId="1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Fill" localSheetId="1" hidden="1">#REF!</definedName>
    <definedName name="_Fill" localSheetId="4" hidden="1">#REF!</definedName>
    <definedName name="_Fill" localSheetId="3" hidden="1">#REF!</definedName>
    <definedName name="_Fill" hidden="1">#REF!</definedName>
    <definedName name="_g2" localSheetId="1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4" hidden="1">#REF!</definedName>
    <definedName name="_Key1" localSheetId="3" hidden="1">#REF!</definedName>
    <definedName name="_Key1" hidden="1">#REF!</definedName>
    <definedName name="_Key2" localSheetId="1" hidden="1">#REF!</definedName>
    <definedName name="_Key2" localSheetId="4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localSheetId="1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Out" hidden="1">#REF!</definedName>
    <definedName name="_Regression_X" hidden="1">#REF!</definedName>
    <definedName name="_Regression_Y" hidden="1">#REF!</definedName>
    <definedName name="_rtu6" localSheetId="1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localSheetId="4" hidden="1">#REF!</definedName>
    <definedName name="_Sort" localSheetId="3" hidden="1">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hidden="1">{"via1",#N/A,TRUE,"general";"via2",#N/A,TRUE,"general";"via3",#N/A,TRUE,"general"}</definedName>
    <definedName name="_Table2_Out" hidden="1">#REF!</definedName>
    <definedName name="_u4" localSheetId="1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.A..A" hidden="1">{"total",#N/A,FALSE,"TD 0% ";"total",#N/A,FALSE,"TD 12%";"total",#N/A,FALSE,"TD 10%"}</definedName>
    <definedName name="a2a" localSheetId="1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"A:\SAIN.mdb"</definedName>
    <definedName name="ADFGSDB" localSheetId="1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hidden="1">{"via1",#N/A,TRUE,"general";"via2",#N/A,TRUE,"general";"via3",#N/A,TRUE,"general"}</definedName>
    <definedName name="AIU." hidden="1">{"TAB1",#N/A,TRUE,"GENERAL";"TAB2",#N/A,TRUE,"GENERAL";"TAB3",#N/A,TRUE,"GENERAL";"TAB4",#N/A,TRUE,"GENERAL";"TAB5",#N/A,TRUE,"GENERAL"}</definedName>
    <definedName name="Analyst" hidden="1">#REF!</definedName>
    <definedName name="anscount" hidden="1">1</definedName>
    <definedName name="aqaq" localSheetId="1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APU!$A$1:$G$1563</definedName>
    <definedName name="_xlnm.Print_Area" localSheetId="4">'FACTOR PRESTACIONAL'!$A$1:$E$39</definedName>
    <definedName name="_xlnm.Print_Area" localSheetId="5">MATERIALES!$A$1:$D$178</definedName>
    <definedName name="_xlnm.Print_Area" localSheetId="2">'MEMORIA DE CANTIDADES'!$A$1:$L$838</definedName>
    <definedName name="_xlnm.Print_Area" localSheetId="3">MO!$A$1:$E$16</definedName>
    <definedName name="_xlnm.Print_Area" localSheetId="0">PRESUPUESTO!$A$1:$F$61</definedName>
    <definedName name="arg" hidden="1">#REF!</definedName>
    <definedName name="ASD" localSheetId="1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localSheetId="1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DH" hidden="1">#REF!</definedName>
    <definedName name="bfnfv" localSheetId="1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hidden="1">{"via1",#N/A,TRUE,"general";"via2",#N/A,TRUE,"general";"via3",#N/A,TRUE,"general"}</definedName>
    <definedName name="bjghyhfv" hidden="1">#REF!</definedName>
    <definedName name="br" localSheetId="1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localSheetId="1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1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hidden="1">{"via1",#N/A,TRUE,"general";"via2",#N/A,TRUE,"general";"via3",#N/A,TRUE,"general"}</definedName>
    <definedName name="cable_acsr_1_0" localSheetId="1" hidden="1">#REF!</definedName>
    <definedName name="cable_acsr_1_0" localSheetId="4" hidden="1">#REF!</definedName>
    <definedName name="cable_acsr_1_0" hidden="1">#REF!</definedName>
    <definedName name="Cable_De_Cobre_2_0_Desnudo." localSheetId="1" hidden="1">#REF!</definedName>
    <definedName name="Cable_De_Cobre_2_0_Desnudo." localSheetId="4" hidden="1">#REF!</definedName>
    <definedName name="Cable_De_Cobre_2_0_Desnudo." hidden="1">#REF!</definedName>
    <definedName name="Cable_triplex_10___1_6__THHN_ACSR" hidden="1">#REF!</definedName>
    <definedName name="Caja_30x30_Cm_De_Inspección_Subterránea." localSheetId="1" hidden="1">#REF!</definedName>
    <definedName name="Caja_30x30_Cm_De_Inspección_Subterránea." localSheetId="4" hidden="1">#REF!</definedName>
    <definedName name="Caja_30x30_Cm_De_Inspección_Subterránea." hidden="1">#REF!</definedName>
    <definedName name="Caja_De_Inspección_De_0_30_X_0_30_X_0_40_M__En_Concreto." localSheetId="1" hidden="1">#REF!</definedName>
    <definedName name="Caja_De_Inspección_De_0_30_X_0_30_X_0_40_M__En_Concreto." localSheetId="4" hidden="1">#REF!</definedName>
    <definedName name="Caja_De_Inspección_De_0_30_X_0_30_X_0_40_M__En_Concreto." hidden="1">#REF!</definedName>
    <definedName name="Caja_De_Inspección_De_0_60_X_0_60_X_0_60_M__En_Concreto." localSheetId="1" hidden="1">#REF!</definedName>
    <definedName name="Caja_De_Inspección_De_0_60_X_0_60_X_0_60_M__En_Concreto." localSheetId="4" hidden="1">#REF!</definedName>
    <definedName name="Caja_De_Inspección_De_0_60_X_0_60_X_0_60_M__En_Concreto." hidden="1">#REF!</definedName>
    <definedName name="Capitalpb" hidden="1">#REF!</definedName>
    <definedName name="CapitalStructure" hidden="1">#REF!</definedName>
    <definedName name="Cashpb" hidden="1">#REF!</definedName>
    <definedName name="ccccc" localSheetId="1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tificación_De_Salidas_De_Datos_En_Categoría._6." localSheetId="1" hidden="1">#REF!</definedName>
    <definedName name="Certificación_De_Salidas_De_Datos_En_Categoría._6." localSheetId="4" hidden="1">#REF!</definedName>
    <definedName name="Certificación_De_Salidas_De_Datos_En_Categoría._6." hidden="1">#REF!</definedName>
    <definedName name="cgffcvgf" hidden="1">#REF!</definedName>
    <definedName name="Change_in_Cash" hidden="1">#REF!</definedName>
    <definedName name="Check_to_Cash" hidden="1">#REF!</definedName>
    <definedName name="CUNET" localSheetId="1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hidden="1">{"via1",#N/A,TRUE,"general";"via2",#N/A,TRUE,"general";"via3",#N/A,TRUE,"general"}</definedName>
    <definedName name="DADADAD" localSheetId="1" hidden="1">{#N/A,#N/A,TRUE,"CODIGO DEPENDENCIA"}</definedName>
    <definedName name="DADADAD" localSheetId="4" hidden="1">{#N/A,#N/A,TRUE,"CODIGO DEPENDENCIA"}</definedName>
    <definedName name="DADADAD" hidden="1">{#N/A,#N/A,TRUE,"CODIGO DEPENDENCIA"}</definedName>
    <definedName name="DASD" localSheetId="1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ded" localSheetId="1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hidden="1">{"via1",#N/A,TRUE,"general";"via2",#N/A,TRUE,"general";"via3",#N/A,TRUE,"general"}</definedName>
    <definedName name="DEL" hidden="1">#REF!</definedName>
    <definedName name="DepreciationPB" hidden="1">#REF!</definedName>
    <definedName name="dfa" localSheetId="1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hidden="1">{"via1",#N/A,TRUE,"general";"via2",#N/A,TRUE,"general";"via3",#N/A,TRUE,"general"}</definedName>
    <definedName name="DGDFHF" hidden="1">#REF!</definedName>
    <definedName name="dgdgr" localSheetId="1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hidden="1">{"via1",#N/A,TRUE,"general";"via2",#N/A,TRUE,"general";"via3",#N/A,TRUE,"general"}</definedName>
    <definedName name="DGDHFH" hidden="1">#REF!</definedName>
    <definedName name="DGDXHX" hidden="1">#REF!</definedName>
    <definedName name="dgfd" localSheetId="1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rurfur" hidden="1">#REF!</definedName>
    <definedName name="dgrdeb" localSheetId="1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hidden="1">{"via1",#N/A,TRUE,"general";"via2",#N/A,TRUE,"general";"via3",#N/A,TRUE,"general"}</definedName>
    <definedName name="DHDF" hidden="1">#REF!</definedName>
    <definedName name="dhdfj" hidden="1">#REF!</definedName>
    <definedName name="dhdhfjrfj" hidden="1">#REF!</definedName>
    <definedName name="dhdth" localSheetId="1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fdurdu" hidden="1">#REF!</definedName>
    <definedName name="DHFHFJ" hidden="1">#REF!</definedName>
    <definedName name="dhgh" localSheetId="1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hidden="1">{"via1",#N/A,TRUE,"general";"via2",#N/A,TRUE,"general";"via3",#N/A,TRUE,"general"}</definedName>
    <definedName name="dhyrurdu" hidden="1">#REF!</definedName>
    <definedName name="djdytj" localSheetId="1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gfhgfh" hidden="1">#REF!</definedName>
    <definedName name="dry" localSheetId="1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hidden="1">{"via1",#N/A,TRUE,"general";"via2",#N/A,TRUE,"general";"via3",#N/A,TRUE,"general"}</definedName>
    <definedName name="dxdfujdtitu" hidden="1">#REF!</definedName>
    <definedName name="dxfgg" localSheetId="1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 hidden="1">#REF!</definedName>
    <definedName name="e3e33" localSheetId="1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hidden="1">{"via1",#N/A,TRUE,"general";"via2",#N/A,TRUE,"general";"via3",#N/A,TRUE,"general"}</definedName>
    <definedName name="edhyrtf" hidden="1">#REF!</definedName>
    <definedName name="eeedfr" localSheetId="1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_de_Medida" localSheetId="1" hidden="1">#REF!</definedName>
    <definedName name="Equipo_de_Medida" localSheetId="4" hidden="1">#REF!</definedName>
    <definedName name="Equipo_de_Medida" hidden="1">#REF!</definedName>
    <definedName name="eqw" localSheetId="1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4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hidden="1">{"via1",#N/A,TRUE,"general";"via2",#N/A,TRUE,"general";"via3",#N/A,TRUE,"general"}</definedName>
    <definedName name="eryeruru6ufyk" hidden="1">#REF!</definedName>
    <definedName name="eryhd" localSheetId="1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f" hidden="1">#REF!</definedName>
    <definedName name="erytd" localSheetId="1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hidden="1">{"via1",#N/A,TRUE,"general";"via2",#N/A,TRUE,"general";"via3",#N/A,TRUE,"general"}</definedName>
    <definedName name="erywt" hidden="1">#REF!</definedName>
    <definedName name="eryy" localSheetId="1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hidden="1">{"via1",#N/A,TRUE,"general";"via2",#N/A,TRUE,"general";"via3",#N/A,TRUE,"general"}</definedName>
    <definedName name="esry" hidden="1">#REF!</definedName>
    <definedName name="ESTUDIOS" hidden="1">#REF!</definedName>
    <definedName name="etertgg" localSheetId="1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rwtwewerwrwrwe" hidden="1">#REF!</definedName>
    <definedName name="etu" localSheetId="1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localSheetId="1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ecutivepb" hidden="1">#REF!</definedName>
    <definedName name="FAC" hidden="1">#REF!</definedName>
    <definedName name="Factpb" hidden="1">#REF!</definedName>
    <definedName name="Factpb2" hidden="1">#REF!</definedName>
    <definedName name="fda" localSheetId="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4" hidden="1">#REF!</definedName>
    <definedName name="F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JG" hidden="1">#REF!</definedName>
    <definedName name="fgdfg" localSheetId="1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hidden="1">{"via1",#N/A,TRUE,"general";"via2",#N/A,TRUE,"general";"via3",#N/A,TRUE,"general"}</definedName>
    <definedName name="FIL3453464" hidden="1">#REF!</definedName>
    <definedName name="FILL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nancialpb" hidden="1">#REF!</definedName>
    <definedName name="Financialpb2" hidden="1">#REF!</definedName>
    <definedName name="frbgsd" localSheetId="1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FCDFSFSD" hidden="1">#REF!</definedName>
    <definedName name="fwff" localSheetId="1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hidden="1">{"via1",#N/A,TRUE,"general";"via2",#N/A,TRUE,"general";"via3",#N/A,TRUE,"general"}</definedName>
    <definedName name="g" hidden="1">#REF!</definedName>
    <definedName name="Gabinete_autosoportado__lámina__calibre_16_Dm._1200_x_1000_x_40_cms__160KVA" localSheetId="1" hidden="1">#REF!</definedName>
    <definedName name="Gabinete_autosoportado__lámina__calibre_16_Dm._1200_x_1000_x_40_cms__160KVA" localSheetId="4" hidden="1">#REF!</definedName>
    <definedName name="Gabinete_autosoportado__lámina__calibre_16_Dm._1200_x_1000_x_40_cms__160KVA" hidden="1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HDHDJ" hidden="1">#REF!</definedName>
    <definedName name="gdt" localSheetId="1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fvgfvgf" hidden="1">#REF!</definedName>
    <definedName name="gggg" localSheetId="1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h" hidden="1">#REF!</definedName>
    <definedName name="gggtgd" localSheetId="1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hidden="1">{"via1",#N/A,TRUE,"general";"via2",#N/A,TRUE,"general";"via3",#N/A,TRUE,"general"}</definedName>
    <definedName name="GHFTYDTFIH" hidden="1">#REF!</definedName>
    <definedName name="ghjghj" localSheetId="1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FIY7FC" hidden="1">#REF!</definedName>
    <definedName name="h9h" localSheetId="1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GFF" hidden="1">#REF!</definedName>
    <definedName name="hdfh" localSheetId="1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hidden="1">{"via1",#N/A,TRUE,"general";"via2",#N/A,TRUE,"general";"via3",#N/A,TRUE,"general"}</definedName>
    <definedName name="HDHDHD" hidden="1">#REF!</definedName>
    <definedName name="hdhf" localSheetId="1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hidden="1">{"via1",#N/A,TRUE,"general";"via2",#N/A,TRUE,"general";"via3",#N/A,TRUE,"general"}</definedName>
    <definedName name="HFGHGFH" hidden="1">#REF!</definedName>
    <definedName name="hfh" localSheetId="1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hidden="1">{"via1",#N/A,TRUE,"general";"via2",#N/A,TRUE,"general";"via3",#N/A,TRUE,"general"}</definedName>
    <definedName name="hfxurduru" hidden="1">#REF!</definedName>
    <definedName name="hg" hidden="1">#REF!</definedName>
    <definedName name="HGFH" localSheetId="1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JHJI" hidden="1">#REF!</definedName>
    <definedName name="hghydj" localSheetId="1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FDSFD" hidden="1">#REF!</definedName>
    <definedName name="hhh" localSheetId="1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hidden="1">{"via1",#N/A,TRUE,"general";"via2",#N/A,TRUE,"general";"via3",#N/A,TRUE,"general"}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localSheetId="1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uguguk" hidden="1">#REF!</definedName>
    <definedName name="hjhjhg" localSheetId="1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ugfgf" hidden="1">#REF!</definedName>
    <definedName name="HJKH" localSheetId="1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reer" localSheetId="1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JTJ" hidden="1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hidden="1">{"via1",#N/A,TRUE,"general";"via2",#N/A,TRUE,"general";"via3",#N/A,TRUE,"general"}</definedName>
    <definedName name="huhuhu" hidden="1">#REF!</definedName>
    <definedName name="hyhjop" localSheetId="1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hidden="1">{"via1",#N/A,TRUE,"general";"via2",#N/A,TRUE,"general";"via3",#N/A,TRUE,"general"}</definedName>
    <definedName name="IIIII" hidden="1">#REF!</definedName>
    <definedName name="iiiiiiik" localSheetId="1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fycdtr" hidden="1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uyhftd" hidden="1">#REF!</definedName>
    <definedName name="Incomepb" hidden="1">#REF!</definedName>
    <definedName name="IOFYF" hidden="1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HYFTDHVJKH" hidden="1">#REF!</definedName>
    <definedName name="IUI" localSheetId="1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bhtff" hidden="1">#REF!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fhsd" hidden="1">#REF!</definedName>
    <definedName name="jeytj" localSheetId="1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hidden="1">{"via1",#N/A,TRUE,"general";"via2",#N/A,TRUE,"general";"via3",#N/A,TRUE,"general"}</definedName>
    <definedName name="jghfdtrdsreuiio" hidden="1">#REF!</definedName>
    <definedName name="jghj" localSheetId="1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YTRD" hidden="1">#REF!</definedName>
    <definedName name="jhg" localSheetId="1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DFD" hidden="1">#REF!</definedName>
    <definedName name="jhjyj" localSheetId="1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4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RYJ" localSheetId="1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hidden="1">{"via1",#N/A,TRUE,"general";"via2",#N/A,TRUE,"general";"via3",#N/A,TRUE,"general"}</definedName>
    <definedName name="kggyfy" hidden="1">#REF!</definedName>
    <definedName name="KHGGH" localSheetId="1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hidden="1">{"via1",#N/A,TRUE,"general";"via2",#N/A,TRUE,"general";"via3",#N/A,TRUE,"general"}</definedName>
    <definedName name="kjjhgyftrd" hidden="1">#REF!</definedName>
    <definedName name="kjk" localSheetId="1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hidden="1">{"via1",#N/A,TRUE,"general";"via2",#N/A,TRUE,"general";"via3",#N/A,TRUE,"general"}</definedName>
    <definedName name="KKKKK" hidden="1">#REF!</definedName>
    <definedName name="KKKKKK" hidden="1">#REF!</definedName>
    <definedName name="kkkkkki" localSheetId="1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RGUILLO" hidden="1">#REF!,#REF!,#REF!,#REF!,#REF!,#REF!,#REF!,#REF!,#REF!,#REF!,#REF!,#REF!,#REF!,#REF!,#REF!,#REF!,#REF!,#REF!,#REF!</definedName>
    <definedName name="Left_Header" hidden="1">#REF!</definedName>
    <definedName name="limcount" hidden="1">1</definedName>
    <definedName name="liuoo" localSheetId="1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gda" hidden="1">#REF!</definedName>
    <definedName name="lkj" localSheetId="1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hidden="1">{"via1",#N/A,TRUE,"general";"via2",#N/A,TRUE,"general";"via3",#N/A,TRUE,"general"}</definedName>
    <definedName name="LKJH" hidden="1">#REF!</definedName>
    <definedName name="LKJLJK" localSheetId="1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" hidden="1">#REF!</definedName>
    <definedName name="lllllh" localSheetId="1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4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minaria_de_emergencia" localSheetId="1" hidden="1">#REF!</definedName>
    <definedName name="Luminaria_de_emergencia" localSheetId="4" hidden="1">#REF!</definedName>
    <definedName name="Luminaria_de_emergencia" hidden="1">#REF!</definedName>
    <definedName name="mafdsf" localSheetId="1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hidden="1">{"via1",#N/A,TRUE,"general";"via2",#N/A,TRUE,"general";"via3",#N/A,TRUE,"general"}</definedName>
    <definedName name="mama" hidden="1">#REF!</definedName>
    <definedName name="mao" localSheetId="1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hidden="1">{"via1",#N/A,TRUE,"general";"via2",#N/A,TRUE,"general";"via3",#N/A,TRUE,"general"}</definedName>
    <definedName name="MASA" hidden="1">#REF!,#REF!,#REF!,#REF!,#REF!,#REF!,#REF!,#REF!,#REF!,#REF!,#REF!,#REF!,#REF!,#REF!,#REF!,#REF!,#REF!,#REF!,#REF!</definedName>
    <definedName name="masor" localSheetId="1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hidden="1">{"via1",#N/A,TRUE,"general";"via2",#N/A,TRUE,"general";"via3",#N/A,TRUE,"general"}</definedName>
    <definedName name="NHTRDF" hidden="1">#REF!</definedName>
    <definedName name="nmmmm" localSheetId="1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hidden="1">{"via1",#N/A,TRUE,"general";"via2",#N/A,TRUE,"general";"via3",#N/A,TRUE,"general"}</definedName>
    <definedName name="nuevo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xn" localSheetId="1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hidden="1">{"via1",#N/A,TRUE,"general";"via2",#N/A,TRUE,"general";"via3",#N/A,TRUE,"general"}</definedName>
    <definedName name="Ñ" hidden="1">#REF!</definedName>
    <definedName name="ñpñpñ" localSheetId="1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hidden="1">{"via1",#N/A,TRUE,"general";"via2",#N/A,TRUE,"general";"via3",#N/A,TRUE,"general"}</definedName>
    <definedName name="OBS_Data_Col" hidden="1">#REF!</definedName>
    <definedName name="oiret" localSheetId="1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hidden="1">{"via1",#N/A,TRUE,"general";"via2",#N/A,TRUE,"general";"via3",#N/A,TRUE,"general"}</definedName>
    <definedName name="OIY" hidden="1">#REF!</definedName>
    <definedName name="ooooiii" localSheetId="1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hidden="1">{"via1",#N/A,TRUE,"general";"via2",#N/A,TRUE,"general";"via3",#N/A,TRUE,"general"}</definedName>
    <definedName name="Openingpb" hidden="1">#REF!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1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hidden="1">{"via1",#N/A,TRUE,"general";"via2",#N/A,TRUE,"general";"via3",#N/A,TRUE,"general"}</definedName>
    <definedName name="PIA" hidden="1">#REF!</definedName>
    <definedName name="PKHK" localSheetId="1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OIUP" localSheetId="1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ROG" hidden="1">#REF!</definedName>
    <definedName name="ptope" localSheetId="1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uio" hidden="1">#REF!</definedName>
    <definedName name="qwqwqwj" localSheetId="1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d" hidden="1">#REF!</definedName>
    <definedName name="rege" localSheetId="1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localSheetId="1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hidden="1">{"via1",#N/A,TRUE,"general";"via2",#N/A,TRUE,"general";"via3",#N/A,TRUE,"general"}</definedName>
    <definedName name="rtyeu" hidden="1">#REF!</definedName>
    <definedName name="rtyhr" localSheetId="1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r" hidden="1">#REF!</definedName>
    <definedName name="ryrurtyrturtu" hidden="1">#REF!</definedName>
    <definedName name="rytrsdg" localSheetId="1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ida_para_electrobomba_en_tuberia_emt__cable__12_thhn_thwn" localSheetId="1" hidden="1">#REF!</definedName>
    <definedName name="Salida_para_electrobomba_en_tuberia_emt__cable__12_thhn_thwn" localSheetId="4" hidden="1">#REF!</definedName>
    <definedName name="Salida_para_electrobomba_en_tuberia_emt__cable__12_thhn_thwn" hidden="1">#REF!</definedName>
    <definedName name="Salida_para_iluminacion_exterior_tipo_alumbrado_publico_en_tuberia_pvc_en_cable__8_thhn_thwn" localSheetId="1" hidden="1">#REF!</definedName>
    <definedName name="Salida_para_iluminacion_exterior_tipo_alumbrado_publico_en_tuberia_pvc_en_cable__8_thhn_thwn" localSheetId="4" hidden="1">#REF!</definedName>
    <definedName name="Salida_para_iluminacion_exterior_tipo_alumbrado_publico_en_tuberia_pvc_en_cable__8_thhn_thwn" hidden="1">#REF!</definedName>
    <definedName name="salida_para_luminaria_de_emergencia_tuberia_emt__cable__12_thhn_thwn" localSheetId="1" hidden="1">#REF!</definedName>
    <definedName name="salida_para_luminaria_de_emergencia_tuberia_emt__cable__12_thhn_thwn" localSheetId="4" hidden="1">#REF!</definedName>
    <definedName name="salida_para_luminaria_de_emergencia_tuberia_emt__cable__12_thhn_thwn" hidden="1">#REF!</definedName>
    <definedName name="Salida_Para_Luminaria_En_Techo_Tubería_Emt__Cable__12_Thhn_Thwn" localSheetId="1" hidden="1">#REF!</definedName>
    <definedName name="Salida_Para_Luminaria_En_Techo_Tubería_Emt__Cable__12_Thhn_Thwn" localSheetId="4" hidden="1">#REF!</definedName>
    <definedName name="Salida_Para_Luminaria_En_Techo_Tubería_Emt__Cable__12_Thhn_Thwn" hidden="1">#REF!</definedName>
    <definedName name="Salida_Para_Toma_Doble_120v__15a__Color_Blanco___Tubería__Pvc__Cable__12_Thhn_Thwn" localSheetId="1" hidden="1">#REF!</definedName>
    <definedName name="Salida_Para_Toma_Doble_120v__15a__Color_Blanco___Tubería__Pvc__Cable__12_Thhn_Thwn" localSheetId="4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localSheetId="1" hidden="1">#REF!</definedName>
    <definedName name="Salida_Para_Toma_Doble_Con_Protección_De_Abuso_120v__15a__Color_Blanco___Tubería__Pvc__Cable__12_Thhn_Thwn" localSheetId="4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localSheetId="1" hidden="1">#REF!</definedName>
    <definedName name="Salida_Para_Tomacorriente_Eléctrico_Doble_120v__15a___Polo_A_Tierra__Gfci__Cable__12_Thhn_Thwn" localSheetId="4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localSheetId="1" hidden="1">#REF!</definedName>
    <definedName name="Salida_Para_Tomacorriente_Eléctrico_Regulado_120_V__15_A__Color_Naranja__Polo_A_Tierra__Cable__12_Thhn_Thwn" localSheetId="4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localSheetId="1" hidden="1">#REF!</definedName>
    <definedName name="Salida_Para_Ventilador_De_Techo_En_Tubería_Emt__Cable__12_Thhn_Thwn" localSheetId="4" hidden="1">#REF!</definedName>
    <definedName name="Salida_Para_Ventilador_De_Techo_En_Tubería_Emt__Cable__12_Thhn_Thwn" hidden="1">#REF!</definedName>
    <definedName name="sbgfbgdr" localSheetId="1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asd" hidden="1">#REF!</definedName>
    <definedName name="SDFCE" localSheetId="1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DHDFH" hidden="1">#REF!</definedName>
    <definedName name="sdgfd" localSheetId="1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hidden="1">{"via1",#N/A,TRUE,"general";"via2",#N/A,TRUE,"general";"via3",#N/A,TRUE,"general"}</definedName>
    <definedName name="sencount" hidden="1">1</definedName>
    <definedName name="setrj" localSheetId="1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rewt" hidden="1">#REF!</definedName>
    <definedName name="SGDGDH" hidden="1">#REF!</definedName>
    <definedName name="SGDGDHDFH" hidden="1">#REF!</definedName>
    <definedName name="SGDHDH" hidden="1">#REF!</definedName>
    <definedName name="SGDHFJ" hidden="1">#REF!</definedName>
    <definedName name="SGGGSV" hidden="1">#REF!</definedName>
    <definedName name="SHSDHDFHDFH" hidden="1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" hidden="1">#REF!</definedName>
    <definedName name="sq" localSheetId="1" hidden="1">#REF!</definedName>
    <definedName name="sq" localSheetId="4" hidden="1">#REF!</definedName>
    <definedName name="sq" hidden="1">#REF!</definedName>
    <definedName name="srwrwr" localSheetId="1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GSHSHSH" hidden="1">#REF!</definedName>
    <definedName name="sssss7" localSheetId="1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hidden="1">{"via1",#N/A,TRUE,"general";"via2",#N/A,TRUE,"general";"via3",#N/A,TRUE,"general"}</definedName>
    <definedName name="STGSREJ" hidden="1">#REF!</definedName>
    <definedName name="stt" localSheetId="1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ministro_e_instalación_de_bajante_con_tubo_3__m.g_tipo_pesado__cinta_bandit_." localSheetId="1" hidden="1">#REF!</definedName>
    <definedName name="Suministro_e_instalación_de_bajante_con_tubo_3__m.g_tipo_pesado__cinta_bandit_." localSheetId="4" hidden="1">#REF!</definedName>
    <definedName name="Suministro_e_instalación_de_bajante_con_tubo_3__m.g_tipo_pesado__cinta_bandit_." hidden="1">#REF!</definedName>
    <definedName name="Suministro_e_Instalación_De_Bandejas_Soporta_Equipos_Metálicas." localSheetId="1" hidden="1">#REF!</definedName>
    <definedName name="Suministro_e_Instalación_De_Bandejas_Soporta_Equipos_Metálicas." localSheetId="4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localSheetId="1" hidden="1">#REF!</definedName>
    <definedName name="Suministro_e_Instalación_De_Canaleta_Plástica_45x100_Cms_.Incluye__Accesorios_Y_Elementos_De_Fijación" localSheetId="4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localSheetId="1" hidden="1">#REF!</definedName>
    <definedName name="Suministro_e_instalación_de_conjunto_de_pararrayos_y_caja_primaria_de_15_kv_tipo_polimerico_de_12_kv__10_ka." localSheetId="4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localSheetId="1" hidden="1">#REF!</definedName>
    <definedName name="suministro_e_instalacion_de_estructura_de_fin_de_linea_primaria_en__media_tensión_monofasica" localSheetId="4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localSheetId="1" hidden="1">#REF!</definedName>
    <definedName name="suministro_e_instalacion_de_estructura_punto_de_conexion_en__media_tensión_monofasica" localSheetId="4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localSheetId="1" hidden="1">#REF!</definedName>
    <definedName name="Suministro_e_Instalación_De_Gabinete_Rack_Pared_1_00_Mts_X__0_65_X_0_50_Mts_Cerrado____Centro_Principal_De_Cableado." localSheetId="4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localSheetId="1" hidden="1">#REF!</definedName>
    <definedName name="Suministro_e_Instalación_De_Multitoma_De_Tres_Tomas_Dobles_De_Tierra_Aislada__Con_Picos_Protectores." localSheetId="4" hidden="1">#REF!</definedName>
    <definedName name="Suministro_e_Instalación_De_Multitoma_De_Tres_Tomas_Dobles_De_Tierra_Aislada__Con_Picos_Protectores." hidden="1">#REF!</definedName>
    <definedName name="Suministro_e_Instalación_De_Organizador_De_Cableado_Delantero." localSheetId="1" hidden="1">#REF!</definedName>
    <definedName name="Suministro_e_Instalación_De_Organizador_De_Cableado_Delantero." localSheetId="4" hidden="1">#REF!</definedName>
    <definedName name="Suministro_e_Instalación_De_Organizador_De_Cableado_Delantero." hidden="1">#REF!</definedName>
    <definedName name="Suministro_e_Instalación_De_Organizador_De_Cableado_Trasero." localSheetId="1" hidden="1">#REF!</definedName>
    <definedName name="Suministro_e_Instalación_De_Organizador_De_Cableado_Trasero." localSheetId="4" hidden="1">#REF!</definedName>
    <definedName name="Suministro_e_Instalación_De_Organizador_De_Cableado_Trasero." hidden="1">#REF!</definedName>
    <definedName name="Suministro_e_Instalación_De_Organizador_De_Cableado_Vertical_De_0_6_M." localSheetId="1" hidden="1">#REF!</definedName>
    <definedName name="Suministro_e_Instalación_De_Organizador_De_Cableado_Vertical_De_0_6_M." localSheetId="4" hidden="1">#REF!</definedName>
    <definedName name="Suministro_e_Instalación_De_Organizador_De_Cableado_Vertical_De_0_6_M." hidden="1">#REF!</definedName>
    <definedName name="Suministro_e_Instalación_De_Patch_Cord_0_9_Mt_Cat_6__Color_Rojo." localSheetId="1" hidden="1">#REF!</definedName>
    <definedName name="Suministro_e_Instalación_De_Patch_Cord_0_9_Mt_Cat_6__Color_Rojo." localSheetId="4" hidden="1">#REF!</definedName>
    <definedName name="Suministro_e_Instalación_De_Patch_Cord_0_9_Mt_Cat_6__Color_Rojo." hidden="1">#REF!</definedName>
    <definedName name="Suministro_e_Instalación_De_Patch_Cord_De_3_M_Cat_6__Color_Rojo." localSheetId="1" hidden="1">#REF!</definedName>
    <definedName name="Suministro_e_Instalación_De_Patch_Cord_De_3_M_Cat_6__Color_Rojo." localSheetId="4" hidden="1">#REF!</definedName>
    <definedName name="Suministro_e_Instalación_De_Patch_Cord_De_3_M_Cat_6__Color_Rojo." hidden="1">#REF!</definedName>
    <definedName name="Suministro_e_Instalación_De_Patch_Panel_16_Puertos_Cat_6_Marca_Amp_O_Equivalente." localSheetId="1" hidden="1">#REF!</definedName>
    <definedName name="Suministro_e_Instalación_De_Patch_Panel_16_Puertos_Cat_6_Marca_Amp_O_Equivalente." localSheetId="4" hidden="1">#REF!</definedName>
    <definedName name="Suministro_e_Instalación_De_Patch_Panel_16_Puertos_Cat_6_Marca_Amp_O_Equivalente." hidden="1">#REF!</definedName>
    <definedName name="suministro_e_instalacion_de_retenida_primaria_en__media_tensión" localSheetId="1" hidden="1">#REF!</definedName>
    <definedName name="suministro_e_instalacion_de_retenida_primaria_en__media_tensión" localSheetId="4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localSheetId="1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ero_bifasico__12_circuitos_con_puerta__240_120v__200_amp." localSheetId="1" hidden="1">#REF!</definedName>
    <definedName name="Tablero_bifasico__12_circuitos_con_puerta__240_120v__200_amp." localSheetId="4" hidden="1">#REF!</definedName>
    <definedName name="Tablero_bifasico__12_circuitos_con_puerta__240_120v__200_amp." hidden="1">#REF!</definedName>
    <definedName name="Taxpb" hidden="1">#REF!</definedName>
    <definedName name="tdy" localSheetId="1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GJG" hidden="1">#REF!</definedName>
    <definedName name="thtj" localSheetId="1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hidden="1">{"via1",#N/A,TRUE,"general";"via2",#N/A,TRUE,"general";"via3",#N/A,TRUE,"general"}</definedName>
    <definedName name="Titlepb" hidden="1">#REF!</definedName>
    <definedName name="tortas" localSheetId="1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hidden="1">{"via1",#N/A,TRUE,"general";"via2",#N/A,TRUE,"general";"via3",#N/A,TRUE,"general"}</definedName>
    <definedName name="tr" hidden="1">#REF!</definedName>
    <definedName name="tramites_y_pagos_ante_electricaribe" localSheetId="1" hidden="1">#REF!</definedName>
    <definedName name="tramites_y_pagos_ante_electricaribe" localSheetId="4" hidden="1">#REF!</definedName>
    <definedName name="tramites_y_pagos_ante_electricaribe" hidden="1">#REF!</definedName>
    <definedName name="tramites_y_pagos_para_certificacion_retie" localSheetId="1" hidden="1">#REF!</definedName>
    <definedName name="tramites_y_pagos_para_certificacion_retie" localSheetId="4" hidden="1">#REF!</definedName>
    <definedName name="tramites_y_pagos_para_certificacion_retie" hidden="1">#REF!</definedName>
    <definedName name="tramites_y_pagos_para_certificacion_retilap" localSheetId="1" hidden="1">#REF!</definedName>
    <definedName name="tramites_y_pagos_para_certificacion_retilap" localSheetId="4" hidden="1">#REF!</definedName>
    <definedName name="tramites_y_pagos_para_certificacion_retilap" hidden="1">#REF!</definedName>
    <definedName name="Transformador_de_corriente_ATEL_MT_INT_5_10_5_AMP_17_5_KV" localSheetId="1" hidden="1">#REF!</definedName>
    <definedName name="Transformador_de_corriente_ATEL_MT_INT_5_10_5_AMP_17_5_KV" localSheetId="4" hidden="1">#REF!</definedName>
    <definedName name="Transformador_de_corriente_ATEL_MT_INT_5_10_5_AMP_17_5_KV" hidden="1">#REF!</definedName>
    <definedName name="TRANSPORI" localSheetId="1" hidden="1">{#N/A,#N/A,TRUE,"INGENIERIA";#N/A,#N/A,TRUE,"COMPRAS";#N/A,#N/A,TRUE,"DIRECCION";#N/A,#N/A,TRUE,"RESUMEN"}</definedName>
    <definedName name="TRANSPORI" localSheetId="4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 localSheetId="4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est" localSheetId="1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_pvc_de_3_4" localSheetId="1" hidden="1">#REF!</definedName>
    <definedName name="Tuberia_pvc_de_3_4" localSheetId="4" hidden="1">#REF!</definedName>
    <definedName name="Tuberia_pvc_de_3_4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localSheetId="1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FYRTU" hidden="1">#REF!</definedName>
    <definedName name="UGIUGIUGUI" hidden="1">#REF!</definedName>
    <definedName name="UI" localSheetId="4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" hidden="1">#REF!</definedName>
    <definedName name="UOUIV" localSheetId="1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FYFO7UG" hidden="1">#REF!</definedName>
    <definedName name="UYGYUDTS" hidden="1">#REF!</definedName>
    <definedName name="uyiyiy" localSheetId="1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rilla_Puesta_A_Tierra_De_5_8_X_2.40" localSheetId="1" hidden="1">#REF!</definedName>
    <definedName name="Varilla_Puesta_A_Tierra_De_5_8_X_2.40" localSheetId="4" hidden="1">#REF!</definedName>
    <definedName name="Varilla_Puesta_A_Tierra_De_5_8_X_2.40" hidden="1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hidden="1">{"Datos de las Curvas",#N/A,TRUE,"TABLA-CALCULOS"}</definedName>
    <definedName name="vfbgnhyt" localSheetId="1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sdff" hidden="1">#REF!</definedName>
    <definedName name="via" localSheetId="1" hidden="1">{"via1",#N/A,TRUE,"general";"via2",#N/A,TRUE,"general";"via3",#N/A,TRUE,"general"}</definedName>
    <definedName name="via" localSheetId="4" hidden="1">{"via1",#N/A,TRUE,"general";"via2",#N/A,TRUE,"general";"via3",#N/A,TRUE,"general"}</definedName>
    <definedName name="via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" hidden="1">#REF!</definedName>
    <definedName name="wetrew" localSheetId="1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ueducto." hidden="1">{"Acueducto",#N/A,FALSE,"Base"}</definedName>
    <definedName name="wrn.ar." localSheetId="1" hidden="1">{#N/A,#N/A,TRUE,"CODIGO DEPENDENCIA"}</definedName>
    <definedName name="wrn.ar." localSheetId="4" hidden="1">{#N/A,#N/A,TRUE,"CODIGO DEPENDENCIA"}</definedName>
    <definedName name="wrn.ar." hidden="1">{#N/A,#N/A,TRUE,"CODIGO DEPENDENCIA"}</definedName>
    <definedName name="wrn.ESTADO._.REHABILITACION." hidden="1">{"PRES REHAB ARM-PER POR ITEMS  KM A KM",#N/A,TRUE,"Rehabilitacion Arm-Per"}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 localSheetId="1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4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3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_.Datos._.de._.las._.Curvas." hidden="1">{"Datos de las Curvas",#N/A,TRUE,"TABLA-CALCULOS"}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{"total",#N/A,FALSE,"TD 0% ";"total",#N/A,FALSE,"TD 12%";"total",#N/A,FALSE,"TD 10%"}</definedName>
    <definedName name="wrn.via." localSheetId="1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yz" hidden="1">#REF!</definedName>
    <definedName name="XZXZV" localSheetId="1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hidden="1">{"via1",#N/A,TRUE,"general";"via2",#N/A,TRUE,"general";"via3",#N/A,TRUE,"general"}</definedName>
    <definedName name="Y" hidden="1">#REF!</definedName>
    <definedName name="y6y6" localSheetId="1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hidden="1">{"via1",#N/A,TRUE,"general";"via2",#N/A,TRUE,"general";"via3",#N/A,TRUE,"general"}</definedName>
    <definedName name="yeryery" hidden="1">#REF!</definedName>
    <definedName name="YES" hidden="1">#REF!,#REF!,#REF!,#REF!,#REF!,#REF!,#REF!,#REF!,#REF!,#REF!,#REF!,#REF!,#REF!,#REF!,#REF!,#REF!,#REF!,#REF!,#REF!</definedName>
    <definedName name="yh" hidden="1">#REF!</definedName>
    <definedName name="yhy" localSheetId="1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#REF!,#REF!,#REF!,#REF!,#REF!,#REF!,#REF!,#REF!,#REF!,#REF!,#REF!,#REF!,#REF!,#REF!,#REF!,#REF!,#REF!,#REF!,#REF!</definedName>
    <definedName name="yreuru" hidden="1">#REF!</definedName>
    <definedName name="yrey" localSheetId="1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hidden="1">{"via1",#N/A,TRUE,"general";"via2",#N/A,TRUE,"general";"via3",#N/A,TRUE,"general"}</definedName>
    <definedName name="YRUTJT" hidden="1">#REF!</definedName>
    <definedName name="yruyyyr" hidden="1">#REF!</definedName>
    <definedName name="yry" localSheetId="1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hidden="1">{"via1",#N/A,TRUE,"general";"via2",#N/A,TRUE,"general";"via3",#N/A,TRUE,"general"}</definedName>
    <definedName name="YTRTE7T" hidden="1">#REF!</definedName>
    <definedName name="ytrwyr" localSheetId="1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TR" hidden="1">#REF!</definedName>
    <definedName name="ytyyh" localSheetId="1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dervr" localSheetId="1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381" l="1"/>
  <c r="G7" i="381"/>
  <c r="G50" i="381" s="1"/>
  <c r="G9" i="381"/>
  <c r="G10" i="381"/>
  <c r="G12" i="381"/>
  <c r="G14" i="381"/>
  <c r="G16" i="381"/>
  <c r="G17" i="381"/>
  <c r="G18" i="381"/>
  <c r="G19" i="381"/>
  <c r="G20" i="381"/>
  <c r="G21" i="381"/>
  <c r="G22" i="381"/>
  <c r="G23" i="381"/>
  <c r="G24" i="381"/>
  <c r="G25" i="381"/>
  <c r="G27" i="381"/>
  <c r="G28" i="381"/>
  <c r="G30" i="381"/>
  <c r="G32" i="381"/>
  <c r="G35" i="381"/>
  <c r="G37" i="381"/>
  <c r="G38" i="381"/>
  <c r="G39" i="381"/>
  <c r="G40" i="381"/>
  <c r="G41" i="381"/>
  <c r="G43" i="381"/>
  <c r="G45" i="381"/>
  <c r="G46" i="381"/>
  <c r="G47" i="381"/>
  <c r="G49" i="381"/>
  <c r="G10" i="378"/>
  <c r="G12" i="378"/>
  <c r="G14" i="378"/>
  <c r="G16" i="378"/>
  <c r="G17" i="378"/>
  <c r="G18" i="378"/>
  <c r="G19" i="378"/>
  <c r="G20" i="378"/>
  <c r="G21" i="378"/>
  <c r="G22" i="378"/>
  <c r="G23" i="378"/>
  <c r="G24" i="378"/>
  <c r="G25" i="378"/>
  <c r="G27" i="378"/>
  <c r="G28" i="378"/>
  <c r="G30" i="378"/>
  <c r="G32" i="378"/>
  <c r="G34" i="378"/>
  <c r="G35" i="378"/>
  <c r="G37" i="378"/>
  <c r="G38" i="378"/>
  <c r="G39" i="378"/>
  <c r="G40" i="378"/>
  <c r="G41" i="378"/>
  <c r="G43" i="378"/>
  <c r="G45" i="378"/>
  <c r="G46" i="378"/>
  <c r="G47" i="378"/>
  <c r="G49" i="378"/>
  <c r="G17" i="382"/>
  <c r="G23" i="382" s="1"/>
  <c r="G66" i="382"/>
  <c r="G72" i="382" s="1"/>
  <c r="G110" i="382"/>
  <c r="G115" i="382"/>
  <c r="G121" i="382"/>
  <c r="G163" i="382"/>
  <c r="G169" i="382"/>
  <c r="G211" i="382"/>
  <c r="G217" i="382"/>
  <c r="G260" i="382"/>
  <c r="G266" i="382"/>
  <c r="G309" i="382"/>
  <c r="G315" i="382"/>
  <c r="G358" i="382"/>
  <c r="G364" i="382" s="1"/>
  <c r="G407" i="382"/>
  <c r="G413" i="382"/>
  <c r="G456" i="382"/>
  <c r="G462" i="382" s="1"/>
  <c r="G505" i="382"/>
  <c r="G511" i="382"/>
  <c r="G554" i="382"/>
  <c r="G560" i="382"/>
  <c r="G603" i="382"/>
  <c r="G609" i="382" s="1"/>
  <c r="G652" i="382"/>
  <c r="G658" i="382"/>
  <c r="G662" i="382"/>
  <c r="G701" i="382"/>
  <c r="G707" i="382"/>
  <c r="G711" i="382"/>
  <c r="G750" i="382"/>
  <c r="G751" i="382"/>
  <c r="G752" i="382"/>
  <c r="G755" i="382"/>
  <c r="G804" i="382"/>
  <c r="G853" i="382"/>
  <c r="G865" i="382"/>
  <c r="G868" i="382" s="1"/>
  <c r="G896" i="382"/>
  <c r="G902" i="382"/>
  <c r="G951" i="382"/>
  <c r="G994" i="382"/>
  <c r="G1000" i="382" s="1"/>
  <c r="G1043" i="382"/>
  <c r="G1049" i="382"/>
  <c r="G1092" i="382"/>
  <c r="G1098" i="382" s="1"/>
  <c r="G1093" i="382"/>
  <c r="G1094" i="382"/>
  <c r="G1141" i="382"/>
  <c r="G1147" i="382" s="1"/>
  <c r="G1190" i="382"/>
  <c r="G1196" i="382"/>
  <c r="G1239" i="382"/>
  <c r="G1240" i="382"/>
  <c r="G1241" i="382"/>
  <c r="G1288" i="382"/>
  <c r="G1294" i="382" s="1"/>
  <c r="G1337" i="382"/>
  <c r="G1343" i="382"/>
  <c r="G1386" i="382"/>
  <c r="G1392" i="382"/>
  <c r="G1435" i="382"/>
  <c r="G1441" i="382"/>
  <c r="G1445" i="382"/>
  <c r="G1490" i="382"/>
  <c r="G1532" i="382"/>
  <c r="G1538" i="382" s="1"/>
  <c r="I641" i="383"/>
  <c r="D1522" i="382"/>
  <c r="E1521" i="382"/>
  <c r="B1522" i="382" s="1"/>
  <c r="B1521" i="382"/>
  <c r="E1520" i="382"/>
  <c r="B1520" i="382"/>
  <c r="F1543" i="382"/>
  <c r="B1542" i="382"/>
  <c r="D1542" i="382" s="1"/>
  <c r="G1542" i="382" s="1"/>
  <c r="A1542" i="382"/>
  <c r="F1446" i="382"/>
  <c r="B1445" i="382"/>
  <c r="D1445" i="382" s="1"/>
  <c r="A1445" i="382"/>
  <c r="D1278" i="382"/>
  <c r="E1277" i="382"/>
  <c r="B1278" i="382" s="1"/>
  <c r="B1277" i="382"/>
  <c r="E1276" i="382"/>
  <c r="B1276" i="382"/>
  <c r="D1229" i="382"/>
  <c r="E1228" i="382"/>
  <c r="B1229" i="382" s="1"/>
  <c r="B1228" i="382"/>
  <c r="E1227" i="382"/>
  <c r="B1227" i="382"/>
  <c r="F1299" i="382"/>
  <c r="B1298" i="382"/>
  <c r="D1298" i="382" s="1"/>
  <c r="G1298" i="382" s="1"/>
  <c r="A1298" i="382"/>
  <c r="F1250" i="382"/>
  <c r="B1249" i="382"/>
  <c r="D1249" i="382" s="1"/>
  <c r="G1249" i="382" s="1"/>
  <c r="A1249" i="382"/>
  <c r="B1102" i="382"/>
  <c r="A955" i="382"/>
  <c r="E896" i="382"/>
  <c r="D740" i="382"/>
  <c r="E739" i="382"/>
  <c r="B740" i="382" s="1"/>
  <c r="B739" i="382"/>
  <c r="F760" i="382"/>
  <c r="B759" i="382"/>
  <c r="D759" i="382" s="1"/>
  <c r="G759" i="382" s="1"/>
  <c r="A759" i="382"/>
  <c r="D691" i="382"/>
  <c r="E690" i="382"/>
  <c r="B691" i="382" s="1"/>
  <c r="B690" i="382"/>
  <c r="F712" i="382"/>
  <c r="B711" i="382"/>
  <c r="D711" i="382" s="1"/>
  <c r="A711" i="382"/>
  <c r="D642" i="382"/>
  <c r="E641" i="382"/>
  <c r="B642" i="382" s="1"/>
  <c r="B641" i="382"/>
  <c r="F663" i="382"/>
  <c r="B662" i="382"/>
  <c r="D662" i="382" s="1"/>
  <c r="A662" i="382"/>
  <c r="D593" i="382"/>
  <c r="E592" i="382"/>
  <c r="B593" i="382" s="1"/>
  <c r="B592" i="382"/>
  <c r="F614" i="382"/>
  <c r="B613" i="382"/>
  <c r="D613" i="382" s="1"/>
  <c r="G613" i="382" s="1"/>
  <c r="A613" i="382"/>
  <c r="D544" i="382"/>
  <c r="E543" i="382"/>
  <c r="B544" i="382" s="1"/>
  <c r="B543" i="382"/>
  <c r="F565" i="382"/>
  <c r="B564" i="382"/>
  <c r="D564" i="382" s="1"/>
  <c r="G564" i="382" s="1"/>
  <c r="A564" i="382"/>
  <c r="D495" i="382"/>
  <c r="E494" i="382"/>
  <c r="B495" i="382" s="1"/>
  <c r="B494" i="382"/>
  <c r="F516" i="382"/>
  <c r="B515" i="382"/>
  <c r="D515" i="382" s="1"/>
  <c r="G515" i="382" s="1"/>
  <c r="A515" i="382"/>
  <c r="D446" i="382"/>
  <c r="E445" i="382"/>
  <c r="B446" i="382" s="1"/>
  <c r="B445" i="382"/>
  <c r="F467" i="382"/>
  <c r="B466" i="382"/>
  <c r="D466" i="382" s="1"/>
  <c r="G466" i="382" s="1"/>
  <c r="A466" i="382"/>
  <c r="D397" i="382"/>
  <c r="E396" i="382"/>
  <c r="B397" i="382" s="1"/>
  <c r="B396" i="382"/>
  <c r="F418" i="382"/>
  <c r="B417" i="382"/>
  <c r="D417" i="382" s="1"/>
  <c r="G417" i="382" s="1"/>
  <c r="A417" i="382"/>
  <c r="D348" i="382"/>
  <c r="E347" i="382"/>
  <c r="B348" i="382" s="1"/>
  <c r="B347" i="382"/>
  <c r="F369" i="382"/>
  <c r="B368" i="382"/>
  <c r="D368" i="382" s="1"/>
  <c r="G368" i="382" s="1"/>
  <c r="A368" i="382"/>
  <c r="D299" i="382"/>
  <c r="E298" i="382"/>
  <c r="B298" i="382"/>
  <c r="F125" i="382"/>
  <c r="G1245" i="382" l="1"/>
  <c r="E1542" i="382"/>
  <c r="E1445" i="382"/>
  <c r="E1298" i="382"/>
  <c r="E1249" i="382"/>
  <c r="E759" i="382"/>
  <c r="E711" i="382"/>
  <c r="E662" i="382"/>
  <c r="E613" i="382"/>
  <c r="E564" i="382"/>
  <c r="E515" i="382"/>
  <c r="E466" i="382"/>
  <c r="E417" i="382"/>
  <c r="E368" i="382"/>
  <c r="F816" i="383" l="1"/>
  <c r="B816" i="383"/>
  <c r="A816" i="383"/>
  <c r="B813" i="383"/>
  <c r="A813" i="383"/>
  <c r="L825" i="383"/>
  <c r="L824" i="383"/>
  <c r="L823" i="383"/>
  <c r="L822" i="383"/>
  <c r="L821" i="383"/>
  <c r="L820" i="383"/>
  <c r="F689" i="383"/>
  <c r="B689" i="383"/>
  <c r="A689" i="383"/>
  <c r="B686" i="383"/>
  <c r="A686" i="383"/>
  <c r="L693" i="383"/>
  <c r="L709" i="383" s="1"/>
  <c r="D42" i="1" s="1"/>
  <c r="F663" i="383"/>
  <c r="B663" i="383"/>
  <c r="A663" i="383"/>
  <c r="B660" i="383"/>
  <c r="A660" i="383"/>
  <c r="L667" i="383"/>
  <c r="L683" i="383" s="1"/>
  <c r="D41" i="1" s="1"/>
  <c r="L434" i="383"/>
  <c r="F192" i="383"/>
  <c r="B192" i="383"/>
  <c r="A192" i="383"/>
  <c r="B189" i="383"/>
  <c r="A189" i="383"/>
  <c r="L202" i="383"/>
  <c r="L196" i="383"/>
  <c r="L838" i="383" l="1"/>
  <c r="D50" i="1" s="1"/>
  <c r="L209" i="383"/>
  <c r="D19" i="1" s="1"/>
  <c r="L375" i="383"/>
  <c r="L376" i="383"/>
  <c r="L374" i="383"/>
  <c r="L403" i="383"/>
  <c r="L424" i="383" s="1"/>
  <c r="D26" i="1" s="1"/>
  <c r="F399" i="383"/>
  <c r="B399" i="383"/>
  <c r="A399" i="383"/>
  <c r="B396" i="383"/>
  <c r="A396" i="383"/>
  <c r="L373" i="383"/>
  <c r="L342" i="383"/>
  <c r="L372" i="383"/>
  <c r="L341" i="383"/>
  <c r="F368" i="383"/>
  <c r="B368" i="383"/>
  <c r="A368" i="383"/>
  <c r="B365" i="383"/>
  <c r="A365" i="383"/>
  <c r="F337" i="383"/>
  <c r="B337" i="383"/>
  <c r="A337" i="383"/>
  <c r="B334" i="383"/>
  <c r="A334" i="383"/>
  <c r="F306" i="383"/>
  <c r="B306" i="383"/>
  <c r="A306" i="383"/>
  <c r="B303" i="383"/>
  <c r="A303" i="383"/>
  <c r="L317" i="383"/>
  <c r="L316" i="383"/>
  <c r="L315" i="383"/>
  <c r="L314" i="383"/>
  <c r="L313" i="383"/>
  <c r="L312" i="383"/>
  <c r="L311" i="383"/>
  <c r="L310" i="383"/>
  <c r="F275" i="383"/>
  <c r="B275" i="383"/>
  <c r="A275" i="383"/>
  <c r="B272" i="383"/>
  <c r="A272" i="383"/>
  <c r="L286" i="383"/>
  <c r="L285" i="383"/>
  <c r="L284" i="383"/>
  <c r="L283" i="383"/>
  <c r="L282" i="383"/>
  <c r="L281" i="383"/>
  <c r="L280" i="383"/>
  <c r="L279" i="383"/>
  <c r="F244" i="383"/>
  <c r="B244" i="383"/>
  <c r="A244" i="383"/>
  <c r="L797" i="383"/>
  <c r="L796" i="383"/>
  <c r="L795" i="383"/>
  <c r="L794" i="383"/>
  <c r="L793" i="383"/>
  <c r="L792" i="383"/>
  <c r="F788" i="383"/>
  <c r="B788" i="383"/>
  <c r="A788" i="383"/>
  <c r="B785" i="383"/>
  <c r="A785" i="383"/>
  <c r="L769" i="383"/>
  <c r="L768" i="383"/>
  <c r="L767" i="383"/>
  <c r="L765" i="383"/>
  <c r="L764" i="383"/>
  <c r="F760" i="383"/>
  <c r="B760" i="383"/>
  <c r="A760" i="383"/>
  <c r="B757" i="383"/>
  <c r="A757" i="383"/>
  <c r="L742" i="383"/>
  <c r="L754" i="383" s="1"/>
  <c r="D46" i="1" s="1"/>
  <c r="F738" i="383"/>
  <c r="B738" i="383"/>
  <c r="A738" i="383"/>
  <c r="B735" i="383"/>
  <c r="A735" i="383"/>
  <c r="L719" i="383"/>
  <c r="L732" i="383" s="1"/>
  <c r="D44" i="1" s="1"/>
  <c r="F715" i="383"/>
  <c r="B715" i="383"/>
  <c r="A715" i="383"/>
  <c r="B712" i="383"/>
  <c r="A712" i="383"/>
  <c r="L641" i="383"/>
  <c r="L657" i="383" s="1"/>
  <c r="D40" i="1" s="1"/>
  <c r="F637" i="383"/>
  <c r="B637" i="383"/>
  <c r="A637" i="383"/>
  <c r="B634" i="383"/>
  <c r="A634" i="383"/>
  <c r="L619" i="383"/>
  <c r="L618" i="383"/>
  <c r="L617" i="383"/>
  <c r="L616" i="383"/>
  <c r="L615" i="383"/>
  <c r="F611" i="383"/>
  <c r="B611" i="383"/>
  <c r="A611" i="383"/>
  <c r="B608" i="383"/>
  <c r="A608" i="383"/>
  <c r="L604" i="383"/>
  <c r="L603" i="383"/>
  <c r="L602" i="383"/>
  <c r="L601" i="383"/>
  <c r="L600" i="383"/>
  <c r="L599" i="383"/>
  <c r="L598" i="383"/>
  <c r="L597" i="383"/>
  <c r="L596" i="383"/>
  <c r="L595" i="383"/>
  <c r="L594" i="383"/>
  <c r="L593" i="383"/>
  <c r="L592" i="383"/>
  <c r="L591" i="383"/>
  <c r="L590" i="383"/>
  <c r="L589" i="383"/>
  <c r="L588" i="383"/>
  <c r="L587" i="383"/>
  <c r="L586" i="383"/>
  <c r="L585" i="383"/>
  <c r="L584" i="383"/>
  <c r="L583" i="383"/>
  <c r="L582" i="383"/>
  <c r="L581" i="383"/>
  <c r="L580" i="383"/>
  <c r="L579" i="383"/>
  <c r="L578" i="383"/>
  <c r="L577" i="383"/>
  <c r="L576" i="383"/>
  <c r="L575" i="383"/>
  <c r="L574" i="383"/>
  <c r="L573" i="383"/>
  <c r="L572" i="383"/>
  <c r="F568" i="383"/>
  <c r="B568" i="383"/>
  <c r="A568" i="383"/>
  <c r="B565" i="383"/>
  <c r="A565" i="383"/>
  <c r="L550" i="383"/>
  <c r="L549" i="383"/>
  <c r="F545" i="383"/>
  <c r="B545" i="383"/>
  <c r="A545" i="383"/>
  <c r="B542" i="383"/>
  <c r="A542" i="383"/>
  <c r="L527" i="383"/>
  <c r="L526" i="383"/>
  <c r="F522" i="383"/>
  <c r="B522" i="383"/>
  <c r="A522" i="383"/>
  <c r="B519" i="383"/>
  <c r="A519" i="383"/>
  <c r="L504" i="383"/>
  <c r="L503" i="383"/>
  <c r="F499" i="383"/>
  <c r="B499" i="383"/>
  <c r="A499" i="383"/>
  <c r="B496" i="383"/>
  <c r="A496" i="383"/>
  <c r="L481" i="383"/>
  <c r="L480" i="383"/>
  <c r="F476" i="383"/>
  <c r="B476" i="383"/>
  <c r="A476" i="383"/>
  <c r="B473" i="383"/>
  <c r="A473" i="383"/>
  <c r="L458" i="383"/>
  <c r="L457" i="383"/>
  <c r="F453" i="383"/>
  <c r="B453" i="383"/>
  <c r="A453" i="383"/>
  <c r="B450" i="383"/>
  <c r="A450" i="383"/>
  <c r="L435" i="383"/>
  <c r="F430" i="383"/>
  <c r="B430" i="383"/>
  <c r="A430" i="383"/>
  <c r="B427" i="383"/>
  <c r="A427" i="383"/>
  <c r="L255" i="383"/>
  <c r="L254" i="383"/>
  <c r="L253" i="383"/>
  <c r="L252" i="383"/>
  <c r="L251" i="383"/>
  <c r="L250" i="383"/>
  <c r="L249" i="383"/>
  <c r="L248" i="383"/>
  <c r="B241" i="383"/>
  <c r="A241" i="383"/>
  <c r="L226" i="383"/>
  <c r="L225" i="383"/>
  <c r="L224" i="383"/>
  <c r="L223" i="383"/>
  <c r="L222" i="383"/>
  <c r="L221" i="383"/>
  <c r="L220" i="383"/>
  <c r="L219" i="383"/>
  <c r="F215" i="383"/>
  <c r="B215" i="383"/>
  <c r="A215" i="383"/>
  <c r="B212" i="383"/>
  <c r="A212" i="383"/>
  <c r="L179" i="383"/>
  <c r="L178" i="383"/>
  <c r="L177" i="383"/>
  <c r="L176" i="383"/>
  <c r="L175" i="383"/>
  <c r="L174" i="383"/>
  <c r="L173" i="383"/>
  <c r="F169" i="383"/>
  <c r="B169" i="383"/>
  <c r="A169" i="383"/>
  <c r="B166" i="383"/>
  <c r="A166" i="383"/>
  <c r="L156" i="383"/>
  <c r="L155" i="383"/>
  <c r="L154" i="383"/>
  <c r="L153" i="383"/>
  <c r="L152" i="383"/>
  <c r="L151" i="383"/>
  <c r="L150" i="383"/>
  <c r="F146" i="383"/>
  <c r="B146" i="383"/>
  <c r="A146" i="383"/>
  <c r="B143" i="383"/>
  <c r="A143" i="383"/>
  <c r="L128" i="383"/>
  <c r="L127" i="383"/>
  <c r="F123" i="383"/>
  <c r="B123" i="383"/>
  <c r="A123" i="383"/>
  <c r="B120" i="383"/>
  <c r="A120" i="383"/>
  <c r="L105" i="383"/>
  <c r="L104" i="383"/>
  <c r="F100" i="383"/>
  <c r="B100" i="383"/>
  <c r="A100" i="383"/>
  <c r="B97" i="383"/>
  <c r="A97" i="383"/>
  <c r="L81" i="383"/>
  <c r="L94" i="383" s="1"/>
  <c r="D11" i="1" s="1"/>
  <c r="F77" i="383"/>
  <c r="B77" i="383"/>
  <c r="A77" i="383"/>
  <c r="B74" i="383"/>
  <c r="A74" i="383"/>
  <c r="L58" i="383"/>
  <c r="L71" i="383" s="1"/>
  <c r="D10" i="1" s="1"/>
  <c r="F54" i="383"/>
  <c r="B54" i="383"/>
  <c r="A54" i="383"/>
  <c r="B51" i="383"/>
  <c r="A51" i="383"/>
  <c r="L40" i="383"/>
  <c r="L39" i="383"/>
  <c r="L38" i="383"/>
  <c r="L37" i="383"/>
  <c r="L36" i="383"/>
  <c r="L35" i="383"/>
  <c r="F31" i="383"/>
  <c r="B31" i="383"/>
  <c r="A31" i="383"/>
  <c r="L14" i="383"/>
  <c r="L13" i="383"/>
  <c r="L12" i="383"/>
  <c r="F8" i="383"/>
  <c r="B8" i="383"/>
  <c r="A8" i="383"/>
  <c r="A2" i="383"/>
  <c r="D1474" i="382"/>
  <c r="B1473" i="382"/>
  <c r="E1473" i="382"/>
  <c r="B1474" i="382" s="1"/>
  <c r="E1472" i="382"/>
  <c r="B1472" i="382"/>
  <c r="D1425" i="382"/>
  <c r="E1424" i="382"/>
  <c r="B1425" i="382" s="1"/>
  <c r="B1424" i="382"/>
  <c r="E1423" i="382"/>
  <c r="B1423" i="382"/>
  <c r="D1376" i="382"/>
  <c r="E1375" i="382"/>
  <c r="B1376" i="382" s="1"/>
  <c r="B1375" i="382"/>
  <c r="E1374" i="382"/>
  <c r="B1374" i="382"/>
  <c r="D1327" i="382"/>
  <c r="E1326" i="382"/>
  <c r="B1327" i="382" s="1"/>
  <c r="B1326" i="382"/>
  <c r="E1325" i="382"/>
  <c r="B1325" i="382"/>
  <c r="D1180" i="382"/>
  <c r="B1179" i="382"/>
  <c r="E1179" i="382"/>
  <c r="B1180" i="382" s="1"/>
  <c r="E1178" i="382"/>
  <c r="B1178" i="382"/>
  <c r="D1131" i="382"/>
  <c r="B1130" i="382"/>
  <c r="E1130" i="382"/>
  <c r="B1131" i="382" s="1"/>
  <c r="E1129" i="382"/>
  <c r="B1129" i="382"/>
  <c r="D1082" i="382"/>
  <c r="B1081" i="382"/>
  <c r="E1081" i="382"/>
  <c r="B1082" i="382" s="1"/>
  <c r="E1080" i="382"/>
  <c r="B1080" i="382"/>
  <c r="D1033" i="382"/>
  <c r="B1032" i="382"/>
  <c r="E1032" i="382"/>
  <c r="B1033" i="382" s="1"/>
  <c r="E1031" i="382"/>
  <c r="B1031" i="382"/>
  <c r="D984" i="382"/>
  <c r="B983" i="382"/>
  <c r="E983" i="382"/>
  <c r="B984" i="382" s="1"/>
  <c r="E982" i="382"/>
  <c r="B982" i="382"/>
  <c r="D935" i="382"/>
  <c r="E934" i="382"/>
  <c r="B935" i="382" s="1"/>
  <c r="B934" i="382"/>
  <c r="E933" i="382"/>
  <c r="B933" i="382"/>
  <c r="D886" i="382"/>
  <c r="E885" i="382"/>
  <c r="B886" i="382" s="1"/>
  <c r="B885" i="382"/>
  <c r="E884" i="382"/>
  <c r="B884" i="382"/>
  <c r="D837" i="382"/>
  <c r="E836" i="382"/>
  <c r="B837" i="382" s="1"/>
  <c r="B836" i="382"/>
  <c r="E835" i="382"/>
  <c r="B835" i="382"/>
  <c r="D788" i="382"/>
  <c r="E787" i="382"/>
  <c r="B788" i="382" s="1"/>
  <c r="B787" i="382"/>
  <c r="E786" i="382"/>
  <c r="B786" i="382"/>
  <c r="E297" i="382"/>
  <c r="B297" i="382"/>
  <c r="D250" i="382"/>
  <c r="E249" i="382"/>
  <c r="B250" i="382" s="1"/>
  <c r="B249" i="382"/>
  <c r="E248" i="382"/>
  <c r="B248" i="382"/>
  <c r="D201" i="382"/>
  <c r="B200" i="382"/>
  <c r="E200" i="382"/>
  <c r="B201" i="382" s="1"/>
  <c r="E199" i="382"/>
  <c r="B199" i="382"/>
  <c r="D153" i="382"/>
  <c r="B152" i="382"/>
  <c r="E152" i="382"/>
  <c r="B153" i="382" s="1"/>
  <c r="E151" i="382"/>
  <c r="B151" i="382"/>
  <c r="D105" i="382"/>
  <c r="E104" i="382"/>
  <c r="B105" i="382" s="1"/>
  <c r="B104" i="382"/>
  <c r="E103" i="382"/>
  <c r="B103" i="382"/>
  <c r="F1495" i="382"/>
  <c r="B1494" i="382"/>
  <c r="D1494" i="382" s="1"/>
  <c r="G1494" i="382" s="1"/>
  <c r="A1494" i="382"/>
  <c r="F1397" i="382"/>
  <c r="B1396" i="382"/>
  <c r="D1396" i="382" s="1"/>
  <c r="G1396" i="382" s="1"/>
  <c r="A1396" i="382"/>
  <c r="F1348" i="382"/>
  <c r="B1347" i="382"/>
  <c r="D1347" i="382" s="1"/>
  <c r="G1347" i="382" s="1"/>
  <c r="A1347" i="382"/>
  <c r="F1201" i="382"/>
  <c r="B1200" i="382"/>
  <c r="D1200" i="382" s="1"/>
  <c r="G1200" i="382" s="1"/>
  <c r="A1200" i="382"/>
  <c r="F1152" i="382"/>
  <c r="B1151" i="382"/>
  <c r="D1151" i="382" s="1"/>
  <c r="G1151" i="382" s="1"/>
  <c r="A1151" i="382"/>
  <c r="F1103" i="382"/>
  <c r="D1102" i="382"/>
  <c r="G1102" i="382" s="1"/>
  <c r="F1054" i="382"/>
  <c r="B1053" i="382"/>
  <c r="D1053" i="382" s="1"/>
  <c r="G1053" i="382" s="1"/>
  <c r="A1053" i="382"/>
  <c r="F1005" i="382"/>
  <c r="B1004" i="382"/>
  <c r="D1004" i="382" s="1"/>
  <c r="G1004" i="382" s="1"/>
  <c r="A1004" i="382"/>
  <c r="F956" i="382"/>
  <c r="B955" i="382"/>
  <c r="D955" i="382" s="1"/>
  <c r="G955" i="382" s="1"/>
  <c r="F907" i="382"/>
  <c r="B906" i="382"/>
  <c r="D906" i="382" s="1"/>
  <c r="G906" i="382" s="1"/>
  <c r="A906" i="382"/>
  <c r="F858" i="382"/>
  <c r="B857" i="382"/>
  <c r="D857" i="382" s="1"/>
  <c r="G857" i="382" s="1"/>
  <c r="A857" i="382"/>
  <c r="F809" i="382"/>
  <c r="B808" i="382"/>
  <c r="D808" i="382" s="1"/>
  <c r="G808" i="382" s="1"/>
  <c r="A808" i="382"/>
  <c r="F320" i="382"/>
  <c r="B319" i="382"/>
  <c r="D319" i="382" s="1"/>
  <c r="G319" i="382" s="1"/>
  <c r="A319" i="382"/>
  <c r="B299" i="382"/>
  <c r="F271" i="382"/>
  <c r="B270" i="382"/>
  <c r="D270" i="382" s="1"/>
  <c r="G270" i="382" s="1"/>
  <c r="A270" i="382"/>
  <c r="F222" i="382"/>
  <c r="B221" i="382"/>
  <c r="D221" i="382" s="1"/>
  <c r="G221" i="382" s="1"/>
  <c r="A221" i="382"/>
  <c r="F174" i="382"/>
  <c r="B173" i="382"/>
  <c r="D173" i="382" s="1"/>
  <c r="G173" i="382" s="1"/>
  <c r="A173" i="382"/>
  <c r="A125" i="382"/>
  <c r="F126" i="382"/>
  <c r="B125" i="382"/>
  <c r="D125" i="382" s="1"/>
  <c r="G125" i="382" s="1"/>
  <c r="I118" i="382"/>
  <c r="B76" i="382"/>
  <c r="D76" i="382" s="1"/>
  <c r="G76" i="382" s="1"/>
  <c r="D56" i="382"/>
  <c r="E55" i="382"/>
  <c r="B56" i="382" s="1"/>
  <c r="B55" i="382"/>
  <c r="E54" i="382"/>
  <c r="B54" i="382"/>
  <c r="F77" i="382"/>
  <c r="A76" i="382"/>
  <c r="I69" i="382"/>
  <c r="B27" i="382"/>
  <c r="D27" i="382" s="1"/>
  <c r="G27" i="382" s="1"/>
  <c r="F28" i="382"/>
  <c r="A27" i="382"/>
  <c r="D7" i="382"/>
  <c r="E6" i="382"/>
  <c r="B7" i="382" s="1"/>
  <c r="B6" i="382"/>
  <c r="E5" i="382"/>
  <c r="B5" i="382"/>
  <c r="I20" i="382"/>
  <c r="L362" i="383" l="1"/>
  <c r="D24" i="1" s="1"/>
  <c r="L117" i="383"/>
  <c r="D13" i="1" s="1"/>
  <c r="L493" i="383"/>
  <c r="D31" i="1" s="1"/>
  <c r="L331" i="383"/>
  <c r="D23" i="1" s="1"/>
  <c r="L393" i="383"/>
  <c r="D25" i="1" s="1"/>
  <c r="L562" i="383"/>
  <c r="D36" i="1" s="1"/>
  <c r="L300" i="383"/>
  <c r="D22" i="1" s="1"/>
  <c r="L516" i="383"/>
  <c r="D33" i="1" s="1"/>
  <c r="L140" i="383"/>
  <c r="D15" i="1" s="1"/>
  <c r="L25" i="383"/>
  <c r="D7" i="1" s="1"/>
  <c r="L447" i="383"/>
  <c r="D28" i="1" s="1"/>
  <c r="L48" i="383"/>
  <c r="D8" i="1" s="1"/>
  <c r="L810" i="383"/>
  <c r="D48" i="1" s="1"/>
  <c r="L470" i="383"/>
  <c r="D29" i="1" s="1"/>
  <c r="L269" i="383"/>
  <c r="D21" i="1" s="1"/>
  <c r="L782" i="383"/>
  <c r="D47" i="1" s="1"/>
  <c r="L163" i="383"/>
  <c r="D17" i="1" s="1"/>
  <c r="L605" i="383"/>
  <c r="D38" i="1" s="1"/>
  <c r="L631" i="383"/>
  <c r="D39" i="1" s="1"/>
  <c r="L238" i="383"/>
  <c r="D20" i="1" s="1"/>
  <c r="L186" i="383"/>
  <c r="D18" i="1" s="1"/>
  <c r="L539" i="383"/>
  <c r="D35" i="1" s="1"/>
  <c r="E1494" i="382"/>
  <c r="E1396" i="382"/>
  <c r="E1347" i="382"/>
  <c r="E1200" i="382"/>
  <c r="E1151" i="382"/>
  <c r="E1102" i="382"/>
  <c r="E1053" i="382"/>
  <c r="E1004" i="382"/>
  <c r="E955" i="382"/>
  <c r="E906" i="382"/>
  <c r="E857" i="382"/>
  <c r="E808" i="382"/>
  <c r="E319" i="382"/>
  <c r="E270" i="382"/>
  <c r="E221" i="382"/>
  <c r="E173" i="382"/>
  <c r="E125" i="382"/>
  <c r="E76" i="382"/>
  <c r="E27" i="382"/>
  <c r="A1" i="378" l="1"/>
  <c r="A14" i="378"/>
  <c r="B6" i="378"/>
  <c r="E13" i="381"/>
  <c r="E34" i="381" s="1"/>
  <c r="C4" i="378" l="1"/>
  <c r="C5" i="378" s="1"/>
  <c r="G34" i="381"/>
  <c r="C6" i="378"/>
  <c r="C10" i="378"/>
  <c r="D10" i="378" s="1"/>
  <c r="B369" i="382"/>
  <c r="D369" i="382" s="1"/>
  <c r="B663" i="382"/>
  <c r="D663" i="382" s="1"/>
  <c r="B516" i="382"/>
  <c r="D516" i="382" s="1"/>
  <c r="B1250" i="382"/>
  <c r="D1250" i="382" s="1"/>
  <c r="B565" i="382"/>
  <c r="D565" i="382" s="1"/>
  <c r="B1543" i="382"/>
  <c r="D1543" i="382" s="1"/>
  <c r="B1299" i="382"/>
  <c r="D1299" i="382" s="1"/>
  <c r="B418" i="382"/>
  <c r="D418" i="382" s="1"/>
  <c r="B614" i="382"/>
  <c r="D614" i="382" s="1"/>
  <c r="B712" i="382"/>
  <c r="D712" i="382" s="1"/>
  <c r="B467" i="382"/>
  <c r="D467" i="382" s="1"/>
  <c r="B760" i="382"/>
  <c r="D760" i="382" s="1"/>
  <c r="B1446" i="382"/>
  <c r="D1446" i="382" s="1"/>
  <c r="B956" i="382"/>
  <c r="D956" i="382" s="1"/>
  <c r="B809" i="382"/>
  <c r="D809" i="382" s="1"/>
  <c r="B126" i="382"/>
  <c r="D126" i="382" s="1"/>
  <c r="B1495" i="382"/>
  <c r="D1495" i="382" s="1"/>
  <c r="B271" i="382"/>
  <c r="D271" i="382" s="1"/>
  <c r="B858" i="382"/>
  <c r="D858" i="382" s="1"/>
  <c r="B1054" i="382"/>
  <c r="D1054" i="382" s="1"/>
  <c r="B222" i="382"/>
  <c r="D222" i="382" s="1"/>
  <c r="B1005" i="382"/>
  <c r="D1005" i="382" s="1"/>
  <c r="B174" i="382"/>
  <c r="D174" i="382" s="1"/>
  <c r="B320" i="382"/>
  <c r="D320" i="382" s="1"/>
  <c r="B1152" i="382"/>
  <c r="D1152" i="382" s="1"/>
  <c r="B907" i="382"/>
  <c r="D907" i="382" s="1"/>
  <c r="B1201" i="382"/>
  <c r="D1201" i="382" s="1"/>
  <c r="B28" i="382"/>
  <c r="D28" i="382" s="1"/>
  <c r="B1397" i="382"/>
  <c r="D1397" i="382" s="1"/>
  <c r="B1103" i="382"/>
  <c r="D1103" i="382" s="1"/>
  <c r="B1348" i="382"/>
  <c r="D1348" i="382" s="1"/>
  <c r="F9" i="378"/>
  <c r="G9" i="378" s="1"/>
  <c r="F7" i="378"/>
  <c r="G7" i="378" s="1"/>
  <c r="B8" i="378"/>
  <c r="F5" i="378"/>
  <c r="F4" i="378"/>
  <c r="I3" i="378"/>
  <c r="I2" i="378"/>
  <c r="D170" i="377"/>
  <c r="D169" i="377"/>
  <c r="D168" i="377"/>
  <c r="D164" i="377"/>
  <c r="D163" i="377"/>
  <c r="I3" i="377"/>
  <c r="I2" i="377"/>
  <c r="E760" i="382" l="1"/>
  <c r="G760" i="382"/>
  <c r="G763" i="382" s="1"/>
  <c r="E907" i="382"/>
  <c r="G907" i="382"/>
  <c r="G910" i="382" s="1"/>
  <c r="E1152" i="382"/>
  <c r="G1152" i="382"/>
  <c r="G1155" i="382" s="1"/>
  <c r="E320" i="382"/>
  <c r="G320" i="382"/>
  <c r="G323" i="382" s="1"/>
  <c r="E1299" i="382"/>
  <c r="G1299" i="382"/>
  <c r="G1302" i="382" s="1"/>
  <c r="E1005" i="382"/>
  <c r="G1005" i="382"/>
  <c r="G1008" i="382" s="1"/>
  <c r="E222" i="382"/>
  <c r="G222" i="382"/>
  <c r="G225" i="382" s="1"/>
  <c r="E565" i="382"/>
  <c r="G565" i="382"/>
  <c r="G568" i="382" s="1"/>
  <c r="E1054" i="382"/>
  <c r="G1054" i="382"/>
  <c r="G1057" i="382" s="1"/>
  <c r="E858" i="382"/>
  <c r="G858" i="382"/>
  <c r="G861" i="382" s="1"/>
  <c r="E663" i="382"/>
  <c r="G663" i="382"/>
  <c r="G666" i="382" s="1"/>
  <c r="E1201" i="382"/>
  <c r="G1201" i="382"/>
  <c r="G1204" i="382" s="1"/>
  <c r="E712" i="382"/>
  <c r="G712" i="382"/>
  <c r="G715" i="382" s="1"/>
  <c r="E418" i="382"/>
  <c r="G418" i="382"/>
  <c r="G421" i="382" s="1"/>
  <c r="E1250" i="382"/>
  <c r="G1250" i="382"/>
  <c r="G1253" i="382" s="1"/>
  <c r="E1495" i="382"/>
  <c r="G1495" i="382"/>
  <c r="G1498" i="382" s="1"/>
  <c r="E369" i="382"/>
  <c r="G369" i="382"/>
  <c r="G372" i="382" s="1"/>
  <c r="E126" i="382"/>
  <c r="G126" i="382"/>
  <c r="G129" i="382" s="1"/>
  <c r="E28" i="382"/>
  <c r="G28" i="382"/>
  <c r="G31" i="382" s="1"/>
  <c r="E467" i="382"/>
  <c r="G467" i="382"/>
  <c r="G470" i="382" s="1"/>
  <c r="E614" i="382"/>
  <c r="G614" i="382"/>
  <c r="G617" i="382" s="1"/>
  <c r="E174" i="382"/>
  <c r="G174" i="382"/>
  <c r="G177" i="382" s="1"/>
  <c r="E1543" i="382"/>
  <c r="G1543" i="382"/>
  <c r="G1546" i="382" s="1"/>
  <c r="E516" i="382"/>
  <c r="G516" i="382"/>
  <c r="G519" i="382" s="1"/>
  <c r="E271" i="382"/>
  <c r="G271" i="382"/>
  <c r="G274" i="382" s="1"/>
  <c r="E1348" i="382"/>
  <c r="G1348" i="382"/>
  <c r="G1351" i="382" s="1"/>
  <c r="E809" i="382"/>
  <c r="G809" i="382"/>
  <c r="G812" i="382" s="1"/>
  <c r="E1103" i="382"/>
  <c r="G1103" i="382"/>
  <c r="G1106" i="382" s="1"/>
  <c r="E956" i="382"/>
  <c r="G956" i="382"/>
  <c r="G959" i="382" s="1"/>
  <c r="E1397" i="382"/>
  <c r="G1397" i="382"/>
  <c r="G1400" i="382" s="1"/>
  <c r="E1446" i="382"/>
  <c r="G1446" i="382"/>
  <c r="G1449" i="382" s="1"/>
  <c r="F8" i="378"/>
  <c r="B77" i="382"/>
  <c r="D77" i="382" s="1"/>
  <c r="F6" i="378"/>
  <c r="G6" i="378" s="1"/>
  <c r="G50" i="378" s="1"/>
  <c r="G646" i="382" l="1"/>
  <c r="G648" i="382" s="1"/>
  <c r="G675" i="382"/>
  <c r="G841" i="382"/>
  <c r="G843" i="382" s="1"/>
  <c r="G870" i="382"/>
  <c r="G254" i="382"/>
  <c r="G256" i="382" s="1"/>
  <c r="G283" i="382"/>
  <c r="G744" i="382"/>
  <c r="G746" i="382" s="1"/>
  <c r="G772" i="382" s="1"/>
  <c r="E77" i="382"/>
  <c r="G77" i="382"/>
  <c r="G80" i="382" s="1"/>
  <c r="G499" i="382"/>
  <c r="G501" i="382" s="1"/>
  <c r="G528" i="382"/>
  <c r="G1478" i="382"/>
  <c r="G1480" i="382" s="1"/>
  <c r="G1507" i="382"/>
  <c r="G548" i="382"/>
  <c r="G550" i="382" s="1"/>
  <c r="G577" i="382" s="1"/>
  <c r="G1429" i="382"/>
  <c r="G1431" i="382" s="1"/>
  <c r="G1458" i="382" s="1"/>
  <c r="E47" i="1"/>
  <c r="G1526" i="382"/>
  <c r="G1528" i="382" s="1"/>
  <c r="G1555" i="382"/>
  <c r="G1233" i="382"/>
  <c r="G1235" i="382" s="1"/>
  <c r="G1262" i="382"/>
  <c r="G205" i="382"/>
  <c r="G207" i="382" s="1"/>
  <c r="G234" i="382" s="1"/>
  <c r="G1380" i="382"/>
  <c r="G1382" i="382" s="1"/>
  <c r="G1409" i="382"/>
  <c r="G157" i="382"/>
  <c r="G159" i="382" s="1"/>
  <c r="G186" i="382"/>
  <c r="G401" i="382"/>
  <c r="G403" i="382" s="1"/>
  <c r="G430" i="382"/>
  <c r="G988" i="382"/>
  <c r="G990" i="382" s="1"/>
  <c r="G1017" i="382" s="1"/>
  <c r="G939" i="382"/>
  <c r="G941" i="382" s="1"/>
  <c r="G968" i="382"/>
  <c r="G597" i="382"/>
  <c r="G599" i="382" s="1"/>
  <c r="G626" i="382" s="1"/>
  <c r="G695" i="382"/>
  <c r="G697" i="382" s="1"/>
  <c r="G724" i="382"/>
  <c r="G1282" i="382"/>
  <c r="G1284" i="382" s="1"/>
  <c r="G1311" i="382" s="1"/>
  <c r="G1086" i="382"/>
  <c r="G1088" i="382" s="1"/>
  <c r="G1115" i="382"/>
  <c r="G450" i="382"/>
  <c r="G452" i="382" s="1"/>
  <c r="G479" i="382"/>
  <c r="G1184" i="382"/>
  <c r="G1186" i="382" s="1"/>
  <c r="G1213" i="382"/>
  <c r="G303" i="382"/>
  <c r="G305" i="382" s="1"/>
  <c r="G332" i="382"/>
  <c r="G792" i="382"/>
  <c r="G794" i="382" s="1"/>
  <c r="G821" i="382"/>
  <c r="G1135" i="382"/>
  <c r="G1137" i="382" s="1"/>
  <c r="G1164" i="382" s="1"/>
  <c r="G1331" i="382"/>
  <c r="G1333" i="382" s="1"/>
  <c r="G1360" i="382"/>
  <c r="G890" i="382"/>
  <c r="G892" i="382" s="1"/>
  <c r="G919" i="382" s="1"/>
  <c r="G352" i="382"/>
  <c r="G354" i="382" s="1"/>
  <c r="G381" i="382" s="1"/>
  <c r="G11" i="382"/>
  <c r="G13" i="382" s="1"/>
  <c r="G40" i="382"/>
  <c r="G109" i="382"/>
  <c r="G111" i="382" s="1"/>
  <c r="G138" i="382"/>
  <c r="G1037" i="382"/>
  <c r="G1039" i="382" s="1"/>
  <c r="G1066" i="382"/>
  <c r="C8" i="378"/>
  <c r="D8" i="378" s="1"/>
  <c r="D6" i="378"/>
  <c r="E13" i="1" l="1"/>
  <c r="F13" i="1" s="1"/>
  <c r="F12" i="1" s="1"/>
  <c r="G12" i="1" s="1"/>
  <c r="F237" i="382"/>
  <c r="F238" i="382"/>
  <c r="F239" i="382"/>
  <c r="G1319" i="382"/>
  <c r="F1278" i="382" s="1"/>
  <c r="E42" i="1"/>
  <c r="F42" i="1" s="1"/>
  <c r="F1316" i="382"/>
  <c r="F1315" i="382"/>
  <c r="F1314" i="382"/>
  <c r="G1317" i="382" s="1"/>
  <c r="E18" i="1"/>
  <c r="F384" i="382"/>
  <c r="F386" i="382"/>
  <c r="F385" i="382"/>
  <c r="E31" i="1"/>
  <c r="F31" i="1" s="1"/>
  <c r="F30" i="1" s="1"/>
  <c r="G30" i="1" s="1"/>
  <c r="F924" i="382"/>
  <c r="F922" i="382"/>
  <c r="F923" i="382"/>
  <c r="G634" i="382"/>
  <c r="F593" i="382" s="1"/>
  <c r="E23" i="1"/>
  <c r="F630" i="382"/>
  <c r="F631" i="382"/>
  <c r="F629" i="382"/>
  <c r="G632" i="382" s="1"/>
  <c r="F1462" i="382"/>
  <c r="F1461" i="382"/>
  <c r="F1463" i="382"/>
  <c r="E22" i="1"/>
  <c r="F581" i="382"/>
  <c r="F580" i="382"/>
  <c r="F582" i="382"/>
  <c r="E39" i="1"/>
  <c r="F1167" i="382"/>
  <c r="F1169" i="382"/>
  <c r="F1168" i="382"/>
  <c r="E35" i="1"/>
  <c r="F1022" i="382"/>
  <c r="F1021" i="382"/>
  <c r="F1020" i="382"/>
  <c r="G1023" i="382" s="1"/>
  <c r="G1025" i="382" s="1"/>
  <c r="F984" i="382" s="1"/>
  <c r="E26" i="1"/>
  <c r="F26" i="1" s="1"/>
  <c r="F777" i="382"/>
  <c r="F776" i="382"/>
  <c r="F775" i="382"/>
  <c r="E19" i="1"/>
  <c r="F435" i="382"/>
  <c r="F434" i="382"/>
  <c r="F433" i="382"/>
  <c r="G436" i="382" s="1"/>
  <c r="G438" i="382" s="1"/>
  <c r="F397" i="382" s="1"/>
  <c r="E7" i="1"/>
  <c r="F45" i="382"/>
  <c r="F44" i="382"/>
  <c r="F43" i="382"/>
  <c r="G46" i="382" s="1"/>
  <c r="G48" i="382" s="1"/>
  <c r="F7" i="382" s="1"/>
  <c r="E38" i="1"/>
  <c r="F1118" i="382"/>
  <c r="F1120" i="382"/>
  <c r="F1119" i="382"/>
  <c r="G60" i="382"/>
  <c r="G62" i="382" s="1"/>
  <c r="G89" i="382" s="1"/>
  <c r="E41" i="1"/>
  <c r="F1267" i="382"/>
  <c r="F1265" i="382"/>
  <c r="G1268" i="382" s="1"/>
  <c r="G1270" i="382" s="1"/>
  <c r="F1229" i="382" s="1"/>
  <c r="F1266" i="382"/>
  <c r="E40" i="1"/>
  <c r="F1216" i="382"/>
  <c r="F1218" i="382"/>
  <c r="F1217" i="382"/>
  <c r="E11" i="1"/>
  <c r="F11" i="1" s="1"/>
  <c r="F191" i="382"/>
  <c r="F189" i="382"/>
  <c r="G192" i="382" s="1"/>
  <c r="G194" i="382" s="1"/>
  <c r="F153" i="382" s="1"/>
  <c r="F190" i="382"/>
  <c r="E21" i="1"/>
  <c r="F533" i="382"/>
  <c r="F532" i="382"/>
  <c r="F531" i="382"/>
  <c r="G534" i="382" s="1"/>
  <c r="G536" i="382" s="1"/>
  <c r="F495" i="382" s="1"/>
  <c r="E46" i="1"/>
  <c r="F1414" i="382"/>
  <c r="F1413" i="382"/>
  <c r="F1412" i="382"/>
  <c r="G1415" i="382" s="1"/>
  <c r="G1417" i="382" s="1"/>
  <c r="F1376" i="382" s="1"/>
  <c r="E25" i="1"/>
  <c r="F728" i="382"/>
  <c r="F729" i="382"/>
  <c r="F727" i="382"/>
  <c r="G730" i="382" s="1"/>
  <c r="G732" i="382" s="1"/>
  <c r="F691" i="382" s="1"/>
  <c r="E50" i="1"/>
  <c r="F50" i="1" s="1"/>
  <c r="F49" i="1" s="1"/>
  <c r="G49" i="1" s="1"/>
  <c r="F1560" i="382"/>
  <c r="F1559" i="382"/>
  <c r="F1558" i="382"/>
  <c r="G1561" i="382" s="1"/>
  <c r="G1563" i="382" s="1"/>
  <c r="F1522" i="382" s="1"/>
  <c r="E33" i="1"/>
  <c r="F33" i="1" s="1"/>
  <c r="F32" i="1" s="1"/>
  <c r="G32" i="1" s="1"/>
  <c r="F972" i="382"/>
  <c r="F971" i="382"/>
  <c r="F973" i="382"/>
  <c r="E17" i="1"/>
  <c r="F335" i="382"/>
  <c r="F336" i="382"/>
  <c r="F337" i="382"/>
  <c r="G683" i="382"/>
  <c r="F642" i="382" s="1"/>
  <c r="E24" i="1"/>
  <c r="F679" i="382"/>
  <c r="F680" i="382"/>
  <c r="F678" i="382"/>
  <c r="G681" i="382" s="1"/>
  <c r="E10" i="1"/>
  <c r="F141" i="382"/>
  <c r="F143" i="382"/>
  <c r="F142" i="382"/>
  <c r="E48" i="1"/>
  <c r="F48" i="1" s="1"/>
  <c r="F1511" i="382"/>
  <c r="F1510" i="382"/>
  <c r="F1512" i="382"/>
  <c r="G487" i="382"/>
  <c r="F446" i="382" s="1"/>
  <c r="E20" i="1"/>
  <c r="F484" i="382"/>
  <c r="F483" i="382"/>
  <c r="F482" i="382"/>
  <c r="G485" i="382" s="1"/>
  <c r="E44" i="1"/>
  <c r="F1364" i="382"/>
  <c r="F1363" i="382"/>
  <c r="F1365" i="382"/>
  <c r="E15" i="1"/>
  <c r="F15" i="1" s="1"/>
  <c r="F14" i="1" s="1"/>
  <c r="G14" i="1" s="1"/>
  <c r="F286" i="382"/>
  <c r="F288" i="382"/>
  <c r="F287" i="382"/>
  <c r="E28" i="1"/>
  <c r="F826" i="382"/>
  <c r="F825" i="382"/>
  <c r="F824" i="382"/>
  <c r="E29" i="1"/>
  <c r="F29" i="1" s="1"/>
  <c r="F873" i="382"/>
  <c r="G876" i="382" s="1"/>
  <c r="G878" i="382" s="1"/>
  <c r="F837" i="382" s="1"/>
  <c r="F874" i="382"/>
  <c r="F875" i="382"/>
  <c r="E36" i="1"/>
  <c r="F36" i="1" s="1"/>
  <c r="F1070" i="382"/>
  <c r="F1069" i="382"/>
  <c r="F1071" i="382"/>
  <c r="D5" i="378"/>
  <c r="C7" i="378"/>
  <c r="D7" i="378" s="1"/>
  <c r="C9" i="378"/>
  <c r="D9" i="378" s="1"/>
  <c r="D4" i="378"/>
  <c r="E8" i="1" l="1"/>
  <c r="F8" i="1" s="1"/>
  <c r="F94" i="382"/>
  <c r="F93" i="382"/>
  <c r="F92" i="382"/>
  <c r="G95" i="382" s="1"/>
  <c r="G97" i="382" s="1"/>
  <c r="F56" i="382" s="1"/>
  <c r="G20" i="1"/>
  <c r="F20" i="1"/>
  <c r="F28" i="1"/>
  <c r="F27" i="1" s="1"/>
  <c r="G27" i="1" s="1"/>
  <c r="F22" i="1"/>
  <c r="G22" i="1" s="1"/>
  <c r="G338" i="382"/>
  <c r="G340" i="382" s="1"/>
  <c r="F299" i="382" s="1"/>
  <c r="F38" i="1"/>
  <c r="G1072" i="382"/>
  <c r="G1074" i="382" s="1"/>
  <c r="F1033" i="382" s="1"/>
  <c r="G1464" i="382"/>
  <c r="G1466" i="382" s="1"/>
  <c r="F1425" i="382" s="1"/>
  <c r="G289" i="382"/>
  <c r="G291" i="382" s="1"/>
  <c r="F250" i="382" s="1"/>
  <c r="G974" i="382"/>
  <c r="G976" i="382" s="1"/>
  <c r="F935" i="382" s="1"/>
  <c r="F40" i="1"/>
  <c r="G40" i="1" s="1"/>
  <c r="F35" i="1"/>
  <c r="F34" i="1" s="1"/>
  <c r="G34" i="1" s="1"/>
  <c r="F7" i="1"/>
  <c r="F6" i="1" s="1"/>
  <c r="G6" i="1" s="1"/>
  <c r="G1121" i="382"/>
  <c r="G1123" i="382" s="1"/>
  <c r="F1082" i="382" s="1"/>
  <c r="G1513" i="382"/>
  <c r="G1515" i="382" s="1"/>
  <c r="F1474" i="382" s="1"/>
  <c r="F25" i="1"/>
  <c r="G25" i="1" s="1"/>
  <c r="G387" i="382"/>
  <c r="G389" i="382" s="1"/>
  <c r="F348" i="382" s="1"/>
  <c r="F17" i="1"/>
  <c r="G18" i="1"/>
  <c r="F18" i="1"/>
  <c r="G1219" i="382"/>
  <c r="G1221" i="382" s="1"/>
  <c r="F1180" i="382" s="1"/>
  <c r="G1366" i="382"/>
  <c r="G1368" i="382" s="1"/>
  <c r="F1327" i="382" s="1"/>
  <c r="G144" i="382"/>
  <c r="G146" i="382" s="1"/>
  <c r="F105" i="382" s="1"/>
  <c r="G10" i="1"/>
  <c r="F10" i="1"/>
  <c r="F9" i="1" s="1"/>
  <c r="G9" i="1" s="1"/>
  <c r="F23" i="1"/>
  <c r="G23" i="1" s="1"/>
  <c r="G1170" i="382"/>
  <c r="G1172" i="382" s="1"/>
  <c r="F1131" i="382" s="1"/>
  <c r="F41" i="1"/>
  <c r="G41" i="1" s="1"/>
  <c r="F39" i="1"/>
  <c r="G39" i="1" s="1"/>
  <c r="F21" i="1"/>
  <c r="G21" i="1" s="1"/>
  <c r="F19" i="1"/>
  <c r="G19" i="1" s="1"/>
  <c r="G925" i="382"/>
  <c r="G927" i="382" s="1"/>
  <c r="F886" i="382" s="1"/>
  <c r="G240" i="382"/>
  <c r="G242" i="382" s="1"/>
  <c r="F201" i="382" s="1"/>
  <c r="G827" i="382"/>
  <c r="G829" i="382" s="1"/>
  <c r="F788" i="382" s="1"/>
  <c r="G24" i="1"/>
  <c r="F24" i="1"/>
  <c r="G778" i="382"/>
  <c r="G780" i="382" s="1"/>
  <c r="F740" i="382" s="1"/>
  <c r="G583" i="382"/>
  <c r="G585" i="382" s="1"/>
  <c r="F544" i="382" s="1"/>
  <c r="F46" i="1"/>
  <c r="G46" i="1" s="1"/>
  <c r="F16" i="1" l="1"/>
  <c r="G16" i="1" s="1"/>
  <c r="G28" i="1"/>
  <c r="G7" i="1"/>
  <c r="G17" i="1"/>
  <c r="F37" i="1"/>
  <c r="G37" i="1" s="1"/>
  <c r="G38" i="1"/>
  <c r="G35" i="1"/>
  <c r="F47" i="1"/>
  <c r="F44" i="1"/>
  <c r="F43" i="1" s="1"/>
  <c r="G43" i="1" s="1"/>
  <c r="F45" i="1" l="1"/>
  <c r="G45" i="1" s="1"/>
  <c r="G50" i="1" s="1"/>
  <c r="G47" i="1"/>
  <c r="F51" i="1"/>
  <c r="F52" i="1" s="1"/>
  <c r="F55" i="1" l="1"/>
  <c r="F53" i="1"/>
  <c r="F54" i="1"/>
  <c r="F56" i="1" l="1"/>
  <c r="F57" i="1" s="1"/>
  <c r="G58" i="1" s="1"/>
  <c r="G53" i="381"/>
  <c r="G54" i="381"/>
  <c r="G51" i="381"/>
  <c r="G55" i="381"/>
  <c r="G52" i="381"/>
  <c r="G54" i="378"/>
  <c r="G53" i="378"/>
  <c r="G51" i="378"/>
  <c r="G55" i="378"/>
  <c r="G52" i="378"/>
  <c r="G54" i="1"/>
  <c r="G52" i="1"/>
  <c r="G51" i="1"/>
  <c r="G55" i="1"/>
  <c r="G53" i="1"/>
</calcChain>
</file>

<file path=xl/sharedStrings.xml><?xml version="1.0" encoding="utf-8"?>
<sst xmlns="http://schemas.openxmlformats.org/spreadsheetml/2006/main" count="2797" uniqueCount="446">
  <si>
    <t>ITEM</t>
  </si>
  <si>
    <t>DESCRIPCIÓN</t>
  </si>
  <si>
    <t>CANTIDAD</t>
  </si>
  <si>
    <t>m3</t>
  </si>
  <si>
    <t>TOTAL</t>
  </si>
  <si>
    <t>VALOR</t>
  </si>
  <si>
    <t>M2</t>
  </si>
  <si>
    <t>DESCRIPCION</t>
  </si>
  <si>
    <t>CANT</t>
  </si>
  <si>
    <t>UN</t>
  </si>
  <si>
    <t xml:space="preserve"> VLR UNITARIO </t>
  </si>
  <si>
    <t xml:space="preserve"> VLR TOTAL </t>
  </si>
  <si>
    <t>YEE SANITARIA 2 PULG</t>
  </si>
  <si>
    <t>YEE SANITARIA 4 PULG</t>
  </si>
  <si>
    <t>CODO PVC 90º Ø 4" SANITARIO</t>
  </si>
  <si>
    <t>REJILLA 2"</t>
  </si>
  <si>
    <t>GRIFERÍA LAVAMANOS + SIFÓN</t>
  </si>
  <si>
    <t>ORINAL</t>
  </si>
  <si>
    <t>REDES ELECTRICAS</t>
  </si>
  <si>
    <t>TOTAL COSTO DIRECTOS OBRA CIVIL=</t>
  </si>
  <si>
    <t>UND</t>
  </si>
  <si>
    <t>SANITARIO PARA PERSONAS CON MOVILIDAD REDUCIDA</t>
  </si>
  <si>
    <t>LAVAMANOS  PARA EMPOTRAR Y COLGAR</t>
  </si>
  <si>
    <t>ADMINISTRACION</t>
  </si>
  <si>
    <t>UTILIDAD</t>
  </si>
  <si>
    <t>Cesantías</t>
  </si>
  <si>
    <t>Vacaciones</t>
  </si>
  <si>
    <t>Pensión</t>
  </si>
  <si>
    <t>Dotación</t>
  </si>
  <si>
    <t xml:space="preserve">PRESUPUESTO DE OBRA </t>
  </si>
  <si>
    <t>Obra:</t>
  </si>
  <si>
    <t>M</t>
  </si>
  <si>
    <t>COSTO TOTAL DIRECTO:</t>
  </si>
  <si>
    <t>COSTO TOTAL DE LA OBRA CIVIL</t>
  </si>
  <si>
    <t>UTILIDAD (5%):</t>
  </si>
  <si>
    <t>AIU (30%):</t>
  </si>
  <si>
    <t>SUBTOTAL</t>
  </si>
  <si>
    <t>Prima de servicio</t>
  </si>
  <si>
    <t xml:space="preserve">Salud </t>
  </si>
  <si>
    <t xml:space="preserve">Riesgos profesionales </t>
  </si>
  <si>
    <t>Caja de Compensación familiar 4%</t>
  </si>
  <si>
    <t>SENA 2%</t>
  </si>
  <si>
    <t>ICBF 3%</t>
  </si>
  <si>
    <t>Intereses de cesantías</t>
  </si>
  <si>
    <t>Ordinaria</t>
  </si>
  <si>
    <t>Nocturna</t>
  </si>
  <si>
    <t>Dominical y festivo ordinaria</t>
  </si>
  <si>
    <t>Dominical y festivo nocturna</t>
  </si>
  <si>
    <t>Dominicales diurno</t>
  </si>
  <si>
    <t>Dominicales nocturno</t>
  </si>
  <si>
    <t>DESCRIPCIÓN MEMORIA DE CANTIDADES DE OBRA</t>
  </si>
  <si>
    <t xml:space="preserve">ITEM </t>
  </si>
  <si>
    <t>CUADRO DE CANTIDADES</t>
  </si>
  <si>
    <t>SUB ITEM</t>
  </si>
  <si>
    <t>a</t>
  </si>
  <si>
    <t>b</t>
  </si>
  <si>
    <t>c</t>
  </si>
  <si>
    <t>TOTAL.</t>
  </si>
  <si>
    <t>Esquema o Diagrama</t>
  </si>
  <si>
    <t>Total</t>
  </si>
  <si>
    <t>v</t>
  </si>
  <si>
    <t>DESCRIP</t>
  </si>
  <si>
    <t>ESPESOR</t>
  </si>
  <si>
    <t>UNIDAD</t>
  </si>
  <si>
    <t>M3</t>
  </si>
  <si>
    <t>KG</t>
  </si>
  <si>
    <t>ALTO</t>
  </si>
  <si>
    <t>POSTE EN CONCRETO12/1050 KG/H</t>
  </si>
  <si>
    <t>GAL</t>
  </si>
  <si>
    <t>SANITARIO BLANCO</t>
  </si>
  <si>
    <t>CAJA DE REGISTRO DE 60X60</t>
  </si>
  <si>
    <t>ANALISIS DE PRECIOS UNITARIOS</t>
  </si>
  <si>
    <t>APU</t>
  </si>
  <si>
    <t>PROYECTO:</t>
  </si>
  <si>
    <t>ACTIVIDAD:</t>
  </si>
  <si>
    <t>FECHA</t>
  </si>
  <si>
    <t>SUBACTIVIDAD:</t>
  </si>
  <si>
    <t>VALOR ITEM:</t>
  </si>
  <si>
    <t>A: EQUIPOS</t>
  </si>
  <si>
    <t>TIPO</t>
  </si>
  <si>
    <t>TARIFA/HORA</t>
  </si>
  <si>
    <t>RENDIMIENTO</t>
  </si>
  <si>
    <t>VALOR UNITARIO</t>
  </si>
  <si>
    <t>Motoniveladora</t>
  </si>
  <si>
    <t>hr</t>
  </si>
  <si>
    <t>Retroexcavadora</t>
  </si>
  <si>
    <t>B: MATERIALES</t>
  </si>
  <si>
    <t>C: MANO DE OBRA</t>
  </si>
  <si>
    <t>CATEGORIA</t>
  </si>
  <si>
    <t>JORNAL</t>
  </si>
  <si>
    <t>PRESTACIONES</t>
  </si>
  <si>
    <t>JORNAL TOTAL</t>
  </si>
  <si>
    <t>D: TRANSPORTE</t>
  </si>
  <si>
    <t>MATERIAL</t>
  </si>
  <si>
    <t>DISTANCIA/KM</t>
  </si>
  <si>
    <t>TARIFA</t>
  </si>
  <si>
    <t>Total Costo Directo</t>
  </si>
  <si>
    <t xml:space="preserve"> E: COSTOS INDIRECTOS</t>
  </si>
  <si>
    <t>Descripción</t>
  </si>
  <si>
    <t>Porcentaje</t>
  </si>
  <si>
    <t>Valor Total</t>
  </si>
  <si>
    <t xml:space="preserve">IMPREVISTOS </t>
  </si>
  <si>
    <t>Sub-Total</t>
  </si>
  <si>
    <t>Sub Base</t>
  </si>
  <si>
    <t>Vibrador de concreto motor</t>
  </si>
  <si>
    <t>Concreto 3000 psi</t>
  </si>
  <si>
    <t>Impermeabilizante sika</t>
  </si>
  <si>
    <t>kg</t>
  </si>
  <si>
    <t>Formaleta</t>
  </si>
  <si>
    <t>m2</t>
  </si>
  <si>
    <t>Formaleta en super "T" de 19 mm o equivalente</t>
  </si>
  <si>
    <t>ml</t>
  </si>
  <si>
    <t>Malla electrosoldada D-106</t>
  </si>
  <si>
    <t>Antisol blanco</t>
  </si>
  <si>
    <t>m</t>
  </si>
  <si>
    <t>Hierro 60000 psi</t>
  </si>
  <si>
    <t>Alambre quemado</t>
  </si>
  <si>
    <t>Equipo de soldadura</t>
  </si>
  <si>
    <t>Pulidora de mano</t>
  </si>
  <si>
    <t>Compresor</t>
  </si>
  <si>
    <t>Grua</t>
  </si>
  <si>
    <t>Estructura metalica</t>
  </si>
  <si>
    <t>Soldadura</t>
  </si>
  <si>
    <t>Anticorrosivo</t>
  </si>
  <si>
    <t>gl</t>
  </si>
  <si>
    <t>Esmalte</t>
  </si>
  <si>
    <t>tornilleria</t>
  </si>
  <si>
    <t>und</t>
  </si>
  <si>
    <t>Teja termoacustica</t>
  </si>
  <si>
    <t>Accesorios</t>
  </si>
  <si>
    <t>Bloque de concreto 13 mpa 10x15x30 e=0.15</t>
  </si>
  <si>
    <t>Mortero 1:4</t>
  </si>
  <si>
    <t>Cal</t>
  </si>
  <si>
    <t>Retenedor de agua</t>
  </si>
  <si>
    <t>lt</t>
  </si>
  <si>
    <t>Pintura acrilica</t>
  </si>
  <si>
    <t>Piso ceramico</t>
  </si>
  <si>
    <t>Varilla dilatación pvc 4 mm</t>
  </si>
  <si>
    <t>Boquilla blanca ceramica</t>
  </si>
  <si>
    <t>division acero inoxidable incluye accesorios</t>
  </si>
  <si>
    <t>un</t>
  </si>
  <si>
    <t>Pintura tipo trafico para cancha</t>
  </si>
  <si>
    <t>Ventana en aluminio incluye marco y accesorios</t>
  </si>
  <si>
    <t>Puerta metalica incluye marco y accesorios</t>
  </si>
  <si>
    <t>Marco en malla eslabonada según especificacion</t>
  </si>
  <si>
    <t>Modulos juegos infantiles</t>
  </si>
  <si>
    <t>glo</t>
  </si>
  <si>
    <t>parque Juegos biosaludables</t>
  </si>
  <si>
    <t>Canecas de basura tipo barcelona</t>
  </si>
  <si>
    <t>Bancas sin espaldar</t>
  </si>
  <si>
    <t>ESTACAS</t>
  </si>
  <si>
    <t>PUNTILLAS</t>
  </si>
  <si>
    <t>CARTERAS</t>
  </si>
  <si>
    <t>Ayudante</t>
  </si>
  <si>
    <t>Tela verde</t>
  </si>
  <si>
    <t>Liston de madera 2"*2"</t>
  </si>
  <si>
    <t>unidad</t>
  </si>
  <si>
    <t>Clavos</t>
  </si>
  <si>
    <t>concrete color</t>
  </si>
  <si>
    <t>Herramienta menor</t>
  </si>
  <si>
    <t>10% MO</t>
  </si>
  <si>
    <t>Tubo metalico EMT 1/2"</t>
  </si>
  <si>
    <t>Cable LSHF N° 12</t>
  </si>
  <si>
    <t>Adaptador EMT 1/2"</t>
  </si>
  <si>
    <t>Curva EMT 1/2"</t>
  </si>
  <si>
    <t>Caja EMT 4"X4"</t>
  </si>
  <si>
    <t>Unión EMT 1/2"</t>
  </si>
  <si>
    <t>Interruptor</t>
  </si>
  <si>
    <t>Cable encauchetado 3x14</t>
  </si>
  <si>
    <t>Accesorio de Fijacion</t>
  </si>
  <si>
    <t>Tubo PVC 1/2"</t>
  </si>
  <si>
    <t>Adaptador PVC 1/2"</t>
  </si>
  <si>
    <t>Curva PVC 1/2"</t>
  </si>
  <si>
    <t>Caja PVC 2"X4"</t>
  </si>
  <si>
    <t>Unión PVC 1/2"</t>
  </si>
  <si>
    <t>Tablero de 12 circuitos incluye puerta</t>
  </si>
  <si>
    <t>Breakers</t>
  </si>
  <si>
    <t>Totalizador</t>
  </si>
  <si>
    <t>Varilla cooperwell</t>
  </si>
  <si>
    <t>Luminaria tipo led 2x28 w t5</t>
  </si>
  <si>
    <t>Lampara solar autonoma de 2000 lumenes</t>
  </si>
  <si>
    <t>Soporte tubular de luminaria altura 4.5 m</t>
  </si>
  <si>
    <t>Poste en concreto</t>
  </si>
  <si>
    <t>Toma normal 110 v-20amp</t>
  </si>
  <si>
    <t>Toma GFCI 110 v-20amp</t>
  </si>
  <si>
    <t>Tubo conduit PVC 1"</t>
  </si>
  <si>
    <t>Cable THHN N° 8</t>
  </si>
  <si>
    <t>Adaptador PVC 1"</t>
  </si>
  <si>
    <t>Curva PVC 1"</t>
  </si>
  <si>
    <t>Unión PVC 1"</t>
  </si>
  <si>
    <t>Cruceta metalica 2,4 m</t>
  </si>
  <si>
    <t>Diagonal cruceta 1 1/2x 3/16x0,6</t>
  </si>
  <si>
    <t>Perno de maquina 5/8 x1 1/2"</t>
  </si>
  <si>
    <t>Perno de maquina 5/8 x8"</t>
  </si>
  <si>
    <t>Perno de maquina 5/8 x12"</t>
  </si>
  <si>
    <t>Arandela de presion 5/8"</t>
  </si>
  <si>
    <t>Pararrayos 12 KV -10 KA</t>
  </si>
  <si>
    <t>Cable de cobre desnudo N°2</t>
  </si>
  <si>
    <t>Varilla cooperweld 2,4 m</t>
  </si>
  <si>
    <t>Soldadura exotermica 90 gr</t>
  </si>
  <si>
    <t>Cortacircuitos 100 Amp 10 KVA</t>
  </si>
  <si>
    <t>Fusibles primarios</t>
  </si>
  <si>
    <t>MATERIALES Y EQUIPOS</t>
  </si>
  <si>
    <t>MATERIALES</t>
  </si>
  <si>
    <t>No.</t>
  </si>
  <si>
    <t>Concreto 2000 psi</t>
  </si>
  <si>
    <t>Ceramico pared</t>
  </si>
  <si>
    <t>Tubería D=2" tipo pesado, E=2mm (baranda metálica)</t>
  </si>
  <si>
    <t>Soldadura 6013 de 1/8</t>
  </si>
  <si>
    <t>Pintura acrilica, esmalte o similar (pintura de estructuras metálicas) (item 650.4)</t>
  </si>
  <si>
    <t>Disolvente para pintura (especificar el tipo de disolvente que está utilizando)</t>
  </si>
  <si>
    <t>Pintura anticorrosiva</t>
  </si>
  <si>
    <t>TUBERIA 3"</t>
  </si>
  <si>
    <t>UNIÓN 3 "</t>
  </si>
  <si>
    <t>CODO 3"</t>
  </si>
  <si>
    <t>TEE 3"</t>
  </si>
  <si>
    <t>Soldadura PVC 1/4</t>
  </si>
  <si>
    <t>1/4 Galon</t>
  </si>
  <si>
    <t>TUBERIA 2"</t>
  </si>
  <si>
    <t>UNIÓN 2"</t>
  </si>
  <si>
    <t>CODO 2"</t>
  </si>
  <si>
    <t>TEE "2</t>
  </si>
  <si>
    <t>TUBERIA 1"</t>
  </si>
  <si>
    <t>UNIÓN 1"</t>
  </si>
  <si>
    <t>CODO 1"</t>
  </si>
  <si>
    <t>TEE 1"</t>
  </si>
  <si>
    <t>TUBERIA 1/2"</t>
  </si>
  <si>
    <t>UNIÓN 1/2"</t>
  </si>
  <si>
    <t>CODO 1/2"</t>
  </si>
  <si>
    <t>TEE 1/2"</t>
  </si>
  <si>
    <t>TUBERIA 4"</t>
  </si>
  <si>
    <t>UNIÓN 4 "</t>
  </si>
  <si>
    <t>YEE SANITARIA 4X2</t>
  </si>
  <si>
    <t>CODO SANITARIO 2"</t>
  </si>
  <si>
    <t>GRIFERIA DUCHA</t>
  </si>
  <si>
    <t>SUMINISTRO E INSTALACIÓN SIFÓN PVC Ø 2"</t>
  </si>
  <si>
    <t>Codo campano por espigo</t>
  </si>
  <si>
    <t>LAVAPLATOS</t>
  </si>
  <si>
    <t>HIDROFLO</t>
  </si>
  <si>
    <t>TANQUE 1000 LT</t>
  </si>
  <si>
    <t>TRAMPA DE GRASA</t>
  </si>
  <si>
    <t>Suministro e instalacion de porterias de microfutbol y tableros de baloncesto</t>
  </si>
  <si>
    <t>MALLA PARA CANCHA DE VOLEIBOL</t>
  </si>
  <si>
    <t>PALMERA DE 3 MT</t>
  </si>
  <si>
    <t>TAPETE MANÍ FORRAJERO</t>
  </si>
  <si>
    <t>DURANTA</t>
  </si>
  <si>
    <t>CORRALITO</t>
  </si>
  <si>
    <t>TIERRA NEGRA (ALUVIÓN)</t>
  </si>
  <si>
    <t>CASCARILLA DE ARROZ ABONADA</t>
  </si>
  <si>
    <t>FERTILIZANTE</t>
  </si>
  <si>
    <t>Cable LSHF N° 10</t>
  </si>
  <si>
    <t>GABINETE PRINCIPAL</t>
  </si>
  <si>
    <t>LUMINARIA TIPO PANEL LED 18W</t>
  </si>
  <si>
    <t>SUMINISTRO E INSTALACIÓN LUMINARIA LED 30000LM WIDE (1.000) PARA CANCHA FUTBOL  (INCLUYE POSTE)</t>
  </si>
  <si>
    <t xml:space="preserve">LED REFLECTOR JETA 200W </t>
  </si>
  <si>
    <t xml:space="preserve">LED HIGHBAY 200W </t>
  </si>
  <si>
    <t>Cable THHN N° 6</t>
  </si>
  <si>
    <t>Cable THHN N° 10</t>
  </si>
  <si>
    <t>Cable THHN N° 1/0</t>
  </si>
  <si>
    <t>TRANSFORMADOR DE 30 KVA</t>
  </si>
  <si>
    <t>EQUIPOS</t>
  </si>
  <si>
    <t>VIBRADOR CONCRETO</t>
  </si>
  <si>
    <t>HORA</t>
  </si>
  <si>
    <t>MEZCLADORA</t>
  </si>
  <si>
    <t>COMPACTADOR</t>
  </si>
  <si>
    <t>Piloteadora</t>
  </si>
  <si>
    <t>DIA</t>
  </si>
  <si>
    <t>SECRETRIO DE INFRAESTRUCTURA</t>
  </si>
  <si>
    <t>VALORES DE MANO DE OBRA</t>
  </si>
  <si>
    <t>F.P</t>
  </si>
  <si>
    <t>V. TOTAL</t>
  </si>
  <si>
    <t>Dia</t>
  </si>
  <si>
    <t>Oficial</t>
  </si>
  <si>
    <t>Capataz electrico</t>
  </si>
  <si>
    <t>Ayudante Electrico</t>
  </si>
  <si>
    <t>Soldador</t>
  </si>
  <si>
    <t>REPUBLICA DE COLOMBIA</t>
  </si>
  <si>
    <t>DEPARTAMENTO DE CÓRDOBA</t>
  </si>
  <si>
    <t>FACTOR PRESTACIONAL</t>
  </si>
  <si>
    <t>CÁLCULO DE  PORCENTAJE DE PRESTACIONES SOCIALES</t>
  </si>
  <si>
    <t>PORCENTAJE</t>
  </si>
  <si>
    <t>A. SALARIOS</t>
  </si>
  <si>
    <t>B. PRESTACIONES SOCIALES Y PAGOS POR LEY</t>
  </si>
  <si>
    <t>Auxilio de transporte</t>
  </si>
  <si>
    <t>MUNICIPIO DE MONTERÍA</t>
  </si>
  <si>
    <t>SERVICIO NACIONAL DE APRENDIZAJE</t>
  </si>
  <si>
    <t>Oficial metalurgico</t>
  </si>
  <si>
    <t>IMPREVISTO (2%):</t>
  </si>
  <si>
    <t>ADMINISTRACIÓN (23%):</t>
  </si>
  <si>
    <t>MANTENIMIENTO GENERAL SERVICIO NACIONAL APRENDIZAJE "SENA" SEDE PRINCIPAL EN EL MUNICIPIO DE MONTERÍA, DEPARTAMENTO DE CÓRDOBA</t>
  </si>
  <si>
    <t>Suministro e instalación de lamparas de emergencia led</t>
  </si>
  <si>
    <t>AREAS DE CIRCULACIÓN Y ESCALERAS 1, 2, 3 Y 4</t>
  </si>
  <si>
    <t>Mantenimiento de socalos en grano en pulido (desmanche, lavado)</t>
  </si>
  <si>
    <t>PISOS Y ESCALERAS</t>
  </si>
  <si>
    <t>Mantenimiento de pisos y escalera en grano en pulido (desmanche, lavado y brillado)</t>
  </si>
  <si>
    <t>IMPERMEABILIZACIÓN</t>
  </si>
  <si>
    <t>Impermeabilización de placas en concreto reforzado</t>
  </si>
  <si>
    <t>PANELES SOLARES, BOLSA EMPLEO</t>
  </si>
  <si>
    <t>ANCHO</t>
  </si>
  <si>
    <t>LARGO</t>
  </si>
  <si>
    <t>CAFETERIA</t>
  </si>
  <si>
    <t>CUBIERTA, CANALETAS Y BAJANTES</t>
  </si>
  <si>
    <t>2DO PISO ADMINISTRATIVO</t>
  </si>
  <si>
    <t>3ER PISO ADMINISTRATIVO</t>
  </si>
  <si>
    <t>4TO PISO ADMINISTRATIVO</t>
  </si>
  <si>
    <t>Cancha multiple</t>
  </si>
  <si>
    <t>Fondo emprender, agencia de empleo y cafeteria</t>
  </si>
  <si>
    <t>Mantenimiento de canaletas metalicas y bajantes (incluye pintura y aseo)</t>
  </si>
  <si>
    <t>Suministro e instalación de panel led de 12w de sobreponer</t>
  </si>
  <si>
    <t>1ER PISO BAÑO DAMAS</t>
  </si>
  <si>
    <t>1ER PISO RECURSO FINANCIERO</t>
  </si>
  <si>
    <t>1 ER PISO PASILLO</t>
  </si>
  <si>
    <t>3ER PISO DESPACHO DIRECCIÓN BAÑO</t>
  </si>
  <si>
    <t>3ER PISO BODEGA</t>
  </si>
  <si>
    <t>4TO BAÑO DAMAS</t>
  </si>
  <si>
    <t>UNIDADES SANITARIAS</t>
  </si>
  <si>
    <t>ZONAS VERDES</t>
  </si>
  <si>
    <t>Mantenimiento de zonas verdes (desmonte y aseo)</t>
  </si>
  <si>
    <t>Poda de arboles (incluye retiro)</t>
  </si>
  <si>
    <t>Zonas verdes</t>
  </si>
  <si>
    <t>FACHALETA</t>
  </si>
  <si>
    <t>Demolición y construcción de fachaleta en graniplas</t>
  </si>
  <si>
    <t>fachaca edificio administrativo</t>
  </si>
  <si>
    <t>ALARMA DE EMERGENCIA</t>
  </si>
  <si>
    <t>Mantenimiento de alarma de emergencia (incluye todo para su correcto funcionamiento)</t>
  </si>
  <si>
    <t>Alarma de emergencia</t>
  </si>
  <si>
    <t>PINTURA</t>
  </si>
  <si>
    <t>Suministro e instalación de pintura tipo 1 (3 manos)</t>
  </si>
  <si>
    <t>AREA ADMINISTRATIVA</t>
  </si>
  <si>
    <t>Suministro e instalación de pintura tipo trafico antideslizante para cancha multiple incluye lineas de división</t>
  </si>
  <si>
    <t>cancha multiple</t>
  </si>
  <si>
    <t>PUERTAS Y VENTANAS</t>
  </si>
  <si>
    <t>1ER PISO CONTRATACIÓN</t>
  </si>
  <si>
    <t>1ER PISO BAÑO HOMBRE</t>
  </si>
  <si>
    <t>1ER BAÑO DAMAS</t>
  </si>
  <si>
    <t xml:space="preserve">1ER RECURSOS FINANCIEROS </t>
  </si>
  <si>
    <t>1ER SALUD OCUPACIONAL</t>
  </si>
  <si>
    <t>1ER GESTION TALENTO HUMANO</t>
  </si>
  <si>
    <t>2DO PISO SALA  VIDEOCONFERENCIA</t>
  </si>
  <si>
    <t>2DO DESPACHO SUBDIRECCIÓN</t>
  </si>
  <si>
    <t>2DO MEDIDAS DE BIOSEGURIDAD</t>
  </si>
  <si>
    <t>2DO GRUPO DE FORMACIÓN INTEGRAL</t>
  </si>
  <si>
    <t>2DO GRUPO DE APOYO ADMINISTRATIVO</t>
  </si>
  <si>
    <t>2DO PISO CONTRATACIÓN MEDIDAS DE SEGURIDAD</t>
  </si>
  <si>
    <t>2DO EVALUACIÓN Y CERTIFICACIÓN DE COMPETENCIAS</t>
  </si>
  <si>
    <t>2DO PISO CAFETERIA</t>
  </si>
  <si>
    <t>2DO PISO BODEGA CIRCUITO ELECTRICO</t>
  </si>
  <si>
    <t>2DO PISO BAÑOS HOMBRES</t>
  </si>
  <si>
    <t xml:space="preserve">2DO PISO BAÑOS DAMAS </t>
  </si>
  <si>
    <t>2DO SISTEMA INFRAESTRUCTURA Y LOGISTICA</t>
  </si>
  <si>
    <t>3ER PISO CONTRATACIÓN</t>
  </si>
  <si>
    <t>3ER PISO SALA CONCEJO REGIONAL</t>
  </si>
  <si>
    <t>3ER PISO DESPACHO DIRECCIÓN</t>
  </si>
  <si>
    <t>3ER PISO CAFETERIA</t>
  </si>
  <si>
    <t>3ER PISO SISTEMA INTEGRADO DE GESTION COMUNICACIONES</t>
  </si>
  <si>
    <t>3ER PISO BAÑO HOMBRE</t>
  </si>
  <si>
    <t>3ER PISO BAÑO DAMAS</t>
  </si>
  <si>
    <t>4TO PISO AUDITORIO</t>
  </si>
  <si>
    <t>4TO PISO CAFETERIA</t>
  </si>
  <si>
    <t xml:space="preserve">4TO PISO BODEGA </t>
  </si>
  <si>
    <t xml:space="preserve">4TO PISO BODEGA SUMINISTRO </t>
  </si>
  <si>
    <t>4TO PISO BAÑO HOMBRE</t>
  </si>
  <si>
    <t>4TO PISO BAÑO DAMA</t>
  </si>
  <si>
    <t>4TO PISO CENTRO AGROPECUARIO Y BIOTECNOLOGIA</t>
  </si>
  <si>
    <t>Desintalación, suministro e instalación de Puertas entamboradas (incluye cerraduras, visagras y acabado)</t>
  </si>
  <si>
    <t>DEPARTAMENTO DE CORDOBA</t>
  </si>
  <si>
    <t>1ER PISO BODEGA ESCALERA</t>
  </si>
  <si>
    <t>1ER PISO PLANTA TELEFONICA</t>
  </si>
  <si>
    <t>2DO PISO BAÑO DAMAS</t>
  </si>
  <si>
    <t>4TO PISO BODEGA</t>
  </si>
  <si>
    <t>AGENCIA DE EMPLEO</t>
  </si>
  <si>
    <t>VENTANAS FACHADAS</t>
  </si>
  <si>
    <t>SOPORTES CANCHA MULTIPLE</t>
  </si>
  <si>
    <t>Suministro e instalación en cancha multiple de soporte para cancha de voleibol (incluye malla)</t>
  </si>
  <si>
    <t>Mantenimiento de tanque subterraneo de 40 m3 (incluye requerimiento tecnico del agua)</t>
  </si>
  <si>
    <t>TANQUES 40M3</t>
  </si>
  <si>
    <t>Mantenimiento de tanque elevado de 30 m3 (incluye requerimiento tecnico del agua)</t>
  </si>
  <si>
    <t>TANQUE 30M3</t>
  </si>
  <si>
    <t>MANTENIMIENTO DE TANQUES Y BOMBAS</t>
  </si>
  <si>
    <t>Mantenimiento de bombas hidraulicas</t>
  </si>
  <si>
    <t>BOMBAS</t>
  </si>
  <si>
    <t>Lampara emergencia led</t>
  </si>
  <si>
    <t>Ayudante electrico (3)</t>
  </si>
  <si>
    <t>panel led 12 w sobreponer</t>
  </si>
  <si>
    <t>Ayudante (3)</t>
  </si>
  <si>
    <t>Desintalación, suministro e instalación de orinales</t>
  </si>
  <si>
    <t>1ER PISO BAÑO HOMBRES</t>
  </si>
  <si>
    <t>2DO PISO BAÑO HOMBRES</t>
  </si>
  <si>
    <t>GARITA DE VIGILANTES</t>
  </si>
  <si>
    <t>Suministro e instalación de dispensador de papel</t>
  </si>
  <si>
    <t>3ER PISO BAÑO HOMBRES</t>
  </si>
  <si>
    <t>4TO PISO BAÑO HOMBRES</t>
  </si>
  <si>
    <t>4TO PISO BAÑO DAMAS</t>
  </si>
  <si>
    <t>Suministro e instalación de dispensador de jabon</t>
  </si>
  <si>
    <t>Suministro e instalación de secador de manos</t>
  </si>
  <si>
    <t>Suministro e instalación de extractor de olores</t>
  </si>
  <si>
    <t>Suministro e instalación de división de baños en acero inoxidable</t>
  </si>
  <si>
    <t>Suministro e instalación de griferia para lavamanos tipo push</t>
  </si>
  <si>
    <t>Demolición, suministro e instalación de ceramica blanca para piso gris</t>
  </si>
  <si>
    <t>AREA</t>
  </si>
  <si>
    <t>Suministro e instalación de lavamanos</t>
  </si>
  <si>
    <t>Mantenimiento de puerta metalica incluye cerradura, visagras, acabado</t>
  </si>
  <si>
    <t>global</t>
  </si>
  <si>
    <t>Zonas verdes patio</t>
  </si>
  <si>
    <t>GARITA VIGILANTES</t>
  </si>
  <si>
    <t>Suministro e instalación de puerta acrilica para Garita vigilantes</t>
  </si>
  <si>
    <t>SOPORTE AIREACONDICIONADO</t>
  </si>
  <si>
    <t>Suministro e instalación de base para soporte de aireacondicionado.</t>
  </si>
  <si>
    <t>soportes</t>
  </si>
  <si>
    <t>}</t>
  </si>
  <si>
    <t>DESMANCHADOR</t>
  </si>
  <si>
    <t>PULIDORA DE PISOS</t>
  </si>
  <si>
    <t xml:space="preserve">MANTENIMIENTO GENERAL SERVICIO NACIONAL APRENDIZAJE "SENA" SEDE PRINCIPAL EN EL MUNICIPIO DE MONTERÍA, DEPARTAMENTO DE CÓRDOBA         </t>
  </si>
  <si>
    <t>IMPERMEABILIZANTE</t>
  </si>
  <si>
    <t>PINTURA DE ACEITE</t>
  </si>
  <si>
    <t>GALON</t>
  </si>
  <si>
    <t>Orinal</t>
  </si>
  <si>
    <t>Sanitario Blanco</t>
  </si>
  <si>
    <t>Desintalación, suministro e instalación de Sanitario blanco</t>
  </si>
  <si>
    <t>Lavamanos</t>
  </si>
  <si>
    <t>Dispensador de papel</t>
  </si>
  <si>
    <t>Dispensador de jabon</t>
  </si>
  <si>
    <t>Secador manos</t>
  </si>
  <si>
    <t>Extractor</t>
  </si>
  <si>
    <t>División en acero inoxidable</t>
  </si>
  <si>
    <t>Griferia tipo push</t>
  </si>
  <si>
    <t>Ceramica</t>
  </si>
  <si>
    <t>Mortero 1:5</t>
  </si>
  <si>
    <t>Ramas de la poda</t>
  </si>
  <si>
    <t>Graniplast</t>
  </si>
  <si>
    <t>Pintura tipo 1</t>
  </si>
  <si>
    <t>Gal</t>
  </si>
  <si>
    <t>Pintura tipo trafico</t>
  </si>
  <si>
    <t>Galon</t>
  </si>
  <si>
    <t>Cerradura</t>
  </si>
  <si>
    <t>Bisagras</t>
  </si>
  <si>
    <t>Carpintero</t>
  </si>
  <si>
    <t>Mantenimiento de puertas en madera (incluye cerradura, visagras, acabado y todo lo necesario para su correcta instalación)</t>
  </si>
  <si>
    <t>Puerta</t>
  </si>
  <si>
    <t>Película Adhesiva Sandblass</t>
  </si>
  <si>
    <t>Puerta crilica</t>
  </si>
  <si>
    <t xml:space="preserve">soporte incluye malla </t>
  </si>
  <si>
    <t>Desinfectante</t>
  </si>
  <si>
    <t>gal</t>
  </si>
  <si>
    <t>Soporte</t>
  </si>
  <si>
    <t>Mantenimiento de ventanas en vidrio (incluye polarizado)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</si>
</sst>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_€_-;\-* #,##0.00\ _€_-;_-* &quot;-&quot;??\ _€_-;_-@_-"/>
    <numFmt numFmtId="170" formatCode="_ * #,##0.00_ ;_ * \-#,##0.00_ ;_ * &quot;-&quot;??_ ;_ @_ "/>
    <numFmt numFmtId="171" formatCode="&quot;$&quot;\ #,##0.00"/>
    <numFmt numFmtId="172" formatCode="0.0"/>
    <numFmt numFmtId="173" formatCode="&quot;$&quot;#.00"/>
    <numFmt numFmtId="174" formatCode="m\o\n\th\ d\,\ yyyy"/>
    <numFmt numFmtId="175" formatCode="_([$€]* #,##0.00_);_([$€]* \(#,##0.00\);_([$€]* &quot;-&quot;??_);_(@_)"/>
    <numFmt numFmtId="176" formatCode="_-[$€-2]* #,##0.00_-;\-[$€-2]* #,##0.00_-;_-[$€-2]* &quot;-&quot;??_-"/>
    <numFmt numFmtId="177" formatCode="#.00"/>
    <numFmt numFmtId="178" formatCode="#."/>
    <numFmt numFmtId="179" formatCode="_ &quot;$&quot;\ * #,##0_ ;_ &quot;$&quot;\ * \-#,##0_ ;_ &quot;$&quot;\ * &quot;-&quot;_ ;_ @_ "/>
    <numFmt numFmtId="180" formatCode="_ &quot;$&quot;\ * #,##0.00_ ;_ &quot;$&quot;\ * \-#,##0.00_ ;_ &quot;$&quot;\ * &quot;-&quot;??_ ;_ @_ "/>
    <numFmt numFmtId="181" formatCode="%#.00"/>
    <numFmt numFmtId="182" formatCode="_(* #,##0_);_(* \(#,##0\);_(* &quot;-&quot;_);_(@_)"/>
    <numFmt numFmtId="183" formatCode="_-* #,##0.00_-;\-* #,##0.00_-;_-* &quot;-&quot;_-;_-@_-"/>
    <numFmt numFmtId="184" formatCode="_(* #,##0_);_(* \(#,##0\);_(* &quot;-&quot;??_);_(@_)"/>
    <numFmt numFmtId="185" formatCode="_-&quot;$&quot;* #,##0.00_-;\-&quot;$&quot;* #,##0.00_-;_-&quot;$&quot;* &quot;-&quot;_-;_-@_-"/>
    <numFmt numFmtId="186" formatCode="_-* #,##0.000_-;\-* #,##0.000_-;_-* &quot;-&quot;??_-;_-@_-"/>
    <numFmt numFmtId="187" formatCode="_-* #,##0.00\ &quot;€&quot;_-;\-* #,##0.00\ &quot;€&quot;_-;_-* &quot;-&quot;??\ &quot;€&quot;_-;_-@_-"/>
    <numFmt numFmtId="188" formatCode="#,##0[$€];[Red]\-#,##0[$€]"/>
    <numFmt numFmtId="189" formatCode="_(&quot;$&quot;* #,##0.00_);_(&quot;$&quot;* \(#,##0.00\);_(&quot;$&quot;* &quot;-&quot;??_);_(@_)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Roman 17cpi"/>
    </font>
    <font>
      <sz val="11"/>
      <color theme="1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8"/>
      <name val="Calibri"/>
      <family val="2"/>
    </font>
    <font>
      <sz val="10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  <charset val="204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rgb="FFC00000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  <font>
      <sz val="10"/>
      <name val="Arial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 Narrow"/>
      <family val="2"/>
    </font>
    <font>
      <sz val="12"/>
      <name val="Arial"/>
      <family val="2"/>
    </font>
    <font>
      <b/>
      <sz val="11"/>
      <color theme="1"/>
      <name val="Arial Narrow"/>
      <family val="2"/>
    </font>
    <font>
      <sz val="10"/>
      <name val="Century Gothic"/>
      <family val="2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indexed="64"/>
      <name val="Arial"/>
      <family val="2"/>
    </font>
    <font>
      <sz val="11"/>
      <color rgb="FF000000"/>
      <name val="Calibri"/>
      <family val="2"/>
    </font>
    <font>
      <sz val="9.6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1C2C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FF99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091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4" fontId="5" fillId="0" borderId="0">
      <protection locked="0"/>
    </xf>
    <xf numFmtId="173" fontId="5" fillId="0" borderId="0">
      <protection locked="0"/>
    </xf>
    <xf numFmtId="174" fontId="5" fillId="0" borderId="0">
      <protection locked="0"/>
    </xf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5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80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" fillId="0" borderId="0"/>
    <xf numFmtId="0" fontId="2" fillId="0" borderId="0"/>
    <xf numFmtId="0" fontId="8" fillId="0" borderId="0" applyBorder="0"/>
    <xf numFmtId="0" fontId="2" fillId="0" borderId="0"/>
    <xf numFmtId="0" fontId="2" fillId="0" borderId="0"/>
    <xf numFmtId="0" fontId="8" fillId="0" borderId="0" applyBorder="0"/>
    <xf numFmtId="0" fontId="2" fillId="0" borderId="0"/>
    <xf numFmtId="0" fontId="2" fillId="0" borderId="0"/>
    <xf numFmtId="0" fontId="8" fillId="0" borderId="0" applyBorder="0"/>
    <xf numFmtId="0" fontId="8" fillId="0" borderId="0" applyBorder="0"/>
    <xf numFmtId="0" fontId="2" fillId="0" borderId="0"/>
    <xf numFmtId="0" fontId="1" fillId="0" borderId="0"/>
    <xf numFmtId="0" fontId="8" fillId="0" borderId="0" applyBorder="0"/>
    <xf numFmtId="0" fontId="8" fillId="0" borderId="0" applyBorder="0"/>
    <xf numFmtId="0" fontId="2" fillId="0" borderId="0"/>
    <xf numFmtId="0" fontId="2" fillId="0" borderId="0"/>
    <xf numFmtId="0" fontId="2" fillId="0" borderId="0"/>
    <xf numFmtId="0" fontId="8" fillId="0" borderId="0" applyBorder="0"/>
    <xf numFmtId="0" fontId="8" fillId="0" borderId="0" applyBorder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1" fontId="5" fillId="0" borderId="0">
      <protection locked="0"/>
    </xf>
    <xf numFmtId="178" fontId="5" fillId="0" borderId="2">
      <protection locked="0"/>
    </xf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6" borderId="0" applyNumberFormat="0" applyBorder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2" fillId="19" borderId="4" applyNumberFormat="0" applyAlignment="0" applyProtection="0"/>
    <xf numFmtId="0" fontId="13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3" borderId="0" applyNumberFormat="0" applyBorder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6" fillId="5" borderId="0" applyNumberFormat="0" applyBorder="0" applyAlignment="0" applyProtection="0"/>
    <xf numFmtId="0" fontId="17" fillId="24" borderId="0" applyNumberFormat="0" applyBorder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14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0" fontId="11" fillId="18" borderId="3" applyNumberFormat="0" applyAlignment="0" applyProtection="0"/>
    <xf numFmtId="43" fontId="2" fillId="0" borderId="0" applyFont="0" applyFill="0" applyBorder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0" fontId="15" fillId="9" borderId="3" applyNumberFormat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2" fillId="0" borderId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0" fontId="2" fillId="25" borderId="6" applyNumberFormat="0" applyFont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0" fontId="18" fillId="18" borderId="7" applyNumberFormat="0" applyAlignment="0" applyProtection="0"/>
    <xf numFmtId="178" fontId="5" fillId="0" borderId="2">
      <protection locked="0"/>
    </xf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6" fillId="0" borderId="0" applyNumberFormat="0" applyFill="0" applyBorder="0" applyProtection="0">
      <alignment vertical="top" wrapText="1"/>
    </xf>
    <xf numFmtId="167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32" fillId="0" borderId="0"/>
    <xf numFmtId="168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0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8" fillId="0" borderId="0"/>
    <xf numFmtId="0" fontId="49" fillId="0" borderId="0"/>
    <xf numFmtId="0" fontId="1" fillId="0" borderId="0"/>
    <xf numFmtId="182" fontId="50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7" fontId="51" fillId="0" borderId="0" applyFont="0" applyFill="0" applyBorder="0" applyAlignment="0" applyProtection="0"/>
    <xf numFmtId="9" fontId="7" fillId="0" borderId="0" applyFont="0" applyFill="0" applyBorder="0" applyAlignment="0" applyProtection="0"/>
    <xf numFmtId="17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88" fontId="2" fillId="0" borderId="0"/>
    <xf numFmtId="0" fontId="2" fillId="0" borderId="0"/>
  </cellStyleXfs>
  <cellXfs count="345">
    <xf numFmtId="0" fontId="0" fillId="0" borderId="0" xfId="0"/>
    <xf numFmtId="166" fontId="0" fillId="0" borderId="0" xfId="0" applyNumberFormat="1"/>
    <xf numFmtId="0" fontId="31" fillId="0" borderId="0" xfId="0" applyFont="1"/>
    <xf numFmtId="0" fontId="2" fillId="0" borderId="0" xfId="7064"/>
    <xf numFmtId="0" fontId="1" fillId="0" borderId="0" xfId="7065"/>
    <xf numFmtId="0" fontId="34" fillId="32" borderId="31" xfId="7066" applyFont="1" applyFill="1" applyBorder="1" applyAlignment="1">
      <alignment horizontal="center" vertical="center"/>
    </xf>
    <xf numFmtId="0" fontId="35" fillId="30" borderId="31" xfId="7066" applyFont="1" applyFill="1" applyBorder="1" applyAlignment="1">
      <alignment horizontal="center" vertical="center"/>
    </xf>
    <xf numFmtId="0" fontId="36" fillId="30" borderId="31" xfId="7066" applyFont="1" applyFill="1" applyBorder="1" applyAlignment="1">
      <alignment horizontal="center" vertical="center"/>
    </xf>
    <xf numFmtId="0" fontId="24" fillId="34" borderId="31" xfId="7066" applyFont="1" applyFill="1" applyBorder="1" applyAlignment="1">
      <alignment horizontal="center" vertical="center"/>
    </xf>
    <xf numFmtId="43" fontId="37" fillId="32" borderId="31" xfId="7066" applyNumberFormat="1" applyFont="1" applyFill="1" applyBorder="1" applyAlignment="1">
      <alignment horizontal="center" vertical="center"/>
    </xf>
    <xf numFmtId="0" fontId="24" fillId="37" borderId="31" xfId="7066" applyFont="1" applyFill="1" applyBorder="1" applyAlignment="1">
      <alignment horizontal="center" vertical="center"/>
    </xf>
    <xf numFmtId="0" fontId="24" fillId="38" borderId="31" xfId="7066" applyFont="1" applyFill="1" applyBorder="1" applyAlignment="1">
      <alignment horizontal="center" vertical="center" wrapText="1"/>
    </xf>
    <xf numFmtId="0" fontId="24" fillId="34" borderId="31" xfId="7066" applyFont="1" applyFill="1" applyBorder="1" applyAlignment="1">
      <alignment horizontal="center" vertical="center" wrapText="1"/>
    </xf>
    <xf numFmtId="43" fontId="36" fillId="37" borderId="31" xfId="7068" applyFont="1" applyFill="1" applyBorder="1" applyAlignment="1" applyProtection="1">
      <alignment vertical="center"/>
    </xf>
    <xf numFmtId="43" fontId="36" fillId="38" borderId="31" xfId="7068" applyFont="1" applyFill="1" applyBorder="1" applyAlignment="1" applyProtection="1">
      <alignment vertical="center"/>
    </xf>
    <xf numFmtId="43" fontId="35" fillId="38" borderId="31" xfId="7068" applyFont="1" applyFill="1" applyBorder="1" applyAlignment="1" applyProtection="1">
      <alignment vertical="center"/>
    </xf>
    <xf numFmtId="43" fontId="38" fillId="35" borderId="31" xfId="7068" applyFont="1" applyFill="1" applyBorder="1" applyAlignment="1" applyProtection="1">
      <alignment horizontal="center" vertical="center" wrapText="1"/>
    </xf>
    <xf numFmtId="0" fontId="39" fillId="30" borderId="31" xfId="7066" applyFont="1" applyFill="1" applyBorder="1" applyAlignment="1">
      <alignment horizontal="right"/>
    </xf>
    <xf numFmtId="43" fontId="1" fillId="0" borderId="0" xfId="7065" applyNumberFormat="1"/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right" vertical="center"/>
    </xf>
    <xf numFmtId="164" fontId="31" fillId="0" borderId="0" xfId="0" applyNumberFormat="1" applyFont="1" applyAlignment="1">
      <alignment horizontal="right" vertical="center"/>
    </xf>
    <xf numFmtId="0" fontId="42" fillId="27" borderId="13" xfId="0" applyFont="1" applyFill="1" applyBorder="1" applyAlignment="1">
      <alignment horizontal="center" vertical="center" wrapText="1"/>
    </xf>
    <xf numFmtId="0" fontId="42" fillId="27" borderId="11" xfId="0" applyFont="1" applyFill="1" applyBorder="1" applyAlignment="1">
      <alignment horizontal="center" vertical="center" wrapText="1"/>
    </xf>
    <xf numFmtId="0" fontId="42" fillId="27" borderId="11" xfId="0" applyFont="1" applyFill="1" applyBorder="1" applyAlignment="1">
      <alignment horizontal="right" vertical="center" wrapText="1"/>
    </xf>
    <xf numFmtId="164" fontId="42" fillId="27" borderId="15" xfId="0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center"/>
    </xf>
    <xf numFmtId="0" fontId="41" fillId="28" borderId="11" xfId="0" applyFont="1" applyFill="1" applyBorder="1" applyAlignment="1">
      <alignment horizontal="center" vertical="center" wrapText="1"/>
    </xf>
    <xf numFmtId="0" fontId="41" fillId="28" borderId="11" xfId="0" applyFont="1" applyFill="1" applyBorder="1" applyAlignment="1">
      <alignment horizontal="right" vertical="center" wrapText="1"/>
    </xf>
    <xf numFmtId="164" fontId="42" fillId="28" borderId="15" xfId="0" applyNumberFormat="1" applyFont="1" applyFill="1" applyBorder="1" applyAlignment="1">
      <alignment horizontal="right" vertical="center" wrapText="1"/>
    </xf>
    <xf numFmtId="0" fontId="42" fillId="28" borderId="45" xfId="0" applyFont="1" applyFill="1" applyBorder="1" applyAlignment="1">
      <alignment horizontal="center" vertical="center" wrapText="1"/>
    </xf>
    <xf numFmtId="164" fontId="42" fillId="26" borderId="15" xfId="0" applyNumberFormat="1" applyFont="1" applyFill="1" applyBorder="1" applyAlignment="1">
      <alignment horizontal="right" vertical="center" wrapText="1"/>
    </xf>
    <xf numFmtId="164" fontId="42" fillId="31" borderId="15" xfId="0" applyNumberFormat="1" applyFont="1" applyFill="1" applyBorder="1" applyAlignment="1">
      <alignment horizontal="right" vertical="center" wrapText="1"/>
    </xf>
    <xf numFmtId="164" fontId="42" fillId="3" borderId="15" xfId="0" applyNumberFormat="1" applyFont="1" applyFill="1" applyBorder="1" applyAlignment="1">
      <alignment horizontal="right" vertical="center" wrapText="1"/>
    </xf>
    <xf numFmtId="43" fontId="36" fillId="30" borderId="31" xfId="7068" applyFont="1" applyFill="1" applyBorder="1" applyAlignment="1" applyProtection="1">
      <alignment vertical="center"/>
    </xf>
    <xf numFmtId="0" fontId="42" fillId="27" borderId="11" xfId="0" applyFont="1" applyFill="1" applyBorder="1" applyAlignment="1">
      <alignment horizontal="justify" vertical="justify" wrapText="1"/>
    </xf>
    <xf numFmtId="0" fontId="42" fillId="28" borderId="11" xfId="0" applyFont="1" applyFill="1" applyBorder="1" applyAlignment="1">
      <alignment horizontal="justify" vertical="justify" wrapText="1"/>
    </xf>
    <xf numFmtId="0" fontId="31" fillId="0" borderId="0" xfId="0" applyFont="1" applyAlignment="1">
      <alignment horizontal="justify" vertical="justify" wrapText="1"/>
    </xf>
    <xf numFmtId="183" fontId="42" fillId="27" borderId="11" xfId="7071" applyNumberFormat="1" applyFont="1" applyFill="1" applyBorder="1" applyAlignment="1">
      <alignment horizontal="center" vertical="center" wrapText="1"/>
    </xf>
    <xf numFmtId="183" fontId="41" fillId="28" borderId="12" xfId="7071" applyNumberFormat="1" applyFont="1" applyFill="1" applyBorder="1" applyAlignment="1">
      <alignment vertical="center" wrapText="1"/>
    </xf>
    <xf numFmtId="183" fontId="31" fillId="0" borderId="0" xfId="7071" applyNumberFormat="1" applyFont="1" applyAlignment="1">
      <alignment horizontal="center" vertical="center"/>
    </xf>
    <xf numFmtId="0" fontId="43" fillId="0" borderId="11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14" fontId="43" fillId="0" borderId="62" xfId="0" applyNumberFormat="1" applyFont="1" applyBorder="1" applyAlignment="1">
      <alignment horizontal="center" vertical="center" wrapText="1"/>
    </xf>
    <xf numFmtId="43" fontId="43" fillId="0" borderId="0" xfId="0" applyNumberFormat="1" applyFont="1"/>
    <xf numFmtId="0" fontId="43" fillId="0" borderId="46" xfId="0" applyFont="1" applyBorder="1" applyAlignment="1">
      <alignment horizontal="center" vertical="center" wrapText="1"/>
    </xf>
    <xf numFmtId="168" fontId="43" fillId="0" borderId="46" xfId="7052" applyFont="1" applyBorder="1"/>
    <xf numFmtId="2" fontId="43" fillId="0" borderId="46" xfId="0" applyNumberFormat="1" applyFont="1" applyBorder="1"/>
    <xf numFmtId="0" fontId="44" fillId="0" borderId="0" xfId="0" applyFont="1"/>
    <xf numFmtId="0" fontId="27" fillId="0" borderId="0" xfId="0" applyFont="1" applyAlignment="1">
      <alignment horizontal="center"/>
    </xf>
    <xf numFmtId="0" fontId="43" fillId="0" borderId="11" xfId="0" applyFont="1" applyBorder="1" applyAlignment="1">
      <alignment horizontal="left"/>
    </xf>
    <xf numFmtId="168" fontId="43" fillId="0" borderId="11" xfId="7052" applyFont="1" applyFill="1" applyBorder="1"/>
    <xf numFmtId="43" fontId="43" fillId="0" borderId="60" xfId="0" applyNumberFormat="1" applyFont="1" applyBorder="1" applyAlignment="1">
      <alignment horizontal="center"/>
    </xf>
    <xf numFmtId="168" fontId="43" fillId="0" borderId="11" xfId="7052" applyFont="1" applyBorder="1"/>
    <xf numFmtId="9" fontId="43" fillId="0" borderId="11" xfId="7054" applyFont="1" applyBorder="1"/>
    <xf numFmtId="43" fontId="43" fillId="0" borderId="11" xfId="7052" applyNumberFormat="1" applyFont="1" applyBorder="1"/>
    <xf numFmtId="0" fontId="45" fillId="0" borderId="13" xfId="0" applyFont="1" applyBorder="1" applyAlignment="1">
      <alignment horizontal="center" vertical="center" wrapText="1"/>
    </xf>
    <xf numFmtId="0" fontId="43" fillId="0" borderId="60" xfId="0" applyFont="1" applyBorder="1" applyAlignment="1">
      <alignment horizontal="center"/>
    </xf>
    <xf numFmtId="0" fontId="45" fillId="0" borderId="15" xfId="0" applyFont="1" applyBorder="1" applyAlignment="1">
      <alignment horizontal="center" vertical="center" wrapText="1"/>
    </xf>
    <xf numFmtId="0" fontId="45" fillId="0" borderId="63" xfId="0" applyFont="1" applyBorder="1" applyAlignment="1">
      <alignment horizontal="center" vertical="center" wrapText="1"/>
    </xf>
    <xf numFmtId="0" fontId="45" fillId="0" borderId="64" xfId="0" applyFont="1" applyBorder="1" applyAlignment="1">
      <alignment horizontal="center" vertical="center" wrapText="1"/>
    </xf>
    <xf numFmtId="167" fontId="43" fillId="0" borderId="66" xfId="7053" applyFont="1" applyFill="1" applyBorder="1" applyAlignment="1"/>
    <xf numFmtId="0" fontId="45" fillId="0" borderId="69" xfId="0" applyFont="1" applyBorder="1" applyAlignment="1">
      <alignment horizontal="center"/>
    </xf>
    <xf numFmtId="0" fontId="45" fillId="0" borderId="69" xfId="0" applyFont="1" applyBorder="1"/>
    <xf numFmtId="168" fontId="43" fillId="0" borderId="60" xfId="7052" applyFont="1" applyBorder="1" applyAlignment="1"/>
    <xf numFmtId="0" fontId="43" fillId="0" borderId="11" xfId="0" applyFont="1" applyBorder="1"/>
    <xf numFmtId="0" fontId="43" fillId="0" borderId="0" xfId="0" applyFont="1"/>
    <xf numFmtId="0" fontId="43" fillId="0" borderId="0" xfId="0" applyFont="1" applyAlignment="1">
      <alignment horizontal="center"/>
    </xf>
    <xf numFmtId="167" fontId="43" fillId="0" borderId="11" xfId="7053" applyFont="1" applyBorder="1"/>
    <xf numFmtId="0" fontId="43" fillId="0" borderId="11" xfId="0" applyFont="1" applyBorder="1" applyAlignment="1">
      <alignment horizontal="center"/>
    </xf>
    <xf numFmtId="0" fontId="45" fillId="0" borderId="25" xfId="0" applyFont="1" applyBorder="1" applyAlignment="1">
      <alignment horizontal="center"/>
    </xf>
    <xf numFmtId="0" fontId="45" fillId="0" borderId="74" xfId="0" applyFont="1" applyBorder="1" applyAlignment="1">
      <alignment horizontal="center"/>
    </xf>
    <xf numFmtId="0" fontId="36" fillId="0" borderId="0" xfId="0" applyFont="1"/>
    <xf numFmtId="0" fontId="33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33" fillId="0" borderId="0" xfId="0" applyFont="1"/>
    <xf numFmtId="0" fontId="0" fillId="0" borderId="48" xfId="0" applyBorder="1"/>
    <xf numFmtId="0" fontId="36" fillId="0" borderId="49" xfId="0" applyFont="1" applyBorder="1" applyAlignment="1">
      <alignment horizontal="centerContinuous"/>
    </xf>
    <xf numFmtId="0" fontId="36" fillId="0" borderId="19" xfId="0" applyFont="1" applyBorder="1" applyAlignment="1">
      <alignment horizontal="center"/>
    </xf>
    <xf numFmtId="0" fontId="36" fillId="0" borderId="45" xfId="0" applyFont="1" applyBorder="1"/>
    <xf numFmtId="0" fontId="0" fillId="0" borderId="61" xfId="0" applyBorder="1"/>
    <xf numFmtId="0" fontId="36" fillId="0" borderId="61" xfId="0" applyFont="1" applyBorder="1"/>
    <xf numFmtId="4" fontId="36" fillId="0" borderId="76" xfId="0" applyNumberFormat="1" applyFont="1" applyBorder="1"/>
    <xf numFmtId="0" fontId="36" fillId="0" borderId="47" xfId="0" applyFont="1" applyBorder="1"/>
    <xf numFmtId="4" fontId="36" fillId="0" borderId="24" xfId="0" applyNumberFormat="1" applyFont="1" applyBorder="1"/>
    <xf numFmtId="0" fontId="33" fillId="0" borderId="0" xfId="0" applyFont="1" applyAlignment="1">
      <alignment horizontal="center"/>
    </xf>
    <xf numFmtId="167" fontId="43" fillId="0" borderId="65" xfId="7053" applyFont="1" applyFill="1" applyBorder="1" applyAlignment="1">
      <alignment horizontal="center"/>
    </xf>
    <xf numFmtId="0" fontId="43" fillId="0" borderId="71" xfId="0" applyFont="1" applyBorder="1" applyAlignment="1">
      <alignment horizontal="center"/>
    </xf>
    <xf numFmtId="166" fontId="43" fillId="0" borderId="12" xfId="0" applyNumberFormat="1" applyFont="1" applyBorder="1" applyAlignment="1">
      <alignment horizontal="center"/>
    </xf>
    <xf numFmtId="0" fontId="36" fillId="0" borderId="74" xfId="0" applyFont="1" applyBorder="1" applyAlignment="1">
      <alignment horizontal="center"/>
    </xf>
    <xf numFmtId="166" fontId="45" fillId="0" borderId="22" xfId="0" applyNumberFormat="1" applyFont="1" applyBorder="1" applyAlignment="1">
      <alignment horizontal="center"/>
    </xf>
    <xf numFmtId="166" fontId="43" fillId="0" borderId="72" xfId="7052" applyNumberFormat="1" applyFont="1" applyBorder="1" applyAlignment="1">
      <alignment horizontal="center"/>
    </xf>
    <xf numFmtId="166" fontId="43" fillId="0" borderId="12" xfId="7052" applyNumberFormat="1" applyFont="1" applyBorder="1" applyAlignment="1">
      <alignment horizontal="center"/>
    </xf>
    <xf numFmtId="166" fontId="43" fillId="0" borderId="12" xfId="7052" applyNumberFormat="1" applyFont="1" applyFill="1" applyBorder="1" applyAlignment="1">
      <alignment horizontal="center"/>
    </xf>
    <xf numFmtId="166" fontId="43" fillId="0" borderId="0" xfId="0" applyNumberFormat="1" applyFont="1"/>
    <xf numFmtId="166" fontId="45" fillId="0" borderId="50" xfId="0" applyNumberFormat="1" applyFont="1" applyBorder="1" applyAlignment="1">
      <alignment horizontal="center"/>
    </xf>
    <xf numFmtId="166" fontId="45" fillId="2" borderId="69" xfId="7053" applyNumberFormat="1" applyFont="1" applyFill="1" applyBorder="1" applyAlignment="1">
      <alignment horizontal="center"/>
    </xf>
    <xf numFmtId="166" fontId="36" fillId="0" borderId="0" xfId="0" applyNumberFormat="1" applyFont="1"/>
    <xf numFmtId="166" fontId="36" fillId="0" borderId="75" xfId="0" applyNumberFormat="1" applyFont="1" applyBorder="1"/>
    <xf numFmtId="166" fontId="36" fillId="0" borderId="77" xfId="0" applyNumberFormat="1" applyFont="1" applyBorder="1"/>
    <xf numFmtId="166" fontId="36" fillId="0" borderId="78" xfId="0" applyNumberFormat="1" applyFont="1" applyBorder="1"/>
    <xf numFmtId="166" fontId="36" fillId="0" borderId="79" xfId="0" applyNumberFormat="1" applyFont="1" applyBorder="1"/>
    <xf numFmtId="0" fontId="25" fillId="0" borderId="11" xfId="0" applyFont="1" applyBorder="1" applyAlignment="1">
      <alignment horizontal="center" vertical="center"/>
    </xf>
    <xf numFmtId="171" fontId="25" fillId="0" borderId="11" xfId="7062" applyNumberFormat="1" applyFont="1" applyBorder="1" applyAlignment="1">
      <alignment horizontal="center" vertical="center"/>
    </xf>
    <xf numFmtId="2" fontId="25" fillId="0" borderId="11" xfId="0" applyNumberFormat="1" applyFont="1" applyBorder="1" applyAlignment="1">
      <alignment horizontal="center" vertical="center"/>
    </xf>
    <xf numFmtId="171" fontId="25" fillId="0" borderId="14" xfId="7062" applyNumberFormat="1" applyFont="1" applyBorder="1" applyAlignment="1">
      <alignment vertical="center"/>
    </xf>
    <xf numFmtId="2" fontId="46" fillId="40" borderId="11" xfId="3121" applyNumberFormat="1" applyFont="1" applyFill="1" applyBorder="1" applyAlignment="1">
      <alignment horizontal="center"/>
    </xf>
    <xf numFmtId="166" fontId="36" fillId="0" borderId="19" xfId="0" applyNumberFormat="1" applyFont="1" applyBorder="1"/>
    <xf numFmtId="0" fontId="0" fillId="0" borderId="0" xfId="0" applyAlignment="1">
      <alignment vertical="center"/>
    </xf>
    <xf numFmtId="0" fontId="47" fillId="3" borderId="46" xfId="0" applyFont="1" applyFill="1" applyBorder="1" applyAlignment="1">
      <alignment vertical="center" wrapText="1"/>
    </xf>
    <xf numFmtId="0" fontId="47" fillId="3" borderId="46" xfId="0" applyFont="1" applyFill="1" applyBorder="1" applyAlignment="1">
      <alignment vertical="center"/>
    </xf>
    <xf numFmtId="185" fontId="47" fillId="3" borderId="46" xfId="7070" applyNumberFormat="1" applyFont="1" applyFill="1" applyBorder="1" applyAlignment="1">
      <alignment vertical="center"/>
    </xf>
    <xf numFmtId="0" fontId="47" fillId="0" borderId="0" xfId="0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185" fontId="0" fillId="0" borderId="11" xfId="7070" applyNumberFormat="1" applyFont="1" applyBorder="1" applyAlignment="1">
      <alignment horizontal="center" vertical="center"/>
    </xf>
    <xf numFmtId="0" fontId="25" fillId="39" borderId="11" xfId="0" applyFont="1" applyFill="1" applyBorder="1" applyAlignment="1">
      <alignment vertical="center"/>
    </xf>
    <xf numFmtId="185" fontId="0" fillId="0" borderId="11" xfId="7070" applyNumberFormat="1" applyFont="1" applyFill="1" applyBorder="1" applyAlignment="1">
      <alignment horizontal="center" vertical="center"/>
    </xf>
    <xf numFmtId="0" fontId="47" fillId="3" borderId="11" xfId="0" applyFont="1" applyFill="1" applyBorder="1" applyAlignment="1">
      <alignment vertical="center" wrapText="1"/>
    </xf>
    <xf numFmtId="0" fontId="0" fillId="0" borderId="11" xfId="0" applyBorder="1" applyAlignment="1">
      <alignment vertical="center"/>
    </xf>
    <xf numFmtId="185" fontId="0" fillId="0" borderId="11" xfId="7070" applyNumberFormat="1" applyFont="1" applyBorder="1" applyAlignment="1">
      <alignment vertical="center"/>
    </xf>
    <xf numFmtId="183" fontId="47" fillId="0" borderId="0" xfId="0" applyNumberFormat="1" applyFont="1"/>
    <xf numFmtId="184" fontId="25" fillId="0" borderId="0" xfId="7072" applyNumberFormat="1" applyFont="1" applyFill="1" applyAlignment="1">
      <alignment horizontal="left" vertical="center"/>
    </xf>
    <xf numFmtId="183" fontId="0" fillId="0" borderId="0" xfId="0" applyNumberFormat="1"/>
    <xf numFmtId="0" fontId="0" fillId="0" borderId="0" xfId="0" applyAlignment="1">
      <alignment vertical="center" wrapText="1"/>
    </xf>
    <xf numFmtId="185" fontId="0" fillId="0" borderId="0" xfId="7070" applyNumberFormat="1" applyFont="1" applyAlignment="1">
      <alignment vertical="center"/>
    </xf>
    <xf numFmtId="0" fontId="47" fillId="3" borderId="68" xfId="0" applyFont="1" applyFill="1" applyBorder="1" applyAlignment="1">
      <alignment horizontal="center" vertical="center"/>
    </xf>
    <xf numFmtId="0" fontId="47" fillId="3" borderId="69" xfId="0" applyFont="1" applyFill="1" applyBorder="1" applyAlignment="1">
      <alignment horizontal="center" vertical="center"/>
    </xf>
    <xf numFmtId="0" fontId="47" fillId="3" borderId="80" xfId="0" applyFont="1" applyFill="1" applyBorder="1" applyAlignment="1">
      <alignment horizontal="center" vertical="center"/>
    </xf>
    <xf numFmtId="0" fontId="47" fillId="3" borderId="70" xfId="0" applyFont="1" applyFill="1" applyBorder="1" applyAlignment="1">
      <alignment horizontal="center" vertical="center"/>
    </xf>
    <xf numFmtId="0" fontId="0" fillId="0" borderId="56" xfId="0" applyBorder="1" applyAlignment="1">
      <alignment vertical="center"/>
    </xf>
    <xf numFmtId="167" fontId="0" fillId="0" borderId="46" xfId="0" applyNumberFormat="1" applyBorder="1" applyAlignment="1">
      <alignment vertical="center"/>
    </xf>
    <xf numFmtId="10" fontId="0" fillId="0" borderId="46" xfId="7054" applyNumberFormat="1" applyFont="1" applyBorder="1" applyAlignment="1">
      <alignment horizontal="center" vertical="center"/>
    </xf>
    <xf numFmtId="185" fontId="0" fillId="0" borderId="57" xfId="7070" applyNumberFormat="1" applyFont="1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center" vertical="center"/>
    </xf>
    <xf numFmtId="0" fontId="0" fillId="0" borderId="13" xfId="0" applyBorder="1" applyAlignment="1">
      <alignment vertical="center"/>
    </xf>
    <xf numFmtId="167" fontId="0" fillId="0" borderId="11" xfId="0" applyNumberFormat="1" applyBorder="1" applyAlignment="1">
      <alignment vertical="center"/>
    </xf>
    <xf numFmtId="185" fontId="0" fillId="0" borderId="60" xfId="707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3" fontId="30" fillId="0" borderId="0" xfId="7072" applyFont="1" applyFill="1" applyBorder="1" applyAlignment="1">
      <alignment horizontal="left" vertical="center" wrapText="1"/>
    </xf>
    <xf numFmtId="0" fontId="29" fillId="42" borderId="82" xfId="7090" applyFont="1" applyFill="1" applyBorder="1" applyAlignment="1">
      <alignment horizontal="center" vertical="top" wrapText="1"/>
    </xf>
    <xf numFmtId="0" fontId="29" fillId="42" borderId="0" xfId="7090" applyFont="1" applyFill="1" applyAlignment="1">
      <alignment horizontal="center" vertical="top" wrapText="1"/>
    </xf>
    <xf numFmtId="0" fontId="29" fillId="42" borderId="55" xfId="7090" applyFont="1" applyFill="1" applyBorder="1" applyAlignment="1">
      <alignment horizontal="center" vertical="top" wrapText="1"/>
    </xf>
    <xf numFmtId="0" fontId="29" fillId="0" borderId="0" xfId="7090" applyFont="1" applyAlignment="1">
      <alignment horizontal="center" vertical="top" wrapText="1"/>
    </xf>
    <xf numFmtId="183" fontId="29" fillId="42" borderId="0" xfId="7090" applyNumberFormat="1" applyFont="1" applyFill="1" applyAlignment="1">
      <alignment horizontal="center" vertical="top" wrapText="1"/>
    </xf>
    <xf numFmtId="183" fontId="29" fillId="0" borderId="0" xfId="7090" applyNumberFormat="1" applyFont="1" applyAlignment="1">
      <alignment horizontal="center" vertical="top" wrapText="1"/>
    </xf>
    <xf numFmtId="0" fontId="44" fillId="0" borderId="82" xfId="0" applyFont="1" applyBorder="1"/>
    <xf numFmtId="183" fontId="44" fillId="0" borderId="0" xfId="0" applyNumberFormat="1" applyFont="1"/>
    <xf numFmtId="0" fontId="44" fillId="0" borderId="55" xfId="0" applyFont="1" applyBorder="1"/>
    <xf numFmtId="0" fontId="27" fillId="0" borderId="82" xfId="0" applyFont="1" applyBorder="1"/>
    <xf numFmtId="183" fontId="27" fillId="0" borderId="0" xfId="0" applyNumberFormat="1" applyFont="1"/>
    <xf numFmtId="0" fontId="27" fillId="0" borderId="0" xfId="0" applyFont="1"/>
    <xf numFmtId="0" fontId="27" fillId="0" borderId="55" xfId="0" applyFont="1" applyBorder="1" applyAlignment="1">
      <alignment horizontal="center"/>
    </xf>
    <xf numFmtId="0" fontId="44" fillId="0" borderId="55" xfId="0" applyFont="1" applyBorder="1" applyAlignment="1">
      <alignment horizontal="center"/>
    </xf>
    <xf numFmtId="0" fontId="44" fillId="0" borderId="0" xfId="0" applyFont="1" applyAlignment="1">
      <alignment horizontal="center"/>
    </xf>
    <xf numFmtId="9" fontId="27" fillId="0" borderId="55" xfId="7063" applyFont="1" applyBorder="1" applyAlignment="1">
      <alignment horizontal="center"/>
    </xf>
    <xf numFmtId="9" fontId="27" fillId="0" borderId="0" xfId="7063" applyFont="1" applyBorder="1" applyAlignment="1">
      <alignment horizontal="center"/>
    </xf>
    <xf numFmtId="9" fontId="44" fillId="0" borderId="55" xfId="0" applyNumberFormat="1" applyFont="1" applyBorder="1" applyAlignment="1">
      <alignment horizontal="center"/>
    </xf>
    <xf numFmtId="9" fontId="44" fillId="0" borderId="0" xfId="0" applyNumberFormat="1" applyFont="1" applyAlignment="1">
      <alignment horizontal="center"/>
    </xf>
    <xf numFmtId="10" fontId="27" fillId="0" borderId="55" xfId="0" applyNumberFormat="1" applyFont="1" applyBorder="1" applyAlignment="1">
      <alignment horizontal="center"/>
    </xf>
    <xf numFmtId="10" fontId="27" fillId="0" borderId="0" xfId="0" applyNumberFormat="1" applyFont="1" applyAlignment="1">
      <alignment horizontal="center"/>
    </xf>
    <xf numFmtId="0" fontId="44" fillId="40" borderId="82" xfId="0" applyFont="1" applyFill="1" applyBorder="1"/>
    <xf numFmtId="183" fontId="44" fillId="40" borderId="0" xfId="0" applyNumberFormat="1" applyFont="1" applyFill="1"/>
    <xf numFmtId="0" fontId="44" fillId="40" borderId="0" xfId="0" applyFont="1" applyFill="1"/>
    <xf numFmtId="9" fontId="44" fillId="40" borderId="55" xfId="0" applyNumberFormat="1" applyFont="1" applyFill="1" applyBorder="1" applyAlignment="1">
      <alignment horizontal="center"/>
    </xf>
    <xf numFmtId="9" fontId="44" fillId="40" borderId="0" xfId="0" applyNumberFormat="1" applyFont="1" applyFill="1" applyAlignment="1">
      <alignment horizontal="center"/>
    </xf>
    <xf numFmtId="10" fontId="44" fillId="40" borderId="55" xfId="0" applyNumberFormat="1" applyFont="1" applyFill="1" applyBorder="1" applyAlignment="1">
      <alignment horizontal="center"/>
    </xf>
    <xf numFmtId="10" fontId="44" fillId="40" borderId="0" xfId="0" applyNumberFormat="1" applyFont="1" applyFill="1" applyAlignment="1">
      <alignment horizontal="center"/>
    </xf>
    <xf numFmtId="0" fontId="27" fillId="0" borderId="47" xfId="0" applyFont="1" applyBorder="1"/>
    <xf numFmtId="183" fontId="27" fillId="0" borderId="29" xfId="0" applyNumberFormat="1" applyFont="1" applyBorder="1"/>
    <xf numFmtId="0" fontId="27" fillId="0" borderId="29" xfId="0" applyFont="1" applyBorder="1"/>
    <xf numFmtId="10" fontId="27" fillId="0" borderId="24" xfId="0" applyNumberFormat="1" applyFont="1" applyBorder="1" applyAlignment="1">
      <alignment horizontal="center"/>
    </xf>
    <xf numFmtId="183" fontId="31" fillId="0" borderId="0" xfId="0" applyNumberFormat="1" applyFont="1" applyAlignment="1">
      <alignment horizontal="center"/>
    </xf>
    <xf numFmtId="189" fontId="31" fillId="0" borderId="0" xfId="0" applyNumberFormat="1" applyFont="1"/>
    <xf numFmtId="43" fontId="27" fillId="0" borderId="0" xfId="7072" applyFont="1" applyFill="1" applyBorder="1" applyAlignment="1">
      <alignment horizontal="left" vertical="center"/>
    </xf>
    <xf numFmtId="184" fontId="44" fillId="0" borderId="0" xfId="7072" applyNumberFormat="1" applyFont="1" applyFill="1" applyAlignment="1">
      <alignment horizontal="left" vertical="center"/>
    </xf>
    <xf numFmtId="0" fontId="0" fillId="0" borderId="29" xfId="0" applyBorder="1"/>
    <xf numFmtId="0" fontId="36" fillId="0" borderId="29" xfId="0" applyFont="1" applyBorder="1"/>
    <xf numFmtId="0" fontId="41" fillId="0" borderId="45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justify" vertical="justify" wrapText="1"/>
    </xf>
    <xf numFmtId="0" fontId="41" fillId="0" borderId="11" xfId="0" applyFont="1" applyBorder="1" applyAlignment="1">
      <alignment horizontal="center" vertical="center" wrapText="1"/>
    </xf>
    <xf numFmtId="183" fontId="41" fillId="0" borderId="12" xfId="7071" applyNumberFormat="1" applyFont="1" applyFill="1" applyBorder="1" applyAlignment="1">
      <alignment vertical="center" wrapText="1"/>
    </xf>
    <xf numFmtId="185" fontId="41" fillId="0" borderId="11" xfId="7070" applyNumberFormat="1" applyFont="1" applyFill="1" applyBorder="1" applyAlignment="1">
      <alignment horizontal="right" vertical="center" wrapText="1"/>
    </xf>
    <xf numFmtId="164" fontId="41" fillId="0" borderId="15" xfId="0" applyNumberFormat="1" applyFont="1" applyBorder="1" applyAlignment="1">
      <alignment horizontal="right" vertical="center" wrapText="1"/>
    </xf>
    <xf numFmtId="0" fontId="41" fillId="0" borderId="46" xfId="0" applyFont="1" applyBorder="1" applyAlignment="1">
      <alignment horizontal="justify" vertical="justify" wrapText="1"/>
    </xf>
    <xf numFmtId="0" fontId="41" fillId="0" borderId="46" xfId="0" applyFont="1" applyBorder="1" applyAlignment="1">
      <alignment horizontal="center" vertical="center" wrapText="1"/>
    </xf>
    <xf numFmtId="0" fontId="25" fillId="0" borderId="60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12" xfId="0" applyFont="1" applyBorder="1" applyAlignment="1">
      <alignment vertical="center"/>
    </xf>
    <xf numFmtId="43" fontId="36" fillId="0" borderId="40" xfId="7068" applyFont="1" applyFill="1" applyBorder="1" applyAlignment="1" applyProtection="1">
      <alignment vertical="center" wrapText="1"/>
    </xf>
    <xf numFmtId="43" fontId="36" fillId="0" borderId="44" xfId="7068" applyFont="1" applyFill="1" applyBorder="1" applyAlignment="1" applyProtection="1">
      <alignment vertical="center" wrapText="1"/>
    </xf>
    <xf numFmtId="0" fontId="47" fillId="0" borderId="0" xfId="0" applyFont="1"/>
    <xf numFmtId="167" fontId="0" fillId="0" borderId="0" xfId="7053" applyFont="1"/>
    <xf numFmtId="9" fontId="36" fillId="0" borderId="11" xfId="7054" applyFont="1" applyBorder="1"/>
    <xf numFmtId="9" fontId="36" fillId="0" borderId="64" xfId="7054" applyFont="1" applyBorder="1"/>
    <xf numFmtId="172" fontId="43" fillId="0" borderId="64" xfId="0" applyNumberFormat="1" applyFont="1" applyBorder="1" applyAlignment="1">
      <alignment horizontal="center" vertical="center" wrapText="1"/>
    </xf>
    <xf numFmtId="2" fontId="41" fillId="0" borderId="45" xfId="0" applyNumberFormat="1" applyFont="1" applyBorder="1" applyAlignment="1">
      <alignment horizontal="center" vertical="center" wrapText="1"/>
    </xf>
    <xf numFmtId="2" fontId="43" fillId="0" borderId="12" xfId="0" applyNumberFormat="1" applyFont="1" applyBorder="1" applyAlignment="1">
      <alignment horizontal="center" vertical="center" wrapText="1"/>
    </xf>
    <xf numFmtId="2" fontId="43" fillId="0" borderId="64" xfId="0" applyNumberFormat="1" applyFont="1" applyBorder="1" applyAlignment="1">
      <alignment horizontal="center" vertical="center" wrapText="1"/>
    </xf>
    <xf numFmtId="167" fontId="35" fillId="0" borderId="0" xfId="7053" applyFont="1" applyAlignment="1">
      <alignment horizontal="center"/>
    </xf>
    <xf numFmtId="44" fontId="31" fillId="0" borderId="0" xfId="0" applyNumberFormat="1" applyFont="1" applyAlignment="1">
      <alignment horizontal="center"/>
    </xf>
    <xf numFmtId="44" fontId="52" fillId="0" borderId="11" xfId="0" applyNumberFormat="1" applyFont="1" applyBorder="1"/>
    <xf numFmtId="44" fontId="53" fillId="0" borderId="11" xfId="0" applyNumberFormat="1" applyFont="1" applyBorder="1"/>
    <xf numFmtId="0" fontId="29" fillId="0" borderId="0" xfId="0" applyFont="1" applyAlignment="1">
      <alignment horizontal="center"/>
    </xf>
    <xf numFmtId="0" fontId="39" fillId="33" borderId="20" xfId="0" applyFont="1" applyFill="1" applyBorder="1" applyAlignment="1">
      <alignment horizontal="center" vertical="center"/>
    </xf>
    <xf numFmtId="0" fontId="39" fillId="33" borderId="21" xfId="0" applyFont="1" applyFill="1" applyBorder="1" applyAlignment="1">
      <alignment horizontal="center" vertical="center"/>
    </xf>
    <xf numFmtId="0" fontId="39" fillId="33" borderId="22" xfId="0" applyFont="1" applyFill="1" applyBorder="1" applyAlignment="1">
      <alignment horizontal="center" vertical="center"/>
    </xf>
    <xf numFmtId="0" fontId="28" fillId="33" borderId="25" xfId="0" applyFont="1" applyFill="1" applyBorder="1" applyAlignment="1" applyProtection="1">
      <alignment horizontal="center" vertical="center" wrapText="1"/>
      <protection locked="0"/>
    </xf>
    <xf numFmtId="0" fontId="28" fillId="33" borderId="27" xfId="0" applyFont="1" applyFill="1" applyBorder="1" applyAlignment="1" applyProtection="1">
      <alignment horizontal="center" vertical="center" wrapText="1"/>
      <protection locked="0"/>
    </xf>
    <xf numFmtId="0" fontId="28" fillId="33" borderId="26" xfId="0" applyFont="1" applyFill="1" applyBorder="1" applyAlignment="1" applyProtection="1">
      <alignment horizontal="center" vertical="center" wrapText="1"/>
      <protection locked="0"/>
    </xf>
    <xf numFmtId="0" fontId="28" fillId="33" borderId="16" xfId="0" applyFont="1" applyFill="1" applyBorder="1" applyAlignment="1" applyProtection="1">
      <alignment horizontal="center" vertical="center" wrapText="1"/>
      <protection locked="0"/>
    </xf>
    <xf numFmtId="0" fontId="28" fillId="33" borderId="19" xfId="0" applyFont="1" applyFill="1" applyBorder="1" applyAlignment="1" applyProtection="1">
      <alignment horizontal="center" vertical="center" wrapText="1"/>
      <protection locked="0"/>
    </xf>
    <xf numFmtId="0" fontId="28" fillId="33" borderId="28" xfId="0" applyFont="1" applyFill="1" applyBorder="1" applyAlignment="1" applyProtection="1">
      <alignment horizontal="center" vertical="center" wrapText="1"/>
      <protection locked="0"/>
    </xf>
    <xf numFmtId="0" fontId="28" fillId="33" borderId="23" xfId="0" applyFont="1" applyFill="1" applyBorder="1" applyAlignment="1" applyProtection="1">
      <alignment horizontal="center" vertical="center" wrapText="1"/>
      <protection locked="0"/>
    </xf>
    <xf numFmtId="0" fontId="28" fillId="33" borderId="24" xfId="0" applyFont="1" applyFill="1" applyBorder="1" applyAlignment="1" applyProtection="1">
      <alignment horizontal="center" vertical="center" wrapText="1"/>
      <protection locked="0"/>
    </xf>
    <xf numFmtId="0" fontId="39" fillId="26" borderId="13" xfId="0" applyFont="1" applyFill="1" applyBorder="1" applyAlignment="1">
      <alignment horizontal="center" vertical="center" wrapText="1"/>
    </xf>
    <xf numFmtId="0" fontId="39" fillId="26" borderId="11" xfId="0" applyFont="1" applyFill="1" applyBorder="1" applyAlignment="1">
      <alignment horizontal="center" vertical="center" wrapText="1"/>
    </xf>
    <xf numFmtId="0" fontId="39" fillId="26" borderId="15" xfId="0" applyFont="1" applyFill="1" applyBorder="1" applyAlignment="1">
      <alignment horizontal="center" vertical="center" wrapText="1"/>
    </xf>
    <xf numFmtId="0" fontId="42" fillId="26" borderId="13" xfId="0" applyFont="1" applyFill="1" applyBorder="1" applyAlignment="1">
      <alignment horizontal="right" vertical="center" wrapText="1"/>
    </xf>
    <xf numFmtId="0" fontId="42" fillId="26" borderId="46" xfId="0" applyFont="1" applyFill="1" applyBorder="1" applyAlignment="1">
      <alignment horizontal="right" vertical="center" wrapText="1"/>
    </xf>
    <xf numFmtId="0" fontId="42" fillId="26" borderId="11" xfId="0" applyFont="1" applyFill="1" applyBorder="1" applyAlignment="1">
      <alignment horizontal="right" vertical="center" wrapText="1"/>
    </xf>
    <xf numFmtId="0" fontId="42" fillId="31" borderId="13" xfId="0" applyFont="1" applyFill="1" applyBorder="1" applyAlignment="1">
      <alignment horizontal="right" vertical="center" wrapText="1"/>
    </xf>
    <xf numFmtId="0" fontId="42" fillId="31" borderId="11" xfId="0" applyFont="1" applyFill="1" applyBorder="1" applyAlignment="1">
      <alignment horizontal="right" vertical="center" wrapText="1"/>
    </xf>
    <xf numFmtId="0" fontId="42" fillId="3" borderId="13" xfId="0" applyFont="1" applyFill="1" applyBorder="1" applyAlignment="1">
      <alignment horizontal="right" vertical="center" wrapText="1"/>
    </xf>
    <xf numFmtId="0" fontId="42" fillId="3" borderId="11" xfId="0" applyFont="1" applyFill="1" applyBorder="1" applyAlignment="1">
      <alignment horizontal="right" vertical="center" wrapText="1"/>
    </xf>
    <xf numFmtId="0" fontId="45" fillId="0" borderId="68" xfId="0" applyFont="1" applyBorder="1" applyAlignment="1">
      <alignment horizontal="center"/>
    </xf>
    <xf numFmtId="0" fontId="45" fillId="0" borderId="69" xfId="0" applyFont="1" applyBorder="1" applyAlignment="1">
      <alignment horizontal="center"/>
    </xf>
    <xf numFmtId="0" fontId="25" fillId="0" borderId="71" xfId="0" applyFont="1" applyBorder="1" applyAlignment="1">
      <alignment vertical="center"/>
    </xf>
    <xf numFmtId="0" fontId="25" fillId="0" borderId="49" xfId="0" applyFont="1" applyBorder="1" applyAlignment="1">
      <alignment vertical="center"/>
    </xf>
    <xf numFmtId="0" fontId="25" fillId="0" borderId="72" xfId="0" applyFont="1" applyBorder="1" applyAlignment="1">
      <alignment vertical="center"/>
    </xf>
    <xf numFmtId="0" fontId="25" fillId="0" borderId="60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12" xfId="0" applyFont="1" applyBorder="1" applyAlignment="1">
      <alignment vertical="center"/>
    </xf>
    <xf numFmtId="0" fontId="43" fillId="0" borderId="20" xfId="0" applyFont="1" applyBorder="1" applyAlignment="1">
      <alignment horizontal="left"/>
    </xf>
    <xf numFmtId="0" fontId="43" fillId="0" borderId="21" xfId="0" applyFont="1" applyBorder="1" applyAlignment="1">
      <alignment horizontal="left"/>
    </xf>
    <xf numFmtId="0" fontId="43" fillId="0" borderId="22" xfId="0" applyFont="1" applyBorder="1" applyAlignment="1">
      <alignment horizontal="left"/>
    </xf>
    <xf numFmtId="186" fontId="43" fillId="0" borderId="20" xfId="0" applyNumberFormat="1" applyFont="1" applyBorder="1" applyAlignment="1">
      <alignment horizontal="left"/>
    </xf>
    <xf numFmtId="186" fontId="43" fillId="0" borderId="21" xfId="0" applyNumberFormat="1" applyFont="1" applyBorder="1" applyAlignment="1">
      <alignment horizontal="left"/>
    </xf>
    <xf numFmtId="186" fontId="43" fillId="0" borderId="22" xfId="0" applyNumberFormat="1" applyFont="1" applyBorder="1" applyAlignment="1">
      <alignment horizontal="left"/>
    </xf>
    <xf numFmtId="43" fontId="45" fillId="0" borderId="68" xfId="0" applyNumberFormat="1" applyFont="1" applyBorder="1" applyAlignment="1">
      <alignment horizontal="center"/>
    </xf>
    <xf numFmtId="43" fontId="45" fillId="0" borderId="69" xfId="0" applyNumberFormat="1" applyFont="1" applyBorder="1" applyAlignment="1">
      <alignment horizontal="center"/>
    </xf>
    <xf numFmtId="43" fontId="43" fillId="0" borderId="71" xfId="0" applyNumberFormat="1" applyFont="1" applyBorder="1" applyAlignment="1">
      <alignment horizontal="center"/>
    </xf>
    <xf numFmtId="43" fontId="43" fillId="0" borderId="72" xfId="0" applyNumberFormat="1" applyFont="1" applyBorder="1" applyAlignment="1">
      <alignment horizontal="center"/>
    </xf>
    <xf numFmtId="0" fontId="43" fillId="0" borderId="73" xfId="0" applyFont="1" applyBorder="1" applyAlignment="1">
      <alignment horizontal="left"/>
    </xf>
    <xf numFmtId="0" fontId="43" fillId="0" borderId="16" xfId="0" applyFont="1" applyBorder="1" applyAlignment="1">
      <alignment horizontal="left"/>
    </xf>
    <xf numFmtId="0" fontId="43" fillId="0" borderId="19" xfId="0" applyFont="1" applyBorder="1" applyAlignment="1">
      <alignment horizontal="left"/>
    </xf>
    <xf numFmtId="0" fontId="43" fillId="0" borderId="47" xfId="0" applyFont="1" applyBorder="1" applyAlignment="1">
      <alignment horizontal="left"/>
    </xf>
    <xf numFmtId="0" fontId="43" fillId="0" borderId="29" xfId="0" applyFont="1" applyBorder="1" applyAlignment="1">
      <alignment horizontal="left"/>
    </xf>
    <xf numFmtId="0" fontId="43" fillId="0" borderId="24" xfId="0" applyFont="1" applyBorder="1" applyAlignment="1">
      <alignment horizontal="left"/>
    </xf>
    <xf numFmtId="0" fontId="43" fillId="0" borderId="71" xfId="0" applyFont="1" applyBorder="1" applyAlignment="1">
      <alignment horizontal="left"/>
    </xf>
    <xf numFmtId="0" fontId="43" fillId="0" borderId="49" xfId="0" applyFont="1" applyBorder="1" applyAlignment="1">
      <alignment horizontal="left"/>
    </xf>
    <xf numFmtId="0" fontId="43" fillId="0" borderId="72" xfId="0" applyFont="1" applyBorder="1" applyAlignment="1">
      <alignment horizontal="left"/>
    </xf>
    <xf numFmtId="0" fontId="43" fillId="0" borderId="60" xfId="0" applyFont="1" applyBorder="1" applyAlignment="1">
      <alignment horizontal="left"/>
    </xf>
    <xf numFmtId="0" fontId="43" fillId="0" borderId="61" xfId="0" applyFont="1" applyBorder="1" applyAlignment="1">
      <alignment horizontal="left"/>
    </xf>
    <xf numFmtId="0" fontId="43" fillId="0" borderId="12" xfId="0" applyFont="1" applyBorder="1" applyAlignment="1">
      <alignment horizontal="left"/>
    </xf>
    <xf numFmtId="0" fontId="45" fillId="0" borderId="17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5" fillId="0" borderId="18" xfId="0" applyFont="1" applyBorder="1" applyAlignment="1">
      <alignment horizontal="center"/>
    </xf>
    <xf numFmtId="0" fontId="43" fillId="0" borderId="48" xfId="0" applyFont="1" applyBorder="1" applyAlignment="1">
      <alignment horizontal="center"/>
    </xf>
    <xf numFmtId="0" fontId="43" fillId="0" borderId="49" xfId="0" applyFont="1" applyBorder="1" applyAlignment="1">
      <alignment horizontal="center"/>
    </xf>
    <xf numFmtId="0" fontId="43" fillId="0" borderId="50" xfId="0" applyFont="1" applyBorder="1" applyAlignment="1">
      <alignment horizontal="center"/>
    </xf>
    <xf numFmtId="166" fontId="43" fillId="0" borderId="75" xfId="0" applyNumberFormat="1" applyFont="1" applyBorder="1" applyAlignment="1">
      <alignment horizontal="center"/>
    </xf>
    <xf numFmtId="166" fontId="43" fillId="0" borderId="83" xfId="0" applyNumberFormat="1" applyFont="1" applyBorder="1" applyAlignment="1">
      <alignment horizontal="center"/>
    </xf>
    <xf numFmtId="166" fontId="43" fillId="0" borderId="78" xfId="0" applyNumberFormat="1" applyFont="1" applyBorder="1" applyAlignment="1">
      <alignment horizontal="center"/>
    </xf>
    <xf numFmtId="0" fontId="45" fillId="0" borderId="51" xfId="0" applyFont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3" fillId="0" borderId="52" xfId="0" applyFont="1" applyBorder="1" applyAlignment="1">
      <alignment horizontal="center" vertical="center" wrapText="1"/>
    </xf>
    <xf numFmtId="0" fontId="43" fillId="0" borderId="53" xfId="0" applyFont="1" applyBorder="1" applyAlignment="1">
      <alignment horizontal="center" vertical="center" wrapText="1"/>
    </xf>
    <xf numFmtId="0" fontId="43" fillId="0" borderId="54" xfId="0" applyFont="1" applyBorder="1" applyAlignment="1">
      <alignment horizontal="center" vertical="center" wrapText="1"/>
    </xf>
    <xf numFmtId="0" fontId="43" fillId="0" borderId="57" xfId="0" applyFont="1" applyBorder="1" applyAlignment="1">
      <alignment horizontal="center" vertical="center" wrapText="1"/>
    </xf>
    <xf numFmtId="0" fontId="43" fillId="0" borderId="58" xfId="0" applyFont="1" applyBorder="1" applyAlignment="1">
      <alignment horizontal="center" vertical="center" wrapText="1"/>
    </xf>
    <xf numFmtId="0" fontId="43" fillId="0" borderId="59" xfId="0" applyFont="1" applyBorder="1" applyAlignment="1">
      <alignment horizontal="center" vertical="center" wrapText="1"/>
    </xf>
    <xf numFmtId="0" fontId="43" fillId="0" borderId="60" xfId="0" applyFont="1" applyBorder="1" applyAlignment="1">
      <alignment horizontal="center"/>
    </xf>
    <xf numFmtId="0" fontId="43" fillId="0" borderId="61" xfId="0" applyFont="1" applyBorder="1" applyAlignment="1">
      <alignment horizontal="center"/>
    </xf>
    <xf numFmtId="0" fontId="43" fillId="0" borderId="11" xfId="0" applyFont="1" applyBorder="1" applyAlignment="1">
      <alignment horizontal="center" vertical="center" wrapText="1"/>
    </xf>
    <xf numFmtId="43" fontId="43" fillId="0" borderId="60" xfId="0" applyNumberFormat="1" applyFont="1" applyBorder="1" applyAlignment="1">
      <alignment horizontal="center"/>
    </xf>
    <xf numFmtId="43" fontId="43" fillId="0" borderId="12" xfId="0" applyNumberFormat="1" applyFont="1" applyBorder="1" applyAlignment="1">
      <alignment horizontal="center"/>
    </xf>
    <xf numFmtId="0" fontId="45" fillId="0" borderId="57" xfId="0" applyFont="1" applyBorder="1" applyAlignment="1">
      <alignment horizontal="left" vertical="center" wrapText="1"/>
    </xf>
    <xf numFmtId="0" fontId="45" fillId="0" borderId="58" xfId="0" applyFont="1" applyBorder="1" applyAlignment="1">
      <alignment horizontal="left" vertical="center" wrapText="1"/>
    </xf>
    <xf numFmtId="0" fontId="45" fillId="0" borderId="67" xfId="0" applyFont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/>
    </xf>
    <xf numFmtId="43" fontId="36" fillId="0" borderId="40" xfId="7068" applyFont="1" applyFill="1" applyBorder="1" applyAlignment="1" applyProtection="1">
      <alignment vertical="center" wrapText="1"/>
    </xf>
    <xf numFmtId="43" fontId="36" fillId="0" borderId="44" xfId="7068" applyFont="1" applyFill="1" applyBorder="1" applyAlignment="1" applyProtection="1">
      <alignment vertical="center" wrapText="1"/>
    </xf>
    <xf numFmtId="0" fontId="36" fillId="30" borderId="31" xfId="7066" applyFont="1" applyFill="1" applyBorder="1" applyAlignment="1">
      <alignment horizontal="center" vertical="center"/>
    </xf>
    <xf numFmtId="0" fontId="37" fillId="30" borderId="40" xfId="7066" applyFont="1" applyFill="1" applyBorder="1" applyAlignment="1">
      <alignment horizontal="center" vertical="center" wrapText="1"/>
    </xf>
    <xf numFmtId="0" fontId="37" fillId="30" borderId="32" xfId="7066" applyFont="1" applyFill="1" applyBorder="1" applyAlignment="1">
      <alignment horizontal="center" vertical="center" wrapText="1"/>
    </xf>
    <xf numFmtId="0" fontId="37" fillId="30" borderId="44" xfId="7066" applyFont="1" applyFill="1" applyBorder="1" applyAlignment="1">
      <alignment horizontal="center" vertical="center" wrapText="1"/>
    </xf>
    <xf numFmtId="172" fontId="36" fillId="32" borderId="31" xfId="7066" applyNumberFormat="1" applyFont="1" applyFill="1" applyBorder="1" applyAlignment="1">
      <alignment horizontal="center" vertical="center" wrapText="1"/>
    </xf>
    <xf numFmtId="0" fontId="36" fillId="32" borderId="33" xfId="7066" applyFont="1" applyFill="1" applyBorder="1" applyAlignment="1">
      <alignment horizontal="center" vertical="center" wrapText="1"/>
    </xf>
    <xf numFmtId="0" fontId="36" fillId="32" borderId="34" xfId="7066" applyFont="1" applyFill="1" applyBorder="1" applyAlignment="1">
      <alignment horizontal="center" vertical="center" wrapText="1"/>
    </xf>
    <xf numFmtId="0" fontId="36" fillId="32" borderId="35" xfId="7066" applyFont="1" applyFill="1" applyBorder="1" applyAlignment="1">
      <alignment horizontal="center" vertical="center" wrapText="1"/>
    </xf>
    <xf numFmtId="0" fontId="36" fillId="32" borderId="41" xfId="7066" applyFont="1" applyFill="1" applyBorder="1" applyAlignment="1">
      <alignment horizontal="center" vertical="center" wrapText="1"/>
    </xf>
    <xf numFmtId="0" fontId="36" fillId="32" borderId="0" xfId="7066" applyFont="1" applyFill="1" applyAlignment="1">
      <alignment horizontal="center" vertical="center" wrapText="1"/>
    </xf>
    <xf numFmtId="0" fontId="36" fillId="32" borderId="42" xfId="7066" applyFont="1" applyFill="1" applyBorder="1" applyAlignment="1">
      <alignment horizontal="center" vertical="center" wrapText="1"/>
    </xf>
    <xf numFmtId="0" fontId="36" fillId="32" borderId="37" xfId="7066" applyFont="1" applyFill="1" applyBorder="1" applyAlignment="1">
      <alignment horizontal="center" vertical="center" wrapText="1"/>
    </xf>
    <xf numFmtId="0" fontId="36" fillId="32" borderId="30" xfId="7066" applyFont="1" applyFill="1" applyBorder="1" applyAlignment="1">
      <alignment horizontal="center" vertical="center" wrapText="1"/>
    </xf>
    <xf numFmtId="0" fontId="36" fillId="32" borderId="38" xfId="7066" applyFont="1" applyFill="1" applyBorder="1" applyAlignment="1">
      <alignment horizontal="center" vertical="center" wrapText="1"/>
    </xf>
    <xf numFmtId="0" fontId="2" fillId="32" borderId="31" xfId="7066" applyFont="1" applyFill="1" applyBorder="1" applyAlignment="1">
      <alignment horizontal="center" vertical="center" wrapText="1"/>
    </xf>
    <xf numFmtId="0" fontId="24" fillId="34" borderId="36" xfId="7066" applyFont="1" applyFill="1" applyBorder="1" applyAlignment="1">
      <alignment horizontal="center" vertical="center"/>
    </xf>
    <xf numFmtId="0" fontId="24" fillId="34" borderId="43" xfId="7066" applyFont="1" applyFill="1" applyBorder="1" applyAlignment="1">
      <alignment horizontal="center" vertical="center"/>
    </xf>
    <xf numFmtId="0" fontId="24" fillId="34" borderId="39" xfId="7066" applyFont="1" applyFill="1" applyBorder="1" applyAlignment="1">
      <alignment horizontal="center" vertical="center"/>
    </xf>
    <xf numFmtId="43" fontId="24" fillId="34" borderId="36" xfId="7066" applyNumberFormat="1" applyFont="1" applyFill="1" applyBorder="1" applyAlignment="1">
      <alignment horizontal="center" vertical="center" wrapText="1"/>
    </xf>
    <xf numFmtId="43" fontId="24" fillId="34" borderId="43" xfId="7066" applyNumberFormat="1" applyFont="1" applyFill="1" applyBorder="1" applyAlignment="1">
      <alignment horizontal="center" vertical="center" wrapText="1"/>
    </xf>
    <xf numFmtId="43" fontId="24" fillId="34" borderId="39" xfId="7066" applyNumberFormat="1" applyFont="1" applyFill="1" applyBorder="1" applyAlignment="1">
      <alignment horizontal="center" vertical="center" wrapText="1"/>
    </xf>
    <xf numFmtId="0" fontId="27" fillId="0" borderId="0" xfId="7066" applyFont="1" applyAlignment="1">
      <alignment horizontal="center" vertical="center"/>
    </xf>
    <xf numFmtId="0" fontId="27" fillId="0" borderId="0" xfId="7065" applyFont="1" applyAlignment="1">
      <alignment horizontal="center" vertical="center" wrapText="1"/>
    </xf>
    <xf numFmtId="0" fontId="28" fillId="29" borderId="30" xfId="7066" applyFont="1" applyFill="1" applyBorder="1" applyAlignment="1">
      <alignment horizontal="center" vertical="center"/>
    </xf>
    <xf numFmtId="0" fontId="33" fillId="32" borderId="40" xfId="7066" applyFont="1" applyFill="1" applyBorder="1" applyAlignment="1">
      <alignment horizontal="left" vertical="center"/>
    </xf>
    <xf numFmtId="0" fontId="33" fillId="32" borderId="32" xfId="7066" applyFont="1" applyFill="1" applyBorder="1" applyAlignment="1">
      <alignment horizontal="left" vertical="center"/>
    </xf>
    <xf numFmtId="0" fontId="33" fillId="32" borderId="44" xfId="7066" applyFont="1" applyFill="1" applyBorder="1" applyAlignment="1">
      <alignment horizontal="left" vertical="center"/>
    </xf>
    <xf numFmtId="0" fontId="35" fillId="30" borderId="31" xfId="7066" applyFont="1" applyFill="1" applyBorder="1" applyAlignment="1">
      <alignment horizontal="center" vertical="center"/>
    </xf>
    <xf numFmtId="0" fontId="35" fillId="0" borderId="31" xfId="7066" applyFont="1" applyBorder="1" applyAlignment="1">
      <alignment horizontal="center" vertical="center"/>
    </xf>
    <xf numFmtId="43" fontId="38" fillId="35" borderId="40" xfId="7068" applyFont="1" applyFill="1" applyBorder="1" applyAlignment="1" applyProtection="1">
      <alignment horizontal="center" vertical="center" wrapText="1"/>
    </xf>
    <xf numFmtId="43" fontId="38" fillId="35" borderId="44" xfId="7068" applyFont="1" applyFill="1" applyBorder="1" applyAlignment="1" applyProtection="1">
      <alignment horizontal="center" vertical="center" wrapText="1"/>
    </xf>
    <xf numFmtId="2" fontId="36" fillId="32" borderId="31" xfId="7066" applyNumberFormat="1" applyFont="1" applyFill="1" applyBorder="1" applyAlignment="1">
      <alignment horizontal="center" vertical="center" wrapText="1"/>
    </xf>
    <xf numFmtId="0" fontId="47" fillId="41" borderId="20" xfId="0" applyFont="1" applyFill="1" applyBorder="1" applyAlignment="1">
      <alignment horizontal="center" wrapText="1"/>
    </xf>
    <xf numFmtId="0" fontId="47" fillId="41" borderId="21" xfId="0" applyFont="1" applyFill="1" applyBorder="1" applyAlignment="1">
      <alignment horizontal="center" wrapText="1"/>
    </xf>
    <xf numFmtId="0" fontId="47" fillId="41" borderId="22" xfId="0" applyFont="1" applyFill="1" applyBorder="1" applyAlignment="1">
      <alignment horizontal="center" wrapText="1"/>
    </xf>
    <xf numFmtId="0" fontId="47" fillId="41" borderId="73" xfId="0" applyFont="1" applyFill="1" applyBorder="1" applyAlignment="1">
      <alignment horizontal="center" vertical="center"/>
    </xf>
    <xf numFmtId="0" fontId="47" fillId="41" borderId="16" xfId="0" applyFont="1" applyFill="1" applyBorder="1" applyAlignment="1">
      <alignment horizontal="center" vertical="center"/>
    </xf>
    <xf numFmtId="0" fontId="47" fillId="41" borderId="19" xfId="0" applyFont="1" applyFill="1" applyBorder="1" applyAlignment="1">
      <alignment horizontal="center" vertical="center"/>
    </xf>
    <xf numFmtId="183" fontId="47" fillId="0" borderId="0" xfId="0" applyNumberFormat="1" applyFont="1" applyAlignment="1">
      <alignment horizontal="center"/>
    </xf>
    <xf numFmtId="183" fontId="0" fillId="0" borderId="0" xfId="0" applyNumberFormat="1" applyAlignment="1">
      <alignment horizontal="center"/>
    </xf>
    <xf numFmtId="183" fontId="29" fillId="0" borderId="0" xfId="0" applyNumberFormat="1" applyFont="1" applyAlignment="1">
      <alignment horizontal="center"/>
    </xf>
    <xf numFmtId="183" fontId="31" fillId="0" borderId="0" xfId="0" applyNumberFormat="1" applyFont="1" applyAlignment="1">
      <alignment horizontal="center"/>
    </xf>
    <xf numFmtId="0" fontId="29" fillId="42" borderId="82" xfId="7090" applyFont="1" applyFill="1" applyBorder="1" applyAlignment="1">
      <alignment horizontal="center" vertical="top" wrapText="1"/>
    </xf>
    <xf numFmtId="0" fontId="29" fillId="42" borderId="0" xfId="7090" applyFont="1" applyFill="1" applyAlignment="1">
      <alignment horizontal="center" vertical="top" wrapText="1"/>
    </xf>
    <xf numFmtId="0" fontId="29" fillId="42" borderId="55" xfId="7090" applyFont="1" applyFill="1" applyBorder="1" applyAlignment="1">
      <alignment horizontal="center" vertical="top" wrapText="1"/>
    </xf>
    <xf numFmtId="0" fontId="27" fillId="42" borderId="48" xfId="0" applyFont="1" applyFill="1" applyBorder="1" applyAlignment="1">
      <alignment horizontal="center"/>
    </xf>
    <xf numFmtId="0" fontId="27" fillId="42" borderId="49" xfId="0" applyFont="1" applyFill="1" applyBorder="1" applyAlignment="1">
      <alignment horizontal="center"/>
    </xf>
    <xf numFmtId="0" fontId="27" fillId="42" borderId="50" xfId="0" applyFont="1" applyFill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27" fillId="0" borderId="50" xfId="0" applyFont="1" applyBorder="1" applyAlignment="1">
      <alignment horizontal="center"/>
    </xf>
    <xf numFmtId="184" fontId="25" fillId="0" borderId="0" xfId="7072" applyNumberFormat="1" applyFont="1" applyFill="1" applyAlignment="1">
      <alignment horizontal="left" vertical="center"/>
    </xf>
    <xf numFmtId="0" fontId="47" fillId="36" borderId="11" xfId="0" applyFont="1" applyFill="1" applyBorder="1" applyAlignment="1">
      <alignment horizontal="center" vertical="center" wrapText="1"/>
    </xf>
    <xf numFmtId="0" fontId="25" fillId="39" borderId="45" xfId="0" applyFont="1" applyFill="1" applyBorder="1" applyAlignment="1">
      <alignment horizontal="left" vertical="center"/>
    </xf>
    <xf numFmtId="0" fontId="25" fillId="39" borderId="61" xfId="0" applyFont="1" applyFill="1" applyBorder="1" applyAlignment="1">
      <alignment horizontal="left" vertical="center"/>
    </xf>
    <xf numFmtId="0" fontId="25" fillId="39" borderId="11" xfId="0" applyFont="1" applyFill="1" applyBorder="1" applyAlignment="1">
      <alignment horizontal="center" vertical="center"/>
    </xf>
    <xf numFmtId="166" fontId="0" fillId="0" borderId="6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47" fillId="3" borderId="11" xfId="0" applyFont="1" applyFill="1" applyBorder="1" applyAlignment="1">
      <alignment horizontal="center" vertical="center" wrapText="1"/>
    </xf>
    <xf numFmtId="43" fontId="30" fillId="0" borderId="0" xfId="7072" applyFont="1" applyFill="1" applyBorder="1" applyAlignment="1">
      <alignment horizontal="left" vertical="center"/>
    </xf>
  </cellXfs>
  <cellStyles count="7091">
    <cellStyle name="20% - Énfasis1 2" xfId="2940" xr:uid="{00000000-0005-0000-0000-000000000000}"/>
    <cellStyle name="20% - Énfasis2 2" xfId="2941" xr:uid="{00000000-0005-0000-0000-000001000000}"/>
    <cellStyle name="20% - Énfasis3 2" xfId="2942" xr:uid="{00000000-0005-0000-0000-000002000000}"/>
    <cellStyle name="20% - Énfasis4 2" xfId="2943" xr:uid="{00000000-0005-0000-0000-000003000000}"/>
    <cellStyle name="20% - Énfasis5 2" xfId="2944" xr:uid="{00000000-0005-0000-0000-000004000000}"/>
    <cellStyle name="20% - Énfasis6 2" xfId="2945" xr:uid="{00000000-0005-0000-0000-000005000000}"/>
    <cellStyle name="40% - Énfasis1 2" xfId="2946" xr:uid="{00000000-0005-0000-0000-000006000000}"/>
    <cellStyle name="40% - Énfasis2 2" xfId="2947" xr:uid="{00000000-0005-0000-0000-000007000000}"/>
    <cellStyle name="40% - Énfasis3 2" xfId="2948" xr:uid="{00000000-0005-0000-0000-000008000000}"/>
    <cellStyle name="40% - Énfasis4 2" xfId="2949" xr:uid="{00000000-0005-0000-0000-000009000000}"/>
    <cellStyle name="40% - Énfasis5 2" xfId="2950" xr:uid="{00000000-0005-0000-0000-00000A000000}"/>
    <cellStyle name="40% - Énfasis6 2" xfId="2951" xr:uid="{00000000-0005-0000-0000-00000B000000}"/>
    <cellStyle name="60% - Énfasis1 2" xfId="2952" xr:uid="{00000000-0005-0000-0000-00000C000000}"/>
    <cellStyle name="60% - Énfasis2 2" xfId="2953" xr:uid="{00000000-0005-0000-0000-00000D000000}"/>
    <cellStyle name="60% - Énfasis3 2" xfId="2954" xr:uid="{00000000-0005-0000-0000-00000E000000}"/>
    <cellStyle name="60% - Énfasis4 2" xfId="2955" xr:uid="{00000000-0005-0000-0000-00000F000000}"/>
    <cellStyle name="60% - Énfasis5 2" xfId="2956" xr:uid="{00000000-0005-0000-0000-000010000000}"/>
    <cellStyle name="60% - Énfasis6 2" xfId="2957" xr:uid="{00000000-0005-0000-0000-000011000000}"/>
    <cellStyle name="Buena 2" xfId="2958" xr:uid="{00000000-0005-0000-0000-000012000000}"/>
    <cellStyle name="Cálculo 2" xfId="2959" xr:uid="{00000000-0005-0000-0000-000013000000}"/>
    <cellStyle name="Cálculo 2 2" xfId="2960" xr:uid="{00000000-0005-0000-0000-000014000000}"/>
    <cellStyle name="Cálculo 2 3" xfId="2961" xr:uid="{00000000-0005-0000-0000-000015000000}"/>
    <cellStyle name="Cálculo 2 4" xfId="2962" xr:uid="{00000000-0005-0000-0000-000016000000}"/>
    <cellStyle name="Cálculo 2 5" xfId="2963" xr:uid="{00000000-0005-0000-0000-000017000000}"/>
    <cellStyle name="Cálculo 2 6" xfId="3010" xr:uid="{00000000-0005-0000-0000-000018000000}"/>
    <cellStyle name="Cálculo 2 7" xfId="3011" xr:uid="{00000000-0005-0000-0000-000019000000}"/>
    <cellStyle name="Cálculo 3" xfId="2964" xr:uid="{00000000-0005-0000-0000-00001A000000}"/>
    <cellStyle name="Cálculo 3 2" xfId="3012" xr:uid="{00000000-0005-0000-0000-00001B000000}"/>
    <cellStyle name="Cálculo 3 3" xfId="3013" xr:uid="{00000000-0005-0000-0000-00001C000000}"/>
    <cellStyle name="Celda de comprobación 2" xfId="2965" xr:uid="{00000000-0005-0000-0000-00001D000000}"/>
    <cellStyle name="Celda vinculada 2" xfId="2966" xr:uid="{00000000-0005-0000-0000-00001E000000}"/>
    <cellStyle name="Coma 2" xfId="891" xr:uid="{00000000-0005-0000-0000-00001F000000}"/>
    <cellStyle name="Coma 2 2" xfId="3014" xr:uid="{00000000-0005-0000-0000-000020000000}"/>
    <cellStyle name="Coma 2 3" xfId="7047" xr:uid="{00000000-0005-0000-0000-000021000000}"/>
    <cellStyle name="Comma" xfId="892" xr:uid="{00000000-0005-0000-0000-000022000000}"/>
    <cellStyle name="Comma 3" xfId="7062" xr:uid="{00000000-0005-0000-0000-000023000000}"/>
    <cellStyle name="Currency" xfId="893" xr:uid="{00000000-0005-0000-0000-000024000000}"/>
    <cellStyle name="Date" xfId="894" xr:uid="{00000000-0005-0000-0000-000025000000}"/>
    <cellStyle name="Encabezado 4 2" xfId="2967" xr:uid="{00000000-0005-0000-0000-000026000000}"/>
    <cellStyle name="Énfasis1 2" xfId="2968" xr:uid="{00000000-0005-0000-0000-000027000000}"/>
    <cellStyle name="Énfasis2 2" xfId="2969" xr:uid="{00000000-0005-0000-0000-000028000000}"/>
    <cellStyle name="Énfasis3 2" xfId="2970" xr:uid="{00000000-0005-0000-0000-000029000000}"/>
    <cellStyle name="Énfasis4 2" xfId="2971" xr:uid="{00000000-0005-0000-0000-00002A000000}"/>
    <cellStyle name="Énfasis5 2" xfId="2972" xr:uid="{00000000-0005-0000-0000-00002B000000}"/>
    <cellStyle name="Énfasis6 2" xfId="2973" xr:uid="{00000000-0005-0000-0000-00002C000000}"/>
    <cellStyle name="Entrada 2" xfId="2974" xr:uid="{00000000-0005-0000-0000-00002D000000}"/>
    <cellStyle name="Entrada 2 2" xfId="2975" xr:uid="{00000000-0005-0000-0000-00002E000000}"/>
    <cellStyle name="Entrada 2 3" xfId="2976" xr:uid="{00000000-0005-0000-0000-00002F000000}"/>
    <cellStyle name="Entrada 2 4" xfId="2977" xr:uid="{00000000-0005-0000-0000-000030000000}"/>
    <cellStyle name="Entrada 2 5" xfId="2978" xr:uid="{00000000-0005-0000-0000-000031000000}"/>
    <cellStyle name="Entrada 2 6" xfId="3015" xr:uid="{00000000-0005-0000-0000-000032000000}"/>
    <cellStyle name="Entrada 2 7" xfId="3016" xr:uid="{00000000-0005-0000-0000-000033000000}"/>
    <cellStyle name="Entrada 3" xfId="2979" xr:uid="{00000000-0005-0000-0000-000034000000}"/>
    <cellStyle name="Entrada 3 2" xfId="3017" xr:uid="{00000000-0005-0000-0000-000035000000}"/>
    <cellStyle name="Entrada 3 3" xfId="3018" xr:uid="{00000000-0005-0000-0000-000036000000}"/>
    <cellStyle name="Euro" xfId="895" xr:uid="{00000000-0005-0000-0000-000037000000}"/>
    <cellStyle name="Euro 2" xfId="896" xr:uid="{00000000-0005-0000-0000-000038000000}"/>
    <cellStyle name="Fixed" xfId="897" xr:uid="{00000000-0005-0000-0000-000039000000}"/>
    <cellStyle name="Heading1" xfId="898" xr:uid="{00000000-0005-0000-0000-00003A000000}"/>
    <cellStyle name="Heading2" xfId="899" xr:uid="{00000000-0005-0000-0000-00003B000000}"/>
    <cellStyle name="Incorrecto 2" xfId="2980" xr:uid="{00000000-0005-0000-0000-00003D000000}"/>
    <cellStyle name="Millares" xfId="7052" builtinId="3"/>
    <cellStyle name="Millares [0]" xfId="7071" builtinId="6"/>
    <cellStyle name="Millares [0] 2" xfId="3" xr:uid="{00000000-0005-0000-0000-000040000000}"/>
    <cellStyle name="Millares [0] 2 10" xfId="3004" xr:uid="{00000000-0005-0000-0000-000041000000}"/>
    <cellStyle name="Millares [0] 2 10 2" xfId="3019" xr:uid="{00000000-0005-0000-0000-000042000000}"/>
    <cellStyle name="Millares [0] 2 11" xfId="3020" xr:uid="{00000000-0005-0000-0000-000043000000}"/>
    <cellStyle name="Millares [0] 2 2" xfId="72" xr:uid="{00000000-0005-0000-0000-000044000000}"/>
    <cellStyle name="Millares [0] 2 2 2" xfId="248" xr:uid="{00000000-0005-0000-0000-000045000000}"/>
    <cellStyle name="Millares [0] 2 2 2 2" xfId="535" xr:uid="{00000000-0005-0000-0000-000046000000}"/>
    <cellStyle name="Millares [0] 2 2 2 2 2" xfId="883" xr:uid="{00000000-0005-0000-0000-000047000000}"/>
    <cellStyle name="Millares [0] 2 2 2 2 2 2" xfId="3021" xr:uid="{00000000-0005-0000-0000-000048000000}"/>
    <cellStyle name="Millares [0] 2 2 2 2 3" xfId="888" xr:uid="{00000000-0005-0000-0000-000049000000}"/>
    <cellStyle name="Millares [0] 2 2 2 2 3 2" xfId="3022" xr:uid="{00000000-0005-0000-0000-00004A000000}"/>
    <cellStyle name="Millares [0] 2 2 2 2 4" xfId="3009" xr:uid="{00000000-0005-0000-0000-00004B000000}"/>
    <cellStyle name="Millares [0] 2 2 2 2 4 2" xfId="3023" xr:uid="{00000000-0005-0000-0000-00004C000000}"/>
    <cellStyle name="Millares [0] 2 2 2 2 5" xfId="3024" xr:uid="{00000000-0005-0000-0000-00004D000000}"/>
    <cellStyle name="Millares [0] 2 2 2 3" xfId="822" xr:uid="{00000000-0005-0000-0000-00004E000000}"/>
    <cellStyle name="Millares [0] 2 2 2 3 2" xfId="900" xr:uid="{00000000-0005-0000-0000-00004F000000}"/>
    <cellStyle name="Millares [0] 2 2 2 3 2 2" xfId="3025" xr:uid="{00000000-0005-0000-0000-000050000000}"/>
    <cellStyle name="Millares [0] 2 2 2 3 3" xfId="901" xr:uid="{00000000-0005-0000-0000-000051000000}"/>
    <cellStyle name="Millares [0] 2 2 2 3 3 2" xfId="3026" xr:uid="{00000000-0005-0000-0000-000052000000}"/>
    <cellStyle name="Millares [0] 2 2 2 3 4" xfId="3027" xr:uid="{00000000-0005-0000-0000-000053000000}"/>
    <cellStyle name="Millares [0] 2 2 2 3 4 2" xfId="3028" xr:uid="{00000000-0005-0000-0000-000054000000}"/>
    <cellStyle name="Millares [0] 2 2 2 3 5" xfId="3029" xr:uid="{00000000-0005-0000-0000-000055000000}"/>
    <cellStyle name="Millares [0] 2 2 2 4" xfId="902" xr:uid="{00000000-0005-0000-0000-000056000000}"/>
    <cellStyle name="Millares [0] 2 2 2 4 2" xfId="3030" xr:uid="{00000000-0005-0000-0000-000057000000}"/>
    <cellStyle name="Millares [0] 2 2 2 5" xfId="903" xr:uid="{00000000-0005-0000-0000-000058000000}"/>
    <cellStyle name="Millares [0] 2 2 2 5 2" xfId="3031" xr:uid="{00000000-0005-0000-0000-000059000000}"/>
    <cellStyle name="Millares [0] 2 2 2 6" xfId="904" xr:uid="{00000000-0005-0000-0000-00005A000000}"/>
    <cellStyle name="Millares [0] 2 2 2 6 2" xfId="3032" xr:uid="{00000000-0005-0000-0000-00005B000000}"/>
    <cellStyle name="Millares [0] 2 2 2 7" xfId="3033" xr:uid="{00000000-0005-0000-0000-00005C000000}"/>
    <cellStyle name="Millares [0] 2 2 3" xfId="359" xr:uid="{00000000-0005-0000-0000-00005D000000}"/>
    <cellStyle name="Millares [0] 2 2 3 2" xfId="905" xr:uid="{00000000-0005-0000-0000-00005E000000}"/>
    <cellStyle name="Millares [0] 2 2 3 2 2" xfId="3034" xr:uid="{00000000-0005-0000-0000-00005F000000}"/>
    <cellStyle name="Millares [0] 2 2 3 3" xfId="906" xr:uid="{00000000-0005-0000-0000-000060000000}"/>
    <cellStyle name="Millares [0] 2 2 3 3 2" xfId="3035" xr:uid="{00000000-0005-0000-0000-000061000000}"/>
    <cellStyle name="Millares [0] 2 2 3 4" xfId="3036" xr:uid="{00000000-0005-0000-0000-000062000000}"/>
    <cellStyle name="Millares [0] 2 2 3 4 2" xfId="3037" xr:uid="{00000000-0005-0000-0000-000063000000}"/>
    <cellStyle name="Millares [0] 2 2 3 5" xfId="3038" xr:uid="{00000000-0005-0000-0000-000064000000}"/>
    <cellStyle name="Millares [0] 2 2 4" xfId="646" xr:uid="{00000000-0005-0000-0000-000065000000}"/>
    <cellStyle name="Millares [0] 2 2 4 2" xfId="907" xr:uid="{00000000-0005-0000-0000-000066000000}"/>
    <cellStyle name="Millares [0] 2 2 4 2 2" xfId="3039" xr:uid="{00000000-0005-0000-0000-000067000000}"/>
    <cellStyle name="Millares [0] 2 2 4 3" xfId="908" xr:uid="{00000000-0005-0000-0000-000068000000}"/>
    <cellStyle name="Millares [0] 2 2 4 3 2" xfId="3040" xr:uid="{00000000-0005-0000-0000-000069000000}"/>
    <cellStyle name="Millares [0] 2 2 4 4" xfId="3041" xr:uid="{00000000-0005-0000-0000-00006A000000}"/>
    <cellStyle name="Millares [0] 2 2 4 4 2" xfId="3042" xr:uid="{00000000-0005-0000-0000-00006B000000}"/>
    <cellStyle name="Millares [0] 2 2 4 5" xfId="3043" xr:uid="{00000000-0005-0000-0000-00006C000000}"/>
    <cellStyle name="Millares [0] 2 2 5" xfId="909" xr:uid="{00000000-0005-0000-0000-00006D000000}"/>
    <cellStyle name="Millares [0] 2 2 5 2" xfId="3008" xr:uid="{00000000-0005-0000-0000-00006E000000}"/>
    <cellStyle name="Millares [0] 2 2 6" xfId="910" xr:uid="{00000000-0005-0000-0000-00006F000000}"/>
    <cellStyle name="Millares [0] 2 2 6 2" xfId="3044" xr:uid="{00000000-0005-0000-0000-000070000000}"/>
    <cellStyle name="Millares [0] 2 2 7" xfId="911" xr:uid="{00000000-0005-0000-0000-000071000000}"/>
    <cellStyle name="Millares [0] 2 2 7 2" xfId="3045" xr:uid="{00000000-0005-0000-0000-000072000000}"/>
    <cellStyle name="Millares [0] 2 2 8" xfId="3046" xr:uid="{00000000-0005-0000-0000-000073000000}"/>
    <cellStyle name="Millares [0] 2 3" xfId="130" xr:uid="{00000000-0005-0000-0000-000074000000}"/>
    <cellStyle name="Millares [0] 2 3 2" xfId="417" xr:uid="{00000000-0005-0000-0000-000075000000}"/>
    <cellStyle name="Millares [0] 2 3 2 2" xfId="912" xr:uid="{00000000-0005-0000-0000-000076000000}"/>
    <cellStyle name="Millares [0] 2 3 2 2 2" xfId="3047" xr:uid="{00000000-0005-0000-0000-000077000000}"/>
    <cellStyle name="Millares [0] 2 3 2 3" xfId="913" xr:uid="{00000000-0005-0000-0000-000078000000}"/>
    <cellStyle name="Millares [0] 2 3 2 3 2" xfId="3048" xr:uid="{00000000-0005-0000-0000-000079000000}"/>
    <cellStyle name="Millares [0] 2 3 2 4" xfId="3049" xr:uid="{00000000-0005-0000-0000-00007A000000}"/>
    <cellStyle name="Millares [0] 2 3 2 4 2" xfId="3050" xr:uid="{00000000-0005-0000-0000-00007B000000}"/>
    <cellStyle name="Millares [0] 2 3 2 5" xfId="3051" xr:uid="{00000000-0005-0000-0000-00007C000000}"/>
    <cellStyle name="Millares [0] 2 3 3" xfId="704" xr:uid="{00000000-0005-0000-0000-00007D000000}"/>
    <cellStyle name="Millares [0] 2 3 3 2" xfId="914" xr:uid="{00000000-0005-0000-0000-00007E000000}"/>
    <cellStyle name="Millares [0] 2 3 3 2 2" xfId="3052" xr:uid="{00000000-0005-0000-0000-00007F000000}"/>
    <cellStyle name="Millares [0] 2 3 3 3" xfId="915" xr:uid="{00000000-0005-0000-0000-000080000000}"/>
    <cellStyle name="Millares [0] 2 3 3 3 2" xfId="3053" xr:uid="{00000000-0005-0000-0000-000081000000}"/>
    <cellStyle name="Millares [0] 2 3 3 4" xfId="3054" xr:uid="{00000000-0005-0000-0000-000082000000}"/>
    <cellStyle name="Millares [0] 2 3 3 4 2" xfId="3055" xr:uid="{00000000-0005-0000-0000-000083000000}"/>
    <cellStyle name="Millares [0] 2 3 3 5" xfId="3056" xr:uid="{00000000-0005-0000-0000-000084000000}"/>
    <cellStyle name="Millares [0] 2 3 4" xfId="916" xr:uid="{00000000-0005-0000-0000-000085000000}"/>
    <cellStyle name="Millares [0] 2 3 4 2" xfId="3057" xr:uid="{00000000-0005-0000-0000-000086000000}"/>
    <cellStyle name="Millares [0] 2 3 5" xfId="917" xr:uid="{00000000-0005-0000-0000-000087000000}"/>
    <cellStyle name="Millares [0] 2 3 5 2" xfId="3058" xr:uid="{00000000-0005-0000-0000-000088000000}"/>
    <cellStyle name="Millares [0] 2 3 6" xfId="918" xr:uid="{00000000-0005-0000-0000-000089000000}"/>
    <cellStyle name="Millares [0] 2 3 6 2" xfId="3059" xr:uid="{00000000-0005-0000-0000-00008A000000}"/>
    <cellStyle name="Millares [0] 2 3 7" xfId="3060" xr:uid="{00000000-0005-0000-0000-00008B000000}"/>
    <cellStyle name="Millares [0] 2 4" xfId="193" xr:uid="{00000000-0005-0000-0000-00008C000000}"/>
    <cellStyle name="Millares [0] 2 4 2" xfId="480" xr:uid="{00000000-0005-0000-0000-00008D000000}"/>
    <cellStyle name="Millares [0] 2 4 2 2" xfId="919" xr:uid="{00000000-0005-0000-0000-00008E000000}"/>
    <cellStyle name="Millares [0] 2 4 2 2 2" xfId="3061" xr:uid="{00000000-0005-0000-0000-00008F000000}"/>
    <cellStyle name="Millares [0] 2 4 2 3" xfId="920" xr:uid="{00000000-0005-0000-0000-000090000000}"/>
    <cellStyle name="Millares [0] 2 4 2 3 2" xfId="3062" xr:uid="{00000000-0005-0000-0000-000091000000}"/>
    <cellStyle name="Millares [0] 2 4 2 4" xfId="3063" xr:uid="{00000000-0005-0000-0000-000092000000}"/>
    <cellStyle name="Millares [0] 2 4 2 4 2" xfId="3064" xr:uid="{00000000-0005-0000-0000-000093000000}"/>
    <cellStyle name="Millares [0] 2 4 2 5" xfId="3065" xr:uid="{00000000-0005-0000-0000-000094000000}"/>
    <cellStyle name="Millares [0] 2 4 3" xfId="767" xr:uid="{00000000-0005-0000-0000-000095000000}"/>
    <cellStyle name="Millares [0] 2 4 3 2" xfId="921" xr:uid="{00000000-0005-0000-0000-000096000000}"/>
    <cellStyle name="Millares [0] 2 4 3 2 2" xfId="3066" xr:uid="{00000000-0005-0000-0000-000097000000}"/>
    <cellStyle name="Millares [0] 2 4 3 3" xfId="922" xr:uid="{00000000-0005-0000-0000-000098000000}"/>
    <cellStyle name="Millares [0] 2 4 3 3 2" xfId="3067" xr:uid="{00000000-0005-0000-0000-000099000000}"/>
    <cellStyle name="Millares [0] 2 4 3 4" xfId="3068" xr:uid="{00000000-0005-0000-0000-00009A000000}"/>
    <cellStyle name="Millares [0] 2 4 3 4 2" xfId="3069" xr:uid="{00000000-0005-0000-0000-00009B000000}"/>
    <cellStyle name="Millares [0] 2 4 3 5" xfId="3070" xr:uid="{00000000-0005-0000-0000-00009C000000}"/>
    <cellStyle name="Millares [0] 2 4 4" xfId="923" xr:uid="{00000000-0005-0000-0000-00009D000000}"/>
    <cellStyle name="Millares [0] 2 4 4 2" xfId="3071" xr:uid="{00000000-0005-0000-0000-00009E000000}"/>
    <cellStyle name="Millares [0] 2 4 5" xfId="924" xr:uid="{00000000-0005-0000-0000-00009F000000}"/>
    <cellStyle name="Millares [0] 2 4 5 2" xfId="3072" xr:uid="{00000000-0005-0000-0000-0000A0000000}"/>
    <cellStyle name="Millares [0] 2 4 6" xfId="925" xr:uid="{00000000-0005-0000-0000-0000A1000000}"/>
    <cellStyle name="Millares [0] 2 4 6 2" xfId="3073" xr:uid="{00000000-0005-0000-0000-0000A2000000}"/>
    <cellStyle name="Millares [0] 2 4 7" xfId="3074" xr:uid="{00000000-0005-0000-0000-0000A3000000}"/>
    <cellStyle name="Millares [0] 2 4 8" xfId="7080" xr:uid="{1E61D4DD-7B12-4F25-AA26-71982D2DA299}"/>
    <cellStyle name="Millares [0] 2 5" xfId="305" xr:uid="{00000000-0005-0000-0000-0000A4000000}"/>
    <cellStyle name="Millares [0] 2 5 2" xfId="926" xr:uid="{00000000-0005-0000-0000-0000A5000000}"/>
    <cellStyle name="Millares [0] 2 5 2 2" xfId="3075" xr:uid="{00000000-0005-0000-0000-0000A6000000}"/>
    <cellStyle name="Millares [0] 2 5 3" xfId="927" xr:uid="{00000000-0005-0000-0000-0000A7000000}"/>
    <cellStyle name="Millares [0] 2 5 3 2" xfId="3076" xr:uid="{00000000-0005-0000-0000-0000A8000000}"/>
    <cellStyle name="Millares [0] 2 5 4" xfId="3077" xr:uid="{00000000-0005-0000-0000-0000A9000000}"/>
    <cellStyle name="Millares [0] 2 5 4 2" xfId="3078" xr:uid="{00000000-0005-0000-0000-0000AA000000}"/>
    <cellStyle name="Millares [0] 2 5 5" xfId="3079" xr:uid="{00000000-0005-0000-0000-0000AB000000}"/>
    <cellStyle name="Millares [0] 2 6" xfId="592" xr:uid="{00000000-0005-0000-0000-0000AC000000}"/>
    <cellStyle name="Millares [0] 2 6 2" xfId="928" xr:uid="{00000000-0005-0000-0000-0000AD000000}"/>
    <cellStyle name="Millares [0] 2 6 2 2" xfId="3080" xr:uid="{00000000-0005-0000-0000-0000AE000000}"/>
    <cellStyle name="Millares [0] 2 6 3" xfId="929" xr:uid="{00000000-0005-0000-0000-0000AF000000}"/>
    <cellStyle name="Millares [0] 2 6 3 2" xfId="3081" xr:uid="{00000000-0005-0000-0000-0000B0000000}"/>
    <cellStyle name="Millares [0] 2 6 4" xfId="3082" xr:uid="{00000000-0005-0000-0000-0000B1000000}"/>
    <cellStyle name="Millares [0] 2 6 4 2" xfId="3083" xr:uid="{00000000-0005-0000-0000-0000B2000000}"/>
    <cellStyle name="Millares [0] 2 6 5" xfId="3084" xr:uid="{00000000-0005-0000-0000-0000B3000000}"/>
    <cellStyle name="Millares [0] 2 7" xfId="16" xr:uid="{00000000-0005-0000-0000-0000B4000000}"/>
    <cellStyle name="Millares [0] 2 7 2" xfId="3085" xr:uid="{00000000-0005-0000-0000-0000B5000000}"/>
    <cellStyle name="Millares [0] 2 8" xfId="886" xr:uid="{00000000-0005-0000-0000-0000B6000000}"/>
    <cellStyle name="Millares [0] 2 8 2" xfId="3086" xr:uid="{00000000-0005-0000-0000-0000B7000000}"/>
    <cellStyle name="Millares [0] 2 9" xfId="930" xr:uid="{00000000-0005-0000-0000-0000B8000000}"/>
    <cellStyle name="Millares [0] 2 9 2" xfId="3087" xr:uid="{00000000-0005-0000-0000-0000B9000000}"/>
    <cellStyle name="Millares [0] 3" xfId="184" xr:uid="{00000000-0005-0000-0000-0000BA000000}"/>
    <cellStyle name="Millares [0] 3 2" xfId="471" xr:uid="{00000000-0005-0000-0000-0000BB000000}"/>
    <cellStyle name="Millares [0] 3 2 2" xfId="931" xr:uid="{00000000-0005-0000-0000-0000BC000000}"/>
    <cellStyle name="Millares [0] 3 2 2 2" xfId="3088" xr:uid="{00000000-0005-0000-0000-0000BD000000}"/>
    <cellStyle name="Millares [0] 3 2 3" xfId="932" xr:uid="{00000000-0005-0000-0000-0000BE000000}"/>
    <cellStyle name="Millares [0] 3 2 3 2" xfId="3089" xr:uid="{00000000-0005-0000-0000-0000BF000000}"/>
    <cellStyle name="Millares [0] 3 2 4" xfId="3090" xr:uid="{00000000-0005-0000-0000-0000C0000000}"/>
    <cellStyle name="Millares [0] 3 2 4 2" xfId="3091" xr:uid="{00000000-0005-0000-0000-0000C1000000}"/>
    <cellStyle name="Millares [0] 3 2 5" xfId="3092" xr:uid="{00000000-0005-0000-0000-0000C2000000}"/>
    <cellStyle name="Millares [0] 3 3" xfId="758" xr:uid="{00000000-0005-0000-0000-0000C3000000}"/>
    <cellStyle name="Millares [0] 3 3 2" xfId="933" xr:uid="{00000000-0005-0000-0000-0000C4000000}"/>
    <cellStyle name="Millares [0] 3 3 2 2" xfId="3093" xr:uid="{00000000-0005-0000-0000-0000C5000000}"/>
    <cellStyle name="Millares [0] 3 3 3" xfId="934" xr:uid="{00000000-0005-0000-0000-0000C6000000}"/>
    <cellStyle name="Millares [0] 3 3 3 2" xfId="3094" xr:uid="{00000000-0005-0000-0000-0000C7000000}"/>
    <cellStyle name="Millares [0] 3 3 4" xfId="3095" xr:uid="{00000000-0005-0000-0000-0000C8000000}"/>
    <cellStyle name="Millares [0] 3 3 4 2" xfId="3096" xr:uid="{00000000-0005-0000-0000-0000C9000000}"/>
    <cellStyle name="Millares [0] 3 3 5" xfId="3097" xr:uid="{00000000-0005-0000-0000-0000CA000000}"/>
    <cellStyle name="Millares [0] 3 4" xfId="935" xr:uid="{00000000-0005-0000-0000-0000CB000000}"/>
    <cellStyle name="Millares [0] 3 4 2" xfId="3098" xr:uid="{00000000-0005-0000-0000-0000CC000000}"/>
    <cellStyle name="Millares [0] 3 5" xfId="936" xr:uid="{00000000-0005-0000-0000-0000CD000000}"/>
    <cellStyle name="Millares [0] 3 5 2" xfId="3099" xr:uid="{00000000-0005-0000-0000-0000CE000000}"/>
    <cellStyle name="Millares [0] 3 6" xfId="937" xr:uid="{00000000-0005-0000-0000-0000CF000000}"/>
    <cellStyle name="Millares [0] 3 6 2" xfId="3100" xr:uid="{00000000-0005-0000-0000-0000D0000000}"/>
    <cellStyle name="Millares [0] 3 7" xfId="3101" xr:uid="{00000000-0005-0000-0000-0000D1000000}"/>
    <cellStyle name="Millares [0] 4" xfId="191" xr:uid="{00000000-0005-0000-0000-0000D2000000}"/>
    <cellStyle name="Millares [0] 4 2" xfId="478" xr:uid="{00000000-0005-0000-0000-0000D3000000}"/>
    <cellStyle name="Millares [0] 4 2 2" xfId="938" xr:uid="{00000000-0005-0000-0000-0000D4000000}"/>
    <cellStyle name="Millares [0] 4 2 2 2" xfId="3102" xr:uid="{00000000-0005-0000-0000-0000D5000000}"/>
    <cellStyle name="Millares [0] 4 2 3" xfId="939" xr:uid="{00000000-0005-0000-0000-0000D6000000}"/>
    <cellStyle name="Millares [0] 4 2 3 2" xfId="3103" xr:uid="{00000000-0005-0000-0000-0000D7000000}"/>
    <cellStyle name="Millares [0] 4 2 4" xfId="3104" xr:uid="{00000000-0005-0000-0000-0000D8000000}"/>
    <cellStyle name="Millares [0] 4 2 4 2" xfId="3105" xr:uid="{00000000-0005-0000-0000-0000D9000000}"/>
    <cellStyle name="Millares [0] 4 2 5" xfId="3106" xr:uid="{00000000-0005-0000-0000-0000DA000000}"/>
    <cellStyle name="Millares [0] 4 3" xfId="765" xr:uid="{00000000-0005-0000-0000-0000DB000000}"/>
    <cellStyle name="Millares [0] 4 3 2" xfId="940" xr:uid="{00000000-0005-0000-0000-0000DC000000}"/>
    <cellStyle name="Millares [0] 4 3 2 2" xfId="3107" xr:uid="{00000000-0005-0000-0000-0000DD000000}"/>
    <cellStyle name="Millares [0] 4 3 3" xfId="941" xr:uid="{00000000-0005-0000-0000-0000DE000000}"/>
    <cellStyle name="Millares [0] 4 3 3 2" xfId="3108" xr:uid="{00000000-0005-0000-0000-0000DF000000}"/>
    <cellStyle name="Millares [0] 4 3 4" xfId="3109" xr:uid="{00000000-0005-0000-0000-0000E0000000}"/>
    <cellStyle name="Millares [0] 4 3 4 2" xfId="3110" xr:uid="{00000000-0005-0000-0000-0000E1000000}"/>
    <cellStyle name="Millares [0] 4 3 5" xfId="3111" xr:uid="{00000000-0005-0000-0000-0000E2000000}"/>
    <cellStyle name="Millares [0] 4 4" xfId="942" xr:uid="{00000000-0005-0000-0000-0000E3000000}"/>
    <cellStyle name="Millares [0] 4 4 2" xfId="3112" xr:uid="{00000000-0005-0000-0000-0000E4000000}"/>
    <cellStyle name="Millares [0] 4 5" xfId="943" xr:uid="{00000000-0005-0000-0000-0000E5000000}"/>
    <cellStyle name="Millares [0] 4 5 2" xfId="3113" xr:uid="{00000000-0005-0000-0000-0000E6000000}"/>
    <cellStyle name="Millares [0] 4 6" xfId="944" xr:uid="{00000000-0005-0000-0000-0000E7000000}"/>
    <cellStyle name="Millares [0] 4 6 2" xfId="3114" xr:uid="{00000000-0005-0000-0000-0000E8000000}"/>
    <cellStyle name="Millares [0] 4 7" xfId="3115" xr:uid="{00000000-0005-0000-0000-0000E9000000}"/>
    <cellStyle name="Millares [0] 5" xfId="877" xr:uid="{00000000-0005-0000-0000-0000EA000000}"/>
    <cellStyle name="Millares [0] 5 2" xfId="878" xr:uid="{00000000-0005-0000-0000-0000EB000000}"/>
    <cellStyle name="Millares [0] 6" xfId="945" xr:uid="{00000000-0005-0000-0000-0000EC000000}"/>
    <cellStyle name="Millares [0] 6 2" xfId="3116" xr:uid="{00000000-0005-0000-0000-0000ED000000}"/>
    <cellStyle name="Millares [0] 7" xfId="946" xr:uid="{00000000-0005-0000-0000-0000EE000000}"/>
    <cellStyle name="Millares [0] 8" xfId="7060" xr:uid="{00000000-0005-0000-0000-0000EF000000}"/>
    <cellStyle name="Millares [0] 9" xfId="7076" xr:uid="{581E0BFA-656C-4AD9-969C-29DC6BE5DAC9}"/>
    <cellStyle name="Millares 10" xfId="31" xr:uid="{00000000-0005-0000-0000-0000F0000000}"/>
    <cellStyle name="Millares 10 10" xfId="3117" xr:uid="{00000000-0005-0000-0000-0000F1000000}"/>
    <cellStyle name="Millares 10 11" xfId="3005" xr:uid="{00000000-0005-0000-0000-0000F2000000}"/>
    <cellStyle name="Millares 10 11 2" xfId="3118" xr:uid="{00000000-0005-0000-0000-0000F3000000}"/>
    <cellStyle name="Millares 10 2" xfId="86" xr:uid="{00000000-0005-0000-0000-0000F4000000}"/>
    <cellStyle name="Millares 10 2 2" xfId="262" xr:uid="{00000000-0005-0000-0000-0000F5000000}"/>
    <cellStyle name="Millares 10 2 2 2" xfId="549" xr:uid="{00000000-0005-0000-0000-0000F6000000}"/>
    <cellStyle name="Millares 10 2 2 2 2" xfId="885" xr:uid="{00000000-0005-0000-0000-0000F7000000}"/>
    <cellStyle name="Millares 10 2 2 2 2 2" xfId="3119" xr:uid="{00000000-0005-0000-0000-0000F8000000}"/>
    <cellStyle name="Millares 10 2 2 2 3" xfId="889" xr:uid="{00000000-0005-0000-0000-0000F9000000}"/>
    <cellStyle name="Millares 10 2 2 2 3 2" xfId="3120" xr:uid="{00000000-0005-0000-0000-0000FA000000}"/>
    <cellStyle name="Millares 10 2 2 2 4" xfId="3121" xr:uid="{00000000-0005-0000-0000-0000FB000000}"/>
    <cellStyle name="Millares 10 2 2 2 4 2" xfId="3122" xr:uid="{00000000-0005-0000-0000-0000FC000000}"/>
    <cellStyle name="Millares 10 2 2 2 5" xfId="3123" xr:uid="{00000000-0005-0000-0000-0000FD000000}"/>
    <cellStyle name="Millares 10 2 2 3" xfId="836" xr:uid="{00000000-0005-0000-0000-0000FE000000}"/>
    <cellStyle name="Millares 10 2 2 3 2" xfId="947" xr:uid="{00000000-0005-0000-0000-0000FF000000}"/>
    <cellStyle name="Millares 10 2 2 3 2 2" xfId="3124" xr:uid="{00000000-0005-0000-0000-000000010000}"/>
    <cellStyle name="Millares 10 2 2 3 3" xfId="948" xr:uid="{00000000-0005-0000-0000-000001010000}"/>
    <cellStyle name="Millares 10 2 2 3 3 2" xfId="3125" xr:uid="{00000000-0005-0000-0000-000002010000}"/>
    <cellStyle name="Millares 10 2 2 3 4" xfId="3126" xr:uid="{00000000-0005-0000-0000-000003010000}"/>
    <cellStyle name="Millares 10 2 2 3 4 2" xfId="3127" xr:uid="{00000000-0005-0000-0000-000004010000}"/>
    <cellStyle name="Millares 10 2 2 3 5" xfId="3128" xr:uid="{00000000-0005-0000-0000-000005010000}"/>
    <cellStyle name="Millares 10 2 2 4" xfId="949" xr:uid="{00000000-0005-0000-0000-000006010000}"/>
    <cellStyle name="Millares 10 2 2 4 2" xfId="3129" xr:uid="{00000000-0005-0000-0000-000007010000}"/>
    <cellStyle name="Millares 10 2 2 5" xfId="950" xr:uid="{00000000-0005-0000-0000-000008010000}"/>
    <cellStyle name="Millares 10 2 2 5 2" xfId="3130" xr:uid="{00000000-0005-0000-0000-000009010000}"/>
    <cellStyle name="Millares 10 2 2 6" xfId="951" xr:uid="{00000000-0005-0000-0000-00000A010000}"/>
    <cellStyle name="Millares 10 2 2 6 2" xfId="3131" xr:uid="{00000000-0005-0000-0000-00000B010000}"/>
    <cellStyle name="Millares 10 2 2 7" xfId="3132" xr:uid="{00000000-0005-0000-0000-00000C010000}"/>
    <cellStyle name="Millares 10 2 3" xfId="373" xr:uid="{00000000-0005-0000-0000-00000D010000}"/>
    <cellStyle name="Millares 10 2 3 2" xfId="952" xr:uid="{00000000-0005-0000-0000-00000E010000}"/>
    <cellStyle name="Millares 10 2 3 2 2" xfId="3133" xr:uid="{00000000-0005-0000-0000-00000F010000}"/>
    <cellStyle name="Millares 10 2 3 3" xfId="953" xr:uid="{00000000-0005-0000-0000-000010010000}"/>
    <cellStyle name="Millares 10 2 3 3 2" xfId="3134" xr:uid="{00000000-0005-0000-0000-000011010000}"/>
    <cellStyle name="Millares 10 2 3 4" xfId="3135" xr:uid="{00000000-0005-0000-0000-000012010000}"/>
    <cellStyle name="Millares 10 2 3 4 2" xfId="3136" xr:uid="{00000000-0005-0000-0000-000013010000}"/>
    <cellStyle name="Millares 10 2 3 5" xfId="3137" xr:uid="{00000000-0005-0000-0000-000014010000}"/>
    <cellStyle name="Millares 10 2 4" xfId="660" xr:uid="{00000000-0005-0000-0000-000015010000}"/>
    <cellStyle name="Millares 10 2 4 2" xfId="954" xr:uid="{00000000-0005-0000-0000-000016010000}"/>
    <cellStyle name="Millares 10 2 4 2 2" xfId="3138" xr:uid="{00000000-0005-0000-0000-000017010000}"/>
    <cellStyle name="Millares 10 2 4 3" xfId="955" xr:uid="{00000000-0005-0000-0000-000018010000}"/>
    <cellStyle name="Millares 10 2 4 3 2" xfId="3139" xr:uid="{00000000-0005-0000-0000-000019010000}"/>
    <cellStyle name="Millares 10 2 4 4" xfId="3140" xr:uid="{00000000-0005-0000-0000-00001A010000}"/>
    <cellStyle name="Millares 10 2 4 4 2" xfId="3141" xr:uid="{00000000-0005-0000-0000-00001B010000}"/>
    <cellStyle name="Millares 10 2 4 5" xfId="3142" xr:uid="{00000000-0005-0000-0000-00001C010000}"/>
    <cellStyle name="Millares 10 2 5" xfId="879" xr:uid="{00000000-0005-0000-0000-00001D010000}"/>
    <cellStyle name="Millares 10 2 5 2" xfId="3143" xr:uid="{00000000-0005-0000-0000-00001E010000}"/>
    <cellStyle name="Millares 10 2 6" xfId="956" xr:uid="{00000000-0005-0000-0000-00001F010000}"/>
    <cellStyle name="Millares 10 2 6 2" xfId="3144" xr:uid="{00000000-0005-0000-0000-000020010000}"/>
    <cellStyle name="Millares 10 2 7" xfId="957" xr:uid="{00000000-0005-0000-0000-000021010000}"/>
    <cellStyle name="Millares 10 2 7 2" xfId="3145" xr:uid="{00000000-0005-0000-0000-000022010000}"/>
    <cellStyle name="Millares 10 2 8" xfId="3146" xr:uid="{00000000-0005-0000-0000-000023010000}"/>
    <cellStyle name="Millares 10 3" xfId="143" xr:uid="{00000000-0005-0000-0000-000024010000}"/>
    <cellStyle name="Millares 10 3 2" xfId="430" xr:uid="{00000000-0005-0000-0000-000025010000}"/>
    <cellStyle name="Millares 10 3 2 2" xfId="958" xr:uid="{00000000-0005-0000-0000-000026010000}"/>
    <cellStyle name="Millares 10 3 2 2 2" xfId="3147" xr:uid="{00000000-0005-0000-0000-000027010000}"/>
    <cellStyle name="Millares 10 3 2 3" xfId="959" xr:uid="{00000000-0005-0000-0000-000028010000}"/>
    <cellStyle name="Millares 10 3 2 3 2" xfId="3148" xr:uid="{00000000-0005-0000-0000-000029010000}"/>
    <cellStyle name="Millares 10 3 2 4" xfId="3149" xr:uid="{00000000-0005-0000-0000-00002A010000}"/>
    <cellStyle name="Millares 10 3 2 4 2" xfId="3150" xr:uid="{00000000-0005-0000-0000-00002B010000}"/>
    <cellStyle name="Millares 10 3 2 5" xfId="3151" xr:uid="{00000000-0005-0000-0000-00002C010000}"/>
    <cellStyle name="Millares 10 3 3" xfId="717" xr:uid="{00000000-0005-0000-0000-00002D010000}"/>
    <cellStyle name="Millares 10 3 3 2" xfId="960" xr:uid="{00000000-0005-0000-0000-00002E010000}"/>
    <cellStyle name="Millares 10 3 3 2 2" xfId="3152" xr:uid="{00000000-0005-0000-0000-00002F010000}"/>
    <cellStyle name="Millares 10 3 3 3" xfId="961" xr:uid="{00000000-0005-0000-0000-000030010000}"/>
    <cellStyle name="Millares 10 3 3 3 2" xfId="3153" xr:uid="{00000000-0005-0000-0000-000031010000}"/>
    <cellStyle name="Millares 10 3 3 4" xfId="3154" xr:uid="{00000000-0005-0000-0000-000032010000}"/>
    <cellStyle name="Millares 10 3 3 4 2" xfId="3155" xr:uid="{00000000-0005-0000-0000-000033010000}"/>
    <cellStyle name="Millares 10 3 3 5" xfId="3156" xr:uid="{00000000-0005-0000-0000-000034010000}"/>
    <cellStyle name="Millares 10 3 4" xfId="962" xr:uid="{00000000-0005-0000-0000-000035010000}"/>
    <cellStyle name="Millares 10 3 4 2" xfId="3157" xr:uid="{00000000-0005-0000-0000-000036010000}"/>
    <cellStyle name="Millares 10 3 5" xfId="963" xr:uid="{00000000-0005-0000-0000-000037010000}"/>
    <cellStyle name="Millares 10 3 5 2" xfId="3158" xr:uid="{00000000-0005-0000-0000-000038010000}"/>
    <cellStyle name="Millares 10 3 6" xfId="964" xr:uid="{00000000-0005-0000-0000-000039010000}"/>
    <cellStyle name="Millares 10 3 6 2" xfId="3159" xr:uid="{00000000-0005-0000-0000-00003A010000}"/>
    <cellStyle name="Millares 10 3 7" xfId="3160" xr:uid="{00000000-0005-0000-0000-00003B010000}"/>
    <cellStyle name="Millares 10 4" xfId="207" xr:uid="{00000000-0005-0000-0000-00003C010000}"/>
    <cellStyle name="Millares 10 4 2" xfId="494" xr:uid="{00000000-0005-0000-0000-00003D010000}"/>
    <cellStyle name="Millares 10 4 2 2" xfId="965" xr:uid="{00000000-0005-0000-0000-00003E010000}"/>
    <cellStyle name="Millares 10 4 2 2 2" xfId="3161" xr:uid="{00000000-0005-0000-0000-00003F010000}"/>
    <cellStyle name="Millares 10 4 2 3" xfId="966" xr:uid="{00000000-0005-0000-0000-000040010000}"/>
    <cellStyle name="Millares 10 4 2 3 2" xfId="3162" xr:uid="{00000000-0005-0000-0000-000041010000}"/>
    <cellStyle name="Millares 10 4 2 4" xfId="3163" xr:uid="{00000000-0005-0000-0000-000042010000}"/>
    <cellStyle name="Millares 10 4 2 4 2" xfId="3164" xr:uid="{00000000-0005-0000-0000-000043010000}"/>
    <cellStyle name="Millares 10 4 2 5" xfId="3165" xr:uid="{00000000-0005-0000-0000-000044010000}"/>
    <cellStyle name="Millares 10 4 3" xfId="781" xr:uid="{00000000-0005-0000-0000-000045010000}"/>
    <cellStyle name="Millares 10 4 3 2" xfId="967" xr:uid="{00000000-0005-0000-0000-000046010000}"/>
    <cellStyle name="Millares 10 4 3 2 2" xfId="3166" xr:uid="{00000000-0005-0000-0000-000047010000}"/>
    <cellStyle name="Millares 10 4 3 3" xfId="968" xr:uid="{00000000-0005-0000-0000-000048010000}"/>
    <cellStyle name="Millares 10 4 3 3 2" xfId="3167" xr:uid="{00000000-0005-0000-0000-000049010000}"/>
    <cellStyle name="Millares 10 4 3 4" xfId="3168" xr:uid="{00000000-0005-0000-0000-00004A010000}"/>
    <cellStyle name="Millares 10 4 3 4 2" xfId="3169" xr:uid="{00000000-0005-0000-0000-00004B010000}"/>
    <cellStyle name="Millares 10 4 3 5" xfId="3170" xr:uid="{00000000-0005-0000-0000-00004C010000}"/>
    <cellStyle name="Millares 10 4 4" xfId="969" xr:uid="{00000000-0005-0000-0000-00004D010000}"/>
    <cellStyle name="Millares 10 4 4 2" xfId="3171" xr:uid="{00000000-0005-0000-0000-00004E010000}"/>
    <cellStyle name="Millares 10 4 5" xfId="970" xr:uid="{00000000-0005-0000-0000-00004F010000}"/>
    <cellStyle name="Millares 10 4 5 2" xfId="3172" xr:uid="{00000000-0005-0000-0000-000050010000}"/>
    <cellStyle name="Millares 10 4 6" xfId="971" xr:uid="{00000000-0005-0000-0000-000051010000}"/>
    <cellStyle name="Millares 10 4 6 2" xfId="3173" xr:uid="{00000000-0005-0000-0000-000052010000}"/>
    <cellStyle name="Millares 10 4 7" xfId="3174" xr:uid="{00000000-0005-0000-0000-000053010000}"/>
    <cellStyle name="Millares 10 5" xfId="318" xr:uid="{00000000-0005-0000-0000-000054010000}"/>
    <cellStyle name="Millares 10 5 2" xfId="972" xr:uid="{00000000-0005-0000-0000-000055010000}"/>
    <cellStyle name="Millares 10 5 2 2" xfId="3175" xr:uid="{00000000-0005-0000-0000-000056010000}"/>
    <cellStyle name="Millares 10 5 3" xfId="973" xr:uid="{00000000-0005-0000-0000-000057010000}"/>
    <cellStyle name="Millares 10 5 3 2" xfId="3176" xr:uid="{00000000-0005-0000-0000-000058010000}"/>
    <cellStyle name="Millares 10 5 4" xfId="3177" xr:uid="{00000000-0005-0000-0000-000059010000}"/>
    <cellStyle name="Millares 10 5 4 2" xfId="3178" xr:uid="{00000000-0005-0000-0000-00005A010000}"/>
    <cellStyle name="Millares 10 5 5" xfId="3179" xr:uid="{00000000-0005-0000-0000-00005B010000}"/>
    <cellStyle name="Millares 10 6" xfId="605" xr:uid="{00000000-0005-0000-0000-00005C010000}"/>
    <cellStyle name="Millares 10 6 2" xfId="974" xr:uid="{00000000-0005-0000-0000-00005D010000}"/>
    <cellStyle name="Millares 10 6 2 2" xfId="3180" xr:uid="{00000000-0005-0000-0000-00005E010000}"/>
    <cellStyle name="Millares 10 6 3" xfId="975" xr:uid="{00000000-0005-0000-0000-00005F010000}"/>
    <cellStyle name="Millares 10 6 3 2" xfId="3181" xr:uid="{00000000-0005-0000-0000-000060010000}"/>
    <cellStyle name="Millares 10 6 4" xfId="3182" xr:uid="{00000000-0005-0000-0000-000061010000}"/>
    <cellStyle name="Millares 10 6 4 2" xfId="3183" xr:uid="{00000000-0005-0000-0000-000062010000}"/>
    <cellStyle name="Millares 10 6 5" xfId="3184" xr:uid="{00000000-0005-0000-0000-000063010000}"/>
    <cellStyle name="Millares 10 7" xfId="976" xr:uid="{00000000-0005-0000-0000-000064010000}"/>
    <cellStyle name="Millares 10 7 2" xfId="3185" xr:uid="{00000000-0005-0000-0000-000065010000}"/>
    <cellStyle name="Millares 10 8" xfId="977" xr:uid="{00000000-0005-0000-0000-000066010000}"/>
    <cellStyle name="Millares 10 8 2" xfId="3186" xr:uid="{00000000-0005-0000-0000-000067010000}"/>
    <cellStyle name="Millares 10 9" xfId="978" xr:uid="{00000000-0005-0000-0000-000068010000}"/>
    <cellStyle name="Millares 10 9 2" xfId="3187" xr:uid="{00000000-0005-0000-0000-000069010000}"/>
    <cellStyle name="Millares 11" xfId="34" xr:uid="{00000000-0005-0000-0000-00006A010000}"/>
    <cellStyle name="Millares 11 10" xfId="3188" xr:uid="{00000000-0005-0000-0000-00006B010000}"/>
    <cellStyle name="Millares 11 2" xfId="89" xr:uid="{00000000-0005-0000-0000-00006C010000}"/>
    <cellStyle name="Millares 11 2 2" xfId="265" xr:uid="{00000000-0005-0000-0000-00006D010000}"/>
    <cellStyle name="Millares 11 2 2 2" xfId="552" xr:uid="{00000000-0005-0000-0000-00006E010000}"/>
    <cellStyle name="Millares 11 2 2 2 2" xfId="979" xr:uid="{00000000-0005-0000-0000-00006F010000}"/>
    <cellStyle name="Millares 11 2 2 2 2 2" xfId="3189" xr:uid="{00000000-0005-0000-0000-000070010000}"/>
    <cellStyle name="Millares 11 2 2 2 3" xfId="980" xr:uid="{00000000-0005-0000-0000-000071010000}"/>
    <cellStyle name="Millares 11 2 2 2 3 2" xfId="3190" xr:uid="{00000000-0005-0000-0000-000072010000}"/>
    <cellStyle name="Millares 11 2 2 2 4" xfId="3191" xr:uid="{00000000-0005-0000-0000-000073010000}"/>
    <cellStyle name="Millares 11 2 2 2 4 2" xfId="3192" xr:uid="{00000000-0005-0000-0000-000074010000}"/>
    <cellStyle name="Millares 11 2 2 2 5" xfId="3193" xr:uid="{00000000-0005-0000-0000-000075010000}"/>
    <cellStyle name="Millares 11 2 2 3" xfId="839" xr:uid="{00000000-0005-0000-0000-000076010000}"/>
    <cellStyle name="Millares 11 2 2 3 2" xfId="981" xr:uid="{00000000-0005-0000-0000-000077010000}"/>
    <cellStyle name="Millares 11 2 2 3 2 2" xfId="3194" xr:uid="{00000000-0005-0000-0000-000078010000}"/>
    <cellStyle name="Millares 11 2 2 3 3" xfId="982" xr:uid="{00000000-0005-0000-0000-000079010000}"/>
    <cellStyle name="Millares 11 2 2 3 3 2" xfId="3195" xr:uid="{00000000-0005-0000-0000-00007A010000}"/>
    <cellStyle name="Millares 11 2 2 3 4" xfId="3196" xr:uid="{00000000-0005-0000-0000-00007B010000}"/>
    <cellStyle name="Millares 11 2 2 3 4 2" xfId="3197" xr:uid="{00000000-0005-0000-0000-00007C010000}"/>
    <cellStyle name="Millares 11 2 2 3 5" xfId="3198" xr:uid="{00000000-0005-0000-0000-00007D010000}"/>
    <cellStyle name="Millares 11 2 2 4" xfId="983" xr:uid="{00000000-0005-0000-0000-00007E010000}"/>
    <cellStyle name="Millares 11 2 2 4 2" xfId="3199" xr:uid="{00000000-0005-0000-0000-00007F010000}"/>
    <cellStyle name="Millares 11 2 2 5" xfId="984" xr:uid="{00000000-0005-0000-0000-000080010000}"/>
    <cellStyle name="Millares 11 2 2 5 2" xfId="3200" xr:uid="{00000000-0005-0000-0000-000081010000}"/>
    <cellStyle name="Millares 11 2 2 6" xfId="985" xr:uid="{00000000-0005-0000-0000-000082010000}"/>
    <cellStyle name="Millares 11 2 2 6 2" xfId="3201" xr:uid="{00000000-0005-0000-0000-000083010000}"/>
    <cellStyle name="Millares 11 2 2 7" xfId="3202" xr:uid="{00000000-0005-0000-0000-000084010000}"/>
    <cellStyle name="Millares 11 2 3" xfId="376" xr:uid="{00000000-0005-0000-0000-000085010000}"/>
    <cellStyle name="Millares 11 2 3 2" xfId="986" xr:uid="{00000000-0005-0000-0000-000086010000}"/>
    <cellStyle name="Millares 11 2 3 2 2" xfId="3203" xr:uid="{00000000-0005-0000-0000-000087010000}"/>
    <cellStyle name="Millares 11 2 3 3" xfId="987" xr:uid="{00000000-0005-0000-0000-000088010000}"/>
    <cellStyle name="Millares 11 2 3 3 2" xfId="3204" xr:uid="{00000000-0005-0000-0000-000089010000}"/>
    <cellStyle name="Millares 11 2 3 4" xfId="3205" xr:uid="{00000000-0005-0000-0000-00008A010000}"/>
    <cellStyle name="Millares 11 2 3 4 2" xfId="3206" xr:uid="{00000000-0005-0000-0000-00008B010000}"/>
    <cellStyle name="Millares 11 2 3 5" xfId="3207" xr:uid="{00000000-0005-0000-0000-00008C010000}"/>
    <cellStyle name="Millares 11 2 4" xfId="663" xr:uid="{00000000-0005-0000-0000-00008D010000}"/>
    <cellStyle name="Millares 11 2 4 2" xfId="988" xr:uid="{00000000-0005-0000-0000-00008E010000}"/>
    <cellStyle name="Millares 11 2 4 2 2" xfId="3208" xr:uid="{00000000-0005-0000-0000-00008F010000}"/>
    <cellStyle name="Millares 11 2 4 3" xfId="989" xr:uid="{00000000-0005-0000-0000-000090010000}"/>
    <cellStyle name="Millares 11 2 4 3 2" xfId="3209" xr:uid="{00000000-0005-0000-0000-000091010000}"/>
    <cellStyle name="Millares 11 2 4 4" xfId="3210" xr:uid="{00000000-0005-0000-0000-000092010000}"/>
    <cellStyle name="Millares 11 2 4 4 2" xfId="3211" xr:uid="{00000000-0005-0000-0000-000093010000}"/>
    <cellStyle name="Millares 11 2 4 5" xfId="3212" xr:uid="{00000000-0005-0000-0000-000094010000}"/>
    <cellStyle name="Millares 11 2 5" xfId="990" xr:uid="{00000000-0005-0000-0000-000095010000}"/>
    <cellStyle name="Millares 11 2 5 2" xfId="3213" xr:uid="{00000000-0005-0000-0000-000096010000}"/>
    <cellStyle name="Millares 11 2 6" xfId="991" xr:uid="{00000000-0005-0000-0000-000097010000}"/>
    <cellStyle name="Millares 11 2 6 2" xfId="3214" xr:uid="{00000000-0005-0000-0000-000098010000}"/>
    <cellStyle name="Millares 11 2 7" xfId="992" xr:uid="{00000000-0005-0000-0000-000099010000}"/>
    <cellStyle name="Millares 11 2 7 2" xfId="3215" xr:uid="{00000000-0005-0000-0000-00009A010000}"/>
    <cellStyle name="Millares 11 2 8" xfId="3216" xr:uid="{00000000-0005-0000-0000-00009B010000}"/>
    <cellStyle name="Millares 11 3" xfId="146" xr:uid="{00000000-0005-0000-0000-00009C010000}"/>
    <cellStyle name="Millares 11 3 2" xfId="433" xr:uid="{00000000-0005-0000-0000-00009D010000}"/>
    <cellStyle name="Millares 11 3 2 2" xfId="993" xr:uid="{00000000-0005-0000-0000-00009E010000}"/>
    <cellStyle name="Millares 11 3 2 2 2" xfId="3217" xr:uid="{00000000-0005-0000-0000-00009F010000}"/>
    <cellStyle name="Millares 11 3 2 3" xfId="994" xr:uid="{00000000-0005-0000-0000-0000A0010000}"/>
    <cellStyle name="Millares 11 3 2 3 2" xfId="3218" xr:uid="{00000000-0005-0000-0000-0000A1010000}"/>
    <cellStyle name="Millares 11 3 2 4" xfId="3219" xr:uid="{00000000-0005-0000-0000-0000A2010000}"/>
    <cellStyle name="Millares 11 3 2 4 2" xfId="3220" xr:uid="{00000000-0005-0000-0000-0000A3010000}"/>
    <cellStyle name="Millares 11 3 2 5" xfId="3221" xr:uid="{00000000-0005-0000-0000-0000A4010000}"/>
    <cellStyle name="Millares 11 3 3" xfId="720" xr:uid="{00000000-0005-0000-0000-0000A5010000}"/>
    <cellStyle name="Millares 11 3 3 2" xfId="995" xr:uid="{00000000-0005-0000-0000-0000A6010000}"/>
    <cellStyle name="Millares 11 3 3 2 2" xfId="3222" xr:uid="{00000000-0005-0000-0000-0000A7010000}"/>
    <cellStyle name="Millares 11 3 3 3" xfId="996" xr:uid="{00000000-0005-0000-0000-0000A8010000}"/>
    <cellStyle name="Millares 11 3 3 3 2" xfId="3223" xr:uid="{00000000-0005-0000-0000-0000A9010000}"/>
    <cellStyle name="Millares 11 3 3 4" xfId="3224" xr:uid="{00000000-0005-0000-0000-0000AA010000}"/>
    <cellStyle name="Millares 11 3 3 4 2" xfId="3225" xr:uid="{00000000-0005-0000-0000-0000AB010000}"/>
    <cellStyle name="Millares 11 3 3 5" xfId="3226" xr:uid="{00000000-0005-0000-0000-0000AC010000}"/>
    <cellStyle name="Millares 11 3 4" xfId="997" xr:uid="{00000000-0005-0000-0000-0000AD010000}"/>
    <cellStyle name="Millares 11 3 4 2" xfId="3227" xr:uid="{00000000-0005-0000-0000-0000AE010000}"/>
    <cellStyle name="Millares 11 3 5" xfId="998" xr:uid="{00000000-0005-0000-0000-0000AF010000}"/>
    <cellStyle name="Millares 11 3 5 2" xfId="3228" xr:uid="{00000000-0005-0000-0000-0000B0010000}"/>
    <cellStyle name="Millares 11 3 6" xfId="999" xr:uid="{00000000-0005-0000-0000-0000B1010000}"/>
    <cellStyle name="Millares 11 3 6 2" xfId="3229" xr:uid="{00000000-0005-0000-0000-0000B2010000}"/>
    <cellStyle name="Millares 11 3 7" xfId="3230" xr:uid="{00000000-0005-0000-0000-0000B3010000}"/>
    <cellStyle name="Millares 11 4" xfId="210" xr:uid="{00000000-0005-0000-0000-0000B4010000}"/>
    <cellStyle name="Millares 11 4 2" xfId="497" xr:uid="{00000000-0005-0000-0000-0000B5010000}"/>
    <cellStyle name="Millares 11 4 2 2" xfId="1000" xr:uid="{00000000-0005-0000-0000-0000B6010000}"/>
    <cellStyle name="Millares 11 4 2 2 2" xfId="3231" xr:uid="{00000000-0005-0000-0000-0000B7010000}"/>
    <cellStyle name="Millares 11 4 2 3" xfId="1001" xr:uid="{00000000-0005-0000-0000-0000B8010000}"/>
    <cellStyle name="Millares 11 4 2 3 2" xfId="3232" xr:uid="{00000000-0005-0000-0000-0000B9010000}"/>
    <cellStyle name="Millares 11 4 2 4" xfId="3233" xr:uid="{00000000-0005-0000-0000-0000BA010000}"/>
    <cellStyle name="Millares 11 4 2 4 2" xfId="3234" xr:uid="{00000000-0005-0000-0000-0000BB010000}"/>
    <cellStyle name="Millares 11 4 2 5" xfId="3235" xr:uid="{00000000-0005-0000-0000-0000BC010000}"/>
    <cellStyle name="Millares 11 4 3" xfId="784" xr:uid="{00000000-0005-0000-0000-0000BD010000}"/>
    <cellStyle name="Millares 11 4 3 2" xfId="1002" xr:uid="{00000000-0005-0000-0000-0000BE010000}"/>
    <cellStyle name="Millares 11 4 3 2 2" xfId="3236" xr:uid="{00000000-0005-0000-0000-0000BF010000}"/>
    <cellStyle name="Millares 11 4 3 3" xfId="1003" xr:uid="{00000000-0005-0000-0000-0000C0010000}"/>
    <cellStyle name="Millares 11 4 3 3 2" xfId="3237" xr:uid="{00000000-0005-0000-0000-0000C1010000}"/>
    <cellStyle name="Millares 11 4 3 4" xfId="3238" xr:uid="{00000000-0005-0000-0000-0000C2010000}"/>
    <cellStyle name="Millares 11 4 3 4 2" xfId="3239" xr:uid="{00000000-0005-0000-0000-0000C3010000}"/>
    <cellStyle name="Millares 11 4 3 5" xfId="3240" xr:uid="{00000000-0005-0000-0000-0000C4010000}"/>
    <cellStyle name="Millares 11 4 4" xfId="1004" xr:uid="{00000000-0005-0000-0000-0000C5010000}"/>
    <cellStyle name="Millares 11 4 4 2" xfId="3241" xr:uid="{00000000-0005-0000-0000-0000C6010000}"/>
    <cellStyle name="Millares 11 4 5" xfId="1005" xr:uid="{00000000-0005-0000-0000-0000C7010000}"/>
    <cellStyle name="Millares 11 4 5 2" xfId="3242" xr:uid="{00000000-0005-0000-0000-0000C8010000}"/>
    <cellStyle name="Millares 11 4 6" xfId="1006" xr:uid="{00000000-0005-0000-0000-0000C9010000}"/>
    <cellStyle name="Millares 11 4 6 2" xfId="3243" xr:uid="{00000000-0005-0000-0000-0000CA010000}"/>
    <cellStyle name="Millares 11 4 7" xfId="3244" xr:uid="{00000000-0005-0000-0000-0000CB010000}"/>
    <cellStyle name="Millares 11 5" xfId="321" xr:uid="{00000000-0005-0000-0000-0000CC010000}"/>
    <cellStyle name="Millares 11 5 2" xfId="1007" xr:uid="{00000000-0005-0000-0000-0000CD010000}"/>
    <cellStyle name="Millares 11 5 2 2" xfId="3245" xr:uid="{00000000-0005-0000-0000-0000CE010000}"/>
    <cellStyle name="Millares 11 5 3" xfId="1008" xr:uid="{00000000-0005-0000-0000-0000CF010000}"/>
    <cellStyle name="Millares 11 5 3 2" xfId="3246" xr:uid="{00000000-0005-0000-0000-0000D0010000}"/>
    <cellStyle name="Millares 11 5 4" xfId="3247" xr:uid="{00000000-0005-0000-0000-0000D1010000}"/>
    <cellStyle name="Millares 11 5 4 2" xfId="3248" xr:uid="{00000000-0005-0000-0000-0000D2010000}"/>
    <cellStyle name="Millares 11 5 5" xfId="3249" xr:uid="{00000000-0005-0000-0000-0000D3010000}"/>
    <cellStyle name="Millares 11 6" xfId="608" xr:uid="{00000000-0005-0000-0000-0000D4010000}"/>
    <cellStyle name="Millares 11 6 2" xfId="1009" xr:uid="{00000000-0005-0000-0000-0000D5010000}"/>
    <cellStyle name="Millares 11 6 2 2" xfId="3250" xr:uid="{00000000-0005-0000-0000-0000D6010000}"/>
    <cellStyle name="Millares 11 6 3" xfId="1010" xr:uid="{00000000-0005-0000-0000-0000D7010000}"/>
    <cellStyle name="Millares 11 6 3 2" xfId="3251" xr:uid="{00000000-0005-0000-0000-0000D8010000}"/>
    <cellStyle name="Millares 11 6 4" xfId="3252" xr:uid="{00000000-0005-0000-0000-0000D9010000}"/>
    <cellStyle name="Millares 11 6 4 2" xfId="3253" xr:uid="{00000000-0005-0000-0000-0000DA010000}"/>
    <cellStyle name="Millares 11 6 5" xfId="3254" xr:uid="{00000000-0005-0000-0000-0000DB010000}"/>
    <cellStyle name="Millares 11 7" xfId="1011" xr:uid="{00000000-0005-0000-0000-0000DC010000}"/>
    <cellStyle name="Millares 11 7 2" xfId="3255" xr:uid="{00000000-0005-0000-0000-0000DD010000}"/>
    <cellStyle name="Millares 11 8" xfId="1012" xr:uid="{00000000-0005-0000-0000-0000DE010000}"/>
    <cellStyle name="Millares 11 8 2" xfId="3256" xr:uid="{00000000-0005-0000-0000-0000DF010000}"/>
    <cellStyle name="Millares 11 9" xfId="1013" xr:uid="{00000000-0005-0000-0000-0000E0010000}"/>
    <cellStyle name="Millares 11 9 2" xfId="3257" xr:uid="{00000000-0005-0000-0000-0000E1010000}"/>
    <cellStyle name="Millares 12" xfId="36" xr:uid="{00000000-0005-0000-0000-0000E2010000}"/>
    <cellStyle name="Millares 12 10" xfId="3258" xr:uid="{00000000-0005-0000-0000-0000E3010000}"/>
    <cellStyle name="Millares 12 2" xfId="91" xr:uid="{00000000-0005-0000-0000-0000E4010000}"/>
    <cellStyle name="Millares 12 2 2" xfId="267" xr:uid="{00000000-0005-0000-0000-0000E5010000}"/>
    <cellStyle name="Millares 12 2 2 2" xfId="554" xr:uid="{00000000-0005-0000-0000-0000E6010000}"/>
    <cellStyle name="Millares 12 2 2 2 2" xfId="1014" xr:uid="{00000000-0005-0000-0000-0000E7010000}"/>
    <cellStyle name="Millares 12 2 2 2 2 2" xfId="3259" xr:uid="{00000000-0005-0000-0000-0000E8010000}"/>
    <cellStyle name="Millares 12 2 2 2 3" xfId="1015" xr:uid="{00000000-0005-0000-0000-0000E9010000}"/>
    <cellStyle name="Millares 12 2 2 2 3 2" xfId="3260" xr:uid="{00000000-0005-0000-0000-0000EA010000}"/>
    <cellStyle name="Millares 12 2 2 2 4" xfId="3261" xr:uid="{00000000-0005-0000-0000-0000EB010000}"/>
    <cellStyle name="Millares 12 2 2 2 4 2" xfId="3262" xr:uid="{00000000-0005-0000-0000-0000EC010000}"/>
    <cellStyle name="Millares 12 2 2 2 5" xfId="3263" xr:uid="{00000000-0005-0000-0000-0000ED010000}"/>
    <cellStyle name="Millares 12 2 2 3" xfId="841" xr:uid="{00000000-0005-0000-0000-0000EE010000}"/>
    <cellStyle name="Millares 12 2 2 3 2" xfId="1016" xr:uid="{00000000-0005-0000-0000-0000EF010000}"/>
    <cellStyle name="Millares 12 2 2 3 2 2" xfId="3264" xr:uid="{00000000-0005-0000-0000-0000F0010000}"/>
    <cellStyle name="Millares 12 2 2 3 3" xfId="1017" xr:uid="{00000000-0005-0000-0000-0000F1010000}"/>
    <cellStyle name="Millares 12 2 2 3 3 2" xfId="3265" xr:uid="{00000000-0005-0000-0000-0000F2010000}"/>
    <cellStyle name="Millares 12 2 2 3 4" xfId="3266" xr:uid="{00000000-0005-0000-0000-0000F3010000}"/>
    <cellStyle name="Millares 12 2 2 3 4 2" xfId="3267" xr:uid="{00000000-0005-0000-0000-0000F4010000}"/>
    <cellStyle name="Millares 12 2 2 3 5" xfId="3268" xr:uid="{00000000-0005-0000-0000-0000F5010000}"/>
    <cellStyle name="Millares 12 2 2 4" xfId="1018" xr:uid="{00000000-0005-0000-0000-0000F6010000}"/>
    <cellStyle name="Millares 12 2 2 4 2" xfId="3269" xr:uid="{00000000-0005-0000-0000-0000F7010000}"/>
    <cellStyle name="Millares 12 2 2 5" xfId="1019" xr:uid="{00000000-0005-0000-0000-0000F8010000}"/>
    <cellStyle name="Millares 12 2 2 5 2" xfId="3270" xr:uid="{00000000-0005-0000-0000-0000F9010000}"/>
    <cellStyle name="Millares 12 2 2 6" xfId="1020" xr:uid="{00000000-0005-0000-0000-0000FA010000}"/>
    <cellStyle name="Millares 12 2 2 6 2" xfId="3271" xr:uid="{00000000-0005-0000-0000-0000FB010000}"/>
    <cellStyle name="Millares 12 2 2 7" xfId="3272" xr:uid="{00000000-0005-0000-0000-0000FC010000}"/>
    <cellStyle name="Millares 12 2 3" xfId="378" xr:uid="{00000000-0005-0000-0000-0000FD010000}"/>
    <cellStyle name="Millares 12 2 3 2" xfId="1021" xr:uid="{00000000-0005-0000-0000-0000FE010000}"/>
    <cellStyle name="Millares 12 2 3 2 2" xfId="3273" xr:uid="{00000000-0005-0000-0000-0000FF010000}"/>
    <cellStyle name="Millares 12 2 3 3" xfId="1022" xr:uid="{00000000-0005-0000-0000-000000020000}"/>
    <cellStyle name="Millares 12 2 3 3 2" xfId="3274" xr:uid="{00000000-0005-0000-0000-000001020000}"/>
    <cellStyle name="Millares 12 2 3 4" xfId="3275" xr:uid="{00000000-0005-0000-0000-000002020000}"/>
    <cellStyle name="Millares 12 2 3 4 2" xfId="3276" xr:uid="{00000000-0005-0000-0000-000003020000}"/>
    <cellStyle name="Millares 12 2 3 5" xfId="3277" xr:uid="{00000000-0005-0000-0000-000004020000}"/>
    <cellStyle name="Millares 12 2 4" xfId="665" xr:uid="{00000000-0005-0000-0000-000005020000}"/>
    <cellStyle name="Millares 12 2 4 2" xfId="1023" xr:uid="{00000000-0005-0000-0000-000006020000}"/>
    <cellStyle name="Millares 12 2 4 2 2" xfId="3278" xr:uid="{00000000-0005-0000-0000-000007020000}"/>
    <cellStyle name="Millares 12 2 4 3" xfId="1024" xr:uid="{00000000-0005-0000-0000-000008020000}"/>
    <cellStyle name="Millares 12 2 4 3 2" xfId="3279" xr:uid="{00000000-0005-0000-0000-000009020000}"/>
    <cellStyle name="Millares 12 2 4 4" xfId="3280" xr:uid="{00000000-0005-0000-0000-00000A020000}"/>
    <cellStyle name="Millares 12 2 4 4 2" xfId="3281" xr:uid="{00000000-0005-0000-0000-00000B020000}"/>
    <cellStyle name="Millares 12 2 4 5" xfId="3282" xr:uid="{00000000-0005-0000-0000-00000C020000}"/>
    <cellStyle name="Millares 12 2 5" xfId="1025" xr:uid="{00000000-0005-0000-0000-00000D020000}"/>
    <cellStyle name="Millares 12 2 5 2" xfId="3283" xr:uid="{00000000-0005-0000-0000-00000E020000}"/>
    <cellStyle name="Millares 12 2 6" xfId="1026" xr:uid="{00000000-0005-0000-0000-00000F020000}"/>
    <cellStyle name="Millares 12 2 6 2" xfId="3284" xr:uid="{00000000-0005-0000-0000-000010020000}"/>
    <cellStyle name="Millares 12 2 7" xfId="1027" xr:uid="{00000000-0005-0000-0000-000011020000}"/>
    <cellStyle name="Millares 12 2 7 2" xfId="3285" xr:uid="{00000000-0005-0000-0000-000012020000}"/>
    <cellStyle name="Millares 12 2 8" xfId="3286" xr:uid="{00000000-0005-0000-0000-000013020000}"/>
    <cellStyle name="Millares 12 3" xfId="148" xr:uid="{00000000-0005-0000-0000-000014020000}"/>
    <cellStyle name="Millares 12 3 2" xfId="435" xr:uid="{00000000-0005-0000-0000-000015020000}"/>
    <cellStyle name="Millares 12 3 2 2" xfId="1028" xr:uid="{00000000-0005-0000-0000-000016020000}"/>
    <cellStyle name="Millares 12 3 2 2 2" xfId="3287" xr:uid="{00000000-0005-0000-0000-000017020000}"/>
    <cellStyle name="Millares 12 3 2 3" xfId="1029" xr:uid="{00000000-0005-0000-0000-000018020000}"/>
    <cellStyle name="Millares 12 3 2 3 2" xfId="3288" xr:uid="{00000000-0005-0000-0000-000019020000}"/>
    <cellStyle name="Millares 12 3 2 4" xfId="3289" xr:uid="{00000000-0005-0000-0000-00001A020000}"/>
    <cellStyle name="Millares 12 3 2 4 2" xfId="3290" xr:uid="{00000000-0005-0000-0000-00001B020000}"/>
    <cellStyle name="Millares 12 3 2 5" xfId="3291" xr:uid="{00000000-0005-0000-0000-00001C020000}"/>
    <cellStyle name="Millares 12 3 3" xfId="722" xr:uid="{00000000-0005-0000-0000-00001D020000}"/>
    <cellStyle name="Millares 12 3 3 2" xfId="1030" xr:uid="{00000000-0005-0000-0000-00001E020000}"/>
    <cellStyle name="Millares 12 3 3 2 2" xfId="3292" xr:uid="{00000000-0005-0000-0000-00001F020000}"/>
    <cellStyle name="Millares 12 3 3 3" xfId="1031" xr:uid="{00000000-0005-0000-0000-000020020000}"/>
    <cellStyle name="Millares 12 3 3 3 2" xfId="3293" xr:uid="{00000000-0005-0000-0000-000021020000}"/>
    <cellStyle name="Millares 12 3 3 4" xfId="3294" xr:uid="{00000000-0005-0000-0000-000022020000}"/>
    <cellStyle name="Millares 12 3 3 4 2" xfId="3295" xr:uid="{00000000-0005-0000-0000-000023020000}"/>
    <cellStyle name="Millares 12 3 3 5" xfId="3296" xr:uid="{00000000-0005-0000-0000-000024020000}"/>
    <cellStyle name="Millares 12 3 4" xfId="1032" xr:uid="{00000000-0005-0000-0000-000025020000}"/>
    <cellStyle name="Millares 12 3 4 2" xfId="3297" xr:uid="{00000000-0005-0000-0000-000026020000}"/>
    <cellStyle name="Millares 12 3 5" xfId="1033" xr:uid="{00000000-0005-0000-0000-000027020000}"/>
    <cellStyle name="Millares 12 3 5 2" xfId="3298" xr:uid="{00000000-0005-0000-0000-000028020000}"/>
    <cellStyle name="Millares 12 3 6" xfId="1034" xr:uid="{00000000-0005-0000-0000-000029020000}"/>
    <cellStyle name="Millares 12 3 6 2" xfId="3299" xr:uid="{00000000-0005-0000-0000-00002A020000}"/>
    <cellStyle name="Millares 12 3 7" xfId="3300" xr:uid="{00000000-0005-0000-0000-00002B020000}"/>
    <cellStyle name="Millares 12 4" xfId="212" xr:uid="{00000000-0005-0000-0000-00002C020000}"/>
    <cellStyle name="Millares 12 4 2" xfId="499" xr:uid="{00000000-0005-0000-0000-00002D020000}"/>
    <cellStyle name="Millares 12 4 2 2" xfId="1035" xr:uid="{00000000-0005-0000-0000-00002E020000}"/>
    <cellStyle name="Millares 12 4 2 2 2" xfId="3301" xr:uid="{00000000-0005-0000-0000-00002F020000}"/>
    <cellStyle name="Millares 12 4 2 3" xfId="1036" xr:uid="{00000000-0005-0000-0000-000030020000}"/>
    <cellStyle name="Millares 12 4 2 3 2" xfId="3302" xr:uid="{00000000-0005-0000-0000-000031020000}"/>
    <cellStyle name="Millares 12 4 2 4" xfId="3303" xr:uid="{00000000-0005-0000-0000-000032020000}"/>
    <cellStyle name="Millares 12 4 2 4 2" xfId="3304" xr:uid="{00000000-0005-0000-0000-000033020000}"/>
    <cellStyle name="Millares 12 4 2 5" xfId="3305" xr:uid="{00000000-0005-0000-0000-000034020000}"/>
    <cellStyle name="Millares 12 4 3" xfId="786" xr:uid="{00000000-0005-0000-0000-000035020000}"/>
    <cellStyle name="Millares 12 4 3 2" xfId="1037" xr:uid="{00000000-0005-0000-0000-000036020000}"/>
    <cellStyle name="Millares 12 4 3 2 2" xfId="3306" xr:uid="{00000000-0005-0000-0000-000037020000}"/>
    <cellStyle name="Millares 12 4 3 3" xfId="1038" xr:uid="{00000000-0005-0000-0000-000038020000}"/>
    <cellStyle name="Millares 12 4 3 3 2" xfId="3307" xr:uid="{00000000-0005-0000-0000-000039020000}"/>
    <cellStyle name="Millares 12 4 3 4" xfId="3308" xr:uid="{00000000-0005-0000-0000-00003A020000}"/>
    <cellStyle name="Millares 12 4 3 4 2" xfId="3309" xr:uid="{00000000-0005-0000-0000-00003B020000}"/>
    <cellStyle name="Millares 12 4 3 5" xfId="3310" xr:uid="{00000000-0005-0000-0000-00003C020000}"/>
    <cellStyle name="Millares 12 4 4" xfId="1039" xr:uid="{00000000-0005-0000-0000-00003D020000}"/>
    <cellStyle name="Millares 12 4 4 2" xfId="3311" xr:uid="{00000000-0005-0000-0000-00003E020000}"/>
    <cellStyle name="Millares 12 4 5" xfId="1040" xr:uid="{00000000-0005-0000-0000-00003F020000}"/>
    <cellStyle name="Millares 12 4 5 2" xfId="3312" xr:uid="{00000000-0005-0000-0000-000040020000}"/>
    <cellStyle name="Millares 12 4 6" xfId="1041" xr:uid="{00000000-0005-0000-0000-000041020000}"/>
    <cellStyle name="Millares 12 4 6 2" xfId="3313" xr:uid="{00000000-0005-0000-0000-000042020000}"/>
    <cellStyle name="Millares 12 4 7" xfId="3314" xr:uid="{00000000-0005-0000-0000-000043020000}"/>
    <cellStyle name="Millares 12 5" xfId="323" xr:uid="{00000000-0005-0000-0000-000044020000}"/>
    <cellStyle name="Millares 12 5 2" xfId="1042" xr:uid="{00000000-0005-0000-0000-000045020000}"/>
    <cellStyle name="Millares 12 5 2 2" xfId="3315" xr:uid="{00000000-0005-0000-0000-000046020000}"/>
    <cellStyle name="Millares 12 5 3" xfId="1043" xr:uid="{00000000-0005-0000-0000-000047020000}"/>
    <cellStyle name="Millares 12 5 3 2" xfId="3316" xr:uid="{00000000-0005-0000-0000-000048020000}"/>
    <cellStyle name="Millares 12 5 4" xfId="3317" xr:uid="{00000000-0005-0000-0000-000049020000}"/>
    <cellStyle name="Millares 12 5 4 2" xfId="3318" xr:uid="{00000000-0005-0000-0000-00004A020000}"/>
    <cellStyle name="Millares 12 5 5" xfId="3319" xr:uid="{00000000-0005-0000-0000-00004B020000}"/>
    <cellStyle name="Millares 12 6" xfId="610" xr:uid="{00000000-0005-0000-0000-00004C020000}"/>
    <cellStyle name="Millares 12 6 2" xfId="1044" xr:uid="{00000000-0005-0000-0000-00004D020000}"/>
    <cellStyle name="Millares 12 6 2 2" xfId="3320" xr:uid="{00000000-0005-0000-0000-00004E020000}"/>
    <cellStyle name="Millares 12 6 3" xfId="1045" xr:uid="{00000000-0005-0000-0000-00004F020000}"/>
    <cellStyle name="Millares 12 6 3 2" xfId="3321" xr:uid="{00000000-0005-0000-0000-000050020000}"/>
    <cellStyle name="Millares 12 6 4" xfId="3322" xr:uid="{00000000-0005-0000-0000-000051020000}"/>
    <cellStyle name="Millares 12 6 4 2" xfId="3323" xr:uid="{00000000-0005-0000-0000-000052020000}"/>
    <cellStyle name="Millares 12 6 5" xfId="3324" xr:uid="{00000000-0005-0000-0000-000053020000}"/>
    <cellStyle name="Millares 12 7" xfId="1046" xr:uid="{00000000-0005-0000-0000-000054020000}"/>
    <cellStyle name="Millares 12 7 2" xfId="3325" xr:uid="{00000000-0005-0000-0000-000055020000}"/>
    <cellStyle name="Millares 12 8" xfId="1047" xr:uid="{00000000-0005-0000-0000-000056020000}"/>
    <cellStyle name="Millares 12 8 2" xfId="3326" xr:uid="{00000000-0005-0000-0000-000057020000}"/>
    <cellStyle name="Millares 12 9" xfId="1048" xr:uid="{00000000-0005-0000-0000-000058020000}"/>
    <cellStyle name="Millares 12 9 2" xfId="3327" xr:uid="{00000000-0005-0000-0000-000059020000}"/>
    <cellStyle name="Millares 13" xfId="35" xr:uid="{00000000-0005-0000-0000-00005A020000}"/>
    <cellStyle name="Millares 13 10" xfId="3328" xr:uid="{00000000-0005-0000-0000-00005B020000}"/>
    <cellStyle name="Millares 13 2" xfId="90" xr:uid="{00000000-0005-0000-0000-00005C020000}"/>
    <cellStyle name="Millares 13 2 2" xfId="266" xr:uid="{00000000-0005-0000-0000-00005D020000}"/>
    <cellStyle name="Millares 13 2 2 2" xfId="553" xr:uid="{00000000-0005-0000-0000-00005E020000}"/>
    <cellStyle name="Millares 13 2 2 2 2" xfId="1049" xr:uid="{00000000-0005-0000-0000-00005F020000}"/>
    <cellStyle name="Millares 13 2 2 2 2 2" xfId="3329" xr:uid="{00000000-0005-0000-0000-000060020000}"/>
    <cellStyle name="Millares 13 2 2 2 3" xfId="1050" xr:uid="{00000000-0005-0000-0000-000061020000}"/>
    <cellStyle name="Millares 13 2 2 2 3 2" xfId="3330" xr:uid="{00000000-0005-0000-0000-000062020000}"/>
    <cellStyle name="Millares 13 2 2 2 4" xfId="3331" xr:uid="{00000000-0005-0000-0000-000063020000}"/>
    <cellStyle name="Millares 13 2 2 2 4 2" xfId="3332" xr:uid="{00000000-0005-0000-0000-000064020000}"/>
    <cellStyle name="Millares 13 2 2 2 5" xfId="3333" xr:uid="{00000000-0005-0000-0000-000065020000}"/>
    <cellStyle name="Millares 13 2 2 3" xfId="840" xr:uid="{00000000-0005-0000-0000-000066020000}"/>
    <cellStyle name="Millares 13 2 2 3 2" xfId="1051" xr:uid="{00000000-0005-0000-0000-000067020000}"/>
    <cellStyle name="Millares 13 2 2 3 2 2" xfId="3334" xr:uid="{00000000-0005-0000-0000-000068020000}"/>
    <cellStyle name="Millares 13 2 2 3 3" xfId="1052" xr:uid="{00000000-0005-0000-0000-000069020000}"/>
    <cellStyle name="Millares 13 2 2 3 3 2" xfId="3335" xr:uid="{00000000-0005-0000-0000-00006A020000}"/>
    <cellStyle name="Millares 13 2 2 3 4" xfId="3336" xr:uid="{00000000-0005-0000-0000-00006B020000}"/>
    <cellStyle name="Millares 13 2 2 3 4 2" xfId="3337" xr:uid="{00000000-0005-0000-0000-00006C020000}"/>
    <cellStyle name="Millares 13 2 2 3 5" xfId="3338" xr:uid="{00000000-0005-0000-0000-00006D020000}"/>
    <cellStyle name="Millares 13 2 2 4" xfId="1053" xr:uid="{00000000-0005-0000-0000-00006E020000}"/>
    <cellStyle name="Millares 13 2 2 4 2" xfId="3339" xr:uid="{00000000-0005-0000-0000-00006F020000}"/>
    <cellStyle name="Millares 13 2 2 5" xfId="1054" xr:uid="{00000000-0005-0000-0000-000070020000}"/>
    <cellStyle name="Millares 13 2 2 5 2" xfId="3340" xr:uid="{00000000-0005-0000-0000-000071020000}"/>
    <cellStyle name="Millares 13 2 2 6" xfId="1055" xr:uid="{00000000-0005-0000-0000-000072020000}"/>
    <cellStyle name="Millares 13 2 2 6 2" xfId="3341" xr:uid="{00000000-0005-0000-0000-000073020000}"/>
    <cellStyle name="Millares 13 2 2 7" xfId="3342" xr:uid="{00000000-0005-0000-0000-000074020000}"/>
    <cellStyle name="Millares 13 2 3" xfId="377" xr:uid="{00000000-0005-0000-0000-000075020000}"/>
    <cellStyle name="Millares 13 2 3 2" xfId="1056" xr:uid="{00000000-0005-0000-0000-000076020000}"/>
    <cellStyle name="Millares 13 2 3 2 2" xfId="3343" xr:uid="{00000000-0005-0000-0000-000077020000}"/>
    <cellStyle name="Millares 13 2 3 3" xfId="1057" xr:uid="{00000000-0005-0000-0000-000078020000}"/>
    <cellStyle name="Millares 13 2 3 3 2" xfId="3344" xr:uid="{00000000-0005-0000-0000-000079020000}"/>
    <cellStyle name="Millares 13 2 3 4" xfId="3345" xr:uid="{00000000-0005-0000-0000-00007A020000}"/>
    <cellStyle name="Millares 13 2 3 4 2" xfId="3346" xr:uid="{00000000-0005-0000-0000-00007B020000}"/>
    <cellStyle name="Millares 13 2 3 5" xfId="3347" xr:uid="{00000000-0005-0000-0000-00007C020000}"/>
    <cellStyle name="Millares 13 2 4" xfId="664" xr:uid="{00000000-0005-0000-0000-00007D020000}"/>
    <cellStyle name="Millares 13 2 4 2" xfId="1058" xr:uid="{00000000-0005-0000-0000-00007E020000}"/>
    <cellStyle name="Millares 13 2 4 2 2" xfId="3348" xr:uid="{00000000-0005-0000-0000-00007F020000}"/>
    <cellStyle name="Millares 13 2 4 3" xfId="1059" xr:uid="{00000000-0005-0000-0000-000080020000}"/>
    <cellStyle name="Millares 13 2 4 3 2" xfId="3349" xr:uid="{00000000-0005-0000-0000-000081020000}"/>
    <cellStyle name="Millares 13 2 4 4" xfId="3350" xr:uid="{00000000-0005-0000-0000-000082020000}"/>
    <cellStyle name="Millares 13 2 4 4 2" xfId="3351" xr:uid="{00000000-0005-0000-0000-000083020000}"/>
    <cellStyle name="Millares 13 2 4 5" xfId="3352" xr:uid="{00000000-0005-0000-0000-000084020000}"/>
    <cellStyle name="Millares 13 2 5" xfId="1060" xr:uid="{00000000-0005-0000-0000-000085020000}"/>
    <cellStyle name="Millares 13 2 5 2" xfId="3353" xr:uid="{00000000-0005-0000-0000-000086020000}"/>
    <cellStyle name="Millares 13 2 6" xfId="1061" xr:uid="{00000000-0005-0000-0000-000087020000}"/>
    <cellStyle name="Millares 13 2 6 2" xfId="3354" xr:uid="{00000000-0005-0000-0000-000088020000}"/>
    <cellStyle name="Millares 13 2 7" xfId="1062" xr:uid="{00000000-0005-0000-0000-000089020000}"/>
    <cellStyle name="Millares 13 2 7 2" xfId="3355" xr:uid="{00000000-0005-0000-0000-00008A020000}"/>
    <cellStyle name="Millares 13 2 8" xfId="3356" xr:uid="{00000000-0005-0000-0000-00008B020000}"/>
    <cellStyle name="Millares 13 3" xfId="147" xr:uid="{00000000-0005-0000-0000-00008C020000}"/>
    <cellStyle name="Millares 13 3 2" xfId="434" xr:uid="{00000000-0005-0000-0000-00008D020000}"/>
    <cellStyle name="Millares 13 3 2 2" xfId="1063" xr:uid="{00000000-0005-0000-0000-00008E020000}"/>
    <cellStyle name="Millares 13 3 2 2 2" xfId="3357" xr:uid="{00000000-0005-0000-0000-00008F020000}"/>
    <cellStyle name="Millares 13 3 2 3" xfId="1064" xr:uid="{00000000-0005-0000-0000-000090020000}"/>
    <cellStyle name="Millares 13 3 2 3 2" xfId="3358" xr:uid="{00000000-0005-0000-0000-000091020000}"/>
    <cellStyle name="Millares 13 3 2 4" xfId="3359" xr:uid="{00000000-0005-0000-0000-000092020000}"/>
    <cellStyle name="Millares 13 3 2 4 2" xfId="3360" xr:uid="{00000000-0005-0000-0000-000093020000}"/>
    <cellStyle name="Millares 13 3 2 5" xfId="3361" xr:uid="{00000000-0005-0000-0000-000094020000}"/>
    <cellStyle name="Millares 13 3 3" xfId="721" xr:uid="{00000000-0005-0000-0000-000095020000}"/>
    <cellStyle name="Millares 13 3 3 2" xfId="1065" xr:uid="{00000000-0005-0000-0000-000096020000}"/>
    <cellStyle name="Millares 13 3 3 2 2" xfId="3362" xr:uid="{00000000-0005-0000-0000-000097020000}"/>
    <cellStyle name="Millares 13 3 3 3" xfId="1066" xr:uid="{00000000-0005-0000-0000-000098020000}"/>
    <cellStyle name="Millares 13 3 3 3 2" xfId="3363" xr:uid="{00000000-0005-0000-0000-000099020000}"/>
    <cellStyle name="Millares 13 3 3 4" xfId="3364" xr:uid="{00000000-0005-0000-0000-00009A020000}"/>
    <cellStyle name="Millares 13 3 3 4 2" xfId="3365" xr:uid="{00000000-0005-0000-0000-00009B020000}"/>
    <cellStyle name="Millares 13 3 3 5" xfId="3366" xr:uid="{00000000-0005-0000-0000-00009C020000}"/>
    <cellStyle name="Millares 13 3 4" xfId="1067" xr:uid="{00000000-0005-0000-0000-00009D020000}"/>
    <cellStyle name="Millares 13 3 4 2" xfId="3367" xr:uid="{00000000-0005-0000-0000-00009E020000}"/>
    <cellStyle name="Millares 13 3 5" xfId="1068" xr:uid="{00000000-0005-0000-0000-00009F020000}"/>
    <cellStyle name="Millares 13 3 5 2" xfId="3368" xr:uid="{00000000-0005-0000-0000-0000A0020000}"/>
    <cellStyle name="Millares 13 3 6" xfId="1069" xr:uid="{00000000-0005-0000-0000-0000A1020000}"/>
    <cellStyle name="Millares 13 3 6 2" xfId="3369" xr:uid="{00000000-0005-0000-0000-0000A2020000}"/>
    <cellStyle name="Millares 13 3 7" xfId="3370" xr:uid="{00000000-0005-0000-0000-0000A3020000}"/>
    <cellStyle name="Millares 13 4" xfId="211" xr:uid="{00000000-0005-0000-0000-0000A4020000}"/>
    <cellStyle name="Millares 13 4 2" xfId="498" xr:uid="{00000000-0005-0000-0000-0000A5020000}"/>
    <cellStyle name="Millares 13 4 2 2" xfId="1070" xr:uid="{00000000-0005-0000-0000-0000A6020000}"/>
    <cellStyle name="Millares 13 4 2 2 2" xfId="3371" xr:uid="{00000000-0005-0000-0000-0000A7020000}"/>
    <cellStyle name="Millares 13 4 2 3" xfId="1071" xr:uid="{00000000-0005-0000-0000-0000A8020000}"/>
    <cellStyle name="Millares 13 4 2 3 2" xfId="3372" xr:uid="{00000000-0005-0000-0000-0000A9020000}"/>
    <cellStyle name="Millares 13 4 2 4" xfId="3373" xr:uid="{00000000-0005-0000-0000-0000AA020000}"/>
    <cellStyle name="Millares 13 4 2 4 2" xfId="3374" xr:uid="{00000000-0005-0000-0000-0000AB020000}"/>
    <cellStyle name="Millares 13 4 2 5" xfId="3375" xr:uid="{00000000-0005-0000-0000-0000AC020000}"/>
    <cellStyle name="Millares 13 4 3" xfId="785" xr:uid="{00000000-0005-0000-0000-0000AD020000}"/>
    <cellStyle name="Millares 13 4 3 2" xfId="1072" xr:uid="{00000000-0005-0000-0000-0000AE020000}"/>
    <cellStyle name="Millares 13 4 3 2 2" xfId="3376" xr:uid="{00000000-0005-0000-0000-0000AF020000}"/>
    <cellStyle name="Millares 13 4 3 3" xfId="1073" xr:uid="{00000000-0005-0000-0000-0000B0020000}"/>
    <cellStyle name="Millares 13 4 3 3 2" xfId="3377" xr:uid="{00000000-0005-0000-0000-0000B1020000}"/>
    <cellStyle name="Millares 13 4 3 4" xfId="3378" xr:uid="{00000000-0005-0000-0000-0000B2020000}"/>
    <cellStyle name="Millares 13 4 3 4 2" xfId="3379" xr:uid="{00000000-0005-0000-0000-0000B3020000}"/>
    <cellStyle name="Millares 13 4 3 5" xfId="3380" xr:uid="{00000000-0005-0000-0000-0000B4020000}"/>
    <cellStyle name="Millares 13 4 4" xfId="1074" xr:uid="{00000000-0005-0000-0000-0000B5020000}"/>
    <cellStyle name="Millares 13 4 4 2" xfId="3381" xr:uid="{00000000-0005-0000-0000-0000B6020000}"/>
    <cellStyle name="Millares 13 4 5" xfId="1075" xr:uid="{00000000-0005-0000-0000-0000B7020000}"/>
    <cellStyle name="Millares 13 4 5 2" xfId="3382" xr:uid="{00000000-0005-0000-0000-0000B8020000}"/>
    <cellStyle name="Millares 13 4 6" xfId="1076" xr:uid="{00000000-0005-0000-0000-0000B9020000}"/>
    <cellStyle name="Millares 13 4 6 2" xfId="3383" xr:uid="{00000000-0005-0000-0000-0000BA020000}"/>
    <cellStyle name="Millares 13 4 7" xfId="3384" xr:uid="{00000000-0005-0000-0000-0000BB020000}"/>
    <cellStyle name="Millares 13 5" xfId="322" xr:uid="{00000000-0005-0000-0000-0000BC020000}"/>
    <cellStyle name="Millares 13 5 2" xfId="1077" xr:uid="{00000000-0005-0000-0000-0000BD020000}"/>
    <cellStyle name="Millares 13 5 2 2" xfId="3385" xr:uid="{00000000-0005-0000-0000-0000BE020000}"/>
    <cellStyle name="Millares 13 5 3" xfId="1078" xr:uid="{00000000-0005-0000-0000-0000BF020000}"/>
    <cellStyle name="Millares 13 5 3 2" xfId="3386" xr:uid="{00000000-0005-0000-0000-0000C0020000}"/>
    <cellStyle name="Millares 13 5 4" xfId="3387" xr:uid="{00000000-0005-0000-0000-0000C1020000}"/>
    <cellStyle name="Millares 13 5 4 2" xfId="3388" xr:uid="{00000000-0005-0000-0000-0000C2020000}"/>
    <cellStyle name="Millares 13 5 5" xfId="3389" xr:uid="{00000000-0005-0000-0000-0000C3020000}"/>
    <cellStyle name="Millares 13 6" xfId="609" xr:uid="{00000000-0005-0000-0000-0000C4020000}"/>
    <cellStyle name="Millares 13 6 2" xfId="1079" xr:uid="{00000000-0005-0000-0000-0000C5020000}"/>
    <cellStyle name="Millares 13 6 2 2" xfId="3390" xr:uid="{00000000-0005-0000-0000-0000C6020000}"/>
    <cellStyle name="Millares 13 6 3" xfId="1080" xr:uid="{00000000-0005-0000-0000-0000C7020000}"/>
    <cellStyle name="Millares 13 6 3 2" xfId="3391" xr:uid="{00000000-0005-0000-0000-0000C8020000}"/>
    <cellStyle name="Millares 13 6 4" xfId="3392" xr:uid="{00000000-0005-0000-0000-0000C9020000}"/>
    <cellStyle name="Millares 13 6 4 2" xfId="3393" xr:uid="{00000000-0005-0000-0000-0000CA020000}"/>
    <cellStyle name="Millares 13 6 5" xfId="3394" xr:uid="{00000000-0005-0000-0000-0000CB020000}"/>
    <cellStyle name="Millares 13 7" xfId="1081" xr:uid="{00000000-0005-0000-0000-0000CC020000}"/>
    <cellStyle name="Millares 13 7 2" xfId="3395" xr:uid="{00000000-0005-0000-0000-0000CD020000}"/>
    <cellStyle name="Millares 13 8" xfId="1082" xr:uid="{00000000-0005-0000-0000-0000CE020000}"/>
    <cellStyle name="Millares 13 8 2" xfId="3396" xr:uid="{00000000-0005-0000-0000-0000CF020000}"/>
    <cellStyle name="Millares 13 9" xfId="1083" xr:uid="{00000000-0005-0000-0000-0000D0020000}"/>
    <cellStyle name="Millares 13 9 2" xfId="3397" xr:uid="{00000000-0005-0000-0000-0000D1020000}"/>
    <cellStyle name="Millares 14" xfId="37" xr:uid="{00000000-0005-0000-0000-0000D2020000}"/>
    <cellStyle name="Millares 14 10" xfId="3398" xr:uid="{00000000-0005-0000-0000-0000D3020000}"/>
    <cellStyle name="Millares 14 2" xfId="92" xr:uid="{00000000-0005-0000-0000-0000D4020000}"/>
    <cellStyle name="Millares 14 2 2" xfId="268" xr:uid="{00000000-0005-0000-0000-0000D5020000}"/>
    <cellStyle name="Millares 14 2 2 2" xfId="555" xr:uid="{00000000-0005-0000-0000-0000D6020000}"/>
    <cellStyle name="Millares 14 2 2 2 2" xfId="1084" xr:uid="{00000000-0005-0000-0000-0000D7020000}"/>
    <cellStyle name="Millares 14 2 2 2 2 2" xfId="3399" xr:uid="{00000000-0005-0000-0000-0000D8020000}"/>
    <cellStyle name="Millares 14 2 2 2 3" xfId="1085" xr:uid="{00000000-0005-0000-0000-0000D9020000}"/>
    <cellStyle name="Millares 14 2 2 2 3 2" xfId="3400" xr:uid="{00000000-0005-0000-0000-0000DA020000}"/>
    <cellStyle name="Millares 14 2 2 2 4" xfId="3401" xr:uid="{00000000-0005-0000-0000-0000DB020000}"/>
    <cellStyle name="Millares 14 2 2 2 4 2" xfId="3402" xr:uid="{00000000-0005-0000-0000-0000DC020000}"/>
    <cellStyle name="Millares 14 2 2 2 5" xfId="3403" xr:uid="{00000000-0005-0000-0000-0000DD020000}"/>
    <cellStyle name="Millares 14 2 2 3" xfId="842" xr:uid="{00000000-0005-0000-0000-0000DE020000}"/>
    <cellStyle name="Millares 14 2 2 3 2" xfId="1086" xr:uid="{00000000-0005-0000-0000-0000DF020000}"/>
    <cellStyle name="Millares 14 2 2 3 2 2" xfId="3404" xr:uid="{00000000-0005-0000-0000-0000E0020000}"/>
    <cellStyle name="Millares 14 2 2 3 3" xfId="1087" xr:uid="{00000000-0005-0000-0000-0000E1020000}"/>
    <cellStyle name="Millares 14 2 2 3 3 2" xfId="3405" xr:uid="{00000000-0005-0000-0000-0000E2020000}"/>
    <cellStyle name="Millares 14 2 2 3 4" xfId="3406" xr:uid="{00000000-0005-0000-0000-0000E3020000}"/>
    <cellStyle name="Millares 14 2 2 3 4 2" xfId="3407" xr:uid="{00000000-0005-0000-0000-0000E4020000}"/>
    <cellStyle name="Millares 14 2 2 3 5" xfId="3408" xr:uid="{00000000-0005-0000-0000-0000E5020000}"/>
    <cellStyle name="Millares 14 2 2 4" xfId="1088" xr:uid="{00000000-0005-0000-0000-0000E6020000}"/>
    <cellStyle name="Millares 14 2 2 4 2" xfId="3409" xr:uid="{00000000-0005-0000-0000-0000E7020000}"/>
    <cellStyle name="Millares 14 2 2 5" xfId="1089" xr:uid="{00000000-0005-0000-0000-0000E8020000}"/>
    <cellStyle name="Millares 14 2 2 5 2" xfId="3410" xr:uid="{00000000-0005-0000-0000-0000E9020000}"/>
    <cellStyle name="Millares 14 2 2 6" xfId="1090" xr:uid="{00000000-0005-0000-0000-0000EA020000}"/>
    <cellStyle name="Millares 14 2 2 6 2" xfId="3411" xr:uid="{00000000-0005-0000-0000-0000EB020000}"/>
    <cellStyle name="Millares 14 2 2 7" xfId="3412" xr:uid="{00000000-0005-0000-0000-0000EC020000}"/>
    <cellStyle name="Millares 14 2 3" xfId="379" xr:uid="{00000000-0005-0000-0000-0000ED020000}"/>
    <cellStyle name="Millares 14 2 3 2" xfId="1091" xr:uid="{00000000-0005-0000-0000-0000EE020000}"/>
    <cellStyle name="Millares 14 2 3 2 2" xfId="3413" xr:uid="{00000000-0005-0000-0000-0000EF020000}"/>
    <cellStyle name="Millares 14 2 3 3" xfId="1092" xr:uid="{00000000-0005-0000-0000-0000F0020000}"/>
    <cellStyle name="Millares 14 2 3 3 2" xfId="3414" xr:uid="{00000000-0005-0000-0000-0000F1020000}"/>
    <cellStyle name="Millares 14 2 3 4" xfId="3415" xr:uid="{00000000-0005-0000-0000-0000F2020000}"/>
    <cellStyle name="Millares 14 2 3 4 2" xfId="3416" xr:uid="{00000000-0005-0000-0000-0000F3020000}"/>
    <cellStyle name="Millares 14 2 3 5" xfId="3417" xr:uid="{00000000-0005-0000-0000-0000F4020000}"/>
    <cellStyle name="Millares 14 2 4" xfId="666" xr:uid="{00000000-0005-0000-0000-0000F5020000}"/>
    <cellStyle name="Millares 14 2 4 2" xfId="1093" xr:uid="{00000000-0005-0000-0000-0000F6020000}"/>
    <cellStyle name="Millares 14 2 4 2 2" xfId="3418" xr:uid="{00000000-0005-0000-0000-0000F7020000}"/>
    <cellStyle name="Millares 14 2 4 3" xfId="1094" xr:uid="{00000000-0005-0000-0000-0000F8020000}"/>
    <cellStyle name="Millares 14 2 4 3 2" xfId="3419" xr:uid="{00000000-0005-0000-0000-0000F9020000}"/>
    <cellStyle name="Millares 14 2 4 4" xfId="3420" xr:uid="{00000000-0005-0000-0000-0000FA020000}"/>
    <cellStyle name="Millares 14 2 4 4 2" xfId="3421" xr:uid="{00000000-0005-0000-0000-0000FB020000}"/>
    <cellStyle name="Millares 14 2 4 5" xfId="3422" xr:uid="{00000000-0005-0000-0000-0000FC020000}"/>
    <cellStyle name="Millares 14 2 5" xfId="1095" xr:uid="{00000000-0005-0000-0000-0000FD020000}"/>
    <cellStyle name="Millares 14 2 5 2" xfId="3423" xr:uid="{00000000-0005-0000-0000-0000FE020000}"/>
    <cellStyle name="Millares 14 2 6" xfId="1096" xr:uid="{00000000-0005-0000-0000-0000FF020000}"/>
    <cellStyle name="Millares 14 2 6 2" xfId="3424" xr:uid="{00000000-0005-0000-0000-000000030000}"/>
    <cellStyle name="Millares 14 2 7" xfId="1097" xr:uid="{00000000-0005-0000-0000-000001030000}"/>
    <cellStyle name="Millares 14 2 7 2" xfId="3425" xr:uid="{00000000-0005-0000-0000-000002030000}"/>
    <cellStyle name="Millares 14 2 8" xfId="3426" xr:uid="{00000000-0005-0000-0000-000003030000}"/>
    <cellStyle name="Millares 14 3" xfId="149" xr:uid="{00000000-0005-0000-0000-000004030000}"/>
    <cellStyle name="Millares 14 3 2" xfId="436" xr:uid="{00000000-0005-0000-0000-000005030000}"/>
    <cellStyle name="Millares 14 3 2 2" xfId="1098" xr:uid="{00000000-0005-0000-0000-000006030000}"/>
    <cellStyle name="Millares 14 3 2 2 2" xfId="3427" xr:uid="{00000000-0005-0000-0000-000007030000}"/>
    <cellStyle name="Millares 14 3 2 3" xfId="1099" xr:uid="{00000000-0005-0000-0000-000008030000}"/>
    <cellStyle name="Millares 14 3 2 3 2" xfId="3428" xr:uid="{00000000-0005-0000-0000-000009030000}"/>
    <cellStyle name="Millares 14 3 2 4" xfId="3429" xr:uid="{00000000-0005-0000-0000-00000A030000}"/>
    <cellStyle name="Millares 14 3 2 4 2" xfId="3430" xr:uid="{00000000-0005-0000-0000-00000B030000}"/>
    <cellStyle name="Millares 14 3 2 5" xfId="3431" xr:uid="{00000000-0005-0000-0000-00000C030000}"/>
    <cellStyle name="Millares 14 3 3" xfId="723" xr:uid="{00000000-0005-0000-0000-00000D030000}"/>
    <cellStyle name="Millares 14 3 3 2" xfId="1100" xr:uid="{00000000-0005-0000-0000-00000E030000}"/>
    <cellStyle name="Millares 14 3 3 2 2" xfId="3432" xr:uid="{00000000-0005-0000-0000-00000F030000}"/>
    <cellStyle name="Millares 14 3 3 3" xfId="1101" xr:uid="{00000000-0005-0000-0000-000010030000}"/>
    <cellStyle name="Millares 14 3 3 3 2" xfId="3433" xr:uid="{00000000-0005-0000-0000-000011030000}"/>
    <cellStyle name="Millares 14 3 3 4" xfId="3434" xr:uid="{00000000-0005-0000-0000-000012030000}"/>
    <cellStyle name="Millares 14 3 3 4 2" xfId="3435" xr:uid="{00000000-0005-0000-0000-000013030000}"/>
    <cellStyle name="Millares 14 3 3 5" xfId="3436" xr:uid="{00000000-0005-0000-0000-000014030000}"/>
    <cellStyle name="Millares 14 3 4" xfId="1102" xr:uid="{00000000-0005-0000-0000-000015030000}"/>
    <cellStyle name="Millares 14 3 4 2" xfId="3437" xr:uid="{00000000-0005-0000-0000-000016030000}"/>
    <cellStyle name="Millares 14 3 5" xfId="1103" xr:uid="{00000000-0005-0000-0000-000017030000}"/>
    <cellStyle name="Millares 14 3 5 2" xfId="3438" xr:uid="{00000000-0005-0000-0000-000018030000}"/>
    <cellStyle name="Millares 14 3 6" xfId="1104" xr:uid="{00000000-0005-0000-0000-000019030000}"/>
    <cellStyle name="Millares 14 3 6 2" xfId="3439" xr:uid="{00000000-0005-0000-0000-00001A030000}"/>
    <cellStyle name="Millares 14 3 7" xfId="3440" xr:uid="{00000000-0005-0000-0000-00001B030000}"/>
    <cellStyle name="Millares 14 4" xfId="213" xr:uid="{00000000-0005-0000-0000-00001C030000}"/>
    <cellStyle name="Millares 14 4 2" xfId="500" xr:uid="{00000000-0005-0000-0000-00001D030000}"/>
    <cellStyle name="Millares 14 4 2 2" xfId="1105" xr:uid="{00000000-0005-0000-0000-00001E030000}"/>
    <cellStyle name="Millares 14 4 2 2 2" xfId="3441" xr:uid="{00000000-0005-0000-0000-00001F030000}"/>
    <cellStyle name="Millares 14 4 2 3" xfId="1106" xr:uid="{00000000-0005-0000-0000-000020030000}"/>
    <cellStyle name="Millares 14 4 2 3 2" xfId="3442" xr:uid="{00000000-0005-0000-0000-000021030000}"/>
    <cellStyle name="Millares 14 4 2 4" xfId="3443" xr:uid="{00000000-0005-0000-0000-000022030000}"/>
    <cellStyle name="Millares 14 4 2 4 2" xfId="3444" xr:uid="{00000000-0005-0000-0000-000023030000}"/>
    <cellStyle name="Millares 14 4 2 5" xfId="3445" xr:uid="{00000000-0005-0000-0000-000024030000}"/>
    <cellStyle name="Millares 14 4 3" xfId="787" xr:uid="{00000000-0005-0000-0000-000025030000}"/>
    <cellStyle name="Millares 14 4 3 2" xfId="1107" xr:uid="{00000000-0005-0000-0000-000026030000}"/>
    <cellStyle name="Millares 14 4 3 2 2" xfId="3446" xr:uid="{00000000-0005-0000-0000-000027030000}"/>
    <cellStyle name="Millares 14 4 3 3" xfId="1108" xr:uid="{00000000-0005-0000-0000-000028030000}"/>
    <cellStyle name="Millares 14 4 3 3 2" xfId="3447" xr:uid="{00000000-0005-0000-0000-000029030000}"/>
    <cellStyle name="Millares 14 4 3 4" xfId="3448" xr:uid="{00000000-0005-0000-0000-00002A030000}"/>
    <cellStyle name="Millares 14 4 3 4 2" xfId="3449" xr:uid="{00000000-0005-0000-0000-00002B030000}"/>
    <cellStyle name="Millares 14 4 3 5" xfId="3450" xr:uid="{00000000-0005-0000-0000-00002C030000}"/>
    <cellStyle name="Millares 14 4 4" xfId="1109" xr:uid="{00000000-0005-0000-0000-00002D030000}"/>
    <cellStyle name="Millares 14 4 4 2" xfId="3451" xr:uid="{00000000-0005-0000-0000-00002E030000}"/>
    <cellStyle name="Millares 14 4 5" xfId="1110" xr:uid="{00000000-0005-0000-0000-00002F030000}"/>
    <cellStyle name="Millares 14 4 5 2" xfId="3452" xr:uid="{00000000-0005-0000-0000-000030030000}"/>
    <cellStyle name="Millares 14 4 6" xfId="1111" xr:uid="{00000000-0005-0000-0000-000031030000}"/>
    <cellStyle name="Millares 14 4 6 2" xfId="3453" xr:uid="{00000000-0005-0000-0000-000032030000}"/>
    <cellStyle name="Millares 14 4 7" xfId="3454" xr:uid="{00000000-0005-0000-0000-000033030000}"/>
    <cellStyle name="Millares 14 5" xfId="324" xr:uid="{00000000-0005-0000-0000-000034030000}"/>
    <cellStyle name="Millares 14 5 2" xfId="1112" xr:uid="{00000000-0005-0000-0000-000035030000}"/>
    <cellStyle name="Millares 14 5 2 2" xfId="3455" xr:uid="{00000000-0005-0000-0000-000036030000}"/>
    <cellStyle name="Millares 14 5 3" xfId="1113" xr:uid="{00000000-0005-0000-0000-000037030000}"/>
    <cellStyle name="Millares 14 5 3 2" xfId="3456" xr:uid="{00000000-0005-0000-0000-000038030000}"/>
    <cellStyle name="Millares 14 5 4" xfId="3457" xr:uid="{00000000-0005-0000-0000-000039030000}"/>
    <cellStyle name="Millares 14 5 4 2" xfId="3458" xr:uid="{00000000-0005-0000-0000-00003A030000}"/>
    <cellStyle name="Millares 14 5 5" xfId="3459" xr:uid="{00000000-0005-0000-0000-00003B030000}"/>
    <cellStyle name="Millares 14 6" xfId="611" xr:uid="{00000000-0005-0000-0000-00003C030000}"/>
    <cellStyle name="Millares 14 6 2" xfId="1114" xr:uid="{00000000-0005-0000-0000-00003D030000}"/>
    <cellStyle name="Millares 14 6 2 2" xfId="3460" xr:uid="{00000000-0005-0000-0000-00003E030000}"/>
    <cellStyle name="Millares 14 6 3" xfId="1115" xr:uid="{00000000-0005-0000-0000-00003F030000}"/>
    <cellStyle name="Millares 14 6 3 2" xfId="3461" xr:uid="{00000000-0005-0000-0000-000040030000}"/>
    <cellStyle name="Millares 14 6 4" xfId="3462" xr:uid="{00000000-0005-0000-0000-000041030000}"/>
    <cellStyle name="Millares 14 6 4 2" xfId="3463" xr:uid="{00000000-0005-0000-0000-000042030000}"/>
    <cellStyle name="Millares 14 6 5" xfId="3464" xr:uid="{00000000-0005-0000-0000-000043030000}"/>
    <cellStyle name="Millares 14 7" xfId="1116" xr:uid="{00000000-0005-0000-0000-000044030000}"/>
    <cellStyle name="Millares 14 7 2" xfId="3465" xr:uid="{00000000-0005-0000-0000-000045030000}"/>
    <cellStyle name="Millares 14 8" xfId="1117" xr:uid="{00000000-0005-0000-0000-000046030000}"/>
    <cellStyle name="Millares 14 8 2" xfId="3466" xr:uid="{00000000-0005-0000-0000-000047030000}"/>
    <cellStyle name="Millares 14 9" xfId="1118" xr:uid="{00000000-0005-0000-0000-000048030000}"/>
    <cellStyle name="Millares 14 9 2" xfId="3467" xr:uid="{00000000-0005-0000-0000-000049030000}"/>
    <cellStyle name="Millares 15" xfId="42" xr:uid="{00000000-0005-0000-0000-00004A030000}"/>
    <cellStyle name="Millares 15 10" xfId="3468" xr:uid="{00000000-0005-0000-0000-00004B030000}"/>
    <cellStyle name="Millares 15 2" xfId="97" xr:uid="{00000000-0005-0000-0000-00004C030000}"/>
    <cellStyle name="Millares 15 2 2" xfId="273" xr:uid="{00000000-0005-0000-0000-00004D030000}"/>
    <cellStyle name="Millares 15 2 2 2" xfId="560" xr:uid="{00000000-0005-0000-0000-00004E030000}"/>
    <cellStyle name="Millares 15 2 2 2 2" xfId="1119" xr:uid="{00000000-0005-0000-0000-00004F030000}"/>
    <cellStyle name="Millares 15 2 2 2 2 2" xfId="3469" xr:uid="{00000000-0005-0000-0000-000050030000}"/>
    <cellStyle name="Millares 15 2 2 2 3" xfId="1120" xr:uid="{00000000-0005-0000-0000-000051030000}"/>
    <cellStyle name="Millares 15 2 2 2 3 2" xfId="3470" xr:uid="{00000000-0005-0000-0000-000052030000}"/>
    <cellStyle name="Millares 15 2 2 2 4" xfId="3471" xr:uid="{00000000-0005-0000-0000-000053030000}"/>
    <cellStyle name="Millares 15 2 2 2 4 2" xfId="3472" xr:uid="{00000000-0005-0000-0000-000054030000}"/>
    <cellStyle name="Millares 15 2 2 2 5" xfId="3473" xr:uid="{00000000-0005-0000-0000-000055030000}"/>
    <cellStyle name="Millares 15 2 2 3" xfId="847" xr:uid="{00000000-0005-0000-0000-000056030000}"/>
    <cellStyle name="Millares 15 2 2 3 2" xfId="1121" xr:uid="{00000000-0005-0000-0000-000057030000}"/>
    <cellStyle name="Millares 15 2 2 3 2 2" xfId="3474" xr:uid="{00000000-0005-0000-0000-000058030000}"/>
    <cellStyle name="Millares 15 2 2 3 3" xfId="1122" xr:uid="{00000000-0005-0000-0000-000059030000}"/>
    <cellStyle name="Millares 15 2 2 3 3 2" xfId="3475" xr:uid="{00000000-0005-0000-0000-00005A030000}"/>
    <cellStyle name="Millares 15 2 2 3 4" xfId="3476" xr:uid="{00000000-0005-0000-0000-00005B030000}"/>
    <cellStyle name="Millares 15 2 2 3 4 2" xfId="3477" xr:uid="{00000000-0005-0000-0000-00005C030000}"/>
    <cellStyle name="Millares 15 2 2 3 5" xfId="3478" xr:uid="{00000000-0005-0000-0000-00005D030000}"/>
    <cellStyle name="Millares 15 2 2 4" xfId="1123" xr:uid="{00000000-0005-0000-0000-00005E030000}"/>
    <cellStyle name="Millares 15 2 2 4 2" xfId="3479" xr:uid="{00000000-0005-0000-0000-00005F030000}"/>
    <cellStyle name="Millares 15 2 2 5" xfId="1124" xr:uid="{00000000-0005-0000-0000-000060030000}"/>
    <cellStyle name="Millares 15 2 2 5 2" xfId="3480" xr:uid="{00000000-0005-0000-0000-000061030000}"/>
    <cellStyle name="Millares 15 2 2 6" xfId="1125" xr:uid="{00000000-0005-0000-0000-000062030000}"/>
    <cellStyle name="Millares 15 2 2 6 2" xfId="3481" xr:uid="{00000000-0005-0000-0000-000063030000}"/>
    <cellStyle name="Millares 15 2 2 7" xfId="3482" xr:uid="{00000000-0005-0000-0000-000064030000}"/>
    <cellStyle name="Millares 15 2 3" xfId="384" xr:uid="{00000000-0005-0000-0000-000065030000}"/>
    <cellStyle name="Millares 15 2 3 2" xfId="1126" xr:uid="{00000000-0005-0000-0000-000066030000}"/>
    <cellStyle name="Millares 15 2 3 2 2" xfId="3483" xr:uid="{00000000-0005-0000-0000-000067030000}"/>
    <cellStyle name="Millares 15 2 3 3" xfId="1127" xr:uid="{00000000-0005-0000-0000-000068030000}"/>
    <cellStyle name="Millares 15 2 3 3 2" xfId="3484" xr:uid="{00000000-0005-0000-0000-000069030000}"/>
    <cellStyle name="Millares 15 2 3 4" xfId="3485" xr:uid="{00000000-0005-0000-0000-00006A030000}"/>
    <cellStyle name="Millares 15 2 3 4 2" xfId="3486" xr:uid="{00000000-0005-0000-0000-00006B030000}"/>
    <cellStyle name="Millares 15 2 3 5" xfId="3487" xr:uid="{00000000-0005-0000-0000-00006C030000}"/>
    <cellStyle name="Millares 15 2 4" xfId="671" xr:uid="{00000000-0005-0000-0000-00006D030000}"/>
    <cellStyle name="Millares 15 2 4 2" xfId="1128" xr:uid="{00000000-0005-0000-0000-00006E030000}"/>
    <cellStyle name="Millares 15 2 4 2 2" xfId="3488" xr:uid="{00000000-0005-0000-0000-00006F030000}"/>
    <cellStyle name="Millares 15 2 4 3" xfId="1129" xr:uid="{00000000-0005-0000-0000-000070030000}"/>
    <cellStyle name="Millares 15 2 4 3 2" xfId="3489" xr:uid="{00000000-0005-0000-0000-000071030000}"/>
    <cellStyle name="Millares 15 2 4 4" xfId="3490" xr:uid="{00000000-0005-0000-0000-000072030000}"/>
    <cellStyle name="Millares 15 2 4 4 2" xfId="3491" xr:uid="{00000000-0005-0000-0000-000073030000}"/>
    <cellStyle name="Millares 15 2 4 5" xfId="3492" xr:uid="{00000000-0005-0000-0000-000074030000}"/>
    <cellStyle name="Millares 15 2 5" xfId="1130" xr:uid="{00000000-0005-0000-0000-000075030000}"/>
    <cellStyle name="Millares 15 2 5 2" xfId="3493" xr:uid="{00000000-0005-0000-0000-000076030000}"/>
    <cellStyle name="Millares 15 2 6" xfId="1131" xr:uid="{00000000-0005-0000-0000-000077030000}"/>
    <cellStyle name="Millares 15 2 6 2" xfId="3494" xr:uid="{00000000-0005-0000-0000-000078030000}"/>
    <cellStyle name="Millares 15 2 7" xfId="1132" xr:uid="{00000000-0005-0000-0000-000079030000}"/>
    <cellStyle name="Millares 15 2 7 2" xfId="3495" xr:uid="{00000000-0005-0000-0000-00007A030000}"/>
    <cellStyle name="Millares 15 2 8" xfId="3496" xr:uid="{00000000-0005-0000-0000-00007B030000}"/>
    <cellStyle name="Millares 15 3" xfId="154" xr:uid="{00000000-0005-0000-0000-00007C030000}"/>
    <cellStyle name="Millares 15 3 2" xfId="441" xr:uid="{00000000-0005-0000-0000-00007D030000}"/>
    <cellStyle name="Millares 15 3 2 2" xfId="1133" xr:uid="{00000000-0005-0000-0000-00007E030000}"/>
    <cellStyle name="Millares 15 3 2 2 2" xfId="3497" xr:uid="{00000000-0005-0000-0000-00007F030000}"/>
    <cellStyle name="Millares 15 3 2 3" xfId="1134" xr:uid="{00000000-0005-0000-0000-000080030000}"/>
    <cellStyle name="Millares 15 3 2 3 2" xfId="3498" xr:uid="{00000000-0005-0000-0000-000081030000}"/>
    <cellStyle name="Millares 15 3 2 4" xfId="3499" xr:uid="{00000000-0005-0000-0000-000082030000}"/>
    <cellStyle name="Millares 15 3 2 4 2" xfId="3500" xr:uid="{00000000-0005-0000-0000-000083030000}"/>
    <cellStyle name="Millares 15 3 2 5" xfId="3501" xr:uid="{00000000-0005-0000-0000-000084030000}"/>
    <cellStyle name="Millares 15 3 3" xfId="728" xr:uid="{00000000-0005-0000-0000-000085030000}"/>
    <cellStyle name="Millares 15 3 3 2" xfId="1135" xr:uid="{00000000-0005-0000-0000-000086030000}"/>
    <cellStyle name="Millares 15 3 3 2 2" xfId="3502" xr:uid="{00000000-0005-0000-0000-000087030000}"/>
    <cellStyle name="Millares 15 3 3 3" xfId="1136" xr:uid="{00000000-0005-0000-0000-000088030000}"/>
    <cellStyle name="Millares 15 3 3 3 2" xfId="3503" xr:uid="{00000000-0005-0000-0000-000089030000}"/>
    <cellStyle name="Millares 15 3 3 4" xfId="3504" xr:uid="{00000000-0005-0000-0000-00008A030000}"/>
    <cellStyle name="Millares 15 3 3 4 2" xfId="3505" xr:uid="{00000000-0005-0000-0000-00008B030000}"/>
    <cellStyle name="Millares 15 3 3 5" xfId="3506" xr:uid="{00000000-0005-0000-0000-00008C030000}"/>
    <cellStyle name="Millares 15 3 4" xfId="1137" xr:uid="{00000000-0005-0000-0000-00008D030000}"/>
    <cellStyle name="Millares 15 3 4 2" xfId="3507" xr:uid="{00000000-0005-0000-0000-00008E030000}"/>
    <cellStyle name="Millares 15 3 5" xfId="1138" xr:uid="{00000000-0005-0000-0000-00008F030000}"/>
    <cellStyle name="Millares 15 3 5 2" xfId="3508" xr:uid="{00000000-0005-0000-0000-000090030000}"/>
    <cellStyle name="Millares 15 3 6" xfId="1139" xr:uid="{00000000-0005-0000-0000-000091030000}"/>
    <cellStyle name="Millares 15 3 6 2" xfId="3509" xr:uid="{00000000-0005-0000-0000-000092030000}"/>
    <cellStyle name="Millares 15 3 7" xfId="3510" xr:uid="{00000000-0005-0000-0000-000093030000}"/>
    <cellStyle name="Millares 15 4" xfId="218" xr:uid="{00000000-0005-0000-0000-000094030000}"/>
    <cellStyle name="Millares 15 4 2" xfId="505" xr:uid="{00000000-0005-0000-0000-000095030000}"/>
    <cellStyle name="Millares 15 4 2 2" xfId="1140" xr:uid="{00000000-0005-0000-0000-000096030000}"/>
    <cellStyle name="Millares 15 4 2 2 2" xfId="3511" xr:uid="{00000000-0005-0000-0000-000097030000}"/>
    <cellStyle name="Millares 15 4 2 3" xfId="1141" xr:uid="{00000000-0005-0000-0000-000098030000}"/>
    <cellStyle name="Millares 15 4 2 3 2" xfId="3512" xr:uid="{00000000-0005-0000-0000-000099030000}"/>
    <cellStyle name="Millares 15 4 2 4" xfId="3513" xr:uid="{00000000-0005-0000-0000-00009A030000}"/>
    <cellStyle name="Millares 15 4 2 4 2" xfId="3514" xr:uid="{00000000-0005-0000-0000-00009B030000}"/>
    <cellStyle name="Millares 15 4 2 5" xfId="3515" xr:uid="{00000000-0005-0000-0000-00009C030000}"/>
    <cellStyle name="Millares 15 4 3" xfId="792" xr:uid="{00000000-0005-0000-0000-00009D030000}"/>
    <cellStyle name="Millares 15 4 3 2" xfId="1142" xr:uid="{00000000-0005-0000-0000-00009E030000}"/>
    <cellStyle name="Millares 15 4 3 2 2" xfId="3516" xr:uid="{00000000-0005-0000-0000-00009F030000}"/>
    <cellStyle name="Millares 15 4 3 3" xfId="1143" xr:uid="{00000000-0005-0000-0000-0000A0030000}"/>
    <cellStyle name="Millares 15 4 3 3 2" xfId="3517" xr:uid="{00000000-0005-0000-0000-0000A1030000}"/>
    <cellStyle name="Millares 15 4 3 4" xfId="3518" xr:uid="{00000000-0005-0000-0000-0000A2030000}"/>
    <cellStyle name="Millares 15 4 3 4 2" xfId="3519" xr:uid="{00000000-0005-0000-0000-0000A3030000}"/>
    <cellStyle name="Millares 15 4 3 5" xfId="3520" xr:uid="{00000000-0005-0000-0000-0000A4030000}"/>
    <cellStyle name="Millares 15 4 4" xfId="1144" xr:uid="{00000000-0005-0000-0000-0000A5030000}"/>
    <cellStyle name="Millares 15 4 4 2" xfId="3521" xr:uid="{00000000-0005-0000-0000-0000A6030000}"/>
    <cellStyle name="Millares 15 4 5" xfId="1145" xr:uid="{00000000-0005-0000-0000-0000A7030000}"/>
    <cellStyle name="Millares 15 4 5 2" xfId="3522" xr:uid="{00000000-0005-0000-0000-0000A8030000}"/>
    <cellStyle name="Millares 15 4 6" xfId="1146" xr:uid="{00000000-0005-0000-0000-0000A9030000}"/>
    <cellStyle name="Millares 15 4 6 2" xfId="3523" xr:uid="{00000000-0005-0000-0000-0000AA030000}"/>
    <cellStyle name="Millares 15 4 7" xfId="3524" xr:uid="{00000000-0005-0000-0000-0000AB030000}"/>
    <cellStyle name="Millares 15 5" xfId="329" xr:uid="{00000000-0005-0000-0000-0000AC030000}"/>
    <cellStyle name="Millares 15 5 2" xfId="1147" xr:uid="{00000000-0005-0000-0000-0000AD030000}"/>
    <cellStyle name="Millares 15 5 2 2" xfId="3525" xr:uid="{00000000-0005-0000-0000-0000AE030000}"/>
    <cellStyle name="Millares 15 5 3" xfId="1148" xr:uid="{00000000-0005-0000-0000-0000AF030000}"/>
    <cellStyle name="Millares 15 5 3 2" xfId="3526" xr:uid="{00000000-0005-0000-0000-0000B0030000}"/>
    <cellStyle name="Millares 15 5 4" xfId="3527" xr:uid="{00000000-0005-0000-0000-0000B1030000}"/>
    <cellStyle name="Millares 15 5 4 2" xfId="3528" xr:uid="{00000000-0005-0000-0000-0000B2030000}"/>
    <cellStyle name="Millares 15 5 5" xfId="3529" xr:uid="{00000000-0005-0000-0000-0000B3030000}"/>
    <cellStyle name="Millares 15 6" xfId="616" xr:uid="{00000000-0005-0000-0000-0000B4030000}"/>
    <cellStyle name="Millares 15 6 2" xfId="1149" xr:uid="{00000000-0005-0000-0000-0000B5030000}"/>
    <cellStyle name="Millares 15 6 2 2" xfId="3530" xr:uid="{00000000-0005-0000-0000-0000B6030000}"/>
    <cellStyle name="Millares 15 6 3" xfId="1150" xr:uid="{00000000-0005-0000-0000-0000B7030000}"/>
    <cellStyle name="Millares 15 6 3 2" xfId="3531" xr:uid="{00000000-0005-0000-0000-0000B8030000}"/>
    <cellStyle name="Millares 15 6 4" xfId="3532" xr:uid="{00000000-0005-0000-0000-0000B9030000}"/>
    <cellStyle name="Millares 15 6 4 2" xfId="3533" xr:uid="{00000000-0005-0000-0000-0000BA030000}"/>
    <cellStyle name="Millares 15 6 5" xfId="3534" xr:uid="{00000000-0005-0000-0000-0000BB030000}"/>
    <cellStyle name="Millares 15 7" xfId="1151" xr:uid="{00000000-0005-0000-0000-0000BC030000}"/>
    <cellStyle name="Millares 15 7 2" xfId="3535" xr:uid="{00000000-0005-0000-0000-0000BD030000}"/>
    <cellStyle name="Millares 15 8" xfId="1152" xr:uid="{00000000-0005-0000-0000-0000BE030000}"/>
    <cellStyle name="Millares 15 8 2" xfId="3536" xr:uid="{00000000-0005-0000-0000-0000BF030000}"/>
    <cellStyle name="Millares 15 9" xfId="1153" xr:uid="{00000000-0005-0000-0000-0000C0030000}"/>
    <cellStyle name="Millares 15 9 2" xfId="3537" xr:uid="{00000000-0005-0000-0000-0000C1030000}"/>
    <cellStyle name="Millares 16" xfId="43" xr:uid="{00000000-0005-0000-0000-0000C2030000}"/>
    <cellStyle name="Millares 16 10" xfId="3538" xr:uid="{00000000-0005-0000-0000-0000C3030000}"/>
    <cellStyle name="Millares 16 2" xfId="98" xr:uid="{00000000-0005-0000-0000-0000C4030000}"/>
    <cellStyle name="Millares 16 2 2" xfId="274" xr:uid="{00000000-0005-0000-0000-0000C5030000}"/>
    <cellStyle name="Millares 16 2 2 2" xfId="561" xr:uid="{00000000-0005-0000-0000-0000C6030000}"/>
    <cellStyle name="Millares 16 2 2 2 2" xfId="1154" xr:uid="{00000000-0005-0000-0000-0000C7030000}"/>
    <cellStyle name="Millares 16 2 2 2 2 2" xfId="3539" xr:uid="{00000000-0005-0000-0000-0000C8030000}"/>
    <cellStyle name="Millares 16 2 2 2 3" xfId="1155" xr:uid="{00000000-0005-0000-0000-0000C9030000}"/>
    <cellStyle name="Millares 16 2 2 2 3 2" xfId="3540" xr:uid="{00000000-0005-0000-0000-0000CA030000}"/>
    <cellStyle name="Millares 16 2 2 2 4" xfId="3541" xr:uid="{00000000-0005-0000-0000-0000CB030000}"/>
    <cellStyle name="Millares 16 2 2 2 4 2" xfId="3542" xr:uid="{00000000-0005-0000-0000-0000CC030000}"/>
    <cellStyle name="Millares 16 2 2 2 5" xfId="3543" xr:uid="{00000000-0005-0000-0000-0000CD030000}"/>
    <cellStyle name="Millares 16 2 2 3" xfId="848" xr:uid="{00000000-0005-0000-0000-0000CE030000}"/>
    <cellStyle name="Millares 16 2 2 3 2" xfId="1156" xr:uid="{00000000-0005-0000-0000-0000CF030000}"/>
    <cellStyle name="Millares 16 2 2 3 2 2" xfId="3544" xr:uid="{00000000-0005-0000-0000-0000D0030000}"/>
    <cellStyle name="Millares 16 2 2 3 3" xfId="1157" xr:uid="{00000000-0005-0000-0000-0000D1030000}"/>
    <cellStyle name="Millares 16 2 2 3 3 2" xfId="3545" xr:uid="{00000000-0005-0000-0000-0000D2030000}"/>
    <cellStyle name="Millares 16 2 2 3 4" xfId="3546" xr:uid="{00000000-0005-0000-0000-0000D3030000}"/>
    <cellStyle name="Millares 16 2 2 3 4 2" xfId="3547" xr:uid="{00000000-0005-0000-0000-0000D4030000}"/>
    <cellStyle name="Millares 16 2 2 3 5" xfId="3548" xr:uid="{00000000-0005-0000-0000-0000D5030000}"/>
    <cellStyle name="Millares 16 2 2 4" xfId="1158" xr:uid="{00000000-0005-0000-0000-0000D6030000}"/>
    <cellStyle name="Millares 16 2 2 4 2" xfId="3549" xr:uid="{00000000-0005-0000-0000-0000D7030000}"/>
    <cellStyle name="Millares 16 2 2 5" xfId="1159" xr:uid="{00000000-0005-0000-0000-0000D8030000}"/>
    <cellStyle name="Millares 16 2 2 5 2" xfId="3550" xr:uid="{00000000-0005-0000-0000-0000D9030000}"/>
    <cellStyle name="Millares 16 2 2 6" xfId="1160" xr:uid="{00000000-0005-0000-0000-0000DA030000}"/>
    <cellStyle name="Millares 16 2 2 6 2" xfId="3551" xr:uid="{00000000-0005-0000-0000-0000DB030000}"/>
    <cellStyle name="Millares 16 2 2 7" xfId="3552" xr:uid="{00000000-0005-0000-0000-0000DC030000}"/>
    <cellStyle name="Millares 16 2 3" xfId="385" xr:uid="{00000000-0005-0000-0000-0000DD030000}"/>
    <cellStyle name="Millares 16 2 3 2" xfId="1161" xr:uid="{00000000-0005-0000-0000-0000DE030000}"/>
    <cellStyle name="Millares 16 2 3 2 2" xfId="3553" xr:uid="{00000000-0005-0000-0000-0000DF030000}"/>
    <cellStyle name="Millares 16 2 3 3" xfId="1162" xr:uid="{00000000-0005-0000-0000-0000E0030000}"/>
    <cellStyle name="Millares 16 2 3 3 2" xfId="3554" xr:uid="{00000000-0005-0000-0000-0000E1030000}"/>
    <cellStyle name="Millares 16 2 3 4" xfId="3555" xr:uid="{00000000-0005-0000-0000-0000E2030000}"/>
    <cellStyle name="Millares 16 2 3 4 2" xfId="3556" xr:uid="{00000000-0005-0000-0000-0000E3030000}"/>
    <cellStyle name="Millares 16 2 3 5" xfId="3557" xr:uid="{00000000-0005-0000-0000-0000E4030000}"/>
    <cellStyle name="Millares 16 2 4" xfId="672" xr:uid="{00000000-0005-0000-0000-0000E5030000}"/>
    <cellStyle name="Millares 16 2 4 2" xfId="1163" xr:uid="{00000000-0005-0000-0000-0000E6030000}"/>
    <cellStyle name="Millares 16 2 4 2 2" xfId="3558" xr:uid="{00000000-0005-0000-0000-0000E7030000}"/>
    <cellStyle name="Millares 16 2 4 3" xfId="1164" xr:uid="{00000000-0005-0000-0000-0000E8030000}"/>
    <cellStyle name="Millares 16 2 4 3 2" xfId="3559" xr:uid="{00000000-0005-0000-0000-0000E9030000}"/>
    <cellStyle name="Millares 16 2 4 4" xfId="3560" xr:uid="{00000000-0005-0000-0000-0000EA030000}"/>
    <cellStyle name="Millares 16 2 4 4 2" xfId="3561" xr:uid="{00000000-0005-0000-0000-0000EB030000}"/>
    <cellStyle name="Millares 16 2 4 5" xfId="3562" xr:uid="{00000000-0005-0000-0000-0000EC030000}"/>
    <cellStyle name="Millares 16 2 5" xfId="1165" xr:uid="{00000000-0005-0000-0000-0000ED030000}"/>
    <cellStyle name="Millares 16 2 5 2" xfId="3563" xr:uid="{00000000-0005-0000-0000-0000EE030000}"/>
    <cellStyle name="Millares 16 2 6" xfId="1166" xr:uid="{00000000-0005-0000-0000-0000EF030000}"/>
    <cellStyle name="Millares 16 2 6 2" xfId="3564" xr:uid="{00000000-0005-0000-0000-0000F0030000}"/>
    <cellStyle name="Millares 16 2 7" xfId="1167" xr:uid="{00000000-0005-0000-0000-0000F1030000}"/>
    <cellStyle name="Millares 16 2 7 2" xfId="3565" xr:uid="{00000000-0005-0000-0000-0000F2030000}"/>
    <cellStyle name="Millares 16 2 8" xfId="3566" xr:uid="{00000000-0005-0000-0000-0000F3030000}"/>
    <cellStyle name="Millares 16 3" xfId="155" xr:uid="{00000000-0005-0000-0000-0000F4030000}"/>
    <cellStyle name="Millares 16 3 2" xfId="442" xr:uid="{00000000-0005-0000-0000-0000F5030000}"/>
    <cellStyle name="Millares 16 3 2 2" xfId="1168" xr:uid="{00000000-0005-0000-0000-0000F6030000}"/>
    <cellStyle name="Millares 16 3 2 2 2" xfId="3567" xr:uid="{00000000-0005-0000-0000-0000F7030000}"/>
    <cellStyle name="Millares 16 3 2 3" xfId="1169" xr:uid="{00000000-0005-0000-0000-0000F8030000}"/>
    <cellStyle name="Millares 16 3 2 3 2" xfId="3568" xr:uid="{00000000-0005-0000-0000-0000F9030000}"/>
    <cellStyle name="Millares 16 3 2 4" xfId="3569" xr:uid="{00000000-0005-0000-0000-0000FA030000}"/>
    <cellStyle name="Millares 16 3 2 4 2" xfId="3570" xr:uid="{00000000-0005-0000-0000-0000FB030000}"/>
    <cellStyle name="Millares 16 3 2 5" xfId="3571" xr:uid="{00000000-0005-0000-0000-0000FC030000}"/>
    <cellStyle name="Millares 16 3 3" xfId="729" xr:uid="{00000000-0005-0000-0000-0000FD030000}"/>
    <cellStyle name="Millares 16 3 3 2" xfId="1170" xr:uid="{00000000-0005-0000-0000-0000FE030000}"/>
    <cellStyle name="Millares 16 3 3 2 2" xfId="3572" xr:uid="{00000000-0005-0000-0000-0000FF030000}"/>
    <cellStyle name="Millares 16 3 3 3" xfId="1171" xr:uid="{00000000-0005-0000-0000-000000040000}"/>
    <cellStyle name="Millares 16 3 3 3 2" xfId="3573" xr:uid="{00000000-0005-0000-0000-000001040000}"/>
    <cellStyle name="Millares 16 3 3 4" xfId="3574" xr:uid="{00000000-0005-0000-0000-000002040000}"/>
    <cellStyle name="Millares 16 3 3 4 2" xfId="3575" xr:uid="{00000000-0005-0000-0000-000003040000}"/>
    <cellStyle name="Millares 16 3 3 5" xfId="3576" xr:uid="{00000000-0005-0000-0000-000004040000}"/>
    <cellStyle name="Millares 16 3 4" xfId="1172" xr:uid="{00000000-0005-0000-0000-000005040000}"/>
    <cellStyle name="Millares 16 3 4 2" xfId="3577" xr:uid="{00000000-0005-0000-0000-000006040000}"/>
    <cellStyle name="Millares 16 3 5" xfId="1173" xr:uid="{00000000-0005-0000-0000-000007040000}"/>
    <cellStyle name="Millares 16 3 5 2" xfId="3578" xr:uid="{00000000-0005-0000-0000-000008040000}"/>
    <cellStyle name="Millares 16 3 6" xfId="1174" xr:uid="{00000000-0005-0000-0000-000009040000}"/>
    <cellStyle name="Millares 16 3 6 2" xfId="3579" xr:uid="{00000000-0005-0000-0000-00000A040000}"/>
    <cellStyle name="Millares 16 3 7" xfId="3580" xr:uid="{00000000-0005-0000-0000-00000B040000}"/>
    <cellStyle name="Millares 16 4" xfId="219" xr:uid="{00000000-0005-0000-0000-00000C040000}"/>
    <cellStyle name="Millares 16 4 2" xfId="506" xr:uid="{00000000-0005-0000-0000-00000D040000}"/>
    <cellStyle name="Millares 16 4 2 2" xfId="1175" xr:uid="{00000000-0005-0000-0000-00000E040000}"/>
    <cellStyle name="Millares 16 4 2 2 2" xfId="3581" xr:uid="{00000000-0005-0000-0000-00000F040000}"/>
    <cellStyle name="Millares 16 4 2 3" xfId="1176" xr:uid="{00000000-0005-0000-0000-000010040000}"/>
    <cellStyle name="Millares 16 4 2 3 2" xfId="3582" xr:uid="{00000000-0005-0000-0000-000011040000}"/>
    <cellStyle name="Millares 16 4 2 4" xfId="3583" xr:uid="{00000000-0005-0000-0000-000012040000}"/>
    <cellStyle name="Millares 16 4 2 4 2" xfId="3584" xr:uid="{00000000-0005-0000-0000-000013040000}"/>
    <cellStyle name="Millares 16 4 2 5" xfId="3585" xr:uid="{00000000-0005-0000-0000-000014040000}"/>
    <cellStyle name="Millares 16 4 3" xfId="793" xr:uid="{00000000-0005-0000-0000-000015040000}"/>
    <cellStyle name="Millares 16 4 3 2" xfId="1177" xr:uid="{00000000-0005-0000-0000-000016040000}"/>
    <cellStyle name="Millares 16 4 3 2 2" xfId="3586" xr:uid="{00000000-0005-0000-0000-000017040000}"/>
    <cellStyle name="Millares 16 4 3 3" xfId="1178" xr:uid="{00000000-0005-0000-0000-000018040000}"/>
    <cellStyle name="Millares 16 4 3 3 2" xfId="3587" xr:uid="{00000000-0005-0000-0000-000019040000}"/>
    <cellStyle name="Millares 16 4 3 4" xfId="3588" xr:uid="{00000000-0005-0000-0000-00001A040000}"/>
    <cellStyle name="Millares 16 4 3 4 2" xfId="3589" xr:uid="{00000000-0005-0000-0000-00001B040000}"/>
    <cellStyle name="Millares 16 4 3 5" xfId="3590" xr:uid="{00000000-0005-0000-0000-00001C040000}"/>
    <cellStyle name="Millares 16 4 4" xfId="1179" xr:uid="{00000000-0005-0000-0000-00001D040000}"/>
    <cellStyle name="Millares 16 4 4 2" xfId="3591" xr:uid="{00000000-0005-0000-0000-00001E040000}"/>
    <cellStyle name="Millares 16 4 5" xfId="1180" xr:uid="{00000000-0005-0000-0000-00001F040000}"/>
    <cellStyle name="Millares 16 4 5 2" xfId="3592" xr:uid="{00000000-0005-0000-0000-000020040000}"/>
    <cellStyle name="Millares 16 4 6" xfId="1181" xr:uid="{00000000-0005-0000-0000-000021040000}"/>
    <cellStyle name="Millares 16 4 6 2" xfId="3593" xr:uid="{00000000-0005-0000-0000-000022040000}"/>
    <cellStyle name="Millares 16 4 7" xfId="3594" xr:uid="{00000000-0005-0000-0000-000023040000}"/>
    <cellStyle name="Millares 16 5" xfId="330" xr:uid="{00000000-0005-0000-0000-000024040000}"/>
    <cellStyle name="Millares 16 5 2" xfId="1182" xr:uid="{00000000-0005-0000-0000-000025040000}"/>
    <cellStyle name="Millares 16 5 2 2" xfId="3595" xr:uid="{00000000-0005-0000-0000-000026040000}"/>
    <cellStyle name="Millares 16 5 3" xfId="1183" xr:uid="{00000000-0005-0000-0000-000027040000}"/>
    <cellStyle name="Millares 16 5 3 2" xfId="3596" xr:uid="{00000000-0005-0000-0000-000028040000}"/>
    <cellStyle name="Millares 16 5 4" xfId="3597" xr:uid="{00000000-0005-0000-0000-000029040000}"/>
    <cellStyle name="Millares 16 5 4 2" xfId="3598" xr:uid="{00000000-0005-0000-0000-00002A040000}"/>
    <cellStyle name="Millares 16 5 5" xfId="3599" xr:uid="{00000000-0005-0000-0000-00002B040000}"/>
    <cellStyle name="Millares 16 6" xfId="617" xr:uid="{00000000-0005-0000-0000-00002C040000}"/>
    <cellStyle name="Millares 16 6 2" xfId="1184" xr:uid="{00000000-0005-0000-0000-00002D040000}"/>
    <cellStyle name="Millares 16 6 2 2" xfId="3600" xr:uid="{00000000-0005-0000-0000-00002E040000}"/>
    <cellStyle name="Millares 16 6 3" xfId="1185" xr:uid="{00000000-0005-0000-0000-00002F040000}"/>
    <cellStyle name="Millares 16 6 3 2" xfId="3601" xr:uid="{00000000-0005-0000-0000-000030040000}"/>
    <cellStyle name="Millares 16 6 4" xfId="3602" xr:uid="{00000000-0005-0000-0000-000031040000}"/>
    <cellStyle name="Millares 16 6 4 2" xfId="3603" xr:uid="{00000000-0005-0000-0000-000032040000}"/>
    <cellStyle name="Millares 16 6 5" xfId="3604" xr:uid="{00000000-0005-0000-0000-000033040000}"/>
    <cellStyle name="Millares 16 7" xfId="1186" xr:uid="{00000000-0005-0000-0000-000034040000}"/>
    <cellStyle name="Millares 16 7 2" xfId="3605" xr:uid="{00000000-0005-0000-0000-000035040000}"/>
    <cellStyle name="Millares 16 8" xfId="1187" xr:uid="{00000000-0005-0000-0000-000036040000}"/>
    <cellStyle name="Millares 16 8 2" xfId="3606" xr:uid="{00000000-0005-0000-0000-000037040000}"/>
    <cellStyle name="Millares 16 9" xfId="1188" xr:uid="{00000000-0005-0000-0000-000038040000}"/>
    <cellStyle name="Millares 16 9 2" xfId="3607" xr:uid="{00000000-0005-0000-0000-000039040000}"/>
    <cellStyle name="Millares 17" xfId="45" xr:uid="{00000000-0005-0000-0000-00003A040000}"/>
    <cellStyle name="Millares 17 10" xfId="3608" xr:uid="{00000000-0005-0000-0000-00003B040000}"/>
    <cellStyle name="Millares 17 2" xfId="100" xr:uid="{00000000-0005-0000-0000-00003C040000}"/>
    <cellStyle name="Millares 17 2 2" xfId="276" xr:uid="{00000000-0005-0000-0000-00003D040000}"/>
    <cellStyle name="Millares 17 2 2 2" xfId="563" xr:uid="{00000000-0005-0000-0000-00003E040000}"/>
    <cellStyle name="Millares 17 2 2 2 2" xfId="1189" xr:uid="{00000000-0005-0000-0000-00003F040000}"/>
    <cellStyle name="Millares 17 2 2 2 2 2" xfId="3609" xr:uid="{00000000-0005-0000-0000-000040040000}"/>
    <cellStyle name="Millares 17 2 2 2 3" xfId="1190" xr:uid="{00000000-0005-0000-0000-000041040000}"/>
    <cellStyle name="Millares 17 2 2 2 3 2" xfId="3610" xr:uid="{00000000-0005-0000-0000-000042040000}"/>
    <cellStyle name="Millares 17 2 2 2 4" xfId="3611" xr:uid="{00000000-0005-0000-0000-000043040000}"/>
    <cellStyle name="Millares 17 2 2 2 4 2" xfId="3612" xr:uid="{00000000-0005-0000-0000-000044040000}"/>
    <cellStyle name="Millares 17 2 2 2 5" xfId="3613" xr:uid="{00000000-0005-0000-0000-000045040000}"/>
    <cellStyle name="Millares 17 2 2 3" xfId="850" xr:uid="{00000000-0005-0000-0000-000046040000}"/>
    <cellStyle name="Millares 17 2 2 3 2" xfId="1191" xr:uid="{00000000-0005-0000-0000-000047040000}"/>
    <cellStyle name="Millares 17 2 2 3 2 2" xfId="3614" xr:uid="{00000000-0005-0000-0000-000048040000}"/>
    <cellStyle name="Millares 17 2 2 3 3" xfId="1192" xr:uid="{00000000-0005-0000-0000-000049040000}"/>
    <cellStyle name="Millares 17 2 2 3 3 2" xfId="3615" xr:uid="{00000000-0005-0000-0000-00004A040000}"/>
    <cellStyle name="Millares 17 2 2 3 4" xfId="3616" xr:uid="{00000000-0005-0000-0000-00004B040000}"/>
    <cellStyle name="Millares 17 2 2 3 4 2" xfId="3617" xr:uid="{00000000-0005-0000-0000-00004C040000}"/>
    <cellStyle name="Millares 17 2 2 3 5" xfId="3618" xr:uid="{00000000-0005-0000-0000-00004D040000}"/>
    <cellStyle name="Millares 17 2 2 4" xfId="1193" xr:uid="{00000000-0005-0000-0000-00004E040000}"/>
    <cellStyle name="Millares 17 2 2 4 2" xfId="3619" xr:uid="{00000000-0005-0000-0000-00004F040000}"/>
    <cellStyle name="Millares 17 2 2 5" xfId="1194" xr:uid="{00000000-0005-0000-0000-000050040000}"/>
    <cellStyle name="Millares 17 2 2 5 2" xfId="3620" xr:uid="{00000000-0005-0000-0000-000051040000}"/>
    <cellStyle name="Millares 17 2 2 6" xfId="1195" xr:uid="{00000000-0005-0000-0000-000052040000}"/>
    <cellStyle name="Millares 17 2 2 6 2" xfId="3621" xr:uid="{00000000-0005-0000-0000-000053040000}"/>
    <cellStyle name="Millares 17 2 2 7" xfId="3622" xr:uid="{00000000-0005-0000-0000-000054040000}"/>
    <cellStyle name="Millares 17 2 3" xfId="387" xr:uid="{00000000-0005-0000-0000-000055040000}"/>
    <cellStyle name="Millares 17 2 3 2" xfId="1196" xr:uid="{00000000-0005-0000-0000-000056040000}"/>
    <cellStyle name="Millares 17 2 3 2 2" xfId="3623" xr:uid="{00000000-0005-0000-0000-000057040000}"/>
    <cellStyle name="Millares 17 2 3 3" xfId="1197" xr:uid="{00000000-0005-0000-0000-000058040000}"/>
    <cellStyle name="Millares 17 2 3 3 2" xfId="3624" xr:uid="{00000000-0005-0000-0000-000059040000}"/>
    <cellStyle name="Millares 17 2 3 4" xfId="3625" xr:uid="{00000000-0005-0000-0000-00005A040000}"/>
    <cellStyle name="Millares 17 2 3 4 2" xfId="3626" xr:uid="{00000000-0005-0000-0000-00005B040000}"/>
    <cellStyle name="Millares 17 2 3 5" xfId="3627" xr:uid="{00000000-0005-0000-0000-00005C040000}"/>
    <cellStyle name="Millares 17 2 4" xfId="674" xr:uid="{00000000-0005-0000-0000-00005D040000}"/>
    <cellStyle name="Millares 17 2 4 2" xfId="1198" xr:uid="{00000000-0005-0000-0000-00005E040000}"/>
    <cellStyle name="Millares 17 2 4 2 2" xfId="3628" xr:uid="{00000000-0005-0000-0000-00005F040000}"/>
    <cellStyle name="Millares 17 2 4 3" xfId="1199" xr:uid="{00000000-0005-0000-0000-000060040000}"/>
    <cellStyle name="Millares 17 2 4 3 2" xfId="3629" xr:uid="{00000000-0005-0000-0000-000061040000}"/>
    <cellStyle name="Millares 17 2 4 4" xfId="3630" xr:uid="{00000000-0005-0000-0000-000062040000}"/>
    <cellStyle name="Millares 17 2 4 4 2" xfId="3631" xr:uid="{00000000-0005-0000-0000-000063040000}"/>
    <cellStyle name="Millares 17 2 4 5" xfId="3632" xr:uid="{00000000-0005-0000-0000-000064040000}"/>
    <cellStyle name="Millares 17 2 5" xfId="1200" xr:uid="{00000000-0005-0000-0000-000065040000}"/>
    <cellStyle name="Millares 17 2 5 2" xfId="3633" xr:uid="{00000000-0005-0000-0000-000066040000}"/>
    <cellStyle name="Millares 17 2 6" xfId="1201" xr:uid="{00000000-0005-0000-0000-000067040000}"/>
    <cellStyle name="Millares 17 2 6 2" xfId="3634" xr:uid="{00000000-0005-0000-0000-000068040000}"/>
    <cellStyle name="Millares 17 2 7" xfId="1202" xr:uid="{00000000-0005-0000-0000-000069040000}"/>
    <cellStyle name="Millares 17 2 7 2" xfId="3635" xr:uid="{00000000-0005-0000-0000-00006A040000}"/>
    <cellStyle name="Millares 17 2 8" xfId="3636" xr:uid="{00000000-0005-0000-0000-00006B040000}"/>
    <cellStyle name="Millares 17 3" xfId="157" xr:uid="{00000000-0005-0000-0000-00006C040000}"/>
    <cellStyle name="Millares 17 3 2" xfId="444" xr:uid="{00000000-0005-0000-0000-00006D040000}"/>
    <cellStyle name="Millares 17 3 2 2" xfId="1203" xr:uid="{00000000-0005-0000-0000-00006E040000}"/>
    <cellStyle name="Millares 17 3 2 2 2" xfId="3637" xr:uid="{00000000-0005-0000-0000-00006F040000}"/>
    <cellStyle name="Millares 17 3 2 3" xfId="1204" xr:uid="{00000000-0005-0000-0000-000070040000}"/>
    <cellStyle name="Millares 17 3 2 3 2" xfId="3638" xr:uid="{00000000-0005-0000-0000-000071040000}"/>
    <cellStyle name="Millares 17 3 2 4" xfId="3639" xr:uid="{00000000-0005-0000-0000-000072040000}"/>
    <cellStyle name="Millares 17 3 2 4 2" xfId="3640" xr:uid="{00000000-0005-0000-0000-000073040000}"/>
    <cellStyle name="Millares 17 3 2 5" xfId="3641" xr:uid="{00000000-0005-0000-0000-000074040000}"/>
    <cellStyle name="Millares 17 3 3" xfId="731" xr:uid="{00000000-0005-0000-0000-000075040000}"/>
    <cellStyle name="Millares 17 3 3 2" xfId="1205" xr:uid="{00000000-0005-0000-0000-000076040000}"/>
    <cellStyle name="Millares 17 3 3 2 2" xfId="3642" xr:uid="{00000000-0005-0000-0000-000077040000}"/>
    <cellStyle name="Millares 17 3 3 3" xfId="1206" xr:uid="{00000000-0005-0000-0000-000078040000}"/>
    <cellStyle name="Millares 17 3 3 3 2" xfId="3643" xr:uid="{00000000-0005-0000-0000-000079040000}"/>
    <cellStyle name="Millares 17 3 3 4" xfId="3644" xr:uid="{00000000-0005-0000-0000-00007A040000}"/>
    <cellStyle name="Millares 17 3 3 4 2" xfId="3645" xr:uid="{00000000-0005-0000-0000-00007B040000}"/>
    <cellStyle name="Millares 17 3 3 5" xfId="3646" xr:uid="{00000000-0005-0000-0000-00007C040000}"/>
    <cellStyle name="Millares 17 3 4" xfId="1207" xr:uid="{00000000-0005-0000-0000-00007D040000}"/>
    <cellStyle name="Millares 17 3 4 2" xfId="3647" xr:uid="{00000000-0005-0000-0000-00007E040000}"/>
    <cellStyle name="Millares 17 3 5" xfId="1208" xr:uid="{00000000-0005-0000-0000-00007F040000}"/>
    <cellStyle name="Millares 17 3 5 2" xfId="3648" xr:uid="{00000000-0005-0000-0000-000080040000}"/>
    <cellStyle name="Millares 17 3 6" xfId="1209" xr:uid="{00000000-0005-0000-0000-000081040000}"/>
    <cellStyle name="Millares 17 3 6 2" xfId="3649" xr:uid="{00000000-0005-0000-0000-000082040000}"/>
    <cellStyle name="Millares 17 3 7" xfId="3650" xr:uid="{00000000-0005-0000-0000-000083040000}"/>
    <cellStyle name="Millares 17 4" xfId="221" xr:uid="{00000000-0005-0000-0000-000084040000}"/>
    <cellStyle name="Millares 17 4 2" xfId="508" xr:uid="{00000000-0005-0000-0000-000085040000}"/>
    <cellStyle name="Millares 17 4 2 2" xfId="1210" xr:uid="{00000000-0005-0000-0000-000086040000}"/>
    <cellStyle name="Millares 17 4 2 2 2" xfId="3651" xr:uid="{00000000-0005-0000-0000-000087040000}"/>
    <cellStyle name="Millares 17 4 2 3" xfId="1211" xr:uid="{00000000-0005-0000-0000-000088040000}"/>
    <cellStyle name="Millares 17 4 2 3 2" xfId="3652" xr:uid="{00000000-0005-0000-0000-000089040000}"/>
    <cellStyle name="Millares 17 4 2 4" xfId="3653" xr:uid="{00000000-0005-0000-0000-00008A040000}"/>
    <cellStyle name="Millares 17 4 2 4 2" xfId="3654" xr:uid="{00000000-0005-0000-0000-00008B040000}"/>
    <cellStyle name="Millares 17 4 2 5" xfId="3655" xr:uid="{00000000-0005-0000-0000-00008C040000}"/>
    <cellStyle name="Millares 17 4 3" xfId="795" xr:uid="{00000000-0005-0000-0000-00008D040000}"/>
    <cellStyle name="Millares 17 4 3 2" xfId="1212" xr:uid="{00000000-0005-0000-0000-00008E040000}"/>
    <cellStyle name="Millares 17 4 3 2 2" xfId="3656" xr:uid="{00000000-0005-0000-0000-00008F040000}"/>
    <cellStyle name="Millares 17 4 3 3" xfId="1213" xr:uid="{00000000-0005-0000-0000-000090040000}"/>
    <cellStyle name="Millares 17 4 3 3 2" xfId="3657" xr:uid="{00000000-0005-0000-0000-000091040000}"/>
    <cellStyle name="Millares 17 4 3 4" xfId="3658" xr:uid="{00000000-0005-0000-0000-000092040000}"/>
    <cellStyle name="Millares 17 4 3 4 2" xfId="3659" xr:uid="{00000000-0005-0000-0000-000093040000}"/>
    <cellStyle name="Millares 17 4 3 5" xfId="3660" xr:uid="{00000000-0005-0000-0000-000094040000}"/>
    <cellStyle name="Millares 17 4 4" xfId="1214" xr:uid="{00000000-0005-0000-0000-000095040000}"/>
    <cellStyle name="Millares 17 4 4 2" xfId="3661" xr:uid="{00000000-0005-0000-0000-000096040000}"/>
    <cellStyle name="Millares 17 4 5" xfId="1215" xr:uid="{00000000-0005-0000-0000-000097040000}"/>
    <cellStyle name="Millares 17 4 5 2" xfId="3662" xr:uid="{00000000-0005-0000-0000-000098040000}"/>
    <cellStyle name="Millares 17 4 6" xfId="1216" xr:uid="{00000000-0005-0000-0000-000099040000}"/>
    <cellStyle name="Millares 17 4 6 2" xfId="3663" xr:uid="{00000000-0005-0000-0000-00009A040000}"/>
    <cellStyle name="Millares 17 4 7" xfId="3664" xr:uid="{00000000-0005-0000-0000-00009B040000}"/>
    <cellStyle name="Millares 17 5" xfId="332" xr:uid="{00000000-0005-0000-0000-00009C040000}"/>
    <cellStyle name="Millares 17 5 2" xfId="1217" xr:uid="{00000000-0005-0000-0000-00009D040000}"/>
    <cellStyle name="Millares 17 5 2 2" xfId="3665" xr:uid="{00000000-0005-0000-0000-00009E040000}"/>
    <cellStyle name="Millares 17 5 3" xfId="1218" xr:uid="{00000000-0005-0000-0000-00009F040000}"/>
    <cellStyle name="Millares 17 5 3 2" xfId="3666" xr:uid="{00000000-0005-0000-0000-0000A0040000}"/>
    <cellStyle name="Millares 17 5 4" xfId="3667" xr:uid="{00000000-0005-0000-0000-0000A1040000}"/>
    <cellStyle name="Millares 17 5 4 2" xfId="3668" xr:uid="{00000000-0005-0000-0000-0000A2040000}"/>
    <cellStyle name="Millares 17 5 5" xfId="3669" xr:uid="{00000000-0005-0000-0000-0000A3040000}"/>
    <cellStyle name="Millares 17 6" xfId="619" xr:uid="{00000000-0005-0000-0000-0000A4040000}"/>
    <cellStyle name="Millares 17 6 2" xfId="1219" xr:uid="{00000000-0005-0000-0000-0000A5040000}"/>
    <cellStyle name="Millares 17 6 2 2" xfId="3670" xr:uid="{00000000-0005-0000-0000-0000A6040000}"/>
    <cellStyle name="Millares 17 6 3" xfId="1220" xr:uid="{00000000-0005-0000-0000-0000A7040000}"/>
    <cellStyle name="Millares 17 6 3 2" xfId="3671" xr:uid="{00000000-0005-0000-0000-0000A8040000}"/>
    <cellStyle name="Millares 17 6 4" xfId="3672" xr:uid="{00000000-0005-0000-0000-0000A9040000}"/>
    <cellStyle name="Millares 17 6 4 2" xfId="3673" xr:uid="{00000000-0005-0000-0000-0000AA040000}"/>
    <cellStyle name="Millares 17 6 5" xfId="3674" xr:uid="{00000000-0005-0000-0000-0000AB040000}"/>
    <cellStyle name="Millares 17 7" xfId="1221" xr:uid="{00000000-0005-0000-0000-0000AC040000}"/>
    <cellStyle name="Millares 17 7 2" xfId="3675" xr:uid="{00000000-0005-0000-0000-0000AD040000}"/>
    <cellStyle name="Millares 17 8" xfId="1222" xr:uid="{00000000-0005-0000-0000-0000AE040000}"/>
    <cellStyle name="Millares 17 8 2" xfId="3676" xr:uid="{00000000-0005-0000-0000-0000AF040000}"/>
    <cellStyle name="Millares 17 9" xfId="1223" xr:uid="{00000000-0005-0000-0000-0000B0040000}"/>
    <cellStyle name="Millares 17 9 2" xfId="3677" xr:uid="{00000000-0005-0000-0000-0000B1040000}"/>
    <cellStyle name="Millares 18" xfId="47" xr:uid="{00000000-0005-0000-0000-0000B2040000}"/>
    <cellStyle name="Millares 18 10" xfId="3678" xr:uid="{00000000-0005-0000-0000-0000B3040000}"/>
    <cellStyle name="Millares 18 2" xfId="102" xr:uid="{00000000-0005-0000-0000-0000B4040000}"/>
    <cellStyle name="Millares 18 2 2" xfId="278" xr:uid="{00000000-0005-0000-0000-0000B5040000}"/>
    <cellStyle name="Millares 18 2 2 2" xfId="565" xr:uid="{00000000-0005-0000-0000-0000B6040000}"/>
    <cellStyle name="Millares 18 2 2 2 2" xfId="1224" xr:uid="{00000000-0005-0000-0000-0000B7040000}"/>
    <cellStyle name="Millares 18 2 2 2 2 2" xfId="3679" xr:uid="{00000000-0005-0000-0000-0000B8040000}"/>
    <cellStyle name="Millares 18 2 2 2 3" xfId="1225" xr:uid="{00000000-0005-0000-0000-0000B9040000}"/>
    <cellStyle name="Millares 18 2 2 2 3 2" xfId="3680" xr:uid="{00000000-0005-0000-0000-0000BA040000}"/>
    <cellStyle name="Millares 18 2 2 2 4" xfId="3681" xr:uid="{00000000-0005-0000-0000-0000BB040000}"/>
    <cellStyle name="Millares 18 2 2 2 4 2" xfId="3682" xr:uid="{00000000-0005-0000-0000-0000BC040000}"/>
    <cellStyle name="Millares 18 2 2 2 5" xfId="3683" xr:uid="{00000000-0005-0000-0000-0000BD040000}"/>
    <cellStyle name="Millares 18 2 2 3" xfId="852" xr:uid="{00000000-0005-0000-0000-0000BE040000}"/>
    <cellStyle name="Millares 18 2 2 3 2" xfId="1226" xr:uid="{00000000-0005-0000-0000-0000BF040000}"/>
    <cellStyle name="Millares 18 2 2 3 2 2" xfId="3684" xr:uid="{00000000-0005-0000-0000-0000C0040000}"/>
    <cellStyle name="Millares 18 2 2 3 3" xfId="1227" xr:uid="{00000000-0005-0000-0000-0000C1040000}"/>
    <cellStyle name="Millares 18 2 2 3 3 2" xfId="3685" xr:uid="{00000000-0005-0000-0000-0000C2040000}"/>
    <cellStyle name="Millares 18 2 2 3 4" xfId="3686" xr:uid="{00000000-0005-0000-0000-0000C3040000}"/>
    <cellStyle name="Millares 18 2 2 3 4 2" xfId="3687" xr:uid="{00000000-0005-0000-0000-0000C4040000}"/>
    <cellStyle name="Millares 18 2 2 3 5" xfId="3688" xr:uid="{00000000-0005-0000-0000-0000C5040000}"/>
    <cellStyle name="Millares 18 2 2 4" xfId="1228" xr:uid="{00000000-0005-0000-0000-0000C6040000}"/>
    <cellStyle name="Millares 18 2 2 4 2" xfId="3689" xr:uid="{00000000-0005-0000-0000-0000C7040000}"/>
    <cellStyle name="Millares 18 2 2 5" xfId="1229" xr:uid="{00000000-0005-0000-0000-0000C8040000}"/>
    <cellStyle name="Millares 18 2 2 5 2" xfId="3690" xr:uid="{00000000-0005-0000-0000-0000C9040000}"/>
    <cellStyle name="Millares 18 2 2 6" xfId="1230" xr:uid="{00000000-0005-0000-0000-0000CA040000}"/>
    <cellStyle name="Millares 18 2 2 6 2" xfId="3691" xr:uid="{00000000-0005-0000-0000-0000CB040000}"/>
    <cellStyle name="Millares 18 2 2 7" xfId="3692" xr:uid="{00000000-0005-0000-0000-0000CC040000}"/>
    <cellStyle name="Millares 18 2 3" xfId="389" xr:uid="{00000000-0005-0000-0000-0000CD040000}"/>
    <cellStyle name="Millares 18 2 3 2" xfId="1231" xr:uid="{00000000-0005-0000-0000-0000CE040000}"/>
    <cellStyle name="Millares 18 2 3 2 2" xfId="3693" xr:uid="{00000000-0005-0000-0000-0000CF040000}"/>
    <cellStyle name="Millares 18 2 3 3" xfId="1232" xr:uid="{00000000-0005-0000-0000-0000D0040000}"/>
    <cellStyle name="Millares 18 2 3 3 2" xfId="3694" xr:uid="{00000000-0005-0000-0000-0000D1040000}"/>
    <cellStyle name="Millares 18 2 3 4" xfId="3695" xr:uid="{00000000-0005-0000-0000-0000D2040000}"/>
    <cellStyle name="Millares 18 2 3 4 2" xfId="3696" xr:uid="{00000000-0005-0000-0000-0000D3040000}"/>
    <cellStyle name="Millares 18 2 3 5" xfId="3697" xr:uid="{00000000-0005-0000-0000-0000D4040000}"/>
    <cellStyle name="Millares 18 2 4" xfId="676" xr:uid="{00000000-0005-0000-0000-0000D5040000}"/>
    <cellStyle name="Millares 18 2 4 2" xfId="1233" xr:uid="{00000000-0005-0000-0000-0000D6040000}"/>
    <cellStyle name="Millares 18 2 4 2 2" xfId="3698" xr:uid="{00000000-0005-0000-0000-0000D7040000}"/>
    <cellStyle name="Millares 18 2 4 3" xfId="1234" xr:uid="{00000000-0005-0000-0000-0000D8040000}"/>
    <cellStyle name="Millares 18 2 4 3 2" xfId="3699" xr:uid="{00000000-0005-0000-0000-0000D9040000}"/>
    <cellStyle name="Millares 18 2 4 4" xfId="3700" xr:uid="{00000000-0005-0000-0000-0000DA040000}"/>
    <cellStyle name="Millares 18 2 4 4 2" xfId="3701" xr:uid="{00000000-0005-0000-0000-0000DB040000}"/>
    <cellStyle name="Millares 18 2 4 5" xfId="3702" xr:uid="{00000000-0005-0000-0000-0000DC040000}"/>
    <cellStyle name="Millares 18 2 5" xfId="1235" xr:uid="{00000000-0005-0000-0000-0000DD040000}"/>
    <cellStyle name="Millares 18 2 5 2" xfId="3703" xr:uid="{00000000-0005-0000-0000-0000DE040000}"/>
    <cellStyle name="Millares 18 2 6" xfId="1236" xr:uid="{00000000-0005-0000-0000-0000DF040000}"/>
    <cellStyle name="Millares 18 2 6 2" xfId="3704" xr:uid="{00000000-0005-0000-0000-0000E0040000}"/>
    <cellStyle name="Millares 18 2 7" xfId="1237" xr:uid="{00000000-0005-0000-0000-0000E1040000}"/>
    <cellStyle name="Millares 18 2 7 2" xfId="3705" xr:uid="{00000000-0005-0000-0000-0000E2040000}"/>
    <cellStyle name="Millares 18 2 8" xfId="3706" xr:uid="{00000000-0005-0000-0000-0000E3040000}"/>
    <cellStyle name="Millares 18 3" xfId="159" xr:uid="{00000000-0005-0000-0000-0000E4040000}"/>
    <cellStyle name="Millares 18 3 2" xfId="446" xr:uid="{00000000-0005-0000-0000-0000E5040000}"/>
    <cellStyle name="Millares 18 3 2 2" xfId="1238" xr:uid="{00000000-0005-0000-0000-0000E6040000}"/>
    <cellStyle name="Millares 18 3 2 2 2" xfId="3707" xr:uid="{00000000-0005-0000-0000-0000E7040000}"/>
    <cellStyle name="Millares 18 3 2 3" xfId="1239" xr:uid="{00000000-0005-0000-0000-0000E8040000}"/>
    <cellStyle name="Millares 18 3 2 3 2" xfId="3708" xr:uid="{00000000-0005-0000-0000-0000E9040000}"/>
    <cellStyle name="Millares 18 3 2 4" xfId="3709" xr:uid="{00000000-0005-0000-0000-0000EA040000}"/>
    <cellStyle name="Millares 18 3 2 4 2" xfId="3710" xr:uid="{00000000-0005-0000-0000-0000EB040000}"/>
    <cellStyle name="Millares 18 3 2 5" xfId="3711" xr:uid="{00000000-0005-0000-0000-0000EC040000}"/>
    <cellStyle name="Millares 18 3 3" xfId="733" xr:uid="{00000000-0005-0000-0000-0000ED040000}"/>
    <cellStyle name="Millares 18 3 3 2" xfId="1240" xr:uid="{00000000-0005-0000-0000-0000EE040000}"/>
    <cellStyle name="Millares 18 3 3 2 2" xfId="3712" xr:uid="{00000000-0005-0000-0000-0000EF040000}"/>
    <cellStyle name="Millares 18 3 3 3" xfId="1241" xr:uid="{00000000-0005-0000-0000-0000F0040000}"/>
    <cellStyle name="Millares 18 3 3 3 2" xfId="3713" xr:uid="{00000000-0005-0000-0000-0000F1040000}"/>
    <cellStyle name="Millares 18 3 3 4" xfId="3714" xr:uid="{00000000-0005-0000-0000-0000F2040000}"/>
    <cellStyle name="Millares 18 3 3 4 2" xfId="3715" xr:uid="{00000000-0005-0000-0000-0000F3040000}"/>
    <cellStyle name="Millares 18 3 3 5" xfId="3716" xr:uid="{00000000-0005-0000-0000-0000F4040000}"/>
    <cellStyle name="Millares 18 3 4" xfId="1242" xr:uid="{00000000-0005-0000-0000-0000F5040000}"/>
    <cellStyle name="Millares 18 3 4 2" xfId="3717" xr:uid="{00000000-0005-0000-0000-0000F6040000}"/>
    <cellStyle name="Millares 18 3 5" xfId="1243" xr:uid="{00000000-0005-0000-0000-0000F7040000}"/>
    <cellStyle name="Millares 18 3 5 2" xfId="3718" xr:uid="{00000000-0005-0000-0000-0000F8040000}"/>
    <cellStyle name="Millares 18 3 6" xfId="1244" xr:uid="{00000000-0005-0000-0000-0000F9040000}"/>
    <cellStyle name="Millares 18 3 6 2" xfId="3719" xr:uid="{00000000-0005-0000-0000-0000FA040000}"/>
    <cellStyle name="Millares 18 3 7" xfId="3720" xr:uid="{00000000-0005-0000-0000-0000FB040000}"/>
    <cellStyle name="Millares 18 4" xfId="223" xr:uid="{00000000-0005-0000-0000-0000FC040000}"/>
    <cellStyle name="Millares 18 4 2" xfId="510" xr:uid="{00000000-0005-0000-0000-0000FD040000}"/>
    <cellStyle name="Millares 18 4 2 2" xfId="1245" xr:uid="{00000000-0005-0000-0000-0000FE040000}"/>
    <cellStyle name="Millares 18 4 2 2 2" xfId="3721" xr:uid="{00000000-0005-0000-0000-0000FF040000}"/>
    <cellStyle name="Millares 18 4 2 3" xfId="1246" xr:uid="{00000000-0005-0000-0000-000000050000}"/>
    <cellStyle name="Millares 18 4 2 3 2" xfId="3722" xr:uid="{00000000-0005-0000-0000-000001050000}"/>
    <cellStyle name="Millares 18 4 2 4" xfId="3723" xr:uid="{00000000-0005-0000-0000-000002050000}"/>
    <cellStyle name="Millares 18 4 2 4 2" xfId="3724" xr:uid="{00000000-0005-0000-0000-000003050000}"/>
    <cellStyle name="Millares 18 4 2 5" xfId="3725" xr:uid="{00000000-0005-0000-0000-000004050000}"/>
    <cellStyle name="Millares 18 4 3" xfId="797" xr:uid="{00000000-0005-0000-0000-000005050000}"/>
    <cellStyle name="Millares 18 4 3 2" xfId="1247" xr:uid="{00000000-0005-0000-0000-000006050000}"/>
    <cellStyle name="Millares 18 4 3 2 2" xfId="3726" xr:uid="{00000000-0005-0000-0000-000007050000}"/>
    <cellStyle name="Millares 18 4 3 3" xfId="1248" xr:uid="{00000000-0005-0000-0000-000008050000}"/>
    <cellStyle name="Millares 18 4 3 3 2" xfId="3727" xr:uid="{00000000-0005-0000-0000-000009050000}"/>
    <cellStyle name="Millares 18 4 3 4" xfId="3728" xr:uid="{00000000-0005-0000-0000-00000A050000}"/>
    <cellStyle name="Millares 18 4 3 4 2" xfId="3729" xr:uid="{00000000-0005-0000-0000-00000B050000}"/>
    <cellStyle name="Millares 18 4 3 5" xfId="3730" xr:uid="{00000000-0005-0000-0000-00000C050000}"/>
    <cellStyle name="Millares 18 4 4" xfId="1249" xr:uid="{00000000-0005-0000-0000-00000D050000}"/>
    <cellStyle name="Millares 18 4 4 2" xfId="3731" xr:uid="{00000000-0005-0000-0000-00000E050000}"/>
    <cellStyle name="Millares 18 4 5" xfId="1250" xr:uid="{00000000-0005-0000-0000-00000F050000}"/>
    <cellStyle name="Millares 18 4 5 2" xfId="3732" xr:uid="{00000000-0005-0000-0000-000010050000}"/>
    <cellStyle name="Millares 18 4 6" xfId="1251" xr:uid="{00000000-0005-0000-0000-000011050000}"/>
    <cellStyle name="Millares 18 4 6 2" xfId="3733" xr:uid="{00000000-0005-0000-0000-000012050000}"/>
    <cellStyle name="Millares 18 4 7" xfId="3734" xr:uid="{00000000-0005-0000-0000-000013050000}"/>
    <cellStyle name="Millares 18 5" xfId="334" xr:uid="{00000000-0005-0000-0000-000014050000}"/>
    <cellStyle name="Millares 18 5 2" xfId="1252" xr:uid="{00000000-0005-0000-0000-000015050000}"/>
    <cellStyle name="Millares 18 5 2 2" xfId="3735" xr:uid="{00000000-0005-0000-0000-000016050000}"/>
    <cellStyle name="Millares 18 5 3" xfId="1253" xr:uid="{00000000-0005-0000-0000-000017050000}"/>
    <cellStyle name="Millares 18 5 3 2" xfId="3736" xr:uid="{00000000-0005-0000-0000-000018050000}"/>
    <cellStyle name="Millares 18 5 4" xfId="3737" xr:uid="{00000000-0005-0000-0000-000019050000}"/>
    <cellStyle name="Millares 18 5 4 2" xfId="3738" xr:uid="{00000000-0005-0000-0000-00001A050000}"/>
    <cellStyle name="Millares 18 5 5" xfId="3739" xr:uid="{00000000-0005-0000-0000-00001B050000}"/>
    <cellStyle name="Millares 18 6" xfId="621" xr:uid="{00000000-0005-0000-0000-00001C050000}"/>
    <cellStyle name="Millares 18 6 2" xfId="1254" xr:uid="{00000000-0005-0000-0000-00001D050000}"/>
    <cellStyle name="Millares 18 6 2 2" xfId="3740" xr:uid="{00000000-0005-0000-0000-00001E050000}"/>
    <cellStyle name="Millares 18 6 3" xfId="1255" xr:uid="{00000000-0005-0000-0000-00001F050000}"/>
    <cellStyle name="Millares 18 6 3 2" xfId="3741" xr:uid="{00000000-0005-0000-0000-000020050000}"/>
    <cellStyle name="Millares 18 6 4" xfId="3742" xr:uid="{00000000-0005-0000-0000-000021050000}"/>
    <cellStyle name="Millares 18 6 4 2" xfId="3743" xr:uid="{00000000-0005-0000-0000-000022050000}"/>
    <cellStyle name="Millares 18 6 5" xfId="3744" xr:uid="{00000000-0005-0000-0000-000023050000}"/>
    <cellStyle name="Millares 18 7" xfId="1256" xr:uid="{00000000-0005-0000-0000-000024050000}"/>
    <cellStyle name="Millares 18 7 2" xfId="3745" xr:uid="{00000000-0005-0000-0000-000025050000}"/>
    <cellStyle name="Millares 18 8" xfId="1257" xr:uid="{00000000-0005-0000-0000-000026050000}"/>
    <cellStyle name="Millares 18 8 2" xfId="3746" xr:uid="{00000000-0005-0000-0000-000027050000}"/>
    <cellStyle name="Millares 18 9" xfId="1258" xr:uid="{00000000-0005-0000-0000-000028050000}"/>
    <cellStyle name="Millares 18 9 2" xfId="3747" xr:uid="{00000000-0005-0000-0000-000029050000}"/>
    <cellStyle name="Millares 19" xfId="49" xr:uid="{00000000-0005-0000-0000-00002A050000}"/>
    <cellStyle name="Millares 19 10" xfId="3748" xr:uid="{00000000-0005-0000-0000-00002B050000}"/>
    <cellStyle name="Millares 19 2" xfId="104" xr:uid="{00000000-0005-0000-0000-00002C050000}"/>
    <cellStyle name="Millares 19 2 2" xfId="280" xr:uid="{00000000-0005-0000-0000-00002D050000}"/>
    <cellStyle name="Millares 19 2 2 2" xfId="567" xr:uid="{00000000-0005-0000-0000-00002E050000}"/>
    <cellStyle name="Millares 19 2 2 2 2" xfId="1259" xr:uid="{00000000-0005-0000-0000-00002F050000}"/>
    <cellStyle name="Millares 19 2 2 2 2 2" xfId="3749" xr:uid="{00000000-0005-0000-0000-000030050000}"/>
    <cellStyle name="Millares 19 2 2 2 3" xfId="1260" xr:uid="{00000000-0005-0000-0000-000031050000}"/>
    <cellStyle name="Millares 19 2 2 2 3 2" xfId="3750" xr:uid="{00000000-0005-0000-0000-000032050000}"/>
    <cellStyle name="Millares 19 2 2 2 4" xfId="3751" xr:uid="{00000000-0005-0000-0000-000033050000}"/>
    <cellStyle name="Millares 19 2 2 2 4 2" xfId="3752" xr:uid="{00000000-0005-0000-0000-000034050000}"/>
    <cellStyle name="Millares 19 2 2 2 5" xfId="3753" xr:uid="{00000000-0005-0000-0000-000035050000}"/>
    <cellStyle name="Millares 19 2 2 3" xfId="854" xr:uid="{00000000-0005-0000-0000-000036050000}"/>
    <cellStyle name="Millares 19 2 2 3 2" xfId="1261" xr:uid="{00000000-0005-0000-0000-000037050000}"/>
    <cellStyle name="Millares 19 2 2 3 2 2" xfId="3754" xr:uid="{00000000-0005-0000-0000-000038050000}"/>
    <cellStyle name="Millares 19 2 2 3 3" xfId="1262" xr:uid="{00000000-0005-0000-0000-000039050000}"/>
    <cellStyle name="Millares 19 2 2 3 3 2" xfId="3755" xr:uid="{00000000-0005-0000-0000-00003A050000}"/>
    <cellStyle name="Millares 19 2 2 3 4" xfId="3756" xr:uid="{00000000-0005-0000-0000-00003B050000}"/>
    <cellStyle name="Millares 19 2 2 3 4 2" xfId="3757" xr:uid="{00000000-0005-0000-0000-00003C050000}"/>
    <cellStyle name="Millares 19 2 2 3 5" xfId="3758" xr:uid="{00000000-0005-0000-0000-00003D050000}"/>
    <cellStyle name="Millares 19 2 2 4" xfId="1263" xr:uid="{00000000-0005-0000-0000-00003E050000}"/>
    <cellStyle name="Millares 19 2 2 4 2" xfId="3759" xr:uid="{00000000-0005-0000-0000-00003F050000}"/>
    <cellStyle name="Millares 19 2 2 5" xfId="1264" xr:uid="{00000000-0005-0000-0000-000040050000}"/>
    <cellStyle name="Millares 19 2 2 5 2" xfId="3760" xr:uid="{00000000-0005-0000-0000-000041050000}"/>
    <cellStyle name="Millares 19 2 2 6" xfId="1265" xr:uid="{00000000-0005-0000-0000-000042050000}"/>
    <cellStyle name="Millares 19 2 2 6 2" xfId="3761" xr:uid="{00000000-0005-0000-0000-000043050000}"/>
    <cellStyle name="Millares 19 2 2 7" xfId="3762" xr:uid="{00000000-0005-0000-0000-000044050000}"/>
    <cellStyle name="Millares 19 2 3" xfId="391" xr:uid="{00000000-0005-0000-0000-000045050000}"/>
    <cellStyle name="Millares 19 2 3 2" xfId="1266" xr:uid="{00000000-0005-0000-0000-000046050000}"/>
    <cellStyle name="Millares 19 2 3 2 2" xfId="3763" xr:uid="{00000000-0005-0000-0000-000047050000}"/>
    <cellStyle name="Millares 19 2 3 3" xfId="1267" xr:uid="{00000000-0005-0000-0000-000048050000}"/>
    <cellStyle name="Millares 19 2 3 3 2" xfId="3764" xr:uid="{00000000-0005-0000-0000-000049050000}"/>
    <cellStyle name="Millares 19 2 3 4" xfId="3765" xr:uid="{00000000-0005-0000-0000-00004A050000}"/>
    <cellStyle name="Millares 19 2 3 4 2" xfId="3766" xr:uid="{00000000-0005-0000-0000-00004B050000}"/>
    <cellStyle name="Millares 19 2 3 5" xfId="3767" xr:uid="{00000000-0005-0000-0000-00004C050000}"/>
    <cellStyle name="Millares 19 2 4" xfId="678" xr:uid="{00000000-0005-0000-0000-00004D050000}"/>
    <cellStyle name="Millares 19 2 4 2" xfId="1268" xr:uid="{00000000-0005-0000-0000-00004E050000}"/>
    <cellStyle name="Millares 19 2 4 2 2" xfId="3768" xr:uid="{00000000-0005-0000-0000-00004F050000}"/>
    <cellStyle name="Millares 19 2 4 3" xfId="1269" xr:uid="{00000000-0005-0000-0000-000050050000}"/>
    <cellStyle name="Millares 19 2 4 3 2" xfId="3769" xr:uid="{00000000-0005-0000-0000-000051050000}"/>
    <cellStyle name="Millares 19 2 4 4" xfId="3770" xr:uid="{00000000-0005-0000-0000-000052050000}"/>
    <cellStyle name="Millares 19 2 4 4 2" xfId="3771" xr:uid="{00000000-0005-0000-0000-000053050000}"/>
    <cellStyle name="Millares 19 2 4 5" xfId="3772" xr:uid="{00000000-0005-0000-0000-000054050000}"/>
    <cellStyle name="Millares 19 2 5" xfId="1270" xr:uid="{00000000-0005-0000-0000-000055050000}"/>
    <cellStyle name="Millares 19 2 5 2" xfId="3773" xr:uid="{00000000-0005-0000-0000-000056050000}"/>
    <cellStyle name="Millares 19 2 6" xfId="1271" xr:uid="{00000000-0005-0000-0000-000057050000}"/>
    <cellStyle name="Millares 19 2 6 2" xfId="3774" xr:uid="{00000000-0005-0000-0000-000058050000}"/>
    <cellStyle name="Millares 19 2 7" xfId="1272" xr:uid="{00000000-0005-0000-0000-000059050000}"/>
    <cellStyle name="Millares 19 2 7 2" xfId="3775" xr:uid="{00000000-0005-0000-0000-00005A050000}"/>
    <cellStyle name="Millares 19 2 8" xfId="3776" xr:uid="{00000000-0005-0000-0000-00005B050000}"/>
    <cellStyle name="Millares 19 3" xfId="161" xr:uid="{00000000-0005-0000-0000-00005C050000}"/>
    <cellStyle name="Millares 19 3 2" xfId="448" xr:uid="{00000000-0005-0000-0000-00005D050000}"/>
    <cellStyle name="Millares 19 3 2 2" xfId="1273" xr:uid="{00000000-0005-0000-0000-00005E050000}"/>
    <cellStyle name="Millares 19 3 2 2 2" xfId="3777" xr:uid="{00000000-0005-0000-0000-00005F050000}"/>
    <cellStyle name="Millares 19 3 2 3" xfId="1274" xr:uid="{00000000-0005-0000-0000-000060050000}"/>
    <cellStyle name="Millares 19 3 2 3 2" xfId="3778" xr:uid="{00000000-0005-0000-0000-000061050000}"/>
    <cellStyle name="Millares 19 3 2 4" xfId="3779" xr:uid="{00000000-0005-0000-0000-000062050000}"/>
    <cellStyle name="Millares 19 3 2 4 2" xfId="3780" xr:uid="{00000000-0005-0000-0000-000063050000}"/>
    <cellStyle name="Millares 19 3 2 5" xfId="3781" xr:uid="{00000000-0005-0000-0000-000064050000}"/>
    <cellStyle name="Millares 19 3 3" xfId="735" xr:uid="{00000000-0005-0000-0000-000065050000}"/>
    <cellStyle name="Millares 19 3 3 2" xfId="1275" xr:uid="{00000000-0005-0000-0000-000066050000}"/>
    <cellStyle name="Millares 19 3 3 2 2" xfId="3782" xr:uid="{00000000-0005-0000-0000-000067050000}"/>
    <cellStyle name="Millares 19 3 3 3" xfId="1276" xr:uid="{00000000-0005-0000-0000-000068050000}"/>
    <cellStyle name="Millares 19 3 3 3 2" xfId="3783" xr:uid="{00000000-0005-0000-0000-000069050000}"/>
    <cellStyle name="Millares 19 3 3 4" xfId="3784" xr:uid="{00000000-0005-0000-0000-00006A050000}"/>
    <cellStyle name="Millares 19 3 3 4 2" xfId="3785" xr:uid="{00000000-0005-0000-0000-00006B050000}"/>
    <cellStyle name="Millares 19 3 3 5" xfId="3786" xr:uid="{00000000-0005-0000-0000-00006C050000}"/>
    <cellStyle name="Millares 19 3 4" xfId="1277" xr:uid="{00000000-0005-0000-0000-00006D050000}"/>
    <cellStyle name="Millares 19 3 4 2" xfId="3787" xr:uid="{00000000-0005-0000-0000-00006E050000}"/>
    <cellStyle name="Millares 19 3 5" xfId="1278" xr:uid="{00000000-0005-0000-0000-00006F050000}"/>
    <cellStyle name="Millares 19 3 5 2" xfId="3788" xr:uid="{00000000-0005-0000-0000-000070050000}"/>
    <cellStyle name="Millares 19 3 6" xfId="1279" xr:uid="{00000000-0005-0000-0000-000071050000}"/>
    <cellStyle name="Millares 19 3 6 2" xfId="3789" xr:uid="{00000000-0005-0000-0000-000072050000}"/>
    <cellStyle name="Millares 19 3 7" xfId="3790" xr:uid="{00000000-0005-0000-0000-000073050000}"/>
    <cellStyle name="Millares 19 4" xfId="225" xr:uid="{00000000-0005-0000-0000-000074050000}"/>
    <cellStyle name="Millares 19 4 2" xfId="512" xr:uid="{00000000-0005-0000-0000-000075050000}"/>
    <cellStyle name="Millares 19 4 2 2" xfId="1280" xr:uid="{00000000-0005-0000-0000-000076050000}"/>
    <cellStyle name="Millares 19 4 2 2 2" xfId="3791" xr:uid="{00000000-0005-0000-0000-000077050000}"/>
    <cellStyle name="Millares 19 4 2 3" xfId="1281" xr:uid="{00000000-0005-0000-0000-000078050000}"/>
    <cellStyle name="Millares 19 4 2 3 2" xfId="3792" xr:uid="{00000000-0005-0000-0000-000079050000}"/>
    <cellStyle name="Millares 19 4 2 4" xfId="3793" xr:uid="{00000000-0005-0000-0000-00007A050000}"/>
    <cellStyle name="Millares 19 4 2 4 2" xfId="3794" xr:uid="{00000000-0005-0000-0000-00007B050000}"/>
    <cellStyle name="Millares 19 4 2 5" xfId="3795" xr:uid="{00000000-0005-0000-0000-00007C050000}"/>
    <cellStyle name="Millares 19 4 3" xfId="799" xr:uid="{00000000-0005-0000-0000-00007D050000}"/>
    <cellStyle name="Millares 19 4 3 2" xfId="1282" xr:uid="{00000000-0005-0000-0000-00007E050000}"/>
    <cellStyle name="Millares 19 4 3 2 2" xfId="3796" xr:uid="{00000000-0005-0000-0000-00007F050000}"/>
    <cellStyle name="Millares 19 4 3 3" xfId="1283" xr:uid="{00000000-0005-0000-0000-000080050000}"/>
    <cellStyle name="Millares 19 4 3 3 2" xfId="3797" xr:uid="{00000000-0005-0000-0000-000081050000}"/>
    <cellStyle name="Millares 19 4 3 4" xfId="3798" xr:uid="{00000000-0005-0000-0000-000082050000}"/>
    <cellStyle name="Millares 19 4 3 4 2" xfId="3799" xr:uid="{00000000-0005-0000-0000-000083050000}"/>
    <cellStyle name="Millares 19 4 3 5" xfId="3800" xr:uid="{00000000-0005-0000-0000-000084050000}"/>
    <cellStyle name="Millares 19 4 4" xfId="1284" xr:uid="{00000000-0005-0000-0000-000085050000}"/>
    <cellStyle name="Millares 19 4 4 2" xfId="3801" xr:uid="{00000000-0005-0000-0000-000086050000}"/>
    <cellStyle name="Millares 19 4 5" xfId="1285" xr:uid="{00000000-0005-0000-0000-000087050000}"/>
    <cellStyle name="Millares 19 4 5 2" xfId="3802" xr:uid="{00000000-0005-0000-0000-000088050000}"/>
    <cellStyle name="Millares 19 4 6" xfId="1286" xr:uid="{00000000-0005-0000-0000-000089050000}"/>
    <cellStyle name="Millares 19 4 6 2" xfId="3803" xr:uid="{00000000-0005-0000-0000-00008A050000}"/>
    <cellStyle name="Millares 19 4 7" xfId="3804" xr:uid="{00000000-0005-0000-0000-00008B050000}"/>
    <cellStyle name="Millares 19 5" xfId="336" xr:uid="{00000000-0005-0000-0000-00008C050000}"/>
    <cellStyle name="Millares 19 5 2" xfId="1287" xr:uid="{00000000-0005-0000-0000-00008D050000}"/>
    <cellStyle name="Millares 19 5 2 2" xfId="3805" xr:uid="{00000000-0005-0000-0000-00008E050000}"/>
    <cellStyle name="Millares 19 5 3" xfId="1288" xr:uid="{00000000-0005-0000-0000-00008F050000}"/>
    <cellStyle name="Millares 19 5 3 2" xfId="3806" xr:uid="{00000000-0005-0000-0000-000090050000}"/>
    <cellStyle name="Millares 19 5 4" xfId="3807" xr:uid="{00000000-0005-0000-0000-000091050000}"/>
    <cellStyle name="Millares 19 5 4 2" xfId="3808" xr:uid="{00000000-0005-0000-0000-000092050000}"/>
    <cellStyle name="Millares 19 5 5" xfId="3809" xr:uid="{00000000-0005-0000-0000-000093050000}"/>
    <cellStyle name="Millares 19 6" xfId="623" xr:uid="{00000000-0005-0000-0000-000094050000}"/>
    <cellStyle name="Millares 19 6 2" xfId="1289" xr:uid="{00000000-0005-0000-0000-000095050000}"/>
    <cellStyle name="Millares 19 6 2 2" xfId="3810" xr:uid="{00000000-0005-0000-0000-000096050000}"/>
    <cellStyle name="Millares 19 6 3" xfId="1290" xr:uid="{00000000-0005-0000-0000-000097050000}"/>
    <cellStyle name="Millares 19 6 3 2" xfId="3811" xr:uid="{00000000-0005-0000-0000-000098050000}"/>
    <cellStyle name="Millares 19 6 4" xfId="3812" xr:uid="{00000000-0005-0000-0000-000099050000}"/>
    <cellStyle name="Millares 19 6 4 2" xfId="3813" xr:uid="{00000000-0005-0000-0000-00009A050000}"/>
    <cellStyle name="Millares 19 6 5" xfId="3814" xr:uid="{00000000-0005-0000-0000-00009B050000}"/>
    <cellStyle name="Millares 19 7" xfId="1291" xr:uid="{00000000-0005-0000-0000-00009C050000}"/>
    <cellStyle name="Millares 19 7 2" xfId="3815" xr:uid="{00000000-0005-0000-0000-00009D050000}"/>
    <cellStyle name="Millares 19 8" xfId="1292" xr:uid="{00000000-0005-0000-0000-00009E050000}"/>
    <cellStyle name="Millares 19 8 2" xfId="3816" xr:uid="{00000000-0005-0000-0000-00009F050000}"/>
    <cellStyle name="Millares 19 9" xfId="1293" xr:uid="{00000000-0005-0000-0000-0000A0050000}"/>
    <cellStyle name="Millares 19 9 2" xfId="3817" xr:uid="{00000000-0005-0000-0000-0000A1050000}"/>
    <cellStyle name="Millares 2" xfId="10" xr:uid="{00000000-0005-0000-0000-0000A2050000}"/>
    <cellStyle name="Millares 2 2" xfId="11" xr:uid="{00000000-0005-0000-0000-0000A3050000}"/>
    <cellStyle name="Millares 2 2 2" xfId="250" xr:uid="{00000000-0005-0000-0000-0000A4050000}"/>
    <cellStyle name="Millares 2 2 2 2" xfId="537" xr:uid="{00000000-0005-0000-0000-0000A5050000}"/>
    <cellStyle name="Millares 2 2 2 2 2" xfId="1294" xr:uid="{00000000-0005-0000-0000-0000A6050000}"/>
    <cellStyle name="Millares 2 2 2 2 2 2" xfId="3818" xr:uid="{00000000-0005-0000-0000-0000A7050000}"/>
    <cellStyle name="Millares 2 2 2 2 3" xfId="1295" xr:uid="{00000000-0005-0000-0000-0000A8050000}"/>
    <cellStyle name="Millares 2 2 2 2 3 2" xfId="3819" xr:uid="{00000000-0005-0000-0000-0000A9050000}"/>
    <cellStyle name="Millares 2 2 2 2 4" xfId="3820" xr:uid="{00000000-0005-0000-0000-0000AA050000}"/>
    <cellStyle name="Millares 2 2 2 3" xfId="824" xr:uid="{00000000-0005-0000-0000-0000AB050000}"/>
    <cellStyle name="Millares 2 2 2 3 2" xfId="1296" xr:uid="{00000000-0005-0000-0000-0000AC050000}"/>
    <cellStyle name="Millares 2 2 2 3 2 2" xfId="3821" xr:uid="{00000000-0005-0000-0000-0000AD050000}"/>
    <cellStyle name="Millares 2 2 2 3 3" xfId="1297" xr:uid="{00000000-0005-0000-0000-0000AE050000}"/>
    <cellStyle name="Millares 2 2 2 3 3 2" xfId="3822" xr:uid="{00000000-0005-0000-0000-0000AF050000}"/>
    <cellStyle name="Millares 2 2 2 3 4" xfId="3823" xr:uid="{00000000-0005-0000-0000-0000B0050000}"/>
    <cellStyle name="Millares 2 2 2 4" xfId="1298" xr:uid="{00000000-0005-0000-0000-0000B1050000}"/>
    <cellStyle name="Millares 2 2 2 4 2" xfId="3824" xr:uid="{00000000-0005-0000-0000-0000B2050000}"/>
    <cellStyle name="Millares 2 2 2 5" xfId="1299" xr:uid="{00000000-0005-0000-0000-0000B3050000}"/>
    <cellStyle name="Millares 2 2 2 5 2" xfId="3825" xr:uid="{00000000-0005-0000-0000-0000B4050000}"/>
    <cellStyle name="Millares 2 2 2 6" xfId="1300" xr:uid="{00000000-0005-0000-0000-0000B5050000}"/>
    <cellStyle name="Millares 2 2 3" xfId="361" xr:uid="{00000000-0005-0000-0000-0000B6050000}"/>
    <cellStyle name="Millares 2 2 3 2" xfId="1301" xr:uid="{00000000-0005-0000-0000-0000B7050000}"/>
    <cellStyle name="Millares 2 2 3 2 2" xfId="3826" xr:uid="{00000000-0005-0000-0000-0000B8050000}"/>
    <cellStyle name="Millares 2 2 3 3" xfId="1302" xr:uid="{00000000-0005-0000-0000-0000B9050000}"/>
    <cellStyle name="Millares 2 2 3 3 2" xfId="3827" xr:uid="{00000000-0005-0000-0000-0000BA050000}"/>
    <cellStyle name="Millares 2 2 3 4" xfId="3828" xr:uid="{00000000-0005-0000-0000-0000BB050000}"/>
    <cellStyle name="Millares 2 2 4" xfId="648" xr:uid="{00000000-0005-0000-0000-0000BC050000}"/>
    <cellStyle name="Millares 2 2 4 2" xfId="1303" xr:uid="{00000000-0005-0000-0000-0000BD050000}"/>
    <cellStyle name="Millares 2 2 4 2 2" xfId="3829" xr:uid="{00000000-0005-0000-0000-0000BE050000}"/>
    <cellStyle name="Millares 2 2 4 3" xfId="1304" xr:uid="{00000000-0005-0000-0000-0000BF050000}"/>
    <cellStyle name="Millares 2 2 4 3 2" xfId="3830" xr:uid="{00000000-0005-0000-0000-0000C0050000}"/>
    <cellStyle name="Millares 2 2 4 4" xfId="3831" xr:uid="{00000000-0005-0000-0000-0000C1050000}"/>
    <cellStyle name="Millares 2 2 5" xfId="74" xr:uid="{00000000-0005-0000-0000-0000C2050000}"/>
    <cellStyle name="Millares 2 2 5 2" xfId="3832" xr:uid="{00000000-0005-0000-0000-0000C3050000}"/>
    <cellStyle name="Millares 2 2 6" xfId="1305" xr:uid="{00000000-0005-0000-0000-0000C4050000}"/>
    <cellStyle name="Millares 2 2 7" xfId="1306" xr:uid="{00000000-0005-0000-0000-0000C5050000}"/>
    <cellStyle name="Millares 2 3" xfId="1307" xr:uid="{00000000-0005-0000-0000-0000C6050000}"/>
    <cellStyle name="Millares 2 3 2" xfId="7059" xr:uid="{00000000-0005-0000-0000-0000C7050000}"/>
    <cellStyle name="Millares 2 4" xfId="1308" xr:uid="{00000000-0005-0000-0000-0000C8050000}"/>
    <cellStyle name="Millares 2 5" xfId="3833" xr:uid="{00000000-0005-0000-0000-0000C9050000}"/>
    <cellStyle name="Millares 2 6" xfId="3834" xr:uid="{00000000-0005-0000-0000-0000CA050000}"/>
    <cellStyle name="Millares 2 7" xfId="7046" xr:uid="{00000000-0005-0000-0000-0000CB050000}"/>
    <cellStyle name="Millares 20" xfId="51" xr:uid="{00000000-0005-0000-0000-0000CC050000}"/>
    <cellStyle name="Millares 20 10" xfId="3835" xr:uid="{00000000-0005-0000-0000-0000CD050000}"/>
    <cellStyle name="Millares 20 2" xfId="106" xr:uid="{00000000-0005-0000-0000-0000CE050000}"/>
    <cellStyle name="Millares 20 2 2" xfId="282" xr:uid="{00000000-0005-0000-0000-0000CF050000}"/>
    <cellStyle name="Millares 20 2 2 2" xfId="569" xr:uid="{00000000-0005-0000-0000-0000D0050000}"/>
    <cellStyle name="Millares 20 2 2 2 2" xfId="1309" xr:uid="{00000000-0005-0000-0000-0000D1050000}"/>
    <cellStyle name="Millares 20 2 2 2 2 2" xfId="3836" xr:uid="{00000000-0005-0000-0000-0000D2050000}"/>
    <cellStyle name="Millares 20 2 2 2 3" xfId="1310" xr:uid="{00000000-0005-0000-0000-0000D3050000}"/>
    <cellStyle name="Millares 20 2 2 2 3 2" xfId="3837" xr:uid="{00000000-0005-0000-0000-0000D4050000}"/>
    <cellStyle name="Millares 20 2 2 2 4" xfId="3838" xr:uid="{00000000-0005-0000-0000-0000D5050000}"/>
    <cellStyle name="Millares 20 2 2 2 4 2" xfId="3839" xr:uid="{00000000-0005-0000-0000-0000D6050000}"/>
    <cellStyle name="Millares 20 2 2 2 5" xfId="3840" xr:uid="{00000000-0005-0000-0000-0000D7050000}"/>
    <cellStyle name="Millares 20 2 2 3" xfId="856" xr:uid="{00000000-0005-0000-0000-0000D8050000}"/>
    <cellStyle name="Millares 20 2 2 3 2" xfId="1311" xr:uid="{00000000-0005-0000-0000-0000D9050000}"/>
    <cellStyle name="Millares 20 2 2 3 2 2" xfId="3841" xr:uid="{00000000-0005-0000-0000-0000DA050000}"/>
    <cellStyle name="Millares 20 2 2 3 3" xfId="1312" xr:uid="{00000000-0005-0000-0000-0000DB050000}"/>
    <cellStyle name="Millares 20 2 2 3 3 2" xfId="3842" xr:uid="{00000000-0005-0000-0000-0000DC050000}"/>
    <cellStyle name="Millares 20 2 2 3 4" xfId="3843" xr:uid="{00000000-0005-0000-0000-0000DD050000}"/>
    <cellStyle name="Millares 20 2 2 3 4 2" xfId="3844" xr:uid="{00000000-0005-0000-0000-0000DE050000}"/>
    <cellStyle name="Millares 20 2 2 3 5" xfId="3845" xr:uid="{00000000-0005-0000-0000-0000DF050000}"/>
    <cellStyle name="Millares 20 2 2 4" xfId="1313" xr:uid="{00000000-0005-0000-0000-0000E0050000}"/>
    <cellStyle name="Millares 20 2 2 4 2" xfId="3846" xr:uid="{00000000-0005-0000-0000-0000E1050000}"/>
    <cellStyle name="Millares 20 2 2 5" xfId="1314" xr:uid="{00000000-0005-0000-0000-0000E2050000}"/>
    <cellStyle name="Millares 20 2 2 5 2" xfId="3847" xr:uid="{00000000-0005-0000-0000-0000E3050000}"/>
    <cellStyle name="Millares 20 2 2 6" xfId="1315" xr:uid="{00000000-0005-0000-0000-0000E4050000}"/>
    <cellStyle name="Millares 20 2 2 6 2" xfId="3848" xr:uid="{00000000-0005-0000-0000-0000E5050000}"/>
    <cellStyle name="Millares 20 2 2 7" xfId="3849" xr:uid="{00000000-0005-0000-0000-0000E6050000}"/>
    <cellStyle name="Millares 20 2 3" xfId="393" xr:uid="{00000000-0005-0000-0000-0000E7050000}"/>
    <cellStyle name="Millares 20 2 3 2" xfId="1316" xr:uid="{00000000-0005-0000-0000-0000E8050000}"/>
    <cellStyle name="Millares 20 2 3 2 2" xfId="3850" xr:uid="{00000000-0005-0000-0000-0000E9050000}"/>
    <cellStyle name="Millares 20 2 3 3" xfId="1317" xr:uid="{00000000-0005-0000-0000-0000EA050000}"/>
    <cellStyle name="Millares 20 2 3 3 2" xfId="3851" xr:uid="{00000000-0005-0000-0000-0000EB050000}"/>
    <cellStyle name="Millares 20 2 3 4" xfId="3852" xr:uid="{00000000-0005-0000-0000-0000EC050000}"/>
    <cellStyle name="Millares 20 2 3 4 2" xfId="3853" xr:uid="{00000000-0005-0000-0000-0000ED050000}"/>
    <cellStyle name="Millares 20 2 3 5" xfId="3854" xr:uid="{00000000-0005-0000-0000-0000EE050000}"/>
    <cellStyle name="Millares 20 2 4" xfId="680" xr:uid="{00000000-0005-0000-0000-0000EF050000}"/>
    <cellStyle name="Millares 20 2 4 2" xfId="1318" xr:uid="{00000000-0005-0000-0000-0000F0050000}"/>
    <cellStyle name="Millares 20 2 4 2 2" xfId="3855" xr:uid="{00000000-0005-0000-0000-0000F1050000}"/>
    <cellStyle name="Millares 20 2 4 3" xfId="1319" xr:uid="{00000000-0005-0000-0000-0000F2050000}"/>
    <cellStyle name="Millares 20 2 4 3 2" xfId="3856" xr:uid="{00000000-0005-0000-0000-0000F3050000}"/>
    <cellStyle name="Millares 20 2 4 4" xfId="3857" xr:uid="{00000000-0005-0000-0000-0000F4050000}"/>
    <cellStyle name="Millares 20 2 4 4 2" xfId="3858" xr:uid="{00000000-0005-0000-0000-0000F5050000}"/>
    <cellStyle name="Millares 20 2 4 5" xfId="3859" xr:uid="{00000000-0005-0000-0000-0000F6050000}"/>
    <cellStyle name="Millares 20 2 5" xfId="1320" xr:uid="{00000000-0005-0000-0000-0000F7050000}"/>
    <cellStyle name="Millares 20 2 5 2" xfId="3860" xr:uid="{00000000-0005-0000-0000-0000F8050000}"/>
    <cellStyle name="Millares 20 2 6" xfId="1321" xr:uid="{00000000-0005-0000-0000-0000F9050000}"/>
    <cellStyle name="Millares 20 2 6 2" xfId="3861" xr:uid="{00000000-0005-0000-0000-0000FA050000}"/>
    <cellStyle name="Millares 20 2 7" xfId="1322" xr:uid="{00000000-0005-0000-0000-0000FB050000}"/>
    <cellStyle name="Millares 20 2 7 2" xfId="3862" xr:uid="{00000000-0005-0000-0000-0000FC050000}"/>
    <cellStyle name="Millares 20 2 8" xfId="3863" xr:uid="{00000000-0005-0000-0000-0000FD050000}"/>
    <cellStyle name="Millares 20 3" xfId="163" xr:uid="{00000000-0005-0000-0000-0000FE050000}"/>
    <cellStyle name="Millares 20 3 2" xfId="450" xr:uid="{00000000-0005-0000-0000-0000FF050000}"/>
    <cellStyle name="Millares 20 3 2 2" xfId="1323" xr:uid="{00000000-0005-0000-0000-000000060000}"/>
    <cellStyle name="Millares 20 3 2 2 2" xfId="3864" xr:uid="{00000000-0005-0000-0000-000001060000}"/>
    <cellStyle name="Millares 20 3 2 3" xfId="1324" xr:uid="{00000000-0005-0000-0000-000002060000}"/>
    <cellStyle name="Millares 20 3 2 3 2" xfId="3865" xr:uid="{00000000-0005-0000-0000-000003060000}"/>
    <cellStyle name="Millares 20 3 2 4" xfId="3866" xr:uid="{00000000-0005-0000-0000-000004060000}"/>
    <cellStyle name="Millares 20 3 2 4 2" xfId="3867" xr:uid="{00000000-0005-0000-0000-000005060000}"/>
    <cellStyle name="Millares 20 3 2 5" xfId="3868" xr:uid="{00000000-0005-0000-0000-000006060000}"/>
    <cellStyle name="Millares 20 3 3" xfId="737" xr:uid="{00000000-0005-0000-0000-000007060000}"/>
    <cellStyle name="Millares 20 3 3 2" xfId="1325" xr:uid="{00000000-0005-0000-0000-000008060000}"/>
    <cellStyle name="Millares 20 3 3 2 2" xfId="3869" xr:uid="{00000000-0005-0000-0000-000009060000}"/>
    <cellStyle name="Millares 20 3 3 3" xfId="1326" xr:uid="{00000000-0005-0000-0000-00000A060000}"/>
    <cellStyle name="Millares 20 3 3 3 2" xfId="3870" xr:uid="{00000000-0005-0000-0000-00000B060000}"/>
    <cellStyle name="Millares 20 3 3 4" xfId="3871" xr:uid="{00000000-0005-0000-0000-00000C060000}"/>
    <cellStyle name="Millares 20 3 3 4 2" xfId="3872" xr:uid="{00000000-0005-0000-0000-00000D060000}"/>
    <cellStyle name="Millares 20 3 3 5" xfId="3873" xr:uid="{00000000-0005-0000-0000-00000E060000}"/>
    <cellStyle name="Millares 20 3 4" xfId="1327" xr:uid="{00000000-0005-0000-0000-00000F060000}"/>
    <cellStyle name="Millares 20 3 4 2" xfId="3874" xr:uid="{00000000-0005-0000-0000-000010060000}"/>
    <cellStyle name="Millares 20 3 5" xfId="1328" xr:uid="{00000000-0005-0000-0000-000011060000}"/>
    <cellStyle name="Millares 20 3 5 2" xfId="3875" xr:uid="{00000000-0005-0000-0000-000012060000}"/>
    <cellStyle name="Millares 20 3 6" xfId="1329" xr:uid="{00000000-0005-0000-0000-000013060000}"/>
    <cellStyle name="Millares 20 3 6 2" xfId="3876" xr:uid="{00000000-0005-0000-0000-000014060000}"/>
    <cellStyle name="Millares 20 3 7" xfId="3877" xr:uid="{00000000-0005-0000-0000-000015060000}"/>
    <cellStyle name="Millares 20 4" xfId="227" xr:uid="{00000000-0005-0000-0000-000016060000}"/>
    <cellStyle name="Millares 20 4 2" xfId="514" xr:uid="{00000000-0005-0000-0000-000017060000}"/>
    <cellStyle name="Millares 20 4 2 2" xfId="1330" xr:uid="{00000000-0005-0000-0000-000018060000}"/>
    <cellStyle name="Millares 20 4 2 2 2" xfId="3878" xr:uid="{00000000-0005-0000-0000-000019060000}"/>
    <cellStyle name="Millares 20 4 2 3" xfId="1331" xr:uid="{00000000-0005-0000-0000-00001A060000}"/>
    <cellStyle name="Millares 20 4 2 3 2" xfId="3879" xr:uid="{00000000-0005-0000-0000-00001B060000}"/>
    <cellStyle name="Millares 20 4 2 4" xfId="3880" xr:uid="{00000000-0005-0000-0000-00001C060000}"/>
    <cellStyle name="Millares 20 4 2 4 2" xfId="3881" xr:uid="{00000000-0005-0000-0000-00001D060000}"/>
    <cellStyle name="Millares 20 4 2 5" xfId="3882" xr:uid="{00000000-0005-0000-0000-00001E060000}"/>
    <cellStyle name="Millares 20 4 3" xfId="801" xr:uid="{00000000-0005-0000-0000-00001F060000}"/>
    <cellStyle name="Millares 20 4 3 2" xfId="1332" xr:uid="{00000000-0005-0000-0000-000020060000}"/>
    <cellStyle name="Millares 20 4 3 2 2" xfId="3883" xr:uid="{00000000-0005-0000-0000-000021060000}"/>
    <cellStyle name="Millares 20 4 3 3" xfId="1333" xr:uid="{00000000-0005-0000-0000-000022060000}"/>
    <cellStyle name="Millares 20 4 3 3 2" xfId="3884" xr:uid="{00000000-0005-0000-0000-000023060000}"/>
    <cellStyle name="Millares 20 4 3 4" xfId="3885" xr:uid="{00000000-0005-0000-0000-000024060000}"/>
    <cellStyle name="Millares 20 4 3 4 2" xfId="3886" xr:uid="{00000000-0005-0000-0000-000025060000}"/>
    <cellStyle name="Millares 20 4 3 5" xfId="3887" xr:uid="{00000000-0005-0000-0000-000026060000}"/>
    <cellStyle name="Millares 20 4 4" xfId="1334" xr:uid="{00000000-0005-0000-0000-000027060000}"/>
    <cellStyle name="Millares 20 4 4 2" xfId="3888" xr:uid="{00000000-0005-0000-0000-000028060000}"/>
    <cellStyle name="Millares 20 4 5" xfId="1335" xr:uid="{00000000-0005-0000-0000-000029060000}"/>
    <cellStyle name="Millares 20 4 5 2" xfId="3889" xr:uid="{00000000-0005-0000-0000-00002A060000}"/>
    <cellStyle name="Millares 20 4 6" xfId="1336" xr:uid="{00000000-0005-0000-0000-00002B060000}"/>
    <cellStyle name="Millares 20 4 6 2" xfId="3890" xr:uid="{00000000-0005-0000-0000-00002C060000}"/>
    <cellStyle name="Millares 20 4 7" xfId="3891" xr:uid="{00000000-0005-0000-0000-00002D060000}"/>
    <cellStyle name="Millares 20 5" xfId="338" xr:uid="{00000000-0005-0000-0000-00002E060000}"/>
    <cellStyle name="Millares 20 5 2" xfId="1337" xr:uid="{00000000-0005-0000-0000-00002F060000}"/>
    <cellStyle name="Millares 20 5 2 2" xfId="3892" xr:uid="{00000000-0005-0000-0000-000030060000}"/>
    <cellStyle name="Millares 20 5 3" xfId="1338" xr:uid="{00000000-0005-0000-0000-000031060000}"/>
    <cellStyle name="Millares 20 5 3 2" xfId="3893" xr:uid="{00000000-0005-0000-0000-000032060000}"/>
    <cellStyle name="Millares 20 5 4" xfId="3894" xr:uid="{00000000-0005-0000-0000-000033060000}"/>
    <cellStyle name="Millares 20 5 4 2" xfId="3895" xr:uid="{00000000-0005-0000-0000-000034060000}"/>
    <cellStyle name="Millares 20 5 5" xfId="3896" xr:uid="{00000000-0005-0000-0000-000035060000}"/>
    <cellStyle name="Millares 20 6" xfId="625" xr:uid="{00000000-0005-0000-0000-000036060000}"/>
    <cellStyle name="Millares 20 6 2" xfId="1339" xr:uid="{00000000-0005-0000-0000-000037060000}"/>
    <cellStyle name="Millares 20 6 2 2" xfId="3897" xr:uid="{00000000-0005-0000-0000-000038060000}"/>
    <cellStyle name="Millares 20 6 3" xfId="1340" xr:uid="{00000000-0005-0000-0000-000039060000}"/>
    <cellStyle name="Millares 20 6 3 2" xfId="3898" xr:uid="{00000000-0005-0000-0000-00003A060000}"/>
    <cellStyle name="Millares 20 6 4" xfId="3899" xr:uid="{00000000-0005-0000-0000-00003B060000}"/>
    <cellStyle name="Millares 20 6 4 2" xfId="3900" xr:uid="{00000000-0005-0000-0000-00003C060000}"/>
    <cellStyle name="Millares 20 6 5" xfId="3901" xr:uid="{00000000-0005-0000-0000-00003D060000}"/>
    <cellStyle name="Millares 20 7" xfId="1341" xr:uid="{00000000-0005-0000-0000-00003E060000}"/>
    <cellStyle name="Millares 20 7 2" xfId="3902" xr:uid="{00000000-0005-0000-0000-00003F060000}"/>
    <cellStyle name="Millares 20 8" xfId="1342" xr:uid="{00000000-0005-0000-0000-000040060000}"/>
    <cellStyle name="Millares 20 8 2" xfId="3903" xr:uid="{00000000-0005-0000-0000-000041060000}"/>
    <cellStyle name="Millares 20 9" xfId="1343" xr:uid="{00000000-0005-0000-0000-000042060000}"/>
    <cellStyle name="Millares 20 9 2" xfId="3904" xr:uid="{00000000-0005-0000-0000-000043060000}"/>
    <cellStyle name="Millares 21" xfId="53" xr:uid="{00000000-0005-0000-0000-000044060000}"/>
    <cellStyle name="Millares 21 10" xfId="3905" xr:uid="{00000000-0005-0000-0000-000045060000}"/>
    <cellStyle name="Millares 21 2" xfId="108" xr:uid="{00000000-0005-0000-0000-000046060000}"/>
    <cellStyle name="Millares 21 2 2" xfId="284" xr:uid="{00000000-0005-0000-0000-000047060000}"/>
    <cellStyle name="Millares 21 2 2 2" xfId="571" xr:uid="{00000000-0005-0000-0000-000048060000}"/>
    <cellStyle name="Millares 21 2 2 2 2" xfId="1344" xr:uid="{00000000-0005-0000-0000-000049060000}"/>
    <cellStyle name="Millares 21 2 2 2 2 2" xfId="3906" xr:uid="{00000000-0005-0000-0000-00004A060000}"/>
    <cellStyle name="Millares 21 2 2 2 3" xfId="1345" xr:uid="{00000000-0005-0000-0000-00004B060000}"/>
    <cellStyle name="Millares 21 2 2 2 3 2" xfId="3907" xr:uid="{00000000-0005-0000-0000-00004C060000}"/>
    <cellStyle name="Millares 21 2 2 2 4" xfId="3908" xr:uid="{00000000-0005-0000-0000-00004D060000}"/>
    <cellStyle name="Millares 21 2 2 2 4 2" xfId="3909" xr:uid="{00000000-0005-0000-0000-00004E060000}"/>
    <cellStyle name="Millares 21 2 2 2 5" xfId="3910" xr:uid="{00000000-0005-0000-0000-00004F060000}"/>
    <cellStyle name="Millares 21 2 2 3" xfId="858" xr:uid="{00000000-0005-0000-0000-000050060000}"/>
    <cellStyle name="Millares 21 2 2 3 2" xfId="1346" xr:uid="{00000000-0005-0000-0000-000051060000}"/>
    <cellStyle name="Millares 21 2 2 3 2 2" xfId="3911" xr:uid="{00000000-0005-0000-0000-000052060000}"/>
    <cellStyle name="Millares 21 2 2 3 3" xfId="1347" xr:uid="{00000000-0005-0000-0000-000053060000}"/>
    <cellStyle name="Millares 21 2 2 3 3 2" xfId="3912" xr:uid="{00000000-0005-0000-0000-000054060000}"/>
    <cellStyle name="Millares 21 2 2 3 4" xfId="3913" xr:uid="{00000000-0005-0000-0000-000055060000}"/>
    <cellStyle name="Millares 21 2 2 3 4 2" xfId="3914" xr:uid="{00000000-0005-0000-0000-000056060000}"/>
    <cellStyle name="Millares 21 2 2 3 5" xfId="3915" xr:uid="{00000000-0005-0000-0000-000057060000}"/>
    <cellStyle name="Millares 21 2 2 4" xfId="1348" xr:uid="{00000000-0005-0000-0000-000058060000}"/>
    <cellStyle name="Millares 21 2 2 4 2" xfId="3916" xr:uid="{00000000-0005-0000-0000-000059060000}"/>
    <cellStyle name="Millares 21 2 2 5" xfId="1349" xr:uid="{00000000-0005-0000-0000-00005A060000}"/>
    <cellStyle name="Millares 21 2 2 5 2" xfId="3917" xr:uid="{00000000-0005-0000-0000-00005B060000}"/>
    <cellStyle name="Millares 21 2 2 6" xfId="1350" xr:uid="{00000000-0005-0000-0000-00005C060000}"/>
    <cellStyle name="Millares 21 2 2 6 2" xfId="3918" xr:uid="{00000000-0005-0000-0000-00005D060000}"/>
    <cellStyle name="Millares 21 2 2 7" xfId="3919" xr:uid="{00000000-0005-0000-0000-00005E060000}"/>
    <cellStyle name="Millares 21 2 3" xfId="395" xr:uid="{00000000-0005-0000-0000-00005F060000}"/>
    <cellStyle name="Millares 21 2 3 2" xfId="1351" xr:uid="{00000000-0005-0000-0000-000060060000}"/>
    <cellStyle name="Millares 21 2 3 2 2" xfId="3920" xr:uid="{00000000-0005-0000-0000-000061060000}"/>
    <cellStyle name="Millares 21 2 3 3" xfId="1352" xr:uid="{00000000-0005-0000-0000-000062060000}"/>
    <cellStyle name="Millares 21 2 3 3 2" xfId="3921" xr:uid="{00000000-0005-0000-0000-000063060000}"/>
    <cellStyle name="Millares 21 2 3 4" xfId="3922" xr:uid="{00000000-0005-0000-0000-000064060000}"/>
    <cellStyle name="Millares 21 2 3 4 2" xfId="3923" xr:uid="{00000000-0005-0000-0000-000065060000}"/>
    <cellStyle name="Millares 21 2 3 5" xfId="3924" xr:uid="{00000000-0005-0000-0000-000066060000}"/>
    <cellStyle name="Millares 21 2 4" xfId="682" xr:uid="{00000000-0005-0000-0000-000067060000}"/>
    <cellStyle name="Millares 21 2 4 2" xfId="1353" xr:uid="{00000000-0005-0000-0000-000068060000}"/>
    <cellStyle name="Millares 21 2 4 2 2" xfId="3925" xr:uid="{00000000-0005-0000-0000-000069060000}"/>
    <cellStyle name="Millares 21 2 4 3" xfId="1354" xr:uid="{00000000-0005-0000-0000-00006A060000}"/>
    <cellStyle name="Millares 21 2 4 3 2" xfId="3926" xr:uid="{00000000-0005-0000-0000-00006B060000}"/>
    <cellStyle name="Millares 21 2 4 4" xfId="3927" xr:uid="{00000000-0005-0000-0000-00006C060000}"/>
    <cellStyle name="Millares 21 2 4 4 2" xfId="3928" xr:uid="{00000000-0005-0000-0000-00006D060000}"/>
    <cellStyle name="Millares 21 2 4 5" xfId="3929" xr:uid="{00000000-0005-0000-0000-00006E060000}"/>
    <cellStyle name="Millares 21 2 5" xfId="1355" xr:uid="{00000000-0005-0000-0000-00006F060000}"/>
    <cellStyle name="Millares 21 2 5 2" xfId="3930" xr:uid="{00000000-0005-0000-0000-000070060000}"/>
    <cellStyle name="Millares 21 2 6" xfId="1356" xr:uid="{00000000-0005-0000-0000-000071060000}"/>
    <cellStyle name="Millares 21 2 6 2" xfId="3931" xr:uid="{00000000-0005-0000-0000-000072060000}"/>
    <cellStyle name="Millares 21 2 7" xfId="1357" xr:uid="{00000000-0005-0000-0000-000073060000}"/>
    <cellStyle name="Millares 21 2 7 2" xfId="3932" xr:uid="{00000000-0005-0000-0000-000074060000}"/>
    <cellStyle name="Millares 21 2 8" xfId="3933" xr:uid="{00000000-0005-0000-0000-000075060000}"/>
    <cellStyle name="Millares 21 3" xfId="165" xr:uid="{00000000-0005-0000-0000-000076060000}"/>
    <cellStyle name="Millares 21 3 2" xfId="452" xr:uid="{00000000-0005-0000-0000-000077060000}"/>
    <cellStyle name="Millares 21 3 2 2" xfId="1358" xr:uid="{00000000-0005-0000-0000-000078060000}"/>
    <cellStyle name="Millares 21 3 2 2 2" xfId="3934" xr:uid="{00000000-0005-0000-0000-000079060000}"/>
    <cellStyle name="Millares 21 3 2 3" xfId="1359" xr:uid="{00000000-0005-0000-0000-00007A060000}"/>
    <cellStyle name="Millares 21 3 2 3 2" xfId="3935" xr:uid="{00000000-0005-0000-0000-00007B060000}"/>
    <cellStyle name="Millares 21 3 2 4" xfId="3936" xr:uid="{00000000-0005-0000-0000-00007C060000}"/>
    <cellStyle name="Millares 21 3 2 4 2" xfId="3937" xr:uid="{00000000-0005-0000-0000-00007D060000}"/>
    <cellStyle name="Millares 21 3 2 5" xfId="3938" xr:uid="{00000000-0005-0000-0000-00007E060000}"/>
    <cellStyle name="Millares 21 3 3" xfId="739" xr:uid="{00000000-0005-0000-0000-00007F060000}"/>
    <cellStyle name="Millares 21 3 3 2" xfId="1360" xr:uid="{00000000-0005-0000-0000-000080060000}"/>
    <cellStyle name="Millares 21 3 3 2 2" xfId="3939" xr:uid="{00000000-0005-0000-0000-000081060000}"/>
    <cellStyle name="Millares 21 3 3 3" xfId="1361" xr:uid="{00000000-0005-0000-0000-000082060000}"/>
    <cellStyle name="Millares 21 3 3 3 2" xfId="3940" xr:uid="{00000000-0005-0000-0000-000083060000}"/>
    <cellStyle name="Millares 21 3 3 4" xfId="3941" xr:uid="{00000000-0005-0000-0000-000084060000}"/>
    <cellStyle name="Millares 21 3 3 4 2" xfId="3942" xr:uid="{00000000-0005-0000-0000-000085060000}"/>
    <cellStyle name="Millares 21 3 3 5" xfId="3943" xr:uid="{00000000-0005-0000-0000-000086060000}"/>
    <cellStyle name="Millares 21 3 4" xfId="1362" xr:uid="{00000000-0005-0000-0000-000087060000}"/>
    <cellStyle name="Millares 21 3 4 2" xfId="3944" xr:uid="{00000000-0005-0000-0000-000088060000}"/>
    <cellStyle name="Millares 21 3 5" xfId="1363" xr:uid="{00000000-0005-0000-0000-000089060000}"/>
    <cellStyle name="Millares 21 3 5 2" xfId="3945" xr:uid="{00000000-0005-0000-0000-00008A060000}"/>
    <cellStyle name="Millares 21 3 6" xfId="1364" xr:uid="{00000000-0005-0000-0000-00008B060000}"/>
    <cellStyle name="Millares 21 3 6 2" xfId="3946" xr:uid="{00000000-0005-0000-0000-00008C060000}"/>
    <cellStyle name="Millares 21 3 7" xfId="3947" xr:uid="{00000000-0005-0000-0000-00008D060000}"/>
    <cellStyle name="Millares 21 4" xfId="229" xr:uid="{00000000-0005-0000-0000-00008E060000}"/>
    <cellStyle name="Millares 21 4 2" xfId="516" xr:uid="{00000000-0005-0000-0000-00008F060000}"/>
    <cellStyle name="Millares 21 4 2 2" xfId="1365" xr:uid="{00000000-0005-0000-0000-000090060000}"/>
    <cellStyle name="Millares 21 4 2 2 2" xfId="3948" xr:uid="{00000000-0005-0000-0000-000091060000}"/>
    <cellStyle name="Millares 21 4 2 3" xfId="1366" xr:uid="{00000000-0005-0000-0000-000092060000}"/>
    <cellStyle name="Millares 21 4 2 3 2" xfId="3949" xr:uid="{00000000-0005-0000-0000-000093060000}"/>
    <cellStyle name="Millares 21 4 2 4" xfId="3950" xr:uid="{00000000-0005-0000-0000-000094060000}"/>
    <cellStyle name="Millares 21 4 2 4 2" xfId="3951" xr:uid="{00000000-0005-0000-0000-000095060000}"/>
    <cellStyle name="Millares 21 4 2 5" xfId="3952" xr:uid="{00000000-0005-0000-0000-000096060000}"/>
    <cellStyle name="Millares 21 4 3" xfId="803" xr:uid="{00000000-0005-0000-0000-000097060000}"/>
    <cellStyle name="Millares 21 4 3 2" xfId="1367" xr:uid="{00000000-0005-0000-0000-000098060000}"/>
    <cellStyle name="Millares 21 4 3 2 2" xfId="3953" xr:uid="{00000000-0005-0000-0000-000099060000}"/>
    <cellStyle name="Millares 21 4 3 3" xfId="1368" xr:uid="{00000000-0005-0000-0000-00009A060000}"/>
    <cellStyle name="Millares 21 4 3 3 2" xfId="3954" xr:uid="{00000000-0005-0000-0000-00009B060000}"/>
    <cellStyle name="Millares 21 4 3 4" xfId="3955" xr:uid="{00000000-0005-0000-0000-00009C060000}"/>
    <cellStyle name="Millares 21 4 3 4 2" xfId="3956" xr:uid="{00000000-0005-0000-0000-00009D060000}"/>
    <cellStyle name="Millares 21 4 3 5" xfId="3957" xr:uid="{00000000-0005-0000-0000-00009E060000}"/>
    <cellStyle name="Millares 21 4 4" xfId="1369" xr:uid="{00000000-0005-0000-0000-00009F060000}"/>
    <cellStyle name="Millares 21 4 4 2" xfId="3958" xr:uid="{00000000-0005-0000-0000-0000A0060000}"/>
    <cellStyle name="Millares 21 4 5" xfId="1370" xr:uid="{00000000-0005-0000-0000-0000A1060000}"/>
    <cellStyle name="Millares 21 4 5 2" xfId="3959" xr:uid="{00000000-0005-0000-0000-0000A2060000}"/>
    <cellStyle name="Millares 21 4 6" xfId="1371" xr:uid="{00000000-0005-0000-0000-0000A3060000}"/>
    <cellStyle name="Millares 21 4 6 2" xfId="3960" xr:uid="{00000000-0005-0000-0000-0000A4060000}"/>
    <cellStyle name="Millares 21 4 7" xfId="3961" xr:uid="{00000000-0005-0000-0000-0000A5060000}"/>
    <cellStyle name="Millares 21 5" xfId="340" xr:uid="{00000000-0005-0000-0000-0000A6060000}"/>
    <cellStyle name="Millares 21 5 2" xfId="1372" xr:uid="{00000000-0005-0000-0000-0000A7060000}"/>
    <cellStyle name="Millares 21 5 2 2" xfId="3962" xr:uid="{00000000-0005-0000-0000-0000A8060000}"/>
    <cellStyle name="Millares 21 5 3" xfId="1373" xr:uid="{00000000-0005-0000-0000-0000A9060000}"/>
    <cellStyle name="Millares 21 5 3 2" xfId="3963" xr:uid="{00000000-0005-0000-0000-0000AA060000}"/>
    <cellStyle name="Millares 21 5 4" xfId="3964" xr:uid="{00000000-0005-0000-0000-0000AB060000}"/>
    <cellStyle name="Millares 21 5 4 2" xfId="3965" xr:uid="{00000000-0005-0000-0000-0000AC060000}"/>
    <cellStyle name="Millares 21 5 5" xfId="3966" xr:uid="{00000000-0005-0000-0000-0000AD060000}"/>
    <cellStyle name="Millares 21 6" xfId="627" xr:uid="{00000000-0005-0000-0000-0000AE060000}"/>
    <cellStyle name="Millares 21 6 2" xfId="1374" xr:uid="{00000000-0005-0000-0000-0000AF060000}"/>
    <cellStyle name="Millares 21 6 2 2" xfId="3967" xr:uid="{00000000-0005-0000-0000-0000B0060000}"/>
    <cellStyle name="Millares 21 6 3" xfId="1375" xr:uid="{00000000-0005-0000-0000-0000B1060000}"/>
    <cellStyle name="Millares 21 6 3 2" xfId="3968" xr:uid="{00000000-0005-0000-0000-0000B2060000}"/>
    <cellStyle name="Millares 21 6 4" xfId="3969" xr:uid="{00000000-0005-0000-0000-0000B3060000}"/>
    <cellStyle name="Millares 21 6 4 2" xfId="3970" xr:uid="{00000000-0005-0000-0000-0000B4060000}"/>
    <cellStyle name="Millares 21 6 5" xfId="3971" xr:uid="{00000000-0005-0000-0000-0000B5060000}"/>
    <cellStyle name="Millares 21 7" xfId="1376" xr:uid="{00000000-0005-0000-0000-0000B6060000}"/>
    <cellStyle name="Millares 21 7 2" xfId="3972" xr:uid="{00000000-0005-0000-0000-0000B7060000}"/>
    <cellStyle name="Millares 21 8" xfId="1377" xr:uid="{00000000-0005-0000-0000-0000B8060000}"/>
    <cellStyle name="Millares 21 8 2" xfId="3973" xr:uid="{00000000-0005-0000-0000-0000B9060000}"/>
    <cellStyle name="Millares 21 9" xfId="1378" xr:uid="{00000000-0005-0000-0000-0000BA060000}"/>
    <cellStyle name="Millares 21 9 2" xfId="3974" xr:uid="{00000000-0005-0000-0000-0000BB060000}"/>
    <cellStyle name="Millares 22" xfId="55" xr:uid="{00000000-0005-0000-0000-0000BC060000}"/>
    <cellStyle name="Millares 22 10" xfId="3975" xr:uid="{00000000-0005-0000-0000-0000BD060000}"/>
    <cellStyle name="Millares 22 2" xfId="110" xr:uid="{00000000-0005-0000-0000-0000BE060000}"/>
    <cellStyle name="Millares 22 2 2" xfId="286" xr:uid="{00000000-0005-0000-0000-0000BF060000}"/>
    <cellStyle name="Millares 22 2 2 2" xfId="573" xr:uid="{00000000-0005-0000-0000-0000C0060000}"/>
    <cellStyle name="Millares 22 2 2 2 2" xfId="1379" xr:uid="{00000000-0005-0000-0000-0000C1060000}"/>
    <cellStyle name="Millares 22 2 2 2 2 2" xfId="3976" xr:uid="{00000000-0005-0000-0000-0000C2060000}"/>
    <cellStyle name="Millares 22 2 2 2 3" xfId="1380" xr:uid="{00000000-0005-0000-0000-0000C3060000}"/>
    <cellStyle name="Millares 22 2 2 2 3 2" xfId="3977" xr:uid="{00000000-0005-0000-0000-0000C4060000}"/>
    <cellStyle name="Millares 22 2 2 2 4" xfId="3978" xr:uid="{00000000-0005-0000-0000-0000C5060000}"/>
    <cellStyle name="Millares 22 2 2 2 4 2" xfId="3979" xr:uid="{00000000-0005-0000-0000-0000C6060000}"/>
    <cellStyle name="Millares 22 2 2 2 5" xfId="3980" xr:uid="{00000000-0005-0000-0000-0000C7060000}"/>
    <cellStyle name="Millares 22 2 2 3" xfId="860" xr:uid="{00000000-0005-0000-0000-0000C8060000}"/>
    <cellStyle name="Millares 22 2 2 3 2" xfId="1381" xr:uid="{00000000-0005-0000-0000-0000C9060000}"/>
    <cellStyle name="Millares 22 2 2 3 2 2" xfId="3981" xr:uid="{00000000-0005-0000-0000-0000CA060000}"/>
    <cellStyle name="Millares 22 2 2 3 3" xfId="1382" xr:uid="{00000000-0005-0000-0000-0000CB060000}"/>
    <cellStyle name="Millares 22 2 2 3 3 2" xfId="3982" xr:uid="{00000000-0005-0000-0000-0000CC060000}"/>
    <cellStyle name="Millares 22 2 2 3 4" xfId="3983" xr:uid="{00000000-0005-0000-0000-0000CD060000}"/>
    <cellStyle name="Millares 22 2 2 3 4 2" xfId="3984" xr:uid="{00000000-0005-0000-0000-0000CE060000}"/>
    <cellStyle name="Millares 22 2 2 3 5" xfId="3985" xr:uid="{00000000-0005-0000-0000-0000CF060000}"/>
    <cellStyle name="Millares 22 2 2 4" xfId="1383" xr:uid="{00000000-0005-0000-0000-0000D0060000}"/>
    <cellStyle name="Millares 22 2 2 4 2" xfId="3986" xr:uid="{00000000-0005-0000-0000-0000D1060000}"/>
    <cellStyle name="Millares 22 2 2 5" xfId="1384" xr:uid="{00000000-0005-0000-0000-0000D2060000}"/>
    <cellStyle name="Millares 22 2 2 5 2" xfId="3987" xr:uid="{00000000-0005-0000-0000-0000D3060000}"/>
    <cellStyle name="Millares 22 2 2 6" xfId="1385" xr:uid="{00000000-0005-0000-0000-0000D4060000}"/>
    <cellStyle name="Millares 22 2 2 6 2" xfId="3988" xr:uid="{00000000-0005-0000-0000-0000D5060000}"/>
    <cellStyle name="Millares 22 2 2 7" xfId="3989" xr:uid="{00000000-0005-0000-0000-0000D6060000}"/>
    <cellStyle name="Millares 22 2 3" xfId="397" xr:uid="{00000000-0005-0000-0000-0000D7060000}"/>
    <cellStyle name="Millares 22 2 3 2" xfId="1386" xr:uid="{00000000-0005-0000-0000-0000D8060000}"/>
    <cellStyle name="Millares 22 2 3 2 2" xfId="3990" xr:uid="{00000000-0005-0000-0000-0000D9060000}"/>
    <cellStyle name="Millares 22 2 3 3" xfId="1387" xr:uid="{00000000-0005-0000-0000-0000DA060000}"/>
    <cellStyle name="Millares 22 2 3 3 2" xfId="3991" xr:uid="{00000000-0005-0000-0000-0000DB060000}"/>
    <cellStyle name="Millares 22 2 3 4" xfId="3992" xr:uid="{00000000-0005-0000-0000-0000DC060000}"/>
    <cellStyle name="Millares 22 2 3 4 2" xfId="3993" xr:uid="{00000000-0005-0000-0000-0000DD060000}"/>
    <cellStyle name="Millares 22 2 3 5" xfId="3994" xr:uid="{00000000-0005-0000-0000-0000DE060000}"/>
    <cellStyle name="Millares 22 2 4" xfId="684" xr:uid="{00000000-0005-0000-0000-0000DF060000}"/>
    <cellStyle name="Millares 22 2 4 2" xfId="1388" xr:uid="{00000000-0005-0000-0000-0000E0060000}"/>
    <cellStyle name="Millares 22 2 4 2 2" xfId="3995" xr:uid="{00000000-0005-0000-0000-0000E1060000}"/>
    <cellStyle name="Millares 22 2 4 3" xfId="1389" xr:uid="{00000000-0005-0000-0000-0000E2060000}"/>
    <cellStyle name="Millares 22 2 4 3 2" xfId="3996" xr:uid="{00000000-0005-0000-0000-0000E3060000}"/>
    <cellStyle name="Millares 22 2 4 4" xfId="3997" xr:uid="{00000000-0005-0000-0000-0000E4060000}"/>
    <cellStyle name="Millares 22 2 4 4 2" xfId="3998" xr:uid="{00000000-0005-0000-0000-0000E5060000}"/>
    <cellStyle name="Millares 22 2 4 5" xfId="3999" xr:uid="{00000000-0005-0000-0000-0000E6060000}"/>
    <cellStyle name="Millares 22 2 5" xfId="1390" xr:uid="{00000000-0005-0000-0000-0000E7060000}"/>
    <cellStyle name="Millares 22 2 5 2" xfId="4000" xr:uid="{00000000-0005-0000-0000-0000E8060000}"/>
    <cellStyle name="Millares 22 2 6" xfId="1391" xr:uid="{00000000-0005-0000-0000-0000E9060000}"/>
    <cellStyle name="Millares 22 2 6 2" xfId="4001" xr:uid="{00000000-0005-0000-0000-0000EA060000}"/>
    <cellStyle name="Millares 22 2 7" xfId="1392" xr:uid="{00000000-0005-0000-0000-0000EB060000}"/>
    <cellStyle name="Millares 22 2 7 2" xfId="4002" xr:uid="{00000000-0005-0000-0000-0000EC060000}"/>
    <cellStyle name="Millares 22 2 8" xfId="4003" xr:uid="{00000000-0005-0000-0000-0000ED060000}"/>
    <cellStyle name="Millares 22 3" xfId="167" xr:uid="{00000000-0005-0000-0000-0000EE060000}"/>
    <cellStyle name="Millares 22 3 2" xfId="454" xr:uid="{00000000-0005-0000-0000-0000EF060000}"/>
    <cellStyle name="Millares 22 3 2 2" xfId="1393" xr:uid="{00000000-0005-0000-0000-0000F0060000}"/>
    <cellStyle name="Millares 22 3 2 2 2" xfId="4004" xr:uid="{00000000-0005-0000-0000-0000F1060000}"/>
    <cellStyle name="Millares 22 3 2 3" xfId="1394" xr:uid="{00000000-0005-0000-0000-0000F2060000}"/>
    <cellStyle name="Millares 22 3 2 3 2" xfId="4005" xr:uid="{00000000-0005-0000-0000-0000F3060000}"/>
    <cellStyle name="Millares 22 3 2 4" xfId="4006" xr:uid="{00000000-0005-0000-0000-0000F4060000}"/>
    <cellStyle name="Millares 22 3 2 4 2" xfId="4007" xr:uid="{00000000-0005-0000-0000-0000F5060000}"/>
    <cellStyle name="Millares 22 3 2 5" xfId="4008" xr:uid="{00000000-0005-0000-0000-0000F6060000}"/>
    <cellStyle name="Millares 22 3 3" xfId="741" xr:uid="{00000000-0005-0000-0000-0000F7060000}"/>
    <cellStyle name="Millares 22 3 3 2" xfId="1395" xr:uid="{00000000-0005-0000-0000-0000F8060000}"/>
    <cellStyle name="Millares 22 3 3 2 2" xfId="4009" xr:uid="{00000000-0005-0000-0000-0000F9060000}"/>
    <cellStyle name="Millares 22 3 3 3" xfId="1396" xr:uid="{00000000-0005-0000-0000-0000FA060000}"/>
    <cellStyle name="Millares 22 3 3 3 2" xfId="4010" xr:uid="{00000000-0005-0000-0000-0000FB060000}"/>
    <cellStyle name="Millares 22 3 3 4" xfId="4011" xr:uid="{00000000-0005-0000-0000-0000FC060000}"/>
    <cellStyle name="Millares 22 3 3 4 2" xfId="4012" xr:uid="{00000000-0005-0000-0000-0000FD060000}"/>
    <cellStyle name="Millares 22 3 3 5" xfId="4013" xr:uid="{00000000-0005-0000-0000-0000FE060000}"/>
    <cellStyle name="Millares 22 3 4" xfId="1397" xr:uid="{00000000-0005-0000-0000-0000FF060000}"/>
    <cellStyle name="Millares 22 3 4 2" xfId="4014" xr:uid="{00000000-0005-0000-0000-000000070000}"/>
    <cellStyle name="Millares 22 3 5" xfId="1398" xr:uid="{00000000-0005-0000-0000-000001070000}"/>
    <cellStyle name="Millares 22 3 5 2" xfId="4015" xr:uid="{00000000-0005-0000-0000-000002070000}"/>
    <cellStyle name="Millares 22 3 6" xfId="1399" xr:uid="{00000000-0005-0000-0000-000003070000}"/>
    <cellStyle name="Millares 22 3 6 2" xfId="4016" xr:uid="{00000000-0005-0000-0000-000004070000}"/>
    <cellStyle name="Millares 22 3 7" xfId="4017" xr:uid="{00000000-0005-0000-0000-000005070000}"/>
    <cellStyle name="Millares 22 4" xfId="231" xr:uid="{00000000-0005-0000-0000-000006070000}"/>
    <cellStyle name="Millares 22 4 2" xfId="518" xr:uid="{00000000-0005-0000-0000-000007070000}"/>
    <cellStyle name="Millares 22 4 2 2" xfId="1400" xr:uid="{00000000-0005-0000-0000-000008070000}"/>
    <cellStyle name="Millares 22 4 2 2 2" xfId="4018" xr:uid="{00000000-0005-0000-0000-000009070000}"/>
    <cellStyle name="Millares 22 4 2 3" xfId="1401" xr:uid="{00000000-0005-0000-0000-00000A070000}"/>
    <cellStyle name="Millares 22 4 2 3 2" xfId="4019" xr:uid="{00000000-0005-0000-0000-00000B070000}"/>
    <cellStyle name="Millares 22 4 2 4" xfId="4020" xr:uid="{00000000-0005-0000-0000-00000C070000}"/>
    <cellStyle name="Millares 22 4 2 4 2" xfId="4021" xr:uid="{00000000-0005-0000-0000-00000D070000}"/>
    <cellStyle name="Millares 22 4 2 5" xfId="4022" xr:uid="{00000000-0005-0000-0000-00000E070000}"/>
    <cellStyle name="Millares 22 4 3" xfId="805" xr:uid="{00000000-0005-0000-0000-00000F070000}"/>
    <cellStyle name="Millares 22 4 3 2" xfId="1402" xr:uid="{00000000-0005-0000-0000-000010070000}"/>
    <cellStyle name="Millares 22 4 3 2 2" xfId="4023" xr:uid="{00000000-0005-0000-0000-000011070000}"/>
    <cellStyle name="Millares 22 4 3 3" xfId="1403" xr:uid="{00000000-0005-0000-0000-000012070000}"/>
    <cellStyle name="Millares 22 4 3 3 2" xfId="4024" xr:uid="{00000000-0005-0000-0000-000013070000}"/>
    <cellStyle name="Millares 22 4 3 4" xfId="4025" xr:uid="{00000000-0005-0000-0000-000014070000}"/>
    <cellStyle name="Millares 22 4 3 4 2" xfId="4026" xr:uid="{00000000-0005-0000-0000-000015070000}"/>
    <cellStyle name="Millares 22 4 3 5" xfId="4027" xr:uid="{00000000-0005-0000-0000-000016070000}"/>
    <cellStyle name="Millares 22 4 4" xfId="1404" xr:uid="{00000000-0005-0000-0000-000017070000}"/>
    <cellStyle name="Millares 22 4 4 2" xfId="4028" xr:uid="{00000000-0005-0000-0000-000018070000}"/>
    <cellStyle name="Millares 22 4 5" xfId="1405" xr:uid="{00000000-0005-0000-0000-000019070000}"/>
    <cellStyle name="Millares 22 4 5 2" xfId="4029" xr:uid="{00000000-0005-0000-0000-00001A070000}"/>
    <cellStyle name="Millares 22 4 6" xfId="1406" xr:uid="{00000000-0005-0000-0000-00001B070000}"/>
    <cellStyle name="Millares 22 4 6 2" xfId="4030" xr:uid="{00000000-0005-0000-0000-00001C070000}"/>
    <cellStyle name="Millares 22 4 7" xfId="4031" xr:uid="{00000000-0005-0000-0000-00001D070000}"/>
    <cellStyle name="Millares 22 5" xfId="342" xr:uid="{00000000-0005-0000-0000-00001E070000}"/>
    <cellStyle name="Millares 22 5 2" xfId="1407" xr:uid="{00000000-0005-0000-0000-00001F070000}"/>
    <cellStyle name="Millares 22 5 2 2" xfId="4032" xr:uid="{00000000-0005-0000-0000-000020070000}"/>
    <cellStyle name="Millares 22 5 3" xfId="1408" xr:uid="{00000000-0005-0000-0000-000021070000}"/>
    <cellStyle name="Millares 22 5 3 2" xfId="4033" xr:uid="{00000000-0005-0000-0000-000022070000}"/>
    <cellStyle name="Millares 22 5 4" xfId="4034" xr:uid="{00000000-0005-0000-0000-000023070000}"/>
    <cellStyle name="Millares 22 5 4 2" xfId="4035" xr:uid="{00000000-0005-0000-0000-000024070000}"/>
    <cellStyle name="Millares 22 5 5" xfId="4036" xr:uid="{00000000-0005-0000-0000-000025070000}"/>
    <cellStyle name="Millares 22 6" xfId="629" xr:uid="{00000000-0005-0000-0000-000026070000}"/>
    <cellStyle name="Millares 22 6 2" xfId="1409" xr:uid="{00000000-0005-0000-0000-000027070000}"/>
    <cellStyle name="Millares 22 6 2 2" xfId="4037" xr:uid="{00000000-0005-0000-0000-000028070000}"/>
    <cellStyle name="Millares 22 6 3" xfId="1410" xr:uid="{00000000-0005-0000-0000-000029070000}"/>
    <cellStyle name="Millares 22 6 3 2" xfId="4038" xr:uid="{00000000-0005-0000-0000-00002A070000}"/>
    <cellStyle name="Millares 22 6 4" xfId="4039" xr:uid="{00000000-0005-0000-0000-00002B070000}"/>
    <cellStyle name="Millares 22 6 4 2" xfId="4040" xr:uid="{00000000-0005-0000-0000-00002C070000}"/>
    <cellStyle name="Millares 22 6 5" xfId="4041" xr:uid="{00000000-0005-0000-0000-00002D070000}"/>
    <cellStyle name="Millares 22 7" xfId="1411" xr:uid="{00000000-0005-0000-0000-00002E070000}"/>
    <cellStyle name="Millares 22 7 2" xfId="4042" xr:uid="{00000000-0005-0000-0000-00002F070000}"/>
    <cellStyle name="Millares 22 8" xfId="1412" xr:uid="{00000000-0005-0000-0000-000030070000}"/>
    <cellStyle name="Millares 22 8 2" xfId="4043" xr:uid="{00000000-0005-0000-0000-000031070000}"/>
    <cellStyle name="Millares 22 9" xfId="1413" xr:uid="{00000000-0005-0000-0000-000032070000}"/>
    <cellStyle name="Millares 22 9 2" xfId="4044" xr:uid="{00000000-0005-0000-0000-000033070000}"/>
    <cellStyle name="Millares 23" xfId="58" xr:uid="{00000000-0005-0000-0000-000034070000}"/>
    <cellStyle name="Millares 23 10" xfId="4045" xr:uid="{00000000-0005-0000-0000-000035070000}"/>
    <cellStyle name="Millares 23 2" xfId="113" xr:uid="{00000000-0005-0000-0000-000036070000}"/>
    <cellStyle name="Millares 23 2 2" xfId="289" xr:uid="{00000000-0005-0000-0000-000037070000}"/>
    <cellStyle name="Millares 23 2 2 2" xfId="576" xr:uid="{00000000-0005-0000-0000-000038070000}"/>
    <cellStyle name="Millares 23 2 2 2 2" xfId="1414" xr:uid="{00000000-0005-0000-0000-000039070000}"/>
    <cellStyle name="Millares 23 2 2 2 2 2" xfId="4046" xr:uid="{00000000-0005-0000-0000-00003A070000}"/>
    <cellStyle name="Millares 23 2 2 2 3" xfId="1415" xr:uid="{00000000-0005-0000-0000-00003B070000}"/>
    <cellStyle name="Millares 23 2 2 2 3 2" xfId="4047" xr:uid="{00000000-0005-0000-0000-00003C070000}"/>
    <cellStyle name="Millares 23 2 2 2 4" xfId="4048" xr:uid="{00000000-0005-0000-0000-00003D070000}"/>
    <cellStyle name="Millares 23 2 2 2 4 2" xfId="4049" xr:uid="{00000000-0005-0000-0000-00003E070000}"/>
    <cellStyle name="Millares 23 2 2 2 5" xfId="4050" xr:uid="{00000000-0005-0000-0000-00003F070000}"/>
    <cellStyle name="Millares 23 2 2 3" xfId="863" xr:uid="{00000000-0005-0000-0000-000040070000}"/>
    <cellStyle name="Millares 23 2 2 3 2" xfId="1416" xr:uid="{00000000-0005-0000-0000-000041070000}"/>
    <cellStyle name="Millares 23 2 2 3 2 2" xfId="4051" xr:uid="{00000000-0005-0000-0000-000042070000}"/>
    <cellStyle name="Millares 23 2 2 3 3" xfId="1417" xr:uid="{00000000-0005-0000-0000-000043070000}"/>
    <cellStyle name="Millares 23 2 2 3 3 2" xfId="4052" xr:uid="{00000000-0005-0000-0000-000044070000}"/>
    <cellStyle name="Millares 23 2 2 3 4" xfId="4053" xr:uid="{00000000-0005-0000-0000-000045070000}"/>
    <cellStyle name="Millares 23 2 2 3 4 2" xfId="4054" xr:uid="{00000000-0005-0000-0000-000046070000}"/>
    <cellStyle name="Millares 23 2 2 3 5" xfId="4055" xr:uid="{00000000-0005-0000-0000-000047070000}"/>
    <cellStyle name="Millares 23 2 2 4" xfId="1418" xr:uid="{00000000-0005-0000-0000-000048070000}"/>
    <cellStyle name="Millares 23 2 2 4 2" xfId="4056" xr:uid="{00000000-0005-0000-0000-000049070000}"/>
    <cellStyle name="Millares 23 2 2 5" xfId="1419" xr:uid="{00000000-0005-0000-0000-00004A070000}"/>
    <cellStyle name="Millares 23 2 2 5 2" xfId="4057" xr:uid="{00000000-0005-0000-0000-00004B070000}"/>
    <cellStyle name="Millares 23 2 2 6" xfId="1420" xr:uid="{00000000-0005-0000-0000-00004C070000}"/>
    <cellStyle name="Millares 23 2 2 6 2" xfId="4058" xr:uid="{00000000-0005-0000-0000-00004D070000}"/>
    <cellStyle name="Millares 23 2 2 7" xfId="4059" xr:uid="{00000000-0005-0000-0000-00004E070000}"/>
    <cellStyle name="Millares 23 2 3" xfId="400" xr:uid="{00000000-0005-0000-0000-00004F070000}"/>
    <cellStyle name="Millares 23 2 3 2" xfId="1421" xr:uid="{00000000-0005-0000-0000-000050070000}"/>
    <cellStyle name="Millares 23 2 3 2 2" xfId="4060" xr:uid="{00000000-0005-0000-0000-000051070000}"/>
    <cellStyle name="Millares 23 2 3 3" xfId="1422" xr:uid="{00000000-0005-0000-0000-000052070000}"/>
    <cellStyle name="Millares 23 2 3 3 2" xfId="4061" xr:uid="{00000000-0005-0000-0000-000053070000}"/>
    <cellStyle name="Millares 23 2 3 4" xfId="4062" xr:uid="{00000000-0005-0000-0000-000054070000}"/>
    <cellStyle name="Millares 23 2 3 4 2" xfId="4063" xr:uid="{00000000-0005-0000-0000-000055070000}"/>
    <cellStyle name="Millares 23 2 3 5" xfId="4064" xr:uid="{00000000-0005-0000-0000-000056070000}"/>
    <cellStyle name="Millares 23 2 4" xfId="687" xr:uid="{00000000-0005-0000-0000-000057070000}"/>
    <cellStyle name="Millares 23 2 4 2" xfId="1423" xr:uid="{00000000-0005-0000-0000-000058070000}"/>
    <cellStyle name="Millares 23 2 4 2 2" xfId="4065" xr:uid="{00000000-0005-0000-0000-000059070000}"/>
    <cellStyle name="Millares 23 2 4 3" xfId="1424" xr:uid="{00000000-0005-0000-0000-00005A070000}"/>
    <cellStyle name="Millares 23 2 4 3 2" xfId="4066" xr:uid="{00000000-0005-0000-0000-00005B070000}"/>
    <cellStyle name="Millares 23 2 4 4" xfId="4067" xr:uid="{00000000-0005-0000-0000-00005C070000}"/>
    <cellStyle name="Millares 23 2 4 4 2" xfId="4068" xr:uid="{00000000-0005-0000-0000-00005D070000}"/>
    <cellStyle name="Millares 23 2 4 5" xfId="4069" xr:uid="{00000000-0005-0000-0000-00005E070000}"/>
    <cellStyle name="Millares 23 2 5" xfId="1425" xr:uid="{00000000-0005-0000-0000-00005F070000}"/>
    <cellStyle name="Millares 23 2 5 2" xfId="4070" xr:uid="{00000000-0005-0000-0000-000060070000}"/>
    <cellStyle name="Millares 23 2 6" xfId="1426" xr:uid="{00000000-0005-0000-0000-000061070000}"/>
    <cellStyle name="Millares 23 2 6 2" xfId="4071" xr:uid="{00000000-0005-0000-0000-000062070000}"/>
    <cellStyle name="Millares 23 2 7" xfId="1427" xr:uid="{00000000-0005-0000-0000-000063070000}"/>
    <cellStyle name="Millares 23 2 7 2" xfId="4072" xr:uid="{00000000-0005-0000-0000-000064070000}"/>
    <cellStyle name="Millares 23 2 8" xfId="4073" xr:uid="{00000000-0005-0000-0000-000065070000}"/>
    <cellStyle name="Millares 23 3" xfId="170" xr:uid="{00000000-0005-0000-0000-000066070000}"/>
    <cellStyle name="Millares 23 3 2" xfId="457" xr:uid="{00000000-0005-0000-0000-000067070000}"/>
    <cellStyle name="Millares 23 3 2 2" xfId="1428" xr:uid="{00000000-0005-0000-0000-000068070000}"/>
    <cellStyle name="Millares 23 3 2 2 2" xfId="4074" xr:uid="{00000000-0005-0000-0000-000069070000}"/>
    <cellStyle name="Millares 23 3 2 3" xfId="1429" xr:uid="{00000000-0005-0000-0000-00006A070000}"/>
    <cellStyle name="Millares 23 3 2 3 2" xfId="4075" xr:uid="{00000000-0005-0000-0000-00006B070000}"/>
    <cellStyle name="Millares 23 3 2 4" xfId="4076" xr:uid="{00000000-0005-0000-0000-00006C070000}"/>
    <cellStyle name="Millares 23 3 2 4 2" xfId="4077" xr:uid="{00000000-0005-0000-0000-00006D070000}"/>
    <cellStyle name="Millares 23 3 2 5" xfId="4078" xr:uid="{00000000-0005-0000-0000-00006E070000}"/>
    <cellStyle name="Millares 23 3 3" xfId="744" xr:uid="{00000000-0005-0000-0000-00006F070000}"/>
    <cellStyle name="Millares 23 3 3 2" xfId="1430" xr:uid="{00000000-0005-0000-0000-000070070000}"/>
    <cellStyle name="Millares 23 3 3 2 2" xfId="4079" xr:uid="{00000000-0005-0000-0000-000071070000}"/>
    <cellStyle name="Millares 23 3 3 3" xfId="1431" xr:uid="{00000000-0005-0000-0000-000072070000}"/>
    <cellStyle name="Millares 23 3 3 3 2" xfId="4080" xr:uid="{00000000-0005-0000-0000-000073070000}"/>
    <cellStyle name="Millares 23 3 3 4" xfId="4081" xr:uid="{00000000-0005-0000-0000-000074070000}"/>
    <cellStyle name="Millares 23 3 3 4 2" xfId="4082" xr:uid="{00000000-0005-0000-0000-000075070000}"/>
    <cellStyle name="Millares 23 3 3 5" xfId="4083" xr:uid="{00000000-0005-0000-0000-000076070000}"/>
    <cellStyle name="Millares 23 3 4" xfId="1432" xr:uid="{00000000-0005-0000-0000-000077070000}"/>
    <cellStyle name="Millares 23 3 4 2" xfId="4084" xr:uid="{00000000-0005-0000-0000-000078070000}"/>
    <cellStyle name="Millares 23 3 5" xfId="1433" xr:uid="{00000000-0005-0000-0000-000079070000}"/>
    <cellStyle name="Millares 23 3 5 2" xfId="4085" xr:uid="{00000000-0005-0000-0000-00007A070000}"/>
    <cellStyle name="Millares 23 3 6" xfId="1434" xr:uid="{00000000-0005-0000-0000-00007B070000}"/>
    <cellStyle name="Millares 23 3 6 2" xfId="4086" xr:uid="{00000000-0005-0000-0000-00007C070000}"/>
    <cellStyle name="Millares 23 3 7" xfId="4087" xr:uid="{00000000-0005-0000-0000-00007D070000}"/>
    <cellStyle name="Millares 23 4" xfId="234" xr:uid="{00000000-0005-0000-0000-00007E070000}"/>
    <cellStyle name="Millares 23 4 2" xfId="521" xr:uid="{00000000-0005-0000-0000-00007F070000}"/>
    <cellStyle name="Millares 23 4 2 2" xfId="1435" xr:uid="{00000000-0005-0000-0000-000080070000}"/>
    <cellStyle name="Millares 23 4 2 2 2" xfId="4088" xr:uid="{00000000-0005-0000-0000-000081070000}"/>
    <cellStyle name="Millares 23 4 2 3" xfId="1436" xr:uid="{00000000-0005-0000-0000-000082070000}"/>
    <cellStyle name="Millares 23 4 2 3 2" xfId="4089" xr:uid="{00000000-0005-0000-0000-000083070000}"/>
    <cellStyle name="Millares 23 4 2 4" xfId="4090" xr:uid="{00000000-0005-0000-0000-000084070000}"/>
    <cellStyle name="Millares 23 4 2 4 2" xfId="4091" xr:uid="{00000000-0005-0000-0000-000085070000}"/>
    <cellStyle name="Millares 23 4 2 5" xfId="4092" xr:uid="{00000000-0005-0000-0000-000086070000}"/>
    <cellStyle name="Millares 23 4 3" xfId="808" xr:uid="{00000000-0005-0000-0000-000087070000}"/>
    <cellStyle name="Millares 23 4 3 2" xfId="1437" xr:uid="{00000000-0005-0000-0000-000088070000}"/>
    <cellStyle name="Millares 23 4 3 2 2" xfId="4093" xr:uid="{00000000-0005-0000-0000-000089070000}"/>
    <cellStyle name="Millares 23 4 3 3" xfId="1438" xr:uid="{00000000-0005-0000-0000-00008A070000}"/>
    <cellStyle name="Millares 23 4 3 3 2" xfId="4094" xr:uid="{00000000-0005-0000-0000-00008B070000}"/>
    <cellStyle name="Millares 23 4 3 4" xfId="4095" xr:uid="{00000000-0005-0000-0000-00008C070000}"/>
    <cellStyle name="Millares 23 4 3 4 2" xfId="4096" xr:uid="{00000000-0005-0000-0000-00008D070000}"/>
    <cellStyle name="Millares 23 4 3 5" xfId="4097" xr:uid="{00000000-0005-0000-0000-00008E070000}"/>
    <cellStyle name="Millares 23 4 4" xfId="1439" xr:uid="{00000000-0005-0000-0000-00008F070000}"/>
    <cellStyle name="Millares 23 4 4 2" xfId="4098" xr:uid="{00000000-0005-0000-0000-000090070000}"/>
    <cellStyle name="Millares 23 4 5" xfId="1440" xr:uid="{00000000-0005-0000-0000-000091070000}"/>
    <cellStyle name="Millares 23 4 5 2" xfId="4099" xr:uid="{00000000-0005-0000-0000-000092070000}"/>
    <cellStyle name="Millares 23 4 6" xfId="1441" xr:uid="{00000000-0005-0000-0000-000093070000}"/>
    <cellStyle name="Millares 23 4 6 2" xfId="4100" xr:uid="{00000000-0005-0000-0000-000094070000}"/>
    <cellStyle name="Millares 23 4 7" xfId="4101" xr:uid="{00000000-0005-0000-0000-000095070000}"/>
    <cellStyle name="Millares 23 5" xfId="345" xr:uid="{00000000-0005-0000-0000-000096070000}"/>
    <cellStyle name="Millares 23 5 2" xfId="1442" xr:uid="{00000000-0005-0000-0000-000097070000}"/>
    <cellStyle name="Millares 23 5 2 2" xfId="4102" xr:uid="{00000000-0005-0000-0000-000098070000}"/>
    <cellStyle name="Millares 23 5 3" xfId="1443" xr:uid="{00000000-0005-0000-0000-000099070000}"/>
    <cellStyle name="Millares 23 5 3 2" xfId="4103" xr:uid="{00000000-0005-0000-0000-00009A070000}"/>
    <cellStyle name="Millares 23 5 4" xfId="4104" xr:uid="{00000000-0005-0000-0000-00009B070000}"/>
    <cellStyle name="Millares 23 5 4 2" xfId="4105" xr:uid="{00000000-0005-0000-0000-00009C070000}"/>
    <cellStyle name="Millares 23 5 5" xfId="4106" xr:uid="{00000000-0005-0000-0000-00009D070000}"/>
    <cellStyle name="Millares 23 6" xfId="632" xr:uid="{00000000-0005-0000-0000-00009E070000}"/>
    <cellStyle name="Millares 23 6 2" xfId="1444" xr:uid="{00000000-0005-0000-0000-00009F070000}"/>
    <cellStyle name="Millares 23 6 2 2" xfId="4107" xr:uid="{00000000-0005-0000-0000-0000A0070000}"/>
    <cellStyle name="Millares 23 6 3" xfId="1445" xr:uid="{00000000-0005-0000-0000-0000A1070000}"/>
    <cellStyle name="Millares 23 6 3 2" xfId="4108" xr:uid="{00000000-0005-0000-0000-0000A2070000}"/>
    <cellStyle name="Millares 23 6 4" xfId="4109" xr:uid="{00000000-0005-0000-0000-0000A3070000}"/>
    <cellStyle name="Millares 23 6 4 2" xfId="4110" xr:uid="{00000000-0005-0000-0000-0000A4070000}"/>
    <cellStyle name="Millares 23 6 5" xfId="4111" xr:uid="{00000000-0005-0000-0000-0000A5070000}"/>
    <cellStyle name="Millares 23 7" xfId="1446" xr:uid="{00000000-0005-0000-0000-0000A6070000}"/>
    <cellStyle name="Millares 23 7 2" xfId="4112" xr:uid="{00000000-0005-0000-0000-0000A7070000}"/>
    <cellStyle name="Millares 23 8" xfId="1447" xr:uid="{00000000-0005-0000-0000-0000A8070000}"/>
    <cellStyle name="Millares 23 8 2" xfId="4113" xr:uid="{00000000-0005-0000-0000-0000A9070000}"/>
    <cellStyle name="Millares 23 9" xfId="1448" xr:uid="{00000000-0005-0000-0000-0000AA070000}"/>
    <cellStyle name="Millares 23 9 2" xfId="4114" xr:uid="{00000000-0005-0000-0000-0000AB070000}"/>
    <cellStyle name="Millares 24" xfId="60" xr:uid="{00000000-0005-0000-0000-0000AC070000}"/>
    <cellStyle name="Millares 24 10" xfId="4115" xr:uid="{00000000-0005-0000-0000-0000AD070000}"/>
    <cellStyle name="Millares 24 2" xfId="115" xr:uid="{00000000-0005-0000-0000-0000AE070000}"/>
    <cellStyle name="Millares 24 2 2" xfId="291" xr:uid="{00000000-0005-0000-0000-0000AF070000}"/>
    <cellStyle name="Millares 24 2 2 2" xfId="578" xr:uid="{00000000-0005-0000-0000-0000B0070000}"/>
    <cellStyle name="Millares 24 2 2 2 2" xfId="1449" xr:uid="{00000000-0005-0000-0000-0000B1070000}"/>
    <cellStyle name="Millares 24 2 2 2 2 2" xfId="4116" xr:uid="{00000000-0005-0000-0000-0000B2070000}"/>
    <cellStyle name="Millares 24 2 2 2 3" xfId="1450" xr:uid="{00000000-0005-0000-0000-0000B3070000}"/>
    <cellStyle name="Millares 24 2 2 2 3 2" xfId="4117" xr:uid="{00000000-0005-0000-0000-0000B4070000}"/>
    <cellStyle name="Millares 24 2 2 2 4" xfId="4118" xr:uid="{00000000-0005-0000-0000-0000B5070000}"/>
    <cellStyle name="Millares 24 2 2 2 4 2" xfId="4119" xr:uid="{00000000-0005-0000-0000-0000B6070000}"/>
    <cellStyle name="Millares 24 2 2 2 5" xfId="4120" xr:uid="{00000000-0005-0000-0000-0000B7070000}"/>
    <cellStyle name="Millares 24 2 2 3" xfId="865" xr:uid="{00000000-0005-0000-0000-0000B8070000}"/>
    <cellStyle name="Millares 24 2 2 3 2" xfId="1451" xr:uid="{00000000-0005-0000-0000-0000B9070000}"/>
    <cellStyle name="Millares 24 2 2 3 2 2" xfId="4121" xr:uid="{00000000-0005-0000-0000-0000BA070000}"/>
    <cellStyle name="Millares 24 2 2 3 3" xfId="1452" xr:uid="{00000000-0005-0000-0000-0000BB070000}"/>
    <cellStyle name="Millares 24 2 2 3 3 2" xfId="4122" xr:uid="{00000000-0005-0000-0000-0000BC070000}"/>
    <cellStyle name="Millares 24 2 2 3 4" xfId="4123" xr:uid="{00000000-0005-0000-0000-0000BD070000}"/>
    <cellStyle name="Millares 24 2 2 3 4 2" xfId="4124" xr:uid="{00000000-0005-0000-0000-0000BE070000}"/>
    <cellStyle name="Millares 24 2 2 3 5" xfId="4125" xr:uid="{00000000-0005-0000-0000-0000BF070000}"/>
    <cellStyle name="Millares 24 2 2 4" xfId="1453" xr:uid="{00000000-0005-0000-0000-0000C0070000}"/>
    <cellStyle name="Millares 24 2 2 4 2" xfId="4126" xr:uid="{00000000-0005-0000-0000-0000C1070000}"/>
    <cellStyle name="Millares 24 2 2 5" xfId="1454" xr:uid="{00000000-0005-0000-0000-0000C2070000}"/>
    <cellStyle name="Millares 24 2 2 5 2" xfId="4127" xr:uid="{00000000-0005-0000-0000-0000C3070000}"/>
    <cellStyle name="Millares 24 2 2 6" xfId="1455" xr:uid="{00000000-0005-0000-0000-0000C4070000}"/>
    <cellStyle name="Millares 24 2 2 6 2" xfId="4128" xr:uid="{00000000-0005-0000-0000-0000C5070000}"/>
    <cellStyle name="Millares 24 2 2 7" xfId="4129" xr:uid="{00000000-0005-0000-0000-0000C6070000}"/>
    <cellStyle name="Millares 24 2 3" xfId="402" xr:uid="{00000000-0005-0000-0000-0000C7070000}"/>
    <cellStyle name="Millares 24 2 3 2" xfId="1456" xr:uid="{00000000-0005-0000-0000-0000C8070000}"/>
    <cellStyle name="Millares 24 2 3 2 2" xfId="4130" xr:uid="{00000000-0005-0000-0000-0000C9070000}"/>
    <cellStyle name="Millares 24 2 3 3" xfId="1457" xr:uid="{00000000-0005-0000-0000-0000CA070000}"/>
    <cellStyle name="Millares 24 2 3 3 2" xfId="4131" xr:uid="{00000000-0005-0000-0000-0000CB070000}"/>
    <cellStyle name="Millares 24 2 3 4" xfId="4132" xr:uid="{00000000-0005-0000-0000-0000CC070000}"/>
    <cellStyle name="Millares 24 2 3 4 2" xfId="4133" xr:uid="{00000000-0005-0000-0000-0000CD070000}"/>
    <cellStyle name="Millares 24 2 3 5" xfId="4134" xr:uid="{00000000-0005-0000-0000-0000CE070000}"/>
    <cellStyle name="Millares 24 2 4" xfId="689" xr:uid="{00000000-0005-0000-0000-0000CF070000}"/>
    <cellStyle name="Millares 24 2 4 2" xfId="1458" xr:uid="{00000000-0005-0000-0000-0000D0070000}"/>
    <cellStyle name="Millares 24 2 4 2 2" xfId="4135" xr:uid="{00000000-0005-0000-0000-0000D1070000}"/>
    <cellStyle name="Millares 24 2 4 3" xfId="1459" xr:uid="{00000000-0005-0000-0000-0000D2070000}"/>
    <cellStyle name="Millares 24 2 4 3 2" xfId="4136" xr:uid="{00000000-0005-0000-0000-0000D3070000}"/>
    <cellStyle name="Millares 24 2 4 4" xfId="4137" xr:uid="{00000000-0005-0000-0000-0000D4070000}"/>
    <cellStyle name="Millares 24 2 4 4 2" xfId="4138" xr:uid="{00000000-0005-0000-0000-0000D5070000}"/>
    <cellStyle name="Millares 24 2 4 5" xfId="4139" xr:uid="{00000000-0005-0000-0000-0000D6070000}"/>
    <cellStyle name="Millares 24 2 5" xfId="1460" xr:uid="{00000000-0005-0000-0000-0000D7070000}"/>
    <cellStyle name="Millares 24 2 5 2" xfId="4140" xr:uid="{00000000-0005-0000-0000-0000D8070000}"/>
    <cellStyle name="Millares 24 2 6" xfId="1461" xr:uid="{00000000-0005-0000-0000-0000D9070000}"/>
    <cellStyle name="Millares 24 2 6 2" xfId="4141" xr:uid="{00000000-0005-0000-0000-0000DA070000}"/>
    <cellStyle name="Millares 24 2 7" xfId="1462" xr:uid="{00000000-0005-0000-0000-0000DB070000}"/>
    <cellStyle name="Millares 24 2 7 2" xfId="4142" xr:uid="{00000000-0005-0000-0000-0000DC070000}"/>
    <cellStyle name="Millares 24 2 8" xfId="4143" xr:uid="{00000000-0005-0000-0000-0000DD070000}"/>
    <cellStyle name="Millares 24 3" xfId="172" xr:uid="{00000000-0005-0000-0000-0000DE070000}"/>
    <cellStyle name="Millares 24 3 2" xfId="459" xr:uid="{00000000-0005-0000-0000-0000DF070000}"/>
    <cellStyle name="Millares 24 3 2 2" xfId="1463" xr:uid="{00000000-0005-0000-0000-0000E0070000}"/>
    <cellStyle name="Millares 24 3 2 2 2" xfId="4144" xr:uid="{00000000-0005-0000-0000-0000E1070000}"/>
    <cellStyle name="Millares 24 3 2 3" xfId="1464" xr:uid="{00000000-0005-0000-0000-0000E2070000}"/>
    <cellStyle name="Millares 24 3 2 3 2" xfId="4145" xr:uid="{00000000-0005-0000-0000-0000E3070000}"/>
    <cellStyle name="Millares 24 3 2 4" xfId="4146" xr:uid="{00000000-0005-0000-0000-0000E4070000}"/>
    <cellStyle name="Millares 24 3 2 4 2" xfId="4147" xr:uid="{00000000-0005-0000-0000-0000E5070000}"/>
    <cellStyle name="Millares 24 3 2 5" xfId="4148" xr:uid="{00000000-0005-0000-0000-0000E6070000}"/>
    <cellStyle name="Millares 24 3 3" xfId="746" xr:uid="{00000000-0005-0000-0000-0000E7070000}"/>
    <cellStyle name="Millares 24 3 3 2" xfId="1465" xr:uid="{00000000-0005-0000-0000-0000E8070000}"/>
    <cellStyle name="Millares 24 3 3 2 2" xfId="4149" xr:uid="{00000000-0005-0000-0000-0000E9070000}"/>
    <cellStyle name="Millares 24 3 3 3" xfId="1466" xr:uid="{00000000-0005-0000-0000-0000EA070000}"/>
    <cellStyle name="Millares 24 3 3 3 2" xfId="4150" xr:uid="{00000000-0005-0000-0000-0000EB070000}"/>
    <cellStyle name="Millares 24 3 3 4" xfId="4151" xr:uid="{00000000-0005-0000-0000-0000EC070000}"/>
    <cellStyle name="Millares 24 3 3 4 2" xfId="4152" xr:uid="{00000000-0005-0000-0000-0000ED070000}"/>
    <cellStyle name="Millares 24 3 3 5" xfId="4153" xr:uid="{00000000-0005-0000-0000-0000EE070000}"/>
    <cellStyle name="Millares 24 3 4" xfId="1467" xr:uid="{00000000-0005-0000-0000-0000EF070000}"/>
    <cellStyle name="Millares 24 3 4 2" xfId="4154" xr:uid="{00000000-0005-0000-0000-0000F0070000}"/>
    <cellStyle name="Millares 24 3 5" xfId="1468" xr:uid="{00000000-0005-0000-0000-0000F1070000}"/>
    <cellStyle name="Millares 24 3 5 2" xfId="4155" xr:uid="{00000000-0005-0000-0000-0000F2070000}"/>
    <cellStyle name="Millares 24 3 6" xfId="1469" xr:uid="{00000000-0005-0000-0000-0000F3070000}"/>
    <cellStyle name="Millares 24 3 6 2" xfId="4156" xr:uid="{00000000-0005-0000-0000-0000F4070000}"/>
    <cellStyle name="Millares 24 3 7" xfId="4157" xr:uid="{00000000-0005-0000-0000-0000F5070000}"/>
    <cellStyle name="Millares 24 4" xfId="236" xr:uid="{00000000-0005-0000-0000-0000F6070000}"/>
    <cellStyle name="Millares 24 4 2" xfId="523" xr:uid="{00000000-0005-0000-0000-0000F7070000}"/>
    <cellStyle name="Millares 24 4 2 2" xfId="1470" xr:uid="{00000000-0005-0000-0000-0000F8070000}"/>
    <cellStyle name="Millares 24 4 2 2 2" xfId="4158" xr:uid="{00000000-0005-0000-0000-0000F9070000}"/>
    <cellStyle name="Millares 24 4 2 3" xfId="1471" xr:uid="{00000000-0005-0000-0000-0000FA070000}"/>
    <cellStyle name="Millares 24 4 2 3 2" xfId="4159" xr:uid="{00000000-0005-0000-0000-0000FB070000}"/>
    <cellStyle name="Millares 24 4 2 4" xfId="4160" xr:uid="{00000000-0005-0000-0000-0000FC070000}"/>
    <cellStyle name="Millares 24 4 2 4 2" xfId="4161" xr:uid="{00000000-0005-0000-0000-0000FD070000}"/>
    <cellStyle name="Millares 24 4 2 5" xfId="4162" xr:uid="{00000000-0005-0000-0000-0000FE070000}"/>
    <cellStyle name="Millares 24 4 3" xfId="810" xr:uid="{00000000-0005-0000-0000-0000FF070000}"/>
    <cellStyle name="Millares 24 4 3 2" xfId="1472" xr:uid="{00000000-0005-0000-0000-000000080000}"/>
    <cellStyle name="Millares 24 4 3 2 2" xfId="4163" xr:uid="{00000000-0005-0000-0000-000001080000}"/>
    <cellStyle name="Millares 24 4 3 3" xfId="1473" xr:uid="{00000000-0005-0000-0000-000002080000}"/>
    <cellStyle name="Millares 24 4 3 3 2" xfId="4164" xr:uid="{00000000-0005-0000-0000-000003080000}"/>
    <cellStyle name="Millares 24 4 3 4" xfId="4165" xr:uid="{00000000-0005-0000-0000-000004080000}"/>
    <cellStyle name="Millares 24 4 3 4 2" xfId="4166" xr:uid="{00000000-0005-0000-0000-000005080000}"/>
    <cellStyle name="Millares 24 4 3 5" xfId="4167" xr:uid="{00000000-0005-0000-0000-000006080000}"/>
    <cellStyle name="Millares 24 4 4" xfId="1474" xr:uid="{00000000-0005-0000-0000-000007080000}"/>
    <cellStyle name="Millares 24 4 4 2" xfId="4168" xr:uid="{00000000-0005-0000-0000-000008080000}"/>
    <cellStyle name="Millares 24 4 5" xfId="1475" xr:uid="{00000000-0005-0000-0000-000009080000}"/>
    <cellStyle name="Millares 24 4 5 2" xfId="4169" xr:uid="{00000000-0005-0000-0000-00000A080000}"/>
    <cellStyle name="Millares 24 4 6" xfId="1476" xr:uid="{00000000-0005-0000-0000-00000B080000}"/>
    <cellStyle name="Millares 24 4 6 2" xfId="4170" xr:uid="{00000000-0005-0000-0000-00000C080000}"/>
    <cellStyle name="Millares 24 4 7" xfId="4171" xr:uid="{00000000-0005-0000-0000-00000D080000}"/>
    <cellStyle name="Millares 24 5" xfId="347" xr:uid="{00000000-0005-0000-0000-00000E080000}"/>
    <cellStyle name="Millares 24 5 2" xfId="1477" xr:uid="{00000000-0005-0000-0000-00000F080000}"/>
    <cellStyle name="Millares 24 5 2 2" xfId="4172" xr:uid="{00000000-0005-0000-0000-000010080000}"/>
    <cellStyle name="Millares 24 5 3" xfId="1478" xr:uid="{00000000-0005-0000-0000-000011080000}"/>
    <cellStyle name="Millares 24 5 3 2" xfId="4173" xr:uid="{00000000-0005-0000-0000-000012080000}"/>
    <cellStyle name="Millares 24 5 4" xfId="4174" xr:uid="{00000000-0005-0000-0000-000013080000}"/>
    <cellStyle name="Millares 24 5 4 2" xfId="4175" xr:uid="{00000000-0005-0000-0000-000014080000}"/>
    <cellStyle name="Millares 24 5 5" xfId="4176" xr:uid="{00000000-0005-0000-0000-000015080000}"/>
    <cellStyle name="Millares 24 6" xfId="634" xr:uid="{00000000-0005-0000-0000-000016080000}"/>
    <cellStyle name="Millares 24 6 2" xfId="1479" xr:uid="{00000000-0005-0000-0000-000017080000}"/>
    <cellStyle name="Millares 24 6 2 2" xfId="4177" xr:uid="{00000000-0005-0000-0000-000018080000}"/>
    <cellStyle name="Millares 24 6 3" xfId="1480" xr:uid="{00000000-0005-0000-0000-000019080000}"/>
    <cellStyle name="Millares 24 6 3 2" xfId="4178" xr:uid="{00000000-0005-0000-0000-00001A080000}"/>
    <cellStyle name="Millares 24 6 4" xfId="4179" xr:uid="{00000000-0005-0000-0000-00001B080000}"/>
    <cellStyle name="Millares 24 6 4 2" xfId="4180" xr:uid="{00000000-0005-0000-0000-00001C080000}"/>
    <cellStyle name="Millares 24 6 5" xfId="4181" xr:uid="{00000000-0005-0000-0000-00001D080000}"/>
    <cellStyle name="Millares 24 7" xfId="1481" xr:uid="{00000000-0005-0000-0000-00001E080000}"/>
    <cellStyle name="Millares 24 7 2" xfId="4182" xr:uid="{00000000-0005-0000-0000-00001F080000}"/>
    <cellStyle name="Millares 24 8" xfId="1482" xr:uid="{00000000-0005-0000-0000-000020080000}"/>
    <cellStyle name="Millares 24 8 2" xfId="4183" xr:uid="{00000000-0005-0000-0000-000021080000}"/>
    <cellStyle name="Millares 24 9" xfId="1483" xr:uid="{00000000-0005-0000-0000-000022080000}"/>
    <cellStyle name="Millares 24 9 2" xfId="4184" xr:uid="{00000000-0005-0000-0000-000023080000}"/>
    <cellStyle name="Millares 25" xfId="62" xr:uid="{00000000-0005-0000-0000-000024080000}"/>
    <cellStyle name="Millares 25 10" xfId="4185" xr:uid="{00000000-0005-0000-0000-000025080000}"/>
    <cellStyle name="Millares 25 2" xfId="117" xr:uid="{00000000-0005-0000-0000-000026080000}"/>
    <cellStyle name="Millares 25 2 2" xfId="293" xr:uid="{00000000-0005-0000-0000-000027080000}"/>
    <cellStyle name="Millares 25 2 2 2" xfId="580" xr:uid="{00000000-0005-0000-0000-000028080000}"/>
    <cellStyle name="Millares 25 2 2 2 2" xfId="1484" xr:uid="{00000000-0005-0000-0000-000029080000}"/>
    <cellStyle name="Millares 25 2 2 2 2 2" xfId="4186" xr:uid="{00000000-0005-0000-0000-00002A080000}"/>
    <cellStyle name="Millares 25 2 2 2 3" xfId="1485" xr:uid="{00000000-0005-0000-0000-00002B080000}"/>
    <cellStyle name="Millares 25 2 2 2 3 2" xfId="4187" xr:uid="{00000000-0005-0000-0000-00002C080000}"/>
    <cellStyle name="Millares 25 2 2 2 4" xfId="4188" xr:uid="{00000000-0005-0000-0000-00002D080000}"/>
    <cellStyle name="Millares 25 2 2 2 4 2" xfId="4189" xr:uid="{00000000-0005-0000-0000-00002E080000}"/>
    <cellStyle name="Millares 25 2 2 2 5" xfId="4190" xr:uid="{00000000-0005-0000-0000-00002F080000}"/>
    <cellStyle name="Millares 25 2 2 3" xfId="867" xr:uid="{00000000-0005-0000-0000-000030080000}"/>
    <cellStyle name="Millares 25 2 2 3 2" xfId="1486" xr:uid="{00000000-0005-0000-0000-000031080000}"/>
    <cellStyle name="Millares 25 2 2 3 2 2" xfId="4191" xr:uid="{00000000-0005-0000-0000-000032080000}"/>
    <cellStyle name="Millares 25 2 2 3 3" xfId="1487" xr:uid="{00000000-0005-0000-0000-000033080000}"/>
    <cellStyle name="Millares 25 2 2 3 3 2" xfId="4192" xr:uid="{00000000-0005-0000-0000-000034080000}"/>
    <cellStyle name="Millares 25 2 2 3 4" xfId="4193" xr:uid="{00000000-0005-0000-0000-000035080000}"/>
    <cellStyle name="Millares 25 2 2 3 4 2" xfId="4194" xr:uid="{00000000-0005-0000-0000-000036080000}"/>
    <cellStyle name="Millares 25 2 2 3 5" xfId="4195" xr:uid="{00000000-0005-0000-0000-000037080000}"/>
    <cellStyle name="Millares 25 2 2 4" xfId="1488" xr:uid="{00000000-0005-0000-0000-000038080000}"/>
    <cellStyle name="Millares 25 2 2 4 2" xfId="4196" xr:uid="{00000000-0005-0000-0000-000039080000}"/>
    <cellStyle name="Millares 25 2 2 5" xfId="1489" xr:uid="{00000000-0005-0000-0000-00003A080000}"/>
    <cellStyle name="Millares 25 2 2 5 2" xfId="4197" xr:uid="{00000000-0005-0000-0000-00003B080000}"/>
    <cellStyle name="Millares 25 2 2 6" xfId="1490" xr:uid="{00000000-0005-0000-0000-00003C080000}"/>
    <cellStyle name="Millares 25 2 2 6 2" xfId="4198" xr:uid="{00000000-0005-0000-0000-00003D080000}"/>
    <cellStyle name="Millares 25 2 2 7" xfId="4199" xr:uid="{00000000-0005-0000-0000-00003E080000}"/>
    <cellStyle name="Millares 25 2 3" xfId="404" xr:uid="{00000000-0005-0000-0000-00003F080000}"/>
    <cellStyle name="Millares 25 2 3 2" xfId="1491" xr:uid="{00000000-0005-0000-0000-000040080000}"/>
    <cellStyle name="Millares 25 2 3 2 2" xfId="4200" xr:uid="{00000000-0005-0000-0000-000041080000}"/>
    <cellStyle name="Millares 25 2 3 3" xfId="1492" xr:uid="{00000000-0005-0000-0000-000042080000}"/>
    <cellStyle name="Millares 25 2 3 3 2" xfId="4201" xr:uid="{00000000-0005-0000-0000-000043080000}"/>
    <cellStyle name="Millares 25 2 3 4" xfId="4202" xr:uid="{00000000-0005-0000-0000-000044080000}"/>
    <cellStyle name="Millares 25 2 3 4 2" xfId="4203" xr:uid="{00000000-0005-0000-0000-000045080000}"/>
    <cellStyle name="Millares 25 2 3 5" xfId="4204" xr:uid="{00000000-0005-0000-0000-000046080000}"/>
    <cellStyle name="Millares 25 2 4" xfId="691" xr:uid="{00000000-0005-0000-0000-000047080000}"/>
    <cellStyle name="Millares 25 2 4 2" xfId="1493" xr:uid="{00000000-0005-0000-0000-000048080000}"/>
    <cellStyle name="Millares 25 2 4 2 2" xfId="4205" xr:uid="{00000000-0005-0000-0000-000049080000}"/>
    <cellStyle name="Millares 25 2 4 3" xfId="1494" xr:uid="{00000000-0005-0000-0000-00004A080000}"/>
    <cellStyle name="Millares 25 2 4 3 2" xfId="4206" xr:uid="{00000000-0005-0000-0000-00004B080000}"/>
    <cellStyle name="Millares 25 2 4 4" xfId="4207" xr:uid="{00000000-0005-0000-0000-00004C080000}"/>
    <cellStyle name="Millares 25 2 4 4 2" xfId="4208" xr:uid="{00000000-0005-0000-0000-00004D080000}"/>
    <cellStyle name="Millares 25 2 4 5" xfId="4209" xr:uid="{00000000-0005-0000-0000-00004E080000}"/>
    <cellStyle name="Millares 25 2 5" xfId="1495" xr:uid="{00000000-0005-0000-0000-00004F080000}"/>
    <cellStyle name="Millares 25 2 5 2" xfId="4210" xr:uid="{00000000-0005-0000-0000-000050080000}"/>
    <cellStyle name="Millares 25 2 6" xfId="1496" xr:uid="{00000000-0005-0000-0000-000051080000}"/>
    <cellStyle name="Millares 25 2 6 2" xfId="4211" xr:uid="{00000000-0005-0000-0000-000052080000}"/>
    <cellStyle name="Millares 25 2 7" xfId="1497" xr:uid="{00000000-0005-0000-0000-000053080000}"/>
    <cellStyle name="Millares 25 2 7 2" xfId="4212" xr:uid="{00000000-0005-0000-0000-000054080000}"/>
    <cellStyle name="Millares 25 2 8" xfId="4213" xr:uid="{00000000-0005-0000-0000-000055080000}"/>
    <cellStyle name="Millares 25 3" xfId="174" xr:uid="{00000000-0005-0000-0000-000056080000}"/>
    <cellStyle name="Millares 25 3 2" xfId="461" xr:uid="{00000000-0005-0000-0000-000057080000}"/>
    <cellStyle name="Millares 25 3 2 2" xfId="1498" xr:uid="{00000000-0005-0000-0000-000058080000}"/>
    <cellStyle name="Millares 25 3 2 2 2" xfId="4214" xr:uid="{00000000-0005-0000-0000-000059080000}"/>
    <cellStyle name="Millares 25 3 2 3" xfId="1499" xr:uid="{00000000-0005-0000-0000-00005A080000}"/>
    <cellStyle name="Millares 25 3 2 3 2" xfId="4215" xr:uid="{00000000-0005-0000-0000-00005B080000}"/>
    <cellStyle name="Millares 25 3 2 4" xfId="4216" xr:uid="{00000000-0005-0000-0000-00005C080000}"/>
    <cellStyle name="Millares 25 3 2 4 2" xfId="4217" xr:uid="{00000000-0005-0000-0000-00005D080000}"/>
    <cellStyle name="Millares 25 3 2 5" xfId="4218" xr:uid="{00000000-0005-0000-0000-00005E080000}"/>
    <cellStyle name="Millares 25 3 3" xfId="748" xr:uid="{00000000-0005-0000-0000-00005F080000}"/>
    <cellStyle name="Millares 25 3 3 2" xfId="1500" xr:uid="{00000000-0005-0000-0000-000060080000}"/>
    <cellStyle name="Millares 25 3 3 2 2" xfId="4219" xr:uid="{00000000-0005-0000-0000-000061080000}"/>
    <cellStyle name="Millares 25 3 3 3" xfId="1501" xr:uid="{00000000-0005-0000-0000-000062080000}"/>
    <cellStyle name="Millares 25 3 3 3 2" xfId="4220" xr:uid="{00000000-0005-0000-0000-000063080000}"/>
    <cellStyle name="Millares 25 3 3 4" xfId="4221" xr:uid="{00000000-0005-0000-0000-000064080000}"/>
    <cellStyle name="Millares 25 3 3 4 2" xfId="4222" xr:uid="{00000000-0005-0000-0000-000065080000}"/>
    <cellStyle name="Millares 25 3 3 5" xfId="4223" xr:uid="{00000000-0005-0000-0000-000066080000}"/>
    <cellStyle name="Millares 25 3 4" xfId="1502" xr:uid="{00000000-0005-0000-0000-000067080000}"/>
    <cellStyle name="Millares 25 3 4 2" xfId="4224" xr:uid="{00000000-0005-0000-0000-000068080000}"/>
    <cellStyle name="Millares 25 3 5" xfId="1503" xr:uid="{00000000-0005-0000-0000-000069080000}"/>
    <cellStyle name="Millares 25 3 5 2" xfId="4225" xr:uid="{00000000-0005-0000-0000-00006A080000}"/>
    <cellStyle name="Millares 25 3 6" xfId="1504" xr:uid="{00000000-0005-0000-0000-00006B080000}"/>
    <cellStyle name="Millares 25 3 6 2" xfId="4226" xr:uid="{00000000-0005-0000-0000-00006C080000}"/>
    <cellStyle name="Millares 25 3 7" xfId="4227" xr:uid="{00000000-0005-0000-0000-00006D080000}"/>
    <cellStyle name="Millares 25 4" xfId="238" xr:uid="{00000000-0005-0000-0000-00006E080000}"/>
    <cellStyle name="Millares 25 4 2" xfId="525" xr:uid="{00000000-0005-0000-0000-00006F080000}"/>
    <cellStyle name="Millares 25 4 2 2" xfId="1505" xr:uid="{00000000-0005-0000-0000-000070080000}"/>
    <cellStyle name="Millares 25 4 2 2 2" xfId="4228" xr:uid="{00000000-0005-0000-0000-000071080000}"/>
    <cellStyle name="Millares 25 4 2 3" xfId="1506" xr:uid="{00000000-0005-0000-0000-000072080000}"/>
    <cellStyle name="Millares 25 4 2 3 2" xfId="4229" xr:uid="{00000000-0005-0000-0000-000073080000}"/>
    <cellStyle name="Millares 25 4 2 4" xfId="4230" xr:uid="{00000000-0005-0000-0000-000074080000}"/>
    <cellStyle name="Millares 25 4 2 4 2" xfId="4231" xr:uid="{00000000-0005-0000-0000-000075080000}"/>
    <cellStyle name="Millares 25 4 2 5" xfId="4232" xr:uid="{00000000-0005-0000-0000-000076080000}"/>
    <cellStyle name="Millares 25 4 3" xfId="812" xr:uid="{00000000-0005-0000-0000-000077080000}"/>
    <cellStyle name="Millares 25 4 3 2" xfId="1507" xr:uid="{00000000-0005-0000-0000-000078080000}"/>
    <cellStyle name="Millares 25 4 3 2 2" xfId="4233" xr:uid="{00000000-0005-0000-0000-000079080000}"/>
    <cellStyle name="Millares 25 4 3 3" xfId="1508" xr:uid="{00000000-0005-0000-0000-00007A080000}"/>
    <cellStyle name="Millares 25 4 3 3 2" xfId="4234" xr:uid="{00000000-0005-0000-0000-00007B080000}"/>
    <cellStyle name="Millares 25 4 3 4" xfId="4235" xr:uid="{00000000-0005-0000-0000-00007C080000}"/>
    <cellStyle name="Millares 25 4 3 4 2" xfId="4236" xr:uid="{00000000-0005-0000-0000-00007D080000}"/>
    <cellStyle name="Millares 25 4 3 5" xfId="4237" xr:uid="{00000000-0005-0000-0000-00007E080000}"/>
    <cellStyle name="Millares 25 4 4" xfId="1509" xr:uid="{00000000-0005-0000-0000-00007F080000}"/>
    <cellStyle name="Millares 25 4 4 2" xfId="4238" xr:uid="{00000000-0005-0000-0000-000080080000}"/>
    <cellStyle name="Millares 25 4 5" xfId="1510" xr:uid="{00000000-0005-0000-0000-000081080000}"/>
    <cellStyle name="Millares 25 4 5 2" xfId="4239" xr:uid="{00000000-0005-0000-0000-000082080000}"/>
    <cellStyle name="Millares 25 4 6" xfId="1511" xr:uid="{00000000-0005-0000-0000-000083080000}"/>
    <cellStyle name="Millares 25 4 6 2" xfId="4240" xr:uid="{00000000-0005-0000-0000-000084080000}"/>
    <cellStyle name="Millares 25 4 7" xfId="4241" xr:uid="{00000000-0005-0000-0000-000085080000}"/>
    <cellStyle name="Millares 25 5" xfId="349" xr:uid="{00000000-0005-0000-0000-000086080000}"/>
    <cellStyle name="Millares 25 5 2" xfId="1512" xr:uid="{00000000-0005-0000-0000-000087080000}"/>
    <cellStyle name="Millares 25 5 2 2" xfId="4242" xr:uid="{00000000-0005-0000-0000-000088080000}"/>
    <cellStyle name="Millares 25 5 3" xfId="1513" xr:uid="{00000000-0005-0000-0000-000089080000}"/>
    <cellStyle name="Millares 25 5 3 2" xfId="4243" xr:uid="{00000000-0005-0000-0000-00008A080000}"/>
    <cellStyle name="Millares 25 5 4" xfId="4244" xr:uid="{00000000-0005-0000-0000-00008B080000}"/>
    <cellStyle name="Millares 25 5 4 2" xfId="4245" xr:uid="{00000000-0005-0000-0000-00008C080000}"/>
    <cellStyle name="Millares 25 5 5" xfId="4246" xr:uid="{00000000-0005-0000-0000-00008D080000}"/>
    <cellStyle name="Millares 25 6" xfId="636" xr:uid="{00000000-0005-0000-0000-00008E080000}"/>
    <cellStyle name="Millares 25 6 2" xfId="1514" xr:uid="{00000000-0005-0000-0000-00008F080000}"/>
    <cellStyle name="Millares 25 6 2 2" xfId="4247" xr:uid="{00000000-0005-0000-0000-000090080000}"/>
    <cellStyle name="Millares 25 6 3" xfId="1515" xr:uid="{00000000-0005-0000-0000-000091080000}"/>
    <cellStyle name="Millares 25 6 3 2" xfId="4248" xr:uid="{00000000-0005-0000-0000-000092080000}"/>
    <cellStyle name="Millares 25 6 4" xfId="4249" xr:uid="{00000000-0005-0000-0000-000093080000}"/>
    <cellStyle name="Millares 25 6 4 2" xfId="4250" xr:uid="{00000000-0005-0000-0000-000094080000}"/>
    <cellStyle name="Millares 25 6 5" xfId="4251" xr:uid="{00000000-0005-0000-0000-000095080000}"/>
    <cellStyle name="Millares 25 7" xfId="1516" xr:uid="{00000000-0005-0000-0000-000096080000}"/>
    <cellStyle name="Millares 25 7 2" xfId="4252" xr:uid="{00000000-0005-0000-0000-000097080000}"/>
    <cellStyle name="Millares 25 8" xfId="1517" xr:uid="{00000000-0005-0000-0000-000098080000}"/>
    <cellStyle name="Millares 25 8 2" xfId="4253" xr:uid="{00000000-0005-0000-0000-000099080000}"/>
    <cellStyle name="Millares 25 9" xfId="1518" xr:uid="{00000000-0005-0000-0000-00009A080000}"/>
    <cellStyle name="Millares 25 9 2" xfId="4254" xr:uid="{00000000-0005-0000-0000-00009B080000}"/>
    <cellStyle name="Millares 26" xfId="63" xr:uid="{00000000-0005-0000-0000-00009C080000}"/>
    <cellStyle name="Millares 26 10" xfId="4255" xr:uid="{00000000-0005-0000-0000-00009D080000}"/>
    <cellStyle name="Millares 26 2" xfId="118" xr:uid="{00000000-0005-0000-0000-00009E080000}"/>
    <cellStyle name="Millares 26 2 2" xfId="294" xr:uid="{00000000-0005-0000-0000-00009F080000}"/>
    <cellStyle name="Millares 26 2 2 2" xfId="581" xr:uid="{00000000-0005-0000-0000-0000A0080000}"/>
    <cellStyle name="Millares 26 2 2 2 2" xfId="1519" xr:uid="{00000000-0005-0000-0000-0000A1080000}"/>
    <cellStyle name="Millares 26 2 2 2 2 2" xfId="4256" xr:uid="{00000000-0005-0000-0000-0000A2080000}"/>
    <cellStyle name="Millares 26 2 2 2 3" xfId="1520" xr:uid="{00000000-0005-0000-0000-0000A3080000}"/>
    <cellStyle name="Millares 26 2 2 2 3 2" xfId="4257" xr:uid="{00000000-0005-0000-0000-0000A4080000}"/>
    <cellStyle name="Millares 26 2 2 2 4" xfId="4258" xr:uid="{00000000-0005-0000-0000-0000A5080000}"/>
    <cellStyle name="Millares 26 2 2 2 4 2" xfId="4259" xr:uid="{00000000-0005-0000-0000-0000A6080000}"/>
    <cellStyle name="Millares 26 2 2 2 5" xfId="4260" xr:uid="{00000000-0005-0000-0000-0000A7080000}"/>
    <cellStyle name="Millares 26 2 2 3" xfId="868" xr:uid="{00000000-0005-0000-0000-0000A8080000}"/>
    <cellStyle name="Millares 26 2 2 3 2" xfId="1521" xr:uid="{00000000-0005-0000-0000-0000A9080000}"/>
    <cellStyle name="Millares 26 2 2 3 2 2" xfId="4261" xr:uid="{00000000-0005-0000-0000-0000AA080000}"/>
    <cellStyle name="Millares 26 2 2 3 3" xfId="1522" xr:uid="{00000000-0005-0000-0000-0000AB080000}"/>
    <cellStyle name="Millares 26 2 2 3 3 2" xfId="4262" xr:uid="{00000000-0005-0000-0000-0000AC080000}"/>
    <cellStyle name="Millares 26 2 2 3 4" xfId="4263" xr:uid="{00000000-0005-0000-0000-0000AD080000}"/>
    <cellStyle name="Millares 26 2 2 3 4 2" xfId="4264" xr:uid="{00000000-0005-0000-0000-0000AE080000}"/>
    <cellStyle name="Millares 26 2 2 3 5" xfId="4265" xr:uid="{00000000-0005-0000-0000-0000AF080000}"/>
    <cellStyle name="Millares 26 2 2 4" xfId="1523" xr:uid="{00000000-0005-0000-0000-0000B0080000}"/>
    <cellStyle name="Millares 26 2 2 4 2" xfId="4266" xr:uid="{00000000-0005-0000-0000-0000B1080000}"/>
    <cellStyle name="Millares 26 2 2 5" xfId="1524" xr:uid="{00000000-0005-0000-0000-0000B2080000}"/>
    <cellStyle name="Millares 26 2 2 5 2" xfId="4267" xr:uid="{00000000-0005-0000-0000-0000B3080000}"/>
    <cellStyle name="Millares 26 2 2 6" xfId="1525" xr:uid="{00000000-0005-0000-0000-0000B4080000}"/>
    <cellStyle name="Millares 26 2 2 6 2" xfId="4268" xr:uid="{00000000-0005-0000-0000-0000B5080000}"/>
    <cellStyle name="Millares 26 2 2 7" xfId="4269" xr:uid="{00000000-0005-0000-0000-0000B6080000}"/>
    <cellStyle name="Millares 26 2 3" xfId="405" xr:uid="{00000000-0005-0000-0000-0000B7080000}"/>
    <cellStyle name="Millares 26 2 3 2" xfId="1526" xr:uid="{00000000-0005-0000-0000-0000B8080000}"/>
    <cellStyle name="Millares 26 2 3 2 2" xfId="4270" xr:uid="{00000000-0005-0000-0000-0000B9080000}"/>
    <cellStyle name="Millares 26 2 3 3" xfId="1527" xr:uid="{00000000-0005-0000-0000-0000BA080000}"/>
    <cellStyle name="Millares 26 2 3 3 2" xfId="4271" xr:uid="{00000000-0005-0000-0000-0000BB080000}"/>
    <cellStyle name="Millares 26 2 3 4" xfId="4272" xr:uid="{00000000-0005-0000-0000-0000BC080000}"/>
    <cellStyle name="Millares 26 2 3 4 2" xfId="4273" xr:uid="{00000000-0005-0000-0000-0000BD080000}"/>
    <cellStyle name="Millares 26 2 3 5" xfId="4274" xr:uid="{00000000-0005-0000-0000-0000BE080000}"/>
    <cellStyle name="Millares 26 2 4" xfId="692" xr:uid="{00000000-0005-0000-0000-0000BF080000}"/>
    <cellStyle name="Millares 26 2 4 2" xfId="1528" xr:uid="{00000000-0005-0000-0000-0000C0080000}"/>
    <cellStyle name="Millares 26 2 4 2 2" xfId="4275" xr:uid="{00000000-0005-0000-0000-0000C1080000}"/>
    <cellStyle name="Millares 26 2 4 3" xfId="1529" xr:uid="{00000000-0005-0000-0000-0000C2080000}"/>
    <cellStyle name="Millares 26 2 4 3 2" xfId="4276" xr:uid="{00000000-0005-0000-0000-0000C3080000}"/>
    <cellStyle name="Millares 26 2 4 4" xfId="4277" xr:uid="{00000000-0005-0000-0000-0000C4080000}"/>
    <cellStyle name="Millares 26 2 4 4 2" xfId="4278" xr:uid="{00000000-0005-0000-0000-0000C5080000}"/>
    <cellStyle name="Millares 26 2 4 5" xfId="4279" xr:uid="{00000000-0005-0000-0000-0000C6080000}"/>
    <cellStyle name="Millares 26 2 5" xfId="1530" xr:uid="{00000000-0005-0000-0000-0000C7080000}"/>
    <cellStyle name="Millares 26 2 5 2" xfId="4280" xr:uid="{00000000-0005-0000-0000-0000C8080000}"/>
    <cellStyle name="Millares 26 2 6" xfId="1531" xr:uid="{00000000-0005-0000-0000-0000C9080000}"/>
    <cellStyle name="Millares 26 2 6 2" xfId="4281" xr:uid="{00000000-0005-0000-0000-0000CA080000}"/>
    <cellStyle name="Millares 26 2 7" xfId="1532" xr:uid="{00000000-0005-0000-0000-0000CB080000}"/>
    <cellStyle name="Millares 26 2 7 2" xfId="4282" xr:uid="{00000000-0005-0000-0000-0000CC080000}"/>
    <cellStyle name="Millares 26 2 8" xfId="4283" xr:uid="{00000000-0005-0000-0000-0000CD080000}"/>
    <cellStyle name="Millares 26 3" xfId="175" xr:uid="{00000000-0005-0000-0000-0000CE080000}"/>
    <cellStyle name="Millares 26 3 2" xfId="462" xr:uid="{00000000-0005-0000-0000-0000CF080000}"/>
    <cellStyle name="Millares 26 3 2 2" xfId="1533" xr:uid="{00000000-0005-0000-0000-0000D0080000}"/>
    <cellStyle name="Millares 26 3 2 2 2" xfId="4284" xr:uid="{00000000-0005-0000-0000-0000D1080000}"/>
    <cellStyle name="Millares 26 3 2 3" xfId="1534" xr:uid="{00000000-0005-0000-0000-0000D2080000}"/>
    <cellStyle name="Millares 26 3 2 3 2" xfId="4285" xr:uid="{00000000-0005-0000-0000-0000D3080000}"/>
    <cellStyle name="Millares 26 3 2 4" xfId="4286" xr:uid="{00000000-0005-0000-0000-0000D4080000}"/>
    <cellStyle name="Millares 26 3 2 4 2" xfId="4287" xr:uid="{00000000-0005-0000-0000-0000D5080000}"/>
    <cellStyle name="Millares 26 3 2 5" xfId="4288" xr:uid="{00000000-0005-0000-0000-0000D6080000}"/>
    <cellStyle name="Millares 26 3 3" xfId="749" xr:uid="{00000000-0005-0000-0000-0000D7080000}"/>
    <cellStyle name="Millares 26 3 3 2" xfId="1535" xr:uid="{00000000-0005-0000-0000-0000D8080000}"/>
    <cellStyle name="Millares 26 3 3 2 2" xfId="4289" xr:uid="{00000000-0005-0000-0000-0000D9080000}"/>
    <cellStyle name="Millares 26 3 3 3" xfId="1536" xr:uid="{00000000-0005-0000-0000-0000DA080000}"/>
    <cellStyle name="Millares 26 3 3 3 2" xfId="4290" xr:uid="{00000000-0005-0000-0000-0000DB080000}"/>
    <cellStyle name="Millares 26 3 3 4" xfId="4291" xr:uid="{00000000-0005-0000-0000-0000DC080000}"/>
    <cellStyle name="Millares 26 3 3 4 2" xfId="4292" xr:uid="{00000000-0005-0000-0000-0000DD080000}"/>
    <cellStyle name="Millares 26 3 3 5" xfId="4293" xr:uid="{00000000-0005-0000-0000-0000DE080000}"/>
    <cellStyle name="Millares 26 3 4" xfId="1537" xr:uid="{00000000-0005-0000-0000-0000DF080000}"/>
    <cellStyle name="Millares 26 3 4 2" xfId="4294" xr:uid="{00000000-0005-0000-0000-0000E0080000}"/>
    <cellStyle name="Millares 26 3 5" xfId="1538" xr:uid="{00000000-0005-0000-0000-0000E1080000}"/>
    <cellStyle name="Millares 26 3 5 2" xfId="4295" xr:uid="{00000000-0005-0000-0000-0000E2080000}"/>
    <cellStyle name="Millares 26 3 6" xfId="1539" xr:uid="{00000000-0005-0000-0000-0000E3080000}"/>
    <cellStyle name="Millares 26 3 6 2" xfId="4296" xr:uid="{00000000-0005-0000-0000-0000E4080000}"/>
    <cellStyle name="Millares 26 3 7" xfId="4297" xr:uid="{00000000-0005-0000-0000-0000E5080000}"/>
    <cellStyle name="Millares 26 4" xfId="239" xr:uid="{00000000-0005-0000-0000-0000E6080000}"/>
    <cellStyle name="Millares 26 4 2" xfId="526" xr:uid="{00000000-0005-0000-0000-0000E7080000}"/>
    <cellStyle name="Millares 26 4 2 2" xfId="1540" xr:uid="{00000000-0005-0000-0000-0000E8080000}"/>
    <cellStyle name="Millares 26 4 2 2 2" xfId="4298" xr:uid="{00000000-0005-0000-0000-0000E9080000}"/>
    <cellStyle name="Millares 26 4 2 3" xfId="1541" xr:uid="{00000000-0005-0000-0000-0000EA080000}"/>
    <cellStyle name="Millares 26 4 2 3 2" xfId="4299" xr:uid="{00000000-0005-0000-0000-0000EB080000}"/>
    <cellStyle name="Millares 26 4 2 4" xfId="4300" xr:uid="{00000000-0005-0000-0000-0000EC080000}"/>
    <cellStyle name="Millares 26 4 2 4 2" xfId="4301" xr:uid="{00000000-0005-0000-0000-0000ED080000}"/>
    <cellStyle name="Millares 26 4 2 5" xfId="4302" xr:uid="{00000000-0005-0000-0000-0000EE080000}"/>
    <cellStyle name="Millares 26 4 3" xfId="813" xr:uid="{00000000-0005-0000-0000-0000EF080000}"/>
    <cellStyle name="Millares 26 4 3 2" xfId="1542" xr:uid="{00000000-0005-0000-0000-0000F0080000}"/>
    <cellStyle name="Millares 26 4 3 2 2" xfId="4303" xr:uid="{00000000-0005-0000-0000-0000F1080000}"/>
    <cellStyle name="Millares 26 4 3 3" xfId="1543" xr:uid="{00000000-0005-0000-0000-0000F2080000}"/>
    <cellStyle name="Millares 26 4 3 3 2" xfId="4304" xr:uid="{00000000-0005-0000-0000-0000F3080000}"/>
    <cellStyle name="Millares 26 4 3 4" xfId="4305" xr:uid="{00000000-0005-0000-0000-0000F4080000}"/>
    <cellStyle name="Millares 26 4 3 4 2" xfId="4306" xr:uid="{00000000-0005-0000-0000-0000F5080000}"/>
    <cellStyle name="Millares 26 4 3 5" xfId="4307" xr:uid="{00000000-0005-0000-0000-0000F6080000}"/>
    <cellStyle name="Millares 26 4 4" xfId="1544" xr:uid="{00000000-0005-0000-0000-0000F7080000}"/>
    <cellStyle name="Millares 26 4 4 2" xfId="4308" xr:uid="{00000000-0005-0000-0000-0000F8080000}"/>
    <cellStyle name="Millares 26 4 5" xfId="1545" xr:uid="{00000000-0005-0000-0000-0000F9080000}"/>
    <cellStyle name="Millares 26 4 5 2" xfId="4309" xr:uid="{00000000-0005-0000-0000-0000FA080000}"/>
    <cellStyle name="Millares 26 4 6" xfId="1546" xr:uid="{00000000-0005-0000-0000-0000FB080000}"/>
    <cellStyle name="Millares 26 4 6 2" xfId="4310" xr:uid="{00000000-0005-0000-0000-0000FC080000}"/>
    <cellStyle name="Millares 26 4 7" xfId="4311" xr:uid="{00000000-0005-0000-0000-0000FD080000}"/>
    <cellStyle name="Millares 26 5" xfId="350" xr:uid="{00000000-0005-0000-0000-0000FE080000}"/>
    <cellStyle name="Millares 26 5 2" xfId="1547" xr:uid="{00000000-0005-0000-0000-0000FF080000}"/>
    <cellStyle name="Millares 26 5 2 2" xfId="4312" xr:uid="{00000000-0005-0000-0000-000000090000}"/>
    <cellStyle name="Millares 26 5 3" xfId="1548" xr:uid="{00000000-0005-0000-0000-000001090000}"/>
    <cellStyle name="Millares 26 5 3 2" xfId="4313" xr:uid="{00000000-0005-0000-0000-000002090000}"/>
    <cellStyle name="Millares 26 5 4" xfId="4314" xr:uid="{00000000-0005-0000-0000-000003090000}"/>
    <cellStyle name="Millares 26 5 4 2" xfId="4315" xr:uid="{00000000-0005-0000-0000-000004090000}"/>
    <cellStyle name="Millares 26 5 5" xfId="4316" xr:uid="{00000000-0005-0000-0000-000005090000}"/>
    <cellStyle name="Millares 26 6" xfId="637" xr:uid="{00000000-0005-0000-0000-000006090000}"/>
    <cellStyle name="Millares 26 6 2" xfId="1549" xr:uid="{00000000-0005-0000-0000-000007090000}"/>
    <cellStyle name="Millares 26 6 2 2" xfId="4317" xr:uid="{00000000-0005-0000-0000-000008090000}"/>
    <cellStyle name="Millares 26 6 3" xfId="1550" xr:uid="{00000000-0005-0000-0000-000009090000}"/>
    <cellStyle name="Millares 26 6 3 2" xfId="4318" xr:uid="{00000000-0005-0000-0000-00000A090000}"/>
    <cellStyle name="Millares 26 6 4" xfId="4319" xr:uid="{00000000-0005-0000-0000-00000B090000}"/>
    <cellStyle name="Millares 26 6 4 2" xfId="4320" xr:uid="{00000000-0005-0000-0000-00000C090000}"/>
    <cellStyle name="Millares 26 6 5" xfId="4321" xr:uid="{00000000-0005-0000-0000-00000D090000}"/>
    <cellStyle name="Millares 26 7" xfId="1551" xr:uid="{00000000-0005-0000-0000-00000E090000}"/>
    <cellStyle name="Millares 26 7 2" xfId="4322" xr:uid="{00000000-0005-0000-0000-00000F090000}"/>
    <cellStyle name="Millares 26 8" xfId="1552" xr:uid="{00000000-0005-0000-0000-000010090000}"/>
    <cellStyle name="Millares 26 8 2" xfId="4323" xr:uid="{00000000-0005-0000-0000-000011090000}"/>
    <cellStyle name="Millares 26 9" xfId="1553" xr:uid="{00000000-0005-0000-0000-000012090000}"/>
    <cellStyle name="Millares 26 9 2" xfId="4324" xr:uid="{00000000-0005-0000-0000-000013090000}"/>
    <cellStyle name="Millares 27" xfId="65" xr:uid="{00000000-0005-0000-0000-000014090000}"/>
    <cellStyle name="Millares 27 10" xfId="4325" xr:uid="{00000000-0005-0000-0000-000015090000}"/>
    <cellStyle name="Millares 27 2" xfId="120" xr:uid="{00000000-0005-0000-0000-000016090000}"/>
    <cellStyle name="Millares 27 2 2" xfId="296" xr:uid="{00000000-0005-0000-0000-000017090000}"/>
    <cellStyle name="Millares 27 2 2 2" xfId="583" xr:uid="{00000000-0005-0000-0000-000018090000}"/>
    <cellStyle name="Millares 27 2 2 2 2" xfId="1554" xr:uid="{00000000-0005-0000-0000-000019090000}"/>
    <cellStyle name="Millares 27 2 2 2 2 2" xfId="4326" xr:uid="{00000000-0005-0000-0000-00001A090000}"/>
    <cellStyle name="Millares 27 2 2 2 3" xfId="1555" xr:uid="{00000000-0005-0000-0000-00001B090000}"/>
    <cellStyle name="Millares 27 2 2 2 3 2" xfId="4327" xr:uid="{00000000-0005-0000-0000-00001C090000}"/>
    <cellStyle name="Millares 27 2 2 2 4" xfId="4328" xr:uid="{00000000-0005-0000-0000-00001D090000}"/>
    <cellStyle name="Millares 27 2 2 2 4 2" xfId="4329" xr:uid="{00000000-0005-0000-0000-00001E090000}"/>
    <cellStyle name="Millares 27 2 2 2 5" xfId="4330" xr:uid="{00000000-0005-0000-0000-00001F090000}"/>
    <cellStyle name="Millares 27 2 2 3" xfId="870" xr:uid="{00000000-0005-0000-0000-000020090000}"/>
    <cellStyle name="Millares 27 2 2 3 2" xfId="1556" xr:uid="{00000000-0005-0000-0000-000021090000}"/>
    <cellStyle name="Millares 27 2 2 3 2 2" xfId="4331" xr:uid="{00000000-0005-0000-0000-000022090000}"/>
    <cellStyle name="Millares 27 2 2 3 3" xfId="1557" xr:uid="{00000000-0005-0000-0000-000023090000}"/>
    <cellStyle name="Millares 27 2 2 3 3 2" xfId="4332" xr:uid="{00000000-0005-0000-0000-000024090000}"/>
    <cellStyle name="Millares 27 2 2 3 4" xfId="4333" xr:uid="{00000000-0005-0000-0000-000025090000}"/>
    <cellStyle name="Millares 27 2 2 3 4 2" xfId="4334" xr:uid="{00000000-0005-0000-0000-000026090000}"/>
    <cellStyle name="Millares 27 2 2 3 5" xfId="4335" xr:uid="{00000000-0005-0000-0000-000027090000}"/>
    <cellStyle name="Millares 27 2 2 4" xfId="1558" xr:uid="{00000000-0005-0000-0000-000028090000}"/>
    <cellStyle name="Millares 27 2 2 4 2" xfId="4336" xr:uid="{00000000-0005-0000-0000-000029090000}"/>
    <cellStyle name="Millares 27 2 2 5" xfId="1559" xr:uid="{00000000-0005-0000-0000-00002A090000}"/>
    <cellStyle name="Millares 27 2 2 5 2" xfId="4337" xr:uid="{00000000-0005-0000-0000-00002B090000}"/>
    <cellStyle name="Millares 27 2 2 6" xfId="1560" xr:uid="{00000000-0005-0000-0000-00002C090000}"/>
    <cellStyle name="Millares 27 2 2 6 2" xfId="4338" xr:uid="{00000000-0005-0000-0000-00002D090000}"/>
    <cellStyle name="Millares 27 2 2 7" xfId="4339" xr:uid="{00000000-0005-0000-0000-00002E090000}"/>
    <cellStyle name="Millares 27 2 3" xfId="407" xr:uid="{00000000-0005-0000-0000-00002F090000}"/>
    <cellStyle name="Millares 27 2 3 2" xfId="1561" xr:uid="{00000000-0005-0000-0000-000030090000}"/>
    <cellStyle name="Millares 27 2 3 2 2" xfId="4340" xr:uid="{00000000-0005-0000-0000-000031090000}"/>
    <cellStyle name="Millares 27 2 3 3" xfId="1562" xr:uid="{00000000-0005-0000-0000-000032090000}"/>
    <cellStyle name="Millares 27 2 3 3 2" xfId="4341" xr:uid="{00000000-0005-0000-0000-000033090000}"/>
    <cellStyle name="Millares 27 2 3 4" xfId="4342" xr:uid="{00000000-0005-0000-0000-000034090000}"/>
    <cellStyle name="Millares 27 2 3 4 2" xfId="4343" xr:uid="{00000000-0005-0000-0000-000035090000}"/>
    <cellStyle name="Millares 27 2 3 5" xfId="4344" xr:uid="{00000000-0005-0000-0000-000036090000}"/>
    <cellStyle name="Millares 27 2 4" xfId="694" xr:uid="{00000000-0005-0000-0000-000037090000}"/>
    <cellStyle name="Millares 27 2 4 2" xfId="1563" xr:uid="{00000000-0005-0000-0000-000038090000}"/>
    <cellStyle name="Millares 27 2 4 2 2" xfId="4345" xr:uid="{00000000-0005-0000-0000-000039090000}"/>
    <cellStyle name="Millares 27 2 4 3" xfId="1564" xr:uid="{00000000-0005-0000-0000-00003A090000}"/>
    <cellStyle name="Millares 27 2 4 3 2" xfId="4346" xr:uid="{00000000-0005-0000-0000-00003B090000}"/>
    <cellStyle name="Millares 27 2 4 4" xfId="4347" xr:uid="{00000000-0005-0000-0000-00003C090000}"/>
    <cellStyle name="Millares 27 2 4 4 2" xfId="4348" xr:uid="{00000000-0005-0000-0000-00003D090000}"/>
    <cellStyle name="Millares 27 2 4 5" xfId="4349" xr:uid="{00000000-0005-0000-0000-00003E090000}"/>
    <cellStyle name="Millares 27 2 5" xfId="1565" xr:uid="{00000000-0005-0000-0000-00003F090000}"/>
    <cellStyle name="Millares 27 2 5 2" xfId="4350" xr:uid="{00000000-0005-0000-0000-000040090000}"/>
    <cellStyle name="Millares 27 2 6" xfId="1566" xr:uid="{00000000-0005-0000-0000-000041090000}"/>
    <cellStyle name="Millares 27 2 6 2" xfId="4351" xr:uid="{00000000-0005-0000-0000-000042090000}"/>
    <cellStyle name="Millares 27 2 7" xfId="1567" xr:uid="{00000000-0005-0000-0000-000043090000}"/>
    <cellStyle name="Millares 27 2 7 2" xfId="4352" xr:uid="{00000000-0005-0000-0000-000044090000}"/>
    <cellStyle name="Millares 27 2 8" xfId="4353" xr:uid="{00000000-0005-0000-0000-000045090000}"/>
    <cellStyle name="Millares 27 3" xfId="177" xr:uid="{00000000-0005-0000-0000-000046090000}"/>
    <cellStyle name="Millares 27 3 2" xfId="464" xr:uid="{00000000-0005-0000-0000-000047090000}"/>
    <cellStyle name="Millares 27 3 2 2" xfId="1568" xr:uid="{00000000-0005-0000-0000-000048090000}"/>
    <cellStyle name="Millares 27 3 2 2 2" xfId="4354" xr:uid="{00000000-0005-0000-0000-000049090000}"/>
    <cellStyle name="Millares 27 3 2 3" xfId="1569" xr:uid="{00000000-0005-0000-0000-00004A090000}"/>
    <cellStyle name="Millares 27 3 2 3 2" xfId="4355" xr:uid="{00000000-0005-0000-0000-00004B090000}"/>
    <cellStyle name="Millares 27 3 2 4" xfId="4356" xr:uid="{00000000-0005-0000-0000-00004C090000}"/>
    <cellStyle name="Millares 27 3 2 4 2" xfId="4357" xr:uid="{00000000-0005-0000-0000-00004D090000}"/>
    <cellStyle name="Millares 27 3 2 5" xfId="4358" xr:uid="{00000000-0005-0000-0000-00004E090000}"/>
    <cellStyle name="Millares 27 3 3" xfId="751" xr:uid="{00000000-0005-0000-0000-00004F090000}"/>
    <cellStyle name="Millares 27 3 3 2" xfId="1570" xr:uid="{00000000-0005-0000-0000-000050090000}"/>
    <cellStyle name="Millares 27 3 3 2 2" xfId="4359" xr:uid="{00000000-0005-0000-0000-000051090000}"/>
    <cellStyle name="Millares 27 3 3 3" xfId="1571" xr:uid="{00000000-0005-0000-0000-000052090000}"/>
    <cellStyle name="Millares 27 3 3 3 2" xfId="4360" xr:uid="{00000000-0005-0000-0000-000053090000}"/>
    <cellStyle name="Millares 27 3 3 4" xfId="4361" xr:uid="{00000000-0005-0000-0000-000054090000}"/>
    <cellStyle name="Millares 27 3 3 4 2" xfId="4362" xr:uid="{00000000-0005-0000-0000-000055090000}"/>
    <cellStyle name="Millares 27 3 3 5" xfId="4363" xr:uid="{00000000-0005-0000-0000-000056090000}"/>
    <cellStyle name="Millares 27 3 4" xfId="1572" xr:uid="{00000000-0005-0000-0000-000057090000}"/>
    <cellStyle name="Millares 27 3 4 2" xfId="4364" xr:uid="{00000000-0005-0000-0000-000058090000}"/>
    <cellStyle name="Millares 27 3 5" xfId="1573" xr:uid="{00000000-0005-0000-0000-000059090000}"/>
    <cellStyle name="Millares 27 3 5 2" xfId="4365" xr:uid="{00000000-0005-0000-0000-00005A090000}"/>
    <cellStyle name="Millares 27 3 6" xfId="1574" xr:uid="{00000000-0005-0000-0000-00005B090000}"/>
    <cellStyle name="Millares 27 3 6 2" xfId="4366" xr:uid="{00000000-0005-0000-0000-00005C090000}"/>
    <cellStyle name="Millares 27 3 7" xfId="4367" xr:uid="{00000000-0005-0000-0000-00005D090000}"/>
    <cellStyle name="Millares 27 4" xfId="241" xr:uid="{00000000-0005-0000-0000-00005E090000}"/>
    <cellStyle name="Millares 27 4 2" xfId="528" xr:uid="{00000000-0005-0000-0000-00005F090000}"/>
    <cellStyle name="Millares 27 4 2 2" xfId="1575" xr:uid="{00000000-0005-0000-0000-000060090000}"/>
    <cellStyle name="Millares 27 4 2 2 2" xfId="4368" xr:uid="{00000000-0005-0000-0000-000061090000}"/>
    <cellStyle name="Millares 27 4 2 3" xfId="1576" xr:uid="{00000000-0005-0000-0000-000062090000}"/>
    <cellStyle name="Millares 27 4 2 3 2" xfId="4369" xr:uid="{00000000-0005-0000-0000-000063090000}"/>
    <cellStyle name="Millares 27 4 2 4" xfId="4370" xr:uid="{00000000-0005-0000-0000-000064090000}"/>
    <cellStyle name="Millares 27 4 2 4 2" xfId="4371" xr:uid="{00000000-0005-0000-0000-000065090000}"/>
    <cellStyle name="Millares 27 4 2 5" xfId="4372" xr:uid="{00000000-0005-0000-0000-000066090000}"/>
    <cellStyle name="Millares 27 4 3" xfId="815" xr:uid="{00000000-0005-0000-0000-000067090000}"/>
    <cellStyle name="Millares 27 4 3 2" xfId="1577" xr:uid="{00000000-0005-0000-0000-000068090000}"/>
    <cellStyle name="Millares 27 4 3 2 2" xfId="4373" xr:uid="{00000000-0005-0000-0000-000069090000}"/>
    <cellStyle name="Millares 27 4 3 3" xfId="1578" xr:uid="{00000000-0005-0000-0000-00006A090000}"/>
    <cellStyle name="Millares 27 4 3 3 2" xfId="4374" xr:uid="{00000000-0005-0000-0000-00006B090000}"/>
    <cellStyle name="Millares 27 4 3 4" xfId="4375" xr:uid="{00000000-0005-0000-0000-00006C090000}"/>
    <cellStyle name="Millares 27 4 3 4 2" xfId="4376" xr:uid="{00000000-0005-0000-0000-00006D090000}"/>
    <cellStyle name="Millares 27 4 3 5" xfId="4377" xr:uid="{00000000-0005-0000-0000-00006E090000}"/>
    <cellStyle name="Millares 27 4 4" xfId="1579" xr:uid="{00000000-0005-0000-0000-00006F090000}"/>
    <cellStyle name="Millares 27 4 4 2" xfId="4378" xr:uid="{00000000-0005-0000-0000-000070090000}"/>
    <cellStyle name="Millares 27 4 5" xfId="1580" xr:uid="{00000000-0005-0000-0000-000071090000}"/>
    <cellStyle name="Millares 27 4 5 2" xfId="4379" xr:uid="{00000000-0005-0000-0000-000072090000}"/>
    <cellStyle name="Millares 27 4 6" xfId="1581" xr:uid="{00000000-0005-0000-0000-000073090000}"/>
    <cellStyle name="Millares 27 4 6 2" xfId="4380" xr:uid="{00000000-0005-0000-0000-000074090000}"/>
    <cellStyle name="Millares 27 4 7" xfId="4381" xr:uid="{00000000-0005-0000-0000-000075090000}"/>
    <cellStyle name="Millares 27 5" xfId="352" xr:uid="{00000000-0005-0000-0000-000076090000}"/>
    <cellStyle name="Millares 27 5 2" xfId="1582" xr:uid="{00000000-0005-0000-0000-000077090000}"/>
    <cellStyle name="Millares 27 5 2 2" xfId="4382" xr:uid="{00000000-0005-0000-0000-000078090000}"/>
    <cellStyle name="Millares 27 5 3" xfId="1583" xr:uid="{00000000-0005-0000-0000-000079090000}"/>
    <cellStyle name="Millares 27 5 3 2" xfId="4383" xr:uid="{00000000-0005-0000-0000-00007A090000}"/>
    <cellStyle name="Millares 27 5 4" xfId="4384" xr:uid="{00000000-0005-0000-0000-00007B090000}"/>
    <cellStyle name="Millares 27 5 4 2" xfId="4385" xr:uid="{00000000-0005-0000-0000-00007C090000}"/>
    <cellStyle name="Millares 27 5 5" xfId="4386" xr:uid="{00000000-0005-0000-0000-00007D090000}"/>
    <cellStyle name="Millares 27 6" xfId="639" xr:uid="{00000000-0005-0000-0000-00007E090000}"/>
    <cellStyle name="Millares 27 6 2" xfId="1584" xr:uid="{00000000-0005-0000-0000-00007F090000}"/>
    <cellStyle name="Millares 27 6 2 2" xfId="4387" xr:uid="{00000000-0005-0000-0000-000080090000}"/>
    <cellStyle name="Millares 27 6 3" xfId="1585" xr:uid="{00000000-0005-0000-0000-000081090000}"/>
    <cellStyle name="Millares 27 6 3 2" xfId="4388" xr:uid="{00000000-0005-0000-0000-000082090000}"/>
    <cellStyle name="Millares 27 6 4" xfId="4389" xr:uid="{00000000-0005-0000-0000-000083090000}"/>
    <cellStyle name="Millares 27 6 4 2" xfId="4390" xr:uid="{00000000-0005-0000-0000-000084090000}"/>
    <cellStyle name="Millares 27 6 5" xfId="4391" xr:uid="{00000000-0005-0000-0000-000085090000}"/>
    <cellStyle name="Millares 27 7" xfId="1586" xr:uid="{00000000-0005-0000-0000-000086090000}"/>
    <cellStyle name="Millares 27 7 2" xfId="4392" xr:uid="{00000000-0005-0000-0000-000087090000}"/>
    <cellStyle name="Millares 27 8" xfId="1587" xr:uid="{00000000-0005-0000-0000-000088090000}"/>
    <cellStyle name="Millares 27 8 2" xfId="4393" xr:uid="{00000000-0005-0000-0000-000089090000}"/>
    <cellStyle name="Millares 27 9" xfId="1588" xr:uid="{00000000-0005-0000-0000-00008A090000}"/>
    <cellStyle name="Millares 27 9 2" xfId="4394" xr:uid="{00000000-0005-0000-0000-00008B090000}"/>
    <cellStyle name="Millares 28" xfId="68" xr:uid="{00000000-0005-0000-0000-00008C090000}"/>
    <cellStyle name="Millares 28 10" xfId="4395" xr:uid="{00000000-0005-0000-0000-00008D090000}"/>
    <cellStyle name="Millares 28 2" xfId="123" xr:uid="{00000000-0005-0000-0000-00008E090000}"/>
    <cellStyle name="Millares 28 2 2" xfId="299" xr:uid="{00000000-0005-0000-0000-00008F090000}"/>
    <cellStyle name="Millares 28 2 2 2" xfId="586" xr:uid="{00000000-0005-0000-0000-000090090000}"/>
    <cellStyle name="Millares 28 2 2 2 2" xfId="1589" xr:uid="{00000000-0005-0000-0000-000091090000}"/>
    <cellStyle name="Millares 28 2 2 2 2 2" xfId="4396" xr:uid="{00000000-0005-0000-0000-000092090000}"/>
    <cellStyle name="Millares 28 2 2 2 3" xfId="1590" xr:uid="{00000000-0005-0000-0000-000093090000}"/>
    <cellStyle name="Millares 28 2 2 2 3 2" xfId="4397" xr:uid="{00000000-0005-0000-0000-000094090000}"/>
    <cellStyle name="Millares 28 2 2 2 4" xfId="4398" xr:uid="{00000000-0005-0000-0000-000095090000}"/>
    <cellStyle name="Millares 28 2 2 2 4 2" xfId="4399" xr:uid="{00000000-0005-0000-0000-000096090000}"/>
    <cellStyle name="Millares 28 2 2 2 5" xfId="4400" xr:uid="{00000000-0005-0000-0000-000097090000}"/>
    <cellStyle name="Millares 28 2 2 3" xfId="873" xr:uid="{00000000-0005-0000-0000-000098090000}"/>
    <cellStyle name="Millares 28 2 2 3 2" xfId="1591" xr:uid="{00000000-0005-0000-0000-000099090000}"/>
    <cellStyle name="Millares 28 2 2 3 2 2" xfId="4401" xr:uid="{00000000-0005-0000-0000-00009A090000}"/>
    <cellStyle name="Millares 28 2 2 3 3" xfId="1592" xr:uid="{00000000-0005-0000-0000-00009B090000}"/>
    <cellStyle name="Millares 28 2 2 3 3 2" xfId="4402" xr:uid="{00000000-0005-0000-0000-00009C090000}"/>
    <cellStyle name="Millares 28 2 2 3 4" xfId="4403" xr:uid="{00000000-0005-0000-0000-00009D090000}"/>
    <cellStyle name="Millares 28 2 2 3 4 2" xfId="4404" xr:uid="{00000000-0005-0000-0000-00009E090000}"/>
    <cellStyle name="Millares 28 2 2 3 5" xfId="4405" xr:uid="{00000000-0005-0000-0000-00009F090000}"/>
    <cellStyle name="Millares 28 2 2 4" xfId="1593" xr:uid="{00000000-0005-0000-0000-0000A0090000}"/>
    <cellStyle name="Millares 28 2 2 4 2" xfId="4406" xr:uid="{00000000-0005-0000-0000-0000A1090000}"/>
    <cellStyle name="Millares 28 2 2 5" xfId="1594" xr:uid="{00000000-0005-0000-0000-0000A2090000}"/>
    <cellStyle name="Millares 28 2 2 5 2" xfId="4407" xr:uid="{00000000-0005-0000-0000-0000A3090000}"/>
    <cellStyle name="Millares 28 2 2 6" xfId="1595" xr:uid="{00000000-0005-0000-0000-0000A4090000}"/>
    <cellStyle name="Millares 28 2 2 6 2" xfId="4408" xr:uid="{00000000-0005-0000-0000-0000A5090000}"/>
    <cellStyle name="Millares 28 2 2 7" xfId="4409" xr:uid="{00000000-0005-0000-0000-0000A6090000}"/>
    <cellStyle name="Millares 28 2 3" xfId="410" xr:uid="{00000000-0005-0000-0000-0000A7090000}"/>
    <cellStyle name="Millares 28 2 3 2" xfId="1596" xr:uid="{00000000-0005-0000-0000-0000A8090000}"/>
    <cellStyle name="Millares 28 2 3 2 2" xfId="4410" xr:uid="{00000000-0005-0000-0000-0000A9090000}"/>
    <cellStyle name="Millares 28 2 3 3" xfId="1597" xr:uid="{00000000-0005-0000-0000-0000AA090000}"/>
    <cellStyle name="Millares 28 2 3 3 2" xfId="4411" xr:uid="{00000000-0005-0000-0000-0000AB090000}"/>
    <cellStyle name="Millares 28 2 3 4" xfId="4412" xr:uid="{00000000-0005-0000-0000-0000AC090000}"/>
    <cellStyle name="Millares 28 2 3 4 2" xfId="4413" xr:uid="{00000000-0005-0000-0000-0000AD090000}"/>
    <cellStyle name="Millares 28 2 3 5" xfId="4414" xr:uid="{00000000-0005-0000-0000-0000AE090000}"/>
    <cellStyle name="Millares 28 2 4" xfId="697" xr:uid="{00000000-0005-0000-0000-0000AF090000}"/>
    <cellStyle name="Millares 28 2 4 2" xfId="1598" xr:uid="{00000000-0005-0000-0000-0000B0090000}"/>
    <cellStyle name="Millares 28 2 4 2 2" xfId="4415" xr:uid="{00000000-0005-0000-0000-0000B1090000}"/>
    <cellStyle name="Millares 28 2 4 3" xfId="1599" xr:uid="{00000000-0005-0000-0000-0000B2090000}"/>
    <cellStyle name="Millares 28 2 4 3 2" xfId="4416" xr:uid="{00000000-0005-0000-0000-0000B3090000}"/>
    <cellStyle name="Millares 28 2 4 4" xfId="4417" xr:uid="{00000000-0005-0000-0000-0000B4090000}"/>
    <cellStyle name="Millares 28 2 4 4 2" xfId="4418" xr:uid="{00000000-0005-0000-0000-0000B5090000}"/>
    <cellStyle name="Millares 28 2 4 5" xfId="4419" xr:uid="{00000000-0005-0000-0000-0000B6090000}"/>
    <cellStyle name="Millares 28 2 5" xfId="1600" xr:uid="{00000000-0005-0000-0000-0000B7090000}"/>
    <cellStyle name="Millares 28 2 5 2" xfId="4420" xr:uid="{00000000-0005-0000-0000-0000B8090000}"/>
    <cellStyle name="Millares 28 2 6" xfId="1601" xr:uid="{00000000-0005-0000-0000-0000B9090000}"/>
    <cellStyle name="Millares 28 2 6 2" xfId="4421" xr:uid="{00000000-0005-0000-0000-0000BA090000}"/>
    <cellStyle name="Millares 28 2 7" xfId="1602" xr:uid="{00000000-0005-0000-0000-0000BB090000}"/>
    <cellStyle name="Millares 28 2 7 2" xfId="4422" xr:uid="{00000000-0005-0000-0000-0000BC090000}"/>
    <cellStyle name="Millares 28 2 8" xfId="4423" xr:uid="{00000000-0005-0000-0000-0000BD090000}"/>
    <cellStyle name="Millares 28 3" xfId="180" xr:uid="{00000000-0005-0000-0000-0000BE090000}"/>
    <cellStyle name="Millares 28 3 2" xfId="467" xr:uid="{00000000-0005-0000-0000-0000BF090000}"/>
    <cellStyle name="Millares 28 3 2 2" xfId="1603" xr:uid="{00000000-0005-0000-0000-0000C0090000}"/>
    <cellStyle name="Millares 28 3 2 2 2" xfId="4424" xr:uid="{00000000-0005-0000-0000-0000C1090000}"/>
    <cellStyle name="Millares 28 3 2 3" xfId="1604" xr:uid="{00000000-0005-0000-0000-0000C2090000}"/>
    <cellStyle name="Millares 28 3 2 3 2" xfId="4425" xr:uid="{00000000-0005-0000-0000-0000C3090000}"/>
    <cellStyle name="Millares 28 3 2 4" xfId="4426" xr:uid="{00000000-0005-0000-0000-0000C4090000}"/>
    <cellStyle name="Millares 28 3 2 4 2" xfId="4427" xr:uid="{00000000-0005-0000-0000-0000C5090000}"/>
    <cellStyle name="Millares 28 3 2 5" xfId="4428" xr:uid="{00000000-0005-0000-0000-0000C6090000}"/>
    <cellStyle name="Millares 28 3 3" xfId="754" xr:uid="{00000000-0005-0000-0000-0000C7090000}"/>
    <cellStyle name="Millares 28 3 3 2" xfId="1605" xr:uid="{00000000-0005-0000-0000-0000C8090000}"/>
    <cellStyle name="Millares 28 3 3 2 2" xfId="4429" xr:uid="{00000000-0005-0000-0000-0000C9090000}"/>
    <cellStyle name="Millares 28 3 3 3" xfId="1606" xr:uid="{00000000-0005-0000-0000-0000CA090000}"/>
    <cellStyle name="Millares 28 3 3 3 2" xfId="4430" xr:uid="{00000000-0005-0000-0000-0000CB090000}"/>
    <cellStyle name="Millares 28 3 3 4" xfId="4431" xr:uid="{00000000-0005-0000-0000-0000CC090000}"/>
    <cellStyle name="Millares 28 3 3 4 2" xfId="4432" xr:uid="{00000000-0005-0000-0000-0000CD090000}"/>
    <cellStyle name="Millares 28 3 3 5" xfId="4433" xr:uid="{00000000-0005-0000-0000-0000CE090000}"/>
    <cellStyle name="Millares 28 3 4" xfId="1607" xr:uid="{00000000-0005-0000-0000-0000CF090000}"/>
    <cellStyle name="Millares 28 3 4 2" xfId="4434" xr:uid="{00000000-0005-0000-0000-0000D0090000}"/>
    <cellStyle name="Millares 28 3 5" xfId="1608" xr:uid="{00000000-0005-0000-0000-0000D1090000}"/>
    <cellStyle name="Millares 28 3 5 2" xfId="4435" xr:uid="{00000000-0005-0000-0000-0000D2090000}"/>
    <cellStyle name="Millares 28 3 6" xfId="1609" xr:uid="{00000000-0005-0000-0000-0000D3090000}"/>
    <cellStyle name="Millares 28 3 6 2" xfId="4436" xr:uid="{00000000-0005-0000-0000-0000D4090000}"/>
    <cellStyle name="Millares 28 3 7" xfId="4437" xr:uid="{00000000-0005-0000-0000-0000D5090000}"/>
    <cellStyle name="Millares 28 4" xfId="244" xr:uid="{00000000-0005-0000-0000-0000D6090000}"/>
    <cellStyle name="Millares 28 4 2" xfId="531" xr:uid="{00000000-0005-0000-0000-0000D7090000}"/>
    <cellStyle name="Millares 28 4 2 2" xfId="1610" xr:uid="{00000000-0005-0000-0000-0000D8090000}"/>
    <cellStyle name="Millares 28 4 2 2 2" xfId="4438" xr:uid="{00000000-0005-0000-0000-0000D9090000}"/>
    <cellStyle name="Millares 28 4 2 3" xfId="1611" xr:uid="{00000000-0005-0000-0000-0000DA090000}"/>
    <cellStyle name="Millares 28 4 2 3 2" xfId="4439" xr:uid="{00000000-0005-0000-0000-0000DB090000}"/>
    <cellStyle name="Millares 28 4 2 4" xfId="4440" xr:uid="{00000000-0005-0000-0000-0000DC090000}"/>
    <cellStyle name="Millares 28 4 2 4 2" xfId="4441" xr:uid="{00000000-0005-0000-0000-0000DD090000}"/>
    <cellStyle name="Millares 28 4 2 5" xfId="4442" xr:uid="{00000000-0005-0000-0000-0000DE090000}"/>
    <cellStyle name="Millares 28 4 3" xfId="818" xr:uid="{00000000-0005-0000-0000-0000DF090000}"/>
    <cellStyle name="Millares 28 4 3 2" xfId="1612" xr:uid="{00000000-0005-0000-0000-0000E0090000}"/>
    <cellStyle name="Millares 28 4 3 2 2" xfId="4443" xr:uid="{00000000-0005-0000-0000-0000E1090000}"/>
    <cellStyle name="Millares 28 4 3 3" xfId="1613" xr:uid="{00000000-0005-0000-0000-0000E2090000}"/>
    <cellStyle name="Millares 28 4 3 3 2" xfId="4444" xr:uid="{00000000-0005-0000-0000-0000E3090000}"/>
    <cellStyle name="Millares 28 4 3 4" xfId="4445" xr:uid="{00000000-0005-0000-0000-0000E4090000}"/>
    <cellStyle name="Millares 28 4 3 4 2" xfId="4446" xr:uid="{00000000-0005-0000-0000-0000E5090000}"/>
    <cellStyle name="Millares 28 4 3 5" xfId="4447" xr:uid="{00000000-0005-0000-0000-0000E6090000}"/>
    <cellStyle name="Millares 28 4 4" xfId="1614" xr:uid="{00000000-0005-0000-0000-0000E7090000}"/>
    <cellStyle name="Millares 28 4 4 2" xfId="4448" xr:uid="{00000000-0005-0000-0000-0000E8090000}"/>
    <cellStyle name="Millares 28 4 5" xfId="1615" xr:uid="{00000000-0005-0000-0000-0000E9090000}"/>
    <cellStyle name="Millares 28 4 5 2" xfId="4449" xr:uid="{00000000-0005-0000-0000-0000EA090000}"/>
    <cellStyle name="Millares 28 4 6" xfId="1616" xr:uid="{00000000-0005-0000-0000-0000EB090000}"/>
    <cellStyle name="Millares 28 4 6 2" xfId="4450" xr:uid="{00000000-0005-0000-0000-0000EC090000}"/>
    <cellStyle name="Millares 28 4 7" xfId="4451" xr:uid="{00000000-0005-0000-0000-0000ED090000}"/>
    <cellStyle name="Millares 28 5" xfId="355" xr:uid="{00000000-0005-0000-0000-0000EE090000}"/>
    <cellStyle name="Millares 28 5 2" xfId="1617" xr:uid="{00000000-0005-0000-0000-0000EF090000}"/>
    <cellStyle name="Millares 28 5 2 2" xfId="4452" xr:uid="{00000000-0005-0000-0000-0000F0090000}"/>
    <cellStyle name="Millares 28 5 3" xfId="1618" xr:uid="{00000000-0005-0000-0000-0000F1090000}"/>
    <cellStyle name="Millares 28 5 3 2" xfId="4453" xr:uid="{00000000-0005-0000-0000-0000F2090000}"/>
    <cellStyle name="Millares 28 5 4" xfId="4454" xr:uid="{00000000-0005-0000-0000-0000F3090000}"/>
    <cellStyle name="Millares 28 5 4 2" xfId="4455" xr:uid="{00000000-0005-0000-0000-0000F4090000}"/>
    <cellStyle name="Millares 28 5 5" xfId="4456" xr:uid="{00000000-0005-0000-0000-0000F5090000}"/>
    <cellStyle name="Millares 28 6" xfId="642" xr:uid="{00000000-0005-0000-0000-0000F6090000}"/>
    <cellStyle name="Millares 28 6 2" xfId="1619" xr:uid="{00000000-0005-0000-0000-0000F7090000}"/>
    <cellStyle name="Millares 28 6 2 2" xfId="4457" xr:uid="{00000000-0005-0000-0000-0000F8090000}"/>
    <cellStyle name="Millares 28 6 3" xfId="1620" xr:uid="{00000000-0005-0000-0000-0000F9090000}"/>
    <cellStyle name="Millares 28 6 3 2" xfId="4458" xr:uid="{00000000-0005-0000-0000-0000FA090000}"/>
    <cellStyle name="Millares 28 6 4" xfId="4459" xr:uid="{00000000-0005-0000-0000-0000FB090000}"/>
    <cellStyle name="Millares 28 6 4 2" xfId="4460" xr:uid="{00000000-0005-0000-0000-0000FC090000}"/>
    <cellStyle name="Millares 28 6 5" xfId="4461" xr:uid="{00000000-0005-0000-0000-0000FD090000}"/>
    <cellStyle name="Millares 28 7" xfId="1621" xr:uid="{00000000-0005-0000-0000-0000FE090000}"/>
    <cellStyle name="Millares 28 7 2" xfId="4462" xr:uid="{00000000-0005-0000-0000-0000FF090000}"/>
    <cellStyle name="Millares 28 8" xfId="1622" xr:uid="{00000000-0005-0000-0000-0000000A0000}"/>
    <cellStyle name="Millares 28 8 2" xfId="4463" xr:uid="{00000000-0005-0000-0000-0000010A0000}"/>
    <cellStyle name="Millares 28 9" xfId="1623" xr:uid="{00000000-0005-0000-0000-0000020A0000}"/>
    <cellStyle name="Millares 28 9 2" xfId="4464" xr:uid="{00000000-0005-0000-0000-0000030A0000}"/>
    <cellStyle name="Millares 29" xfId="69" xr:uid="{00000000-0005-0000-0000-0000040A0000}"/>
    <cellStyle name="Millares 29 10" xfId="4465" xr:uid="{00000000-0005-0000-0000-0000050A0000}"/>
    <cellStyle name="Millares 29 2" xfId="124" xr:uid="{00000000-0005-0000-0000-0000060A0000}"/>
    <cellStyle name="Millares 29 2 2" xfId="300" xr:uid="{00000000-0005-0000-0000-0000070A0000}"/>
    <cellStyle name="Millares 29 2 2 2" xfId="587" xr:uid="{00000000-0005-0000-0000-0000080A0000}"/>
    <cellStyle name="Millares 29 2 2 2 2" xfId="1624" xr:uid="{00000000-0005-0000-0000-0000090A0000}"/>
    <cellStyle name="Millares 29 2 2 2 2 2" xfId="4466" xr:uid="{00000000-0005-0000-0000-00000A0A0000}"/>
    <cellStyle name="Millares 29 2 2 2 3" xfId="1625" xr:uid="{00000000-0005-0000-0000-00000B0A0000}"/>
    <cellStyle name="Millares 29 2 2 2 3 2" xfId="4467" xr:uid="{00000000-0005-0000-0000-00000C0A0000}"/>
    <cellStyle name="Millares 29 2 2 2 4" xfId="4468" xr:uid="{00000000-0005-0000-0000-00000D0A0000}"/>
    <cellStyle name="Millares 29 2 2 2 4 2" xfId="4469" xr:uid="{00000000-0005-0000-0000-00000E0A0000}"/>
    <cellStyle name="Millares 29 2 2 2 5" xfId="4470" xr:uid="{00000000-0005-0000-0000-00000F0A0000}"/>
    <cellStyle name="Millares 29 2 2 3" xfId="874" xr:uid="{00000000-0005-0000-0000-0000100A0000}"/>
    <cellStyle name="Millares 29 2 2 3 2" xfId="1626" xr:uid="{00000000-0005-0000-0000-0000110A0000}"/>
    <cellStyle name="Millares 29 2 2 3 2 2" xfId="4471" xr:uid="{00000000-0005-0000-0000-0000120A0000}"/>
    <cellStyle name="Millares 29 2 2 3 3" xfId="1627" xr:uid="{00000000-0005-0000-0000-0000130A0000}"/>
    <cellStyle name="Millares 29 2 2 3 3 2" xfId="4472" xr:uid="{00000000-0005-0000-0000-0000140A0000}"/>
    <cellStyle name="Millares 29 2 2 3 4" xfId="4473" xr:uid="{00000000-0005-0000-0000-0000150A0000}"/>
    <cellStyle name="Millares 29 2 2 3 4 2" xfId="4474" xr:uid="{00000000-0005-0000-0000-0000160A0000}"/>
    <cellStyle name="Millares 29 2 2 3 5" xfId="4475" xr:uid="{00000000-0005-0000-0000-0000170A0000}"/>
    <cellStyle name="Millares 29 2 2 4" xfId="1628" xr:uid="{00000000-0005-0000-0000-0000180A0000}"/>
    <cellStyle name="Millares 29 2 2 4 2" xfId="4476" xr:uid="{00000000-0005-0000-0000-0000190A0000}"/>
    <cellStyle name="Millares 29 2 2 5" xfId="1629" xr:uid="{00000000-0005-0000-0000-00001A0A0000}"/>
    <cellStyle name="Millares 29 2 2 5 2" xfId="4477" xr:uid="{00000000-0005-0000-0000-00001B0A0000}"/>
    <cellStyle name="Millares 29 2 2 6" xfId="1630" xr:uid="{00000000-0005-0000-0000-00001C0A0000}"/>
    <cellStyle name="Millares 29 2 2 6 2" xfId="4478" xr:uid="{00000000-0005-0000-0000-00001D0A0000}"/>
    <cellStyle name="Millares 29 2 2 7" xfId="4479" xr:uid="{00000000-0005-0000-0000-00001E0A0000}"/>
    <cellStyle name="Millares 29 2 3" xfId="411" xr:uid="{00000000-0005-0000-0000-00001F0A0000}"/>
    <cellStyle name="Millares 29 2 3 2" xfId="1631" xr:uid="{00000000-0005-0000-0000-0000200A0000}"/>
    <cellStyle name="Millares 29 2 3 2 2" xfId="4480" xr:uid="{00000000-0005-0000-0000-0000210A0000}"/>
    <cellStyle name="Millares 29 2 3 3" xfId="1632" xr:uid="{00000000-0005-0000-0000-0000220A0000}"/>
    <cellStyle name="Millares 29 2 3 3 2" xfId="4481" xr:uid="{00000000-0005-0000-0000-0000230A0000}"/>
    <cellStyle name="Millares 29 2 3 4" xfId="4482" xr:uid="{00000000-0005-0000-0000-0000240A0000}"/>
    <cellStyle name="Millares 29 2 3 4 2" xfId="4483" xr:uid="{00000000-0005-0000-0000-0000250A0000}"/>
    <cellStyle name="Millares 29 2 3 5" xfId="4484" xr:uid="{00000000-0005-0000-0000-0000260A0000}"/>
    <cellStyle name="Millares 29 2 4" xfId="698" xr:uid="{00000000-0005-0000-0000-0000270A0000}"/>
    <cellStyle name="Millares 29 2 4 2" xfId="1633" xr:uid="{00000000-0005-0000-0000-0000280A0000}"/>
    <cellStyle name="Millares 29 2 4 2 2" xfId="4485" xr:uid="{00000000-0005-0000-0000-0000290A0000}"/>
    <cellStyle name="Millares 29 2 4 3" xfId="1634" xr:uid="{00000000-0005-0000-0000-00002A0A0000}"/>
    <cellStyle name="Millares 29 2 4 3 2" xfId="4486" xr:uid="{00000000-0005-0000-0000-00002B0A0000}"/>
    <cellStyle name="Millares 29 2 4 4" xfId="4487" xr:uid="{00000000-0005-0000-0000-00002C0A0000}"/>
    <cellStyle name="Millares 29 2 4 4 2" xfId="4488" xr:uid="{00000000-0005-0000-0000-00002D0A0000}"/>
    <cellStyle name="Millares 29 2 4 5" xfId="4489" xr:uid="{00000000-0005-0000-0000-00002E0A0000}"/>
    <cellStyle name="Millares 29 2 5" xfId="1635" xr:uid="{00000000-0005-0000-0000-00002F0A0000}"/>
    <cellStyle name="Millares 29 2 5 2" xfId="4490" xr:uid="{00000000-0005-0000-0000-0000300A0000}"/>
    <cellStyle name="Millares 29 2 6" xfId="1636" xr:uid="{00000000-0005-0000-0000-0000310A0000}"/>
    <cellStyle name="Millares 29 2 6 2" xfId="4491" xr:uid="{00000000-0005-0000-0000-0000320A0000}"/>
    <cellStyle name="Millares 29 2 7" xfId="1637" xr:uid="{00000000-0005-0000-0000-0000330A0000}"/>
    <cellStyle name="Millares 29 2 7 2" xfId="4492" xr:uid="{00000000-0005-0000-0000-0000340A0000}"/>
    <cellStyle name="Millares 29 2 8" xfId="4493" xr:uid="{00000000-0005-0000-0000-0000350A0000}"/>
    <cellStyle name="Millares 29 3" xfId="181" xr:uid="{00000000-0005-0000-0000-0000360A0000}"/>
    <cellStyle name="Millares 29 3 2" xfId="468" xr:uid="{00000000-0005-0000-0000-0000370A0000}"/>
    <cellStyle name="Millares 29 3 2 2" xfId="1638" xr:uid="{00000000-0005-0000-0000-0000380A0000}"/>
    <cellStyle name="Millares 29 3 2 2 2" xfId="4494" xr:uid="{00000000-0005-0000-0000-0000390A0000}"/>
    <cellStyle name="Millares 29 3 2 3" xfId="1639" xr:uid="{00000000-0005-0000-0000-00003A0A0000}"/>
    <cellStyle name="Millares 29 3 2 3 2" xfId="4495" xr:uid="{00000000-0005-0000-0000-00003B0A0000}"/>
    <cellStyle name="Millares 29 3 2 4" xfId="4496" xr:uid="{00000000-0005-0000-0000-00003C0A0000}"/>
    <cellStyle name="Millares 29 3 2 4 2" xfId="4497" xr:uid="{00000000-0005-0000-0000-00003D0A0000}"/>
    <cellStyle name="Millares 29 3 2 5" xfId="4498" xr:uid="{00000000-0005-0000-0000-00003E0A0000}"/>
    <cellStyle name="Millares 29 3 3" xfId="755" xr:uid="{00000000-0005-0000-0000-00003F0A0000}"/>
    <cellStyle name="Millares 29 3 3 2" xfId="1640" xr:uid="{00000000-0005-0000-0000-0000400A0000}"/>
    <cellStyle name="Millares 29 3 3 2 2" xfId="4499" xr:uid="{00000000-0005-0000-0000-0000410A0000}"/>
    <cellStyle name="Millares 29 3 3 3" xfId="1641" xr:uid="{00000000-0005-0000-0000-0000420A0000}"/>
    <cellStyle name="Millares 29 3 3 3 2" xfId="4500" xr:uid="{00000000-0005-0000-0000-0000430A0000}"/>
    <cellStyle name="Millares 29 3 3 4" xfId="4501" xr:uid="{00000000-0005-0000-0000-0000440A0000}"/>
    <cellStyle name="Millares 29 3 3 4 2" xfId="4502" xr:uid="{00000000-0005-0000-0000-0000450A0000}"/>
    <cellStyle name="Millares 29 3 3 5" xfId="4503" xr:uid="{00000000-0005-0000-0000-0000460A0000}"/>
    <cellStyle name="Millares 29 3 4" xfId="1642" xr:uid="{00000000-0005-0000-0000-0000470A0000}"/>
    <cellStyle name="Millares 29 3 4 2" xfId="4504" xr:uid="{00000000-0005-0000-0000-0000480A0000}"/>
    <cellStyle name="Millares 29 3 5" xfId="1643" xr:uid="{00000000-0005-0000-0000-0000490A0000}"/>
    <cellStyle name="Millares 29 3 5 2" xfId="4505" xr:uid="{00000000-0005-0000-0000-00004A0A0000}"/>
    <cellStyle name="Millares 29 3 6" xfId="1644" xr:uid="{00000000-0005-0000-0000-00004B0A0000}"/>
    <cellStyle name="Millares 29 3 6 2" xfId="4506" xr:uid="{00000000-0005-0000-0000-00004C0A0000}"/>
    <cellStyle name="Millares 29 3 7" xfId="4507" xr:uid="{00000000-0005-0000-0000-00004D0A0000}"/>
    <cellStyle name="Millares 29 4" xfId="245" xr:uid="{00000000-0005-0000-0000-00004E0A0000}"/>
    <cellStyle name="Millares 29 4 2" xfId="532" xr:uid="{00000000-0005-0000-0000-00004F0A0000}"/>
    <cellStyle name="Millares 29 4 2 2" xfId="1645" xr:uid="{00000000-0005-0000-0000-0000500A0000}"/>
    <cellStyle name="Millares 29 4 2 2 2" xfId="4508" xr:uid="{00000000-0005-0000-0000-0000510A0000}"/>
    <cellStyle name="Millares 29 4 2 3" xfId="1646" xr:uid="{00000000-0005-0000-0000-0000520A0000}"/>
    <cellStyle name="Millares 29 4 2 3 2" xfId="4509" xr:uid="{00000000-0005-0000-0000-0000530A0000}"/>
    <cellStyle name="Millares 29 4 2 4" xfId="4510" xr:uid="{00000000-0005-0000-0000-0000540A0000}"/>
    <cellStyle name="Millares 29 4 2 4 2" xfId="4511" xr:uid="{00000000-0005-0000-0000-0000550A0000}"/>
    <cellStyle name="Millares 29 4 2 5" xfId="4512" xr:uid="{00000000-0005-0000-0000-0000560A0000}"/>
    <cellStyle name="Millares 29 4 3" xfId="819" xr:uid="{00000000-0005-0000-0000-0000570A0000}"/>
    <cellStyle name="Millares 29 4 3 2" xfId="1647" xr:uid="{00000000-0005-0000-0000-0000580A0000}"/>
    <cellStyle name="Millares 29 4 3 2 2" xfId="4513" xr:uid="{00000000-0005-0000-0000-0000590A0000}"/>
    <cellStyle name="Millares 29 4 3 3" xfId="1648" xr:uid="{00000000-0005-0000-0000-00005A0A0000}"/>
    <cellStyle name="Millares 29 4 3 3 2" xfId="4514" xr:uid="{00000000-0005-0000-0000-00005B0A0000}"/>
    <cellStyle name="Millares 29 4 3 4" xfId="4515" xr:uid="{00000000-0005-0000-0000-00005C0A0000}"/>
    <cellStyle name="Millares 29 4 3 4 2" xfId="4516" xr:uid="{00000000-0005-0000-0000-00005D0A0000}"/>
    <cellStyle name="Millares 29 4 3 5" xfId="4517" xr:uid="{00000000-0005-0000-0000-00005E0A0000}"/>
    <cellStyle name="Millares 29 4 4" xfId="1649" xr:uid="{00000000-0005-0000-0000-00005F0A0000}"/>
    <cellStyle name="Millares 29 4 4 2" xfId="4518" xr:uid="{00000000-0005-0000-0000-0000600A0000}"/>
    <cellStyle name="Millares 29 4 5" xfId="1650" xr:uid="{00000000-0005-0000-0000-0000610A0000}"/>
    <cellStyle name="Millares 29 4 5 2" xfId="4519" xr:uid="{00000000-0005-0000-0000-0000620A0000}"/>
    <cellStyle name="Millares 29 4 6" xfId="1651" xr:uid="{00000000-0005-0000-0000-0000630A0000}"/>
    <cellStyle name="Millares 29 4 6 2" xfId="4520" xr:uid="{00000000-0005-0000-0000-0000640A0000}"/>
    <cellStyle name="Millares 29 4 7" xfId="4521" xr:uid="{00000000-0005-0000-0000-0000650A0000}"/>
    <cellStyle name="Millares 29 5" xfId="356" xr:uid="{00000000-0005-0000-0000-0000660A0000}"/>
    <cellStyle name="Millares 29 5 2" xfId="1652" xr:uid="{00000000-0005-0000-0000-0000670A0000}"/>
    <cellStyle name="Millares 29 5 2 2" xfId="4522" xr:uid="{00000000-0005-0000-0000-0000680A0000}"/>
    <cellStyle name="Millares 29 5 3" xfId="1653" xr:uid="{00000000-0005-0000-0000-0000690A0000}"/>
    <cellStyle name="Millares 29 5 3 2" xfId="4523" xr:uid="{00000000-0005-0000-0000-00006A0A0000}"/>
    <cellStyle name="Millares 29 5 4" xfId="4524" xr:uid="{00000000-0005-0000-0000-00006B0A0000}"/>
    <cellStyle name="Millares 29 5 4 2" xfId="4525" xr:uid="{00000000-0005-0000-0000-00006C0A0000}"/>
    <cellStyle name="Millares 29 5 5" xfId="4526" xr:uid="{00000000-0005-0000-0000-00006D0A0000}"/>
    <cellStyle name="Millares 29 6" xfId="643" xr:uid="{00000000-0005-0000-0000-00006E0A0000}"/>
    <cellStyle name="Millares 29 6 2" xfId="1654" xr:uid="{00000000-0005-0000-0000-00006F0A0000}"/>
    <cellStyle name="Millares 29 6 2 2" xfId="4527" xr:uid="{00000000-0005-0000-0000-0000700A0000}"/>
    <cellStyle name="Millares 29 6 3" xfId="1655" xr:uid="{00000000-0005-0000-0000-0000710A0000}"/>
    <cellStyle name="Millares 29 6 3 2" xfId="4528" xr:uid="{00000000-0005-0000-0000-0000720A0000}"/>
    <cellStyle name="Millares 29 6 4" xfId="4529" xr:uid="{00000000-0005-0000-0000-0000730A0000}"/>
    <cellStyle name="Millares 29 6 4 2" xfId="4530" xr:uid="{00000000-0005-0000-0000-0000740A0000}"/>
    <cellStyle name="Millares 29 6 5" xfId="4531" xr:uid="{00000000-0005-0000-0000-0000750A0000}"/>
    <cellStyle name="Millares 29 7" xfId="1656" xr:uid="{00000000-0005-0000-0000-0000760A0000}"/>
    <cellStyle name="Millares 29 7 2" xfId="4532" xr:uid="{00000000-0005-0000-0000-0000770A0000}"/>
    <cellStyle name="Millares 29 8" xfId="1657" xr:uid="{00000000-0005-0000-0000-0000780A0000}"/>
    <cellStyle name="Millares 29 8 2" xfId="4533" xr:uid="{00000000-0005-0000-0000-0000790A0000}"/>
    <cellStyle name="Millares 29 9" xfId="1658" xr:uid="{00000000-0005-0000-0000-00007A0A0000}"/>
    <cellStyle name="Millares 29 9 2" xfId="4534" xr:uid="{00000000-0005-0000-0000-00007B0A0000}"/>
    <cellStyle name="Millares 3" xfId="6" xr:uid="{00000000-0005-0000-0000-00007C0A0000}"/>
    <cellStyle name="Millares 3 2" xfId="1659" xr:uid="{00000000-0005-0000-0000-00007D0A0000}"/>
    <cellStyle name="Millares 3 2 2" xfId="7048" xr:uid="{00000000-0005-0000-0000-00007E0A0000}"/>
    <cellStyle name="Millares 3 3" xfId="1660" xr:uid="{00000000-0005-0000-0000-00007F0A0000}"/>
    <cellStyle name="Millares 3 3 2" xfId="7049" xr:uid="{00000000-0005-0000-0000-0000800A0000}"/>
    <cellStyle name="Millares 3 3 3" xfId="7058" xr:uid="{00000000-0005-0000-0000-0000810A0000}"/>
    <cellStyle name="Millares 30" xfId="183" xr:uid="{00000000-0005-0000-0000-0000820A0000}"/>
    <cellStyle name="Millares 30 2" xfId="470" xr:uid="{00000000-0005-0000-0000-0000830A0000}"/>
    <cellStyle name="Millares 30 2 2" xfId="1661" xr:uid="{00000000-0005-0000-0000-0000840A0000}"/>
    <cellStyle name="Millares 30 2 2 2" xfId="4535" xr:uid="{00000000-0005-0000-0000-0000850A0000}"/>
    <cellStyle name="Millares 30 2 3" xfId="1662" xr:uid="{00000000-0005-0000-0000-0000860A0000}"/>
    <cellStyle name="Millares 30 2 3 2" xfId="4536" xr:uid="{00000000-0005-0000-0000-0000870A0000}"/>
    <cellStyle name="Millares 30 2 4" xfId="4537" xr:uid="{00000000-0005-0000-0000-0000880A0000}"/>
    <cellStyle name="Millares 30 2 4 2" xfId="4538" xr:uid="{00000000-0005-0000-0000-0000890A0000}"/>
    <cellStyle name="Millares 30 2 5" xfId="4539" xr:uid="{00000000-0005-0000-0000-00008A0A0000}"/>
    <cellStyle name="Millares 30 3" xfId="757" xr:uid="{00000000-0005-0000-0000-00008B0A0000}"/>
    <cellStyle name="Millares 30 3 2" xfId="1663" xr:uid="{00000000-0005-0000-0000-00008C0A0000}"/>
    <cellStyle name="Millares 30 3 2 2" xfId="4540" xr:uid="{00000000-0005-0000-0000-00008D0A0000}"/>
    <cellStyle name="Millares 30 3 3" xfId="1664" xr:uid="{00000000-0005-0000-0000-00008E0A0000}"/>
    <cellStyle name="Millares 30 3 3 2" xfId="4541" xr:uid="{00000000-0005-0000-0000-00008F0A0000}"/>
    <cellStyle name="Millares 30 3 4" xfId="4542" xr:uid="{00000000-0005-0000-0000-0000900A0000}"/>
    <cellStyle name="Millares 30 3 4 2" xfId="4543" xr:uid="{00000000-0005-0000-0000-0000910A0000}"/>
    <cellStyle name="Millares 30 3 5" xfId="4544" xr:uid="{00000000-0005-0000-0000-0000920A0000}"/>
    <cellStyle name="Millares 30 4" xfId="1665" xr:uid="{00000000-0005-0000-0000-0000930A0000}"/>
    <cellStyle name="Millares 30 4 2" xfId="4545" xr:uid="{00000000-0005-0000-0000-0000940A0000}"/>
    <cellStyle name="Millares 30 5" xfId="1666" xr:uid="{00000000-0005-0000-0000-0000950A0000}"/>
    <cellStyle name="Millares 30 5 2" xfId="4546" xr:uid="{00000000-0005-0000-0000-0000960A0000}"/>
    <cellStyle name="Millares 30 6" xfId="1667" xr:uid="{00000000-0005-0000-0000-0000970A0000}"/>
    <cellStyle name="Millares 30 6 2" xfId="4547" xr:uid="{00000000-0005-0000-0000-0000980A0000}"/>
    <cellStyle name="Millares 30 7" xfId="4548" xr:uid="{00000000-0005-0000-0000-0000990A0000}"/>
    <cellStyle name="Millares 31" xfId="190" xr:uid="{00000000-0005-0000-0000-00009A0A0000}"/>
    <cellStyle name="Millares 31 2" xfId="477" xr:uid="{00000000-0005-0000-0000-00009B0A0000}"/>
    <cellStyle name="Millares 31 2 2" xfId="1668" xr:uid="{00000000-0005-0000-0000-00009C0A0000}"/>
    <cellStyle name="Millares 31 2 2 2" xfId="4549" xr:uid="{00000000-0005-0000-0000-00009D0A0000}"/>
    <cellStyle name="Millares 31 2 3" xfId="1669" xr:uid="{00000000-0005-0000-0000-00009E0A0000}"/>
    <cellStyle name="Millares 31 2 3 2" xfId="4550" xr:uid="{00000000-0005-0000-0000-00009F0A0000}"/>
    <cellStyle name="Millares 31 2 4" xfId="4551" xr:uid="{00000000-0005-0000-0000-0000A00A0000}"/>
    <cellStyle name="Millares 31 2 4 2" xfId="4552" xr:uid="{00000000-0005-0000-0000-0000A10A0000}"/>
    <cellStyle name="Millares 31 2 5" xfId="4553" xr:uid="{00000000-0005-0000-0000-0000A20A0000}"/>
    <cellStyle name="Millares 31 3" xfId="764" xr:uid="{00000000-0005-0000-0000-0000A30A0000}"/>
    <cellStyle name="Millares 31 3 2" xfId="1670" xr:uid="{00000000-0005-0000-0000-0000A40A0000}"/>
    <cellStyle name="Millares 31 3 2 2" xfId="4554" xr:uid="{00000000-0005-0000-0000-0000A50A0000}"/>
    <cellStyle name="Millares 31 3 3" xfId="1671" xr:uid="{00000000-0005-0000-0000-0000A60A0000}"/>
    <cellStyle name="Millares 31 3 3 2" xfId="4555" xr:uid="{00000000-0005-0000-0000-0000A70A0000}"/>
    <cellStyle name="Millares 31 3 4" xfId="4556" xr:uid="{00000000-0005-0000-0000-0000A80A0000}"/>
    <cellStyle name="Millares 31 3 4 2" xfId="4557" xr:uid="{00000000-0005-0000-0000-0000A90A0000}"/>
    <cellStyle name="Millares 31 3 5" xfId="4558" xr:uid="{00000000-0005-0000-0000-0000AA0A0000}"/>
    <cellStyle name="Millares 31 4" xfId="1672" xr:uid="{00000000-0005-0000-0000-0000AB0A0000}"/>
    <cellStyle name="Millares 31 4 2" xfId="4559" xr:uid="{00000000-0005-0000-0000-0000AC0A0000}"/>
    <cellStyle name="Millares 31 5" xfId="1673" xr:uid="{00000000-0005-0000-0000-0000AD0A0000}"/>
    <cellStyle name="Millares 31 5 2" xfId="4560" xr:uid="{00000000-0005-0000-0000-0000AE0A0000}"/>
    <cellStyle name="Millares 31 6" xfId="1674" xr:uid="{00000000-0005-0000-0000-0000AF0A0000}"/>
    <cellStyle name="Millares 31 6 2" xfId="4561" xr:uid="{00000000-0005-0000-0000-0000B00A0000}"/>
    <cellStyle name="Millares 31 7" xfId="4562" xr:uid="{00000000-0005-0000-0000-0000B10A0000}"/>
    <cellStyle name="Millares 32" xfId="1675" xr:uid="{00000000-0005-0000-0000-0000B20A0000}"/>
    <cellStyle name="Millares 33" xfId="1676" xr:uid="{00000000-0005-0000-0000-0000B30A0000}"/>
    <cellStyle name="Millares 34" xfId="4563" xr:uid="{00000000-0005-0000-0000-0000B40A0000}"/>
    <cellStyle name="Millares 35" xfId="4564" xr:uid="{00000000-0005-0000-0000-0000B50A0000}"/>
    <cellStyle name="Millares 36" xfId="7051" xr:uid="{00000000-0005-0000-0000-0000B60A0000}"/>
    <cellStyle name="Millares 4" xfId="2" xr:uid="{00000000-0005-0000-0000-0000B70A0000}"/>
    <cellStyle name="Millares 4 10" xfId="1677" xr:uid="{00000000-0005-0000-0000-0000B80A0000}"/>
    <cellStyle name="Millares 4 11" xfId="4565" xr:uid="{00000000-0005-0000-0000-0000B90A0000}"/>
    <cellStyle name="Millares 4 2" xfId="75" xr:uid="{00000000-0005-0000-0000-0000BA0A0000}"/>
    <cellStyle name="Millares 4 2 2" xfId="251" xr:uid="{00000000-0005-0000-0000-0000BB0A0000}"/>
    <cellStyle name="Millares 4 2 2 2" xfId="538" xr:uid="{00000000-0005-0000-0000-0000BC0A0000}"/>
    <cellStyle name="Millares 4 2 2 2 2" xfId="1678" xr:uid="{00000000-0005-0000-0000-0000BD0A0000}"/>
    <cellStyle name="Millares 4 2 2 2 2 2" xfId="4566" xr:uid="{00000000-0005-0000-0000-0000BE0A0000}"/>
    <cellStyle name="Millares 4 2 2 2 3" xfId="1679" xr:uid="{00000000-0005-0000-0000-0000BF0A0000}"/>
    <cellStyle name="Millares 4 2 2 2 3 2" xfId="4567" xr:uid="{00000000-0005-0000-0000-0000C00A0000}"/>
    <cellStyle name="Millares 4 2 2 2 4" xfId="4568" xr:uid="{00000000-0005-0000-0000-0000C10A0000}"/>
    <cellStyle name="Millares 4 2 2 2 4 2" xfId="4569" xr:uid="{00000000-0005-0000-0000-0000C20A0000}"/>
    <cellStyle name="Millares 4 2 2 2 5" xfId="4570" xr:uid="{00000000-0005-0000-0000-0000C30A0000}"/>
    <cellStyle name="Millares 4 2 2 3" xfId="825" xr:uid="{00000000-0005-0000-0000-0000C40A0000}"/>
    <cellStyle name="Millares 4 2 2 3 2" xfId="1680" xr:uid="{00000000-0005-0000-0000-0000C50A0000}"/>
    <cellStyle name="Millares 4 2 2 3 2 2" xfId="4571" xr:uid="{00000000-0005-0000-0000-0000C60A0000}"/>
    <cellStyle name="Millares 4 2 2 3 3" xfId="1681" xr:uid="{00000000-0005-0000-0000-0000C70A0000}"/>
    <cellStyle name="Millares 4 2 2 3 3 2" xfId="4572" xr:uid="{00000000-0005-0000-0000-0000C80A0000}"/>
    <cellStyle name="Millares 4 2 2 3 4" xfId="4573" xr:uid="{00000000-0005-0000-0000-0000C90A0000}"/>
    <cellStyle name="Millares 4 2 2 3 4 2" xfId="4574" xr:uid="{00000000-0005-0000-0000-0000CA0A0000}"/>
    <cellStyle name="Millares 4 2 2 3 5" xfId="4575" xr:uid="{00000000-0005-0000-0000-0000CB0A0000}"/>
    <cellStyle name="Millares 4 2 2 4" xfId="1682" xr:uid="{00000000-0005-0000-0000-0000CC0A0000}"/>
    <cellStyle name="Millares 4 2 2 4 2" xfId="4576" xr:uid="{00000000-0005-0000-0000-0000CD0A0000}"/>
    <cellStyle name="Millares 4 2 2 5" xfId="1683" xr:uid="{00000000-0005-0000-0000-0000CE0A0000}"/>
    <cellStyle name="Millares 4 2 2 5 2" xfId="4577" xr:uid="{00000000-0005-0000-0000-0000CF0A0000}"/>
    <cellStyle name="Millares 4 2 2 6" xfId="1684" xr:uid="{00000000-0005-0000-0000-0000D00A0000}"/>
    <cellStyle name="Millares 4 2 2 6 2" xfId="4578" xr:uid="{00000000-0005-0000-0000-0000D10A0000}"/>
    <cellStyle name="Millares 4 2 2 7" xfId="4579" xr:uid="{00000000-0005-0000-0000-0000D20A0000}"/>
    <cellStyle name="Millares 4 2 3" xfId="362" xr:uid="{00000000-0005-0000-0000-0000D30A0000}"/>
    <cellStyle name="Millares 4 2 3 2" xfId="1685" xr:uid="{00000000-0005-0000-0000-0000D40A0000}"/>
    <cellStyle name="Millares 4 2 3 2 2" xfId="4580" xr:uid="{00000000-0005-0000-0000-0000D50A0000}"/>
    <cellStyle name="Millares 4 2 3 3" xfId="1686" xr:uid="{00000000-0005-0000-0000-0000D60A0000}"/>
    <cellStyle name="Millares 4 2 3 3 2" xfId="4581" xr:uid="{00000000-0005-0000-0000-0000D70A0000}"/>
    <cellStyle name="Millares 4 2 3 4" xfId="4582" xr:uid="{00000000-0005-0000-0000-0000D80A0000}"/>
    <cellStyle name="Millares 4 2 3 4 2" xfId="4583" xr:uid="{00000000-0005-0000-0000-0000D90A0000}"/>
    <cellStyle name="Millares 4 2 3 5" xfId="4584" xr:uid="{00000000-0005-0000-0000-0000DA0A0000}"/>
    <cellStyle name="Millares 4 2 4" xfId="649" xr:uid="{00000000-0005-0000-0000-0000DB0A0000}"/>
    <cellStyle name="Millares 4 2 4 2" xfId="1687" xr:uid="{00000000-0005-0000-0000-0000DC0A0000}"/>
    <cellStyle name="Millares 4 2 4 2 2" xfId="4585" xr:uid="{00000000-0005-0000-0000-0000DD0A0000}"/>
    <cellStyle name="Millares 4 2 4 3" xfId="1688" xr:uid="{00000000-0005-0000-0000-0000DE0A0000}"/>
    <cellStyle name="Millares 4 2 4 3 2" xfId="4586" xr:uid="{00000000-0005-0000-0000-0000DF0A0000}"/>
    <cellStyle name="Millares 4 2 4 4" xfId="4587" xr:uid="{00000000-0005-0000-0000-0000E00A0000}"/>
    <cellStyle name="Millares 4 2 4 4 2" xfId="4588" xr:uid="{00000000-0005-0000-0000-0000E10A0000}"/>
    <cellStyle name="Millares 4 2 4 5" xfId="4589" xr:uid="{00000000-0005-0000-0000-0000E20A0000}"/>
    <cellStyle name="Millares 4 2 5" xfId="1689" xr:uid="{00000000-0005-0000-0000-0000E30A0000}"/>
    <cellStyle name="Millares 4 2 5 2" xfId="4590" xr:uid="{00000000-0005-0000-0000-0000E40A0000}"/>
    <cellStyle name="Millares 4 2 6" xfId="1690" xr:uid="{00000000-0005-0000-0000-0000E50A0000}"/>
    <cellStyle name="Millares 4 2 6 2" xfId="4591" xr:uid="{00000000-0005-0000-0000-0000E60A0000}"/>
    <cellStyle name="Millares 4 2 7" xfId="1691" xr:uid="{00000000-0005-0000-0000-0000E70A0000}"/>
    <cellStyle name="Millares 4 2 7 2" xfId="4592" xr:uid="{00000000-0005-0000-0000-0000E80A0000}"/>
    <cellStyle name="Millares 4 2 8" xfId="4593" xr:uid="{00000000-0005-0000-0000-0000E90A0000}"/>
    <cellStyle name="Millares 4 3" xfId="132" xr:uid="{00000000-0005-0000-0000-0000EA0A0000}"/>
    <cellStyle name="Millares 4 3 2" xfId="419" xr:uid="{00000000-0005-0000-0000-0000EB0A0000}"/>
    <cellStyle name="Millares 4 3 2 2" xfId="1692" xr:uid="{00000000-0005-0000-0000-0000EC0A0000}"/>
    <cellStyle name="Millares 4 3 2 2 2" xfId="4594" xr:uid="{00000000-0005-0000-0000-0000ED0A0000}"/>
    <cellStyle name="Millares 4 3 2 3" xfId="1693" xr:uid="{00000000-0005-0000-0000-0000EE0A0000}"/>
    <cellStyle name="Millares 4 3 2 3 2" xfId="4595" xr:uid="{00000000-0005-0000-0000-0000EF0A0000}"/>
    <cellStyle name="Millares 4 3 2 4" xfId="4596" xr:uid="{00000000-0005-0000-0000-0000F00A0000}"/>
    <cellStyle name="Millares 4 3 2 4 2" xfId="4597" xr:uid="{00000000-0005-0000-0000-0000F10A0000}"/>
    <cellStyle name="Millares 4 3 2 5" xfId="4598" xr:uid="{00000000-0005-0000-0000-0000F20A0000}"/>
    <cellStyle name="Millares 4 3 3" xfId="706" xr:uid="{00000000-0005-0000-0000-0000F30A0000}"/>
    <cellStyle name="Millares 4 3 3 2" xfId="1694" xr:uid="{00000000-0005-0000-0000-0000F40A0000}"/>
    <cellStyle name="Millares 4 3 3 2 2" xfId="4599" xr:uid="{00000000-0005-0000-0000-0000F50A0000}"/>
    <cellStyle name="Millares 4 3 3 3" xfId="1695" xr:uid="{00000000-0005-0000-0000-0000F60A0000}"/>
    <cellStyle name="Millares 4 3 3 3 2" xfId="4600" xr:uid="{00000000-0005-0000-0000-0000F70A0000}"/>
    <cellStyle name="Millares 4 3 3 4" xfId="4601" xr:uid="{00000000-0005-0000-0000-0000F80A0000}"/>
    <cellStyle name="Millares 4 3 3 4 2" xfId="4602" xr:uid="{00000000-0005-0000-0000-0000F90A0000}"/>
    <cellStyle name="Millares 4 3 3 5" xfId="4603" xr:uid="{00000000-0005-0000-0000-0000FA0A0000}"/>
    <cellStyle name="Millares 4 3 4" xfId="1696" xr:uid="{00000000-0005-0000-0000-0000FB0A0000}"/>
    <cellStyle name="Millares 4 3 4 2" xfId="4604" xr:uid="{00000000-0005-0000-0000-0000FC0A0000}"/>
    <cellStyle name="Millares 4 3 5" xfId="1697" xr:uid="{00000000-0005-0000-0000-0000FD0A0000}"/>
    <cellStyle name="Millares 4 3 5 2" xfId="4605" xr:uid="{00000000-0005-0000-0000-0000FE0A0000}"/>
    <cellStyle name="Millares 4 3 6" xfId="1698" xr:uid="{00000000-0005-0000-0000-0000FF0A0000}"/>
    <cellStyle name="Millares 4 3 6 2" xfId="4606" xr:uid="{00000000-0005-0000-0000-0000000B0000}"/>
    <cellStyle name="Millares 4 3 7" xfId="4607" xr:uid="{00000000-0005-0000-0000-0000010B0000}"/>
    <cellStyle name="Millares 4 4" xfId="186" xr:uid="{00000000-0005-0000-0000-0000020B0000}"/>
    <cellStyle name="Millares 4 4 2" xfId="473" xr:uid="{00000000-0005-0000-0000-0000030B0000}"/>
    <cellStyle name="Millares 4 4 2 2" xfId="1699" xr:uid="{00000000-0005-0000-0000-0000040B0000}"/>
    <cellStyle name="Millares 4 4 2 2 2" xfId="4608" xr:uid="{00000000-0005-0000-0000-0000050B0000}"/>
    <cellStyle name="Millares 4 4 2 3" xfId="1700" xr:uid="{00000000-0005-0000-0000-0000060B0000}"/>
    <cellStyle name="Millares 4 4 2 3 2" xfId="4609" xr:uid="{00000000-0005-0000-0000-0000070B0000}"/>
    <cellStyle name="Millares 4 4 2 4" xfId="4610" xr:uid="{00000000-0005-0000-0000-0000080B0000}"/>
    <cellStyle name="Millares 4 4 2 4 2" xfId="4611" xr:uid="{00000000-0005-0000-0000-0000090B0000}"/>
    <cellStyle name="Millares 4 4 2 5" xfId="4612" xr:uid="{00000000-0005-0000-0000-00000A0B0000}"/>
    <cellStyle name="Millares 4 4 3" xfId="760" xr:uid="{00000000-0005-0000-0000-00000B0B0000}"/>
    <cellStyle name="Millares 4 4 3 2" xfId="1701" xr:uid="{00000000-0005-0000-0000-00000C0B0000}"/>
    <cellStyle name="Millares 4 4 3 2 2" xfId="4613" xr:uid="{00000000-0005-0000-0000-00000D0B0000}"/>
    <cellStyle name="Millares 4 4 3 3" xfId="1702" xr:uid="{00000000-0005-0000-0000-00000E0B0000}"/>
    <cellStyle name="Millares 4 4 3 3 2" xfId="4614" xr:uid="{00000000-0005-0000-0000-00000F0B0000}"/>
    <cellStyle name="Millares 4 4 3 4" xfId="4615" xr:uid="{00000000-0005-0000-0000-0000100B0000}"/>
    <cellStyle name="Millares 4 4 3 4 2" xfId="4616" xr:uid="{00000000-0005-0000-0000-0000110B0000}"/>
    <cellStyle name="Millares 4 4 3 5" xfId="4617" xr:uid="{00000000-0005-0000-0000-0000120B0000}"/>
    <cellStyle name="Millares 4 4 4" xfId="1703" xr:uid="{00000000-0005-0000-0000-0000130B0000}"/>
    <cellStyle name="Millares 4 4 4 2" xfId="4618" xr:uid="{00000000-0005-0000-0000-0000140B0000}"/>
    <cellStyle name="Millares 4 4 5" xfId="1704" xr:uid="{00000000-0005-0000-0000-0000150B0000}"/>
    <cellStyle name="Millares 4 4 5 2" xfId="4619" xr:uid="{00000000-0005-0000-0000-0000160B0000}"/>
    <cellStyle name="Millares 4 4 6" xfId="1705" xr:uid="{00000000-0005-0000-0000-0000170B0000}"/>
    <cellStyle name="Millares 4 4 6 2" xfId="4620" xr:uid="{00000000-0005-0000-0000-0000180B0000}"/>
    <cellStyle name="Millares 4 4 7" xfId="4621" xr:uid="{00000000-0005-0000-0000-0000190B0000}"/>
    <cellStyle name="Millares 4 5" xfId="196" xr:uid="{00000000-0005-0000-0000-00001A0B0000}"/>
    <cellStyle name="Millares 4 5 2" xfId="483" xr:uid="{00000000-0005-0000-0000-00001B0B0000}"/>
    <cellStyle name="Millares 4 5 2 2" xfId="1706" xr:uid="{00000000-0005-0000-0000-00001C0B0000}"/>
    <cellStyle name="Millares 4 5 2 2 2" xfId="4622" xr:uid="{00000000-0005-0000-0000-00001D0B0000}"/>
    <cellStyle name="Millares 4 5 2 3" xfId="1707" xr:uid="{00000000-0005-0000-0000-00001E0B0000}"/>
    <cellStyle name="Millares 4 5 2 3 2" xfId="4623" xr:uid="{00000000-0005-0000-0000-00001F0B0000}"/>
    <cellStyle name="Millares 4 5 2 4" xfId="4624" xr:uid="{00000000-0005-0000-0000-0000200B0000}"/>
    <cellStyle name="Millares 4 5 2 4 2" xfId="4625" xr:uid="{00000000-0005-0000-0000-0000210B0000}"/>
    <cellStyle name="Millares 4 5 2 5" xfId="4626" xr:uid="{00000000-0005-0000-0000-0000220B0000}"/>
    <cellStyle name="Millares 4 5 3" xfId="770" xr:uid="{00000000-0005-0000-0000-0000230B0000}"/>
    <cellStyle name="Millares 4 5 3 2" xfId="1708" xr:uid="{00000000-0005-0000-0000-0000240B0000}"/>
    <cellStyle name="Millares 4 5 3 2 2" xfId="4627" xr:uid="{00000000-0005-0000-0000-0000250B0000}"/>
    <cellStyle name="Millares 4 5 3 3" xfId="1709" xr:uid="{00000000-0005-0000-0000-0000260B0000}"/>
    <cellStyle name="Millares 4 5 3 3 2" xfId="4628" xr:uid="{00000000-0005-0000-0000-0000270B0000}"/>
    <cellStyle name="Millares 4 5 3 4" xfId="4629" xr:uid="{00000000-0005-0000-0000-0000280B0000}"/>
    <cellStyle name="Millares 4 5 3 4 2" xfId="4630" xr:uid="{00000000-0005-0000-0000-0000290B0000}"/>
    <cellStyle name="Millares 4 5 3 5" xfId="4631" xr:uid="{00000000-0005-0000-0000-00002A0B0000}"/>
    <cellStyle name="Millares 4 5 4" xfId="1710" xr:uid="{00000000-0005-0000-0000-00002B0B0000}"/>
    <cellStyle name="Millares 4 5 4 2" xfId="4632" xr:uid="{00000000-0005-0000-0000-00002C0B0000}"/>
    <cellStyle name="Millares 4 5 5" xfId="1711" xr:uid="{00000000-0005-0000-0000-00002D0B0000}"/>
    <cellStyle name="Millares 4 5 5 2" xfId="4633" xr:uid="{00000000-0005-0000-0000-00002E0B0000}"/>
    <cellStyle name="Millares 4 5 6" xfId="1712" xr:uid="{00000000-0005-0000-0000-00002F0B0000}"/>
    <cellStyle name="Millares 4 5 6 2" xfId="4634" xr:uid="{00000000-0005-0000-0000-0000300B0000}"/>
    <cellStyle name="Millares 4 5 7" xfId="4635" xr:uid="{00000000-0005-0000-0000-0000310B0000}"/>
    <cellStyle name="Millares 4 6" xfId="307" xr:uid="{00000000-0005-0000-0000-0000320B0000}"/>
    <cellStyle name="Millares 4 6 2" xfId="1713" xr:uid="{00000000-0005-0000-0000-0000330B0000}"/>
    <cellStyle name="Millares 4 6 2 2" xfId="4636" xr:uid="{00000000-0005-0000-0000-0000340B0000}"/>
    <cellStyle name="Millares 4 6 3" xfId="1714" xr:uid="{00000000-0005-0000-0000-0000350B0000}"/>
    <cellStyle name="Millares 4 6 3 2" xfId="4637" xr:uid="{00000000-0005-0000-0000-0000360B0000}"/>
    <cellStyle name="Millares 4 6 4" xfId="4638" xr:uid="{00000000-0005-0000-0000-0000370B0000}"/>
    <cellStyle name="Millares 4 6 4 2" xfId="4639" xr:uid="{00000000-0005-0000-0000-0000380B0000}"/>
    <cellStyle name="Millares 4 6 5" xfId="4640" xr:uid="{00000000-0005-0000-0000-0000390B0000}"/>
    <cellStyle name="Millares 4 7" xfId="594" xr:uid="{00000000-0005-0000-0000-00003A0B0000}"/>
    <cellStyle name="Millares 4 7 2" xfId="1715" xr:uid="{00000000-0005-0000-0000-00003B0B0000}"/>
    <cellStyle name="Millares 4 7 2 2" xfId="4641" xr:uid="{00000000-0005-0000-0000-00003C0B0000}"/>
    <cellStyle name="Millares 4 7 3" xfId="1716" xr:uid="{00000000-0005-0000-0000-00003D0B0000}"/>
    <cellStyle name="Millares 4 7 3 2" xfId="4642" xr:uid="{00000000-0005-0000-0000-00003E0B0000}"/>
    <cellStyle name="Millares 4 7 4" xfId="4643" xr:uid="{00000000-0005-0000-0000-00003F0B0000}"/>
    <cellStyle name="Millares 4 7 4 2" xfId="4644" xr:uid="{00000000-0005-0000-0000-0000400B0000}"/>
    <cellStyle name="Millares 4 7 5" xfId="4645" xr:uid="{00000000-0005-0000-0000-0000410B0000}"/>
    <cellStyle name="Millares 4 8" xfId="20" xr:uid="{00000000-0005-0000-0000-0000420B0000}"/>
    <cellStyle name="Millares 4 8 2" xfId="4646" xr:uid="{00000000-0005-0000-0000-0000430B0000}"/>
    <cellStyle name="Millares 4 9" xfId="1717" xr:uid="{00000000-0005-0000-0000-0000440B0000}"/>
    <cellStyle name="Millares 4 9 2" xfId="4647" xr:uid="{00000000-0005-0000-0000-0000450B0000}"/>
    <cellStyle name="Millares 5" xfId="15" xr:uid="{00000000-0005-0000-0000-0000460B0000}"/>
    <cellStyle name="Millares 5 10" xfId="4648" xr:uid="{00000000-0005-0000-0000-0000470B0000}"/>
    <cellStyle name="Millares 5 2" xfId="71" xr:uid="{00000000-0005-0000-0000-0000480B0000}"/>
    <cellStyle name="Millares 5 2 2" xfId="247" xr:uid="{00000000-0005-0000-0000-0000490B0000}"/>
    <cellStyle name="Millares 5 2 2 2" xfId="534" xr:uid="{00000000-0005-0000-0000-00004A0B0000}"/>
    <cellStyle name="Millares 5 2 2 2 2" xfId="1718" xr:uid="{00000000-0005-0000-0000-00004B0B0000}"/>
    <cellStyle name="Millares 5 2 2 2 2 2" xfId="4649" xr:uid="{00000000-0005-0000-0000-00004C0B0000}"/>
    <cellStyle name="Millares 5 2 2 2 3" xfId="1719" xr:uid="{00000000-0005-0000-0000-00004D0B0000}"/>
    <cellStyle name="Millares 5 2 2 2 3 2" xfId="4650" xr:uid="{00000000-0005-0000-0000-00004E0B0000}"/>
    <cellStyle name="Millares 5 2 2 2 4" xfId="4651" xr:uid="{00000000-0005-0000-0000-00004F0B0000}"/>
    <cellStyle name="Millares 5 2 2 2 4 2" xfId="4652" xr:uid="{00000000-0005-0000-0000-0000500B0000}"/>
    <cellStyle name="Millares 5 2 2 2 5" xfId="4653" xr:uid="{00000000-0005-0000-0000-0000510B0000}"/>
    <cellStyle name="Millares 5 2 2 3" xfId="821" xr:uid="{00000000-0005-0000-0000-0000520B0000}"/>
    <cellStyle name="Millares 5 2 2 3 2" xfId="1720" xr:uid="{00000000-0005-0000-0000-0000530B0000}"/>
    <cellStyle name="Millares 5 2 2 3 2 2" xfId="4654" xr:uid="{00000000-0005-0000-0000-0000540B0000}"/>
    <cellStyle name="Millares 5 2 2 3 3" xfId="1721" xr:uid="{00000000-0005-0000-0000-0000550B0000}"/>
    <cellStyle name="Millares 5 2 2 3 3 2" xfId="4655" xr:uid="{00000000-0005-0000-0000-0000560B0000}"/>
    <cellStyle name="Millares 5 2 2 3 4" xfId="4656" xr:uid="{00000000-0005-0000-0000-0000570B0000}"/>
    <cellStyle name="Millares 5 2 2 3 4 2" xfId="4657" xr:uid="{00000000-0005-0000-0000-0000580B0000}"/>
    <cellStyle name="Millares 5 2 2 3 5" xfId="4658" xr:uid="{00000000-0005-0000-0000-0000590B0000}"/>
    <cellStyle name="Millares 5 2 2 4" xfId="1722" xr:uid="{00000000-0005-0000-0000-00005A0B0000}"/>
    <cellStyle name="Millares 5 2 2 4 2" xfId="4659" xr:uid="{00000000-0005-0000-0000-00005B0B0000}"/>
    <cellStyle name="Millares 5 2 2 5" xfId="1723" xr:uid="{00000000-0005-0000-0000-00005C0B0000}"/>
    <cellStyle name="Millares 5 2 2 5 2" xfId="4660" xr:uid="{00000000-0005-0000-0000-00005D0B0000}"/>
    <cellStyle name="Millares 5 2 2 6" xfId="1724" xr:uid="{00000000-0005-0000-0000-00005E0B0000}"/>
    <cellStyle name="Millares 5 2 2 6 2" xfId="4661" xr:uid="{00000000-0005-0000-0000-00005F0B0000}"/>
    <cellStyle name="Millares 5 2 2 7" xfId="4662" xr:uid="{00000000-0005-0000-0000-0000600B0000}"/>
    <cellStyle name="Millares 5 2 3" xfId="358" xr:uid="{00000000-0005-0000-0000-0000610B0000}"/>
    <cellStyle name="Millares 5 2 3 2" xfId="1725" xr:uid="{00000000-0005-0000-0000-0000620B0000}"/>
    <cellStyle name="Millares 5 2 3 2 2" xfId="4663" xr:uid="{00000000-0005-0000-0000-0000630B0000}"/>
    <cellStyle name="Millares 5 2 3 3" xfId="1726" xr:uid="{00000000-0005-0000-0000-0000640B0000}"/>
    <cellStyle name="Millares 5 2 3 3 2" xfId="4664" xr:uid="{00000000-0005-0000-0000-0000650B0000}"/>
    <cellStyle name="Millares 5 2 3 4" xfId="4665" xr:uid="{00000000-0005-0000-0000-0000660B0000}"/>
    <cellStyle name="Millares 5 2 3 4 2" xfId="4666" xr:uid="{00000000-0005-0000-0000-0000670B0000}"/>
    <cellStyle name="Millares 5 2 3 5" xfId="4667" xr:uid="{00000000-0005-0000-0000-0000680B0000}"/>
    <cellStyle name="Millares 5 2 4" xfId="645" xr:uid="{00000000-0005-0000-0000-0000690B0000}"/>
    <cellStyle name="Millares 5 2 4 2" xfId="1727" xr:uid="{00000000-0005-0000-0000-00006A0B0000}"/>
    <cellStyle name="Millares 5 2 4 2 2" xfId="4668" xr:uid="{00000000-0005-0000-0000-00006B0B0000}"/>
    <cellStyle name="Millares 5 2 4 3" xfId="1728" xr:uid="{00000000-0005-0000-0000-00006C0B0000}"/>
    <cellStyle name="Millares 5 2 4 3 2" xfId="4669" xr:uid="{00000000-0005-0000-0000-00006D0B0000}"/>
    <cellStyle name="Millares 5 2 4 4" xfId="4670" xr:uid="{00000000-0005-0000-0000-00006E0B0000}"/>
    <cellStyle name="Millares 5 2 4 4 2" xfId="4671" xr:uid="{00000000-0005-0000-0000-00006F0B0000}"/>
    <cellStyle name="Millares 5 2 4 5" xfId="4672" xr:uid="{00000000-0005-0000-0000-0000700B0000}"/>
    <cellStyle name="Millares 5 2 5" xfId="1729" xr:uid="{00000000-0005-0000-0000-0000710B0000}"/>
    <cellStyle name="Millares 5 2 5 2" xfId="4673" xr:uid="{00000000-0005-0000-0000-0000720B0000}"/>
    <cellStyle name="Millares 5 2 6" xfId="1730" xr:uid="{00000000-0005-0000-0000-0000730B0000}"/>
    <cellStyle name="Millares 5 2 6 2" xfId="4674" xr:uid="{00000000-0005-0000-0000-0000740B0000}"/>
    <cellStyle name="Millares 5 2 7" xfId="1731" xr:uid="{00000000-0005-0000-0000-0000750B0000}"/>
    <cellStyle name="Millares 5 2 7 2" xfId="4675" xr:uid="{00000000-0005-0000-0000-0000760B0000}"/>
    <cellStyle name="Millares 5 2 8" xfId="4676" xr:uid="{00000000-0005-0000-0000-0000770B0000}"/>
    <cellStyle name="Millares 5 2 9" xfId="7086" xr:uid="{213E5E95-DDA0-4AB2-9CD7-31B5393E78CA}"/>
    <cellStyle name="Millares 5 3" xfId="129" xr:uid="{00000000-0005-0000-0000-0000780B0000}"/>
    <cellStyle name="Millares 5 3 2" xfId="416" xr:uid="{00000000-0005-0000-0000-0000790B0000}"/>
    <cellStyle name="Millares 5 3 2 2" xfId="1732" xr:uid="{00000000-0005-0000-0000-00007A0B0000}"/>
    <cellStyle name="Millares 5 3 2 2 2" xfId="4677" xr:uid="{00000000-0005-0000-0000-00007B0B0000}"/>
    <cellStyle name="Millares 5 3 2 3" xfId="1733" xr:uid="{00000000-0005-0000-0000-00007C0B0000}"/>
    <cellStyle name="Millares 5 3 2 3 2" xfId="4678" xr:uid="{00000000-0005-0000-0000-00007D0B0000}"/>
    <cellStyle name="Millares 5 3 2 4" xfId="4679" xr:uid="{00000000-0005-0000-0000-00007E0B0000}"/>
    <cellStyle name="Millares 5 3 2 4 2" xfId="4680" xr:uid="{00000000-0005-0000-0000-00007F0B0000}"/>
    <cellStyle name="Millares 5 3 2 5" xfId="4681" xr:uid="{00000000-0005-0000-0000-0000800B0000}"/>
    <cellStyle name="Millares 5 3 3" xfId="703" xr:uid="{00000000-0005-0000-0000-0000810B0000}"/>
    <cellStyle name="Millares 5 3 3 2" xfId="1734" xr:uid="{00000000-0005-0000-0000-0000820B0000}"/>
    <cellStyle name="Millares 5 3 3 2 2" xfId="4682" xr:uid="{00000000-0005-0000-0000-0000830B0000}"/>
    <cellStyle name="Millares 5 3 3 3" xfId="1735" xr:uid="{00000000-0005-0000-0000-0000840B0000}"/>
    <cellStyle name="Millares 5 3 3 3 2" xfId="4683" xr:uid="{00000000-0005-0000-0000-0000850B0000}"/>
    <cellStyle name="Millares 5 3 3 4" xfId="4684" xr:uid="{00000000-0005-0000-0000-0000860B0000}"/>
    <cellStyle name="Millares 5 3 3 4 2" xfId="4685" xr:uid="{00000000-0005-0000-0000-0000870B0000}"/>
    <cellStyle name="Millares 5 3 3 5" xfId="4686" xr:uid="{00000000-0005-0000-0000-0000880B0000}"/>
    <cellStyle name="Millares 5 3 4" xfId="1736" xr:uid="{00000000-0005-0000-0000-0000890B0000}"/>
    <cellStyle name="Millares 5 3 4 2" xfId="4687" xr:uid="{00000000-0005-0000-0000-00008A0B0000}"/>
    <cellStyle name="Millares 5 3 5" xfId="1737" xr:uid="{00000000-0005-0000-0000-00008B0B0000}"/>
    <cellStyle name="Millares 5 3 5 2" xfId="4688" xr:uid="{00000000-0005-0000-0000-00008C0B0000}"/>
    <cellStyle name="Millares 5 3 6" xfId="1738" xr:uid="{00000000-0005-0000-0000-00008D0B0000}"/>
    <cellStyle name="Millares 5 3 6 2" xfId="4689" xr:uid="{00000000-0005-0000-0000-00008E0B0000}"/>
    <cellStyle name="Millares 5 3 7" xfId="4690" xr:uid="{00000000-0005-0000-0000-00008F0B0000}"/>
    <cellStyle name="Millares 5 4" xfId="194" xr:uid="{00000000-0005-0000-0000-0000900B0000}"/>
    <cellStyle name="Millares 5 4 2" xfId="481" xr:uid="{00000000-0005-0000-0000-0000910B0000}"/>
    <cellStyle name="Millares 5 4 2 2" xfId="1739" xr:uid="{00000000-0005-0000-0000-0000920B0000}"/>
    <cellStyle name="Millares 5 4 2 2 2" xfId="4691" xr:uid="{00000000-0005-0000-0000-0000930B0000}"/>
    <cellStyle name="Millares 5 4 2 3" xfId="1740" xr:uid="{00000000-0005-0000-0000-0000940B0000}"/>
    <cellStyle name="Millares 5 4 2 3 2" xfId="4692" xr:uid="{00000000-0005-0000-0000-0000950B0000}"/>
    <cellStyle name="Millares 5 4 2 4" xfId="4693" xr:uid="{00000000-0005-0000-0000-0000960B0000}"/>
    <cellStyle name="Millares 5 4 2 4 2" xfId="4694" xr:uid="{00000000-0005-0000-0000-0000970B0000}"/>
    <cellStyle name="Millares 5 4 2 5" xfId="4695" xr:uid="{00000000-0005-0000-0000-0000980B0000}"/>
    <cellStyle name="Millares 5 4 3" xfId="768" xr:uid="{00000000-0005-0000-0000-0000990B0000}"/>
    <cellStyle name="Millares 5 4 3 2" xfId="1741" xr:uid="{00000000-0005-0000-0000-00009A0B0000}"/>
    <cellStyle name="Millares 5 4 3 2 2" xfId="4696" xr:uid="{00000000-0005-0000-0000-00009B0B0000}"/>
    <cellStyle name="Millares 5 4 3 3" xfId="1742" xr:uid="{00000000-0005-0000-0000-00009C0B0000}"/>
    <cellStyle name="Millares 5 4 3 3 2" xfId="4697" xr:uid="{00000000-0005-0000-0000-00009D0B0000}"/>
    <cellStyle name="Millares 5 4 3 4" xfId="4698" xr:uid="{00000000-0005-0000-0000-00009E0B0000}"/>
    <cellStyle name="Millares 5 4 3 4 2" xfId="4699" xr:uid="{00000000-0005-0000-0000-00009F0B0000}"/>
    <cellStyle name="Millares 5 4 3 5" xfId="4700" xr:uid="{00000000-0005-0000-0000-0000A00B0000}"/>
    <cellStyle name="Millares 5 4 4" xfId="1743" xr:uid="{00000000-0005-0000-0000-0000A10B0000}"/>
    <cellStyle name="Millares 5 4 4 2" xfId="4701" xr:uid="{00000000-0005-0000-0000-0000A20B0000}"/>
    <cellStyle name="Millares 5 4 5" xfId="1744" xr:uid="{00000000-0005-0000-0000-0000A30B0000}"/>
    <cellStyle name="Millares 5 4 5 2" xfId="4702" xr:uid="{00000000-0005-0000-0000-0000A40B0000}"/>
    <cellStyle name="Millares 5 4 6" xfId="1745" xr:uid="{00000000-0005-0000-0000-0000A50B0000}"/>
    <cellStyle name="Millares 5 4 6 2" xfId="4703" xr:uid="{00000000-0005-0000-0000-0000A60B0000}"/>
    <cellStyle name="Millares 5 4 7" xfId="4704" xr:uid="{00000000-0005-0000-0000-0000A70B0000}"/>
    <cellStyle name="Millares 5 5" xfId="304" xr:uid="{00000000-0005-0000-0000-0000A80B0000}"/>
    <cellStyle name="Millares 5 5 2" xfId="1746" xr:uid="{00000000-0005-0000-0000-0000A90B0000}"/>
    <cellStyle name="Millares 5 5 2 2" xfId="4705" xr:uid="{00000000-0005-0000-0000-0000AA0B0000}"/>
    <cellStyle name="Millares 5 5 3" xfId="1747" xr:uid="{00000000-0005-0000-0000-0000AB0B0000}"/>
    <cellStyle name="Millares 5 5 3 2" xfId="4706" xr:uid="{00000000-0005-0000-0000-0000AC0B0000}"/>
    <cellStyle name="Millares 5 5 4" xfId="4707" xr:uid="{00000000-0005-0000-0000-0000AD0B0000}"/>
    <cellStyle name="Millares 5 5 4 2" xfId="4708" xr:uid="{00000000-0005-0000-0000-0000AE0B0000}"/>
    <cellStyle name="Millares 5 5 5" xfId="4709" xr:uid="{00000000-0005-0000-0000-0000AF0B0000}"/>
    <cellStyle name="Millares 5 6" xfId="591" xr:uid="{00000000-0005-0000-0000-0000B00B0000}"/>
    <cellStyle name="Millares 5 6 2" xfId="1748" xr:uid="{00000000-0005-0000-0000-0000B10B0000}"/>
    <cellStyle name="Millares 5 6 2 2" xfId="4710" xr:uid="{00000000-0005-0000-0000-0000B20B0000}"/>
    <cellStyle name="Millares 5 6 3" xfId="1749" xr:uid="{00000000-0005-0000-0000-0000B30B0000}"/>
    <cellStyle name="Millares 5 6 3 2" xfId="4711" xr:uid="{00000000-0005-0000-0000-0000B40B0000}"/>
    <cellStyle name="Millares 5 6 4" xfId="4712" xr:uid="{00000000-0005-0000-0000-0000B50B0000}"/>
    <cellStyle name="Millares 5 6 4 2" xfId="4713" xr:uid="{00000000-0005-0000-0000-0000B60B0000}"/>
    <cellStyle name="Millares 5 6 5" xfId="4714" xr:uid="{00000000-0005-0000-0000-0000B70B0000}"/>
    <cellStyle name="Millares 5 7" xfId="1750" xr:uid="{00000000-0005-0000-0000-0000B80B0000}"/>
    <cellStyle name="Millares 5 7 2" xfId="4715" xr:uid="{00000000-0005-0000-0000-0000B90B0000}"/>
    <cellStyle name="Millares 5 8" xfId="1751" xr:uid="{00000000-0005-0000-0000-0000BA0B0000}"/>
    <cellStyle name="Millares 5 8 2" xfId="4716" xr:uid="{00000000-0005-0000-0000-0000BB0B0000}"/>
    <cellStyle name="Millares 5 9" xfId="1752" xr:uid="{00000000-0005-0000-0000-0000BC0B0000}"/>
    <cellStyle name="Millares 6" xfId="23" xr:uid="{00000000-0005-0000-0000-0000BD0B0000}"/>
    <cellStyle name="Millares 6 10" xfId="4717" xr:uid="{00000000-0005-0000-0000-0000BE0B0000}"/>
    <cellStyle name="Millares 6 2" xfId="78" xr:uid="{00000000-0005-0000-0000-0000BF0B0000}"/>
    <cellStyle name="Millares 6 2 2" xfId="254" xr:uid="{00000000-0005-0000-0000-0000C00B0000}"/>
    <cellStyle name="Millares 6 2 2 2" xfId="541" xr:uid="{00000000-0005-0000-0000-0000C10B0000}"/>
    <cellStyle name="Millares 6 2 2 2 2" xfId="1753" xr:uid="{00000000-0005-0000-0000-0000C20B0000}"/>
    <cellStyle name="Millares 6 2 2 2 2 2" xfId="4718" xr:uid="{00000000-0005-0000-0000-0000C30B0000}"/>
    <cellStyle name="Millares 6 2 2 2 3" xfId="1754" xr:uid="{00000000-0005-0000-0000-0000C40B0000}"/>
    <cellStyle name="Millares 6 2 2 2 3 2" xfId="4719" xr:uid="{00000000-0005-0000-0000-0000C50B0000}"/>
    <cellStyle name="Millares 6 2 2 2 4" xfId="4720" xr:uid="{00000000-0005-0000-0000-0000C60B0000}"/>
    <cellStyle name="Millares 6 2 2 2 4 2" xfId="4721" xr:uid="{00000000-0005-0000-0000-0000C70B0000}"/>
    <cellStyle name="Millares 6 2 2 2 5" xfId="4722" xr:uid="{00000000-0005-0000-0000-0000C80B0000}"/>
    <cellStyle name="Millares 6 2 2 3" xfId="828" xr:uid="{00000000-0005-0000-0000-0000C90B0000}"/>
    <cellStyle name="Millares 6 2 2 3 2" xfId="1755" xr:uid="{00000000-0005-0000-0000-0000CA0B0000}"/>
    <cellStyle name="Millares 6 2 2 3 2 2" xfId="4723" xr:uid="{00000000-0005-0000-0000-0000CB0B0000}"/>
    <cellStyle name="Millares 6 2 2 3 3" xfId="1756" xr:uid="{00000000-0005-0000-0000-0000CC0B0000}"/>
    <cellStyle name="Millares 6 2 2 3 3 2" xfId="4724" xr:uid="{00000000-0005-0000-0000-0000CD0B0000}"/>
    <cellStyle name="Millares 6 2 2 3 4" xfId="4725" xr:uid="{00000000-0005-0000-0000-0000CE0B0000}"/>
    <cellStyle name="Millares 6 2 2 3 4 2" xfId="4726" xr:uid="{00000000-0005-0000-0000-0000CF0B0000}"/>
    <cellStyle name="Millares 6 2 2 3 5" xfId="4727" xr:uid="{00000000-0005-0000-0000-0000D00B0000}"/>
    <cellStyle name="Millares 6 2 2 4" xfId="1757" xr:uid="{00000000-0005-0000-0000-0000D10B0000}"/>
    <cellStyle name="Millares 6 2 2 4 2" xfId="4728" xr:uid="{00000000-0005-0000-0000-0000D20B0000}"/>
    <cellStyle name="Millares 6 2 2 5" xfId="1758" xr:uid="{00000000-0005-0000-0000-0000D30B0000}"/>
    <cellStyle name="Millares 6 2 2 5 2" xfId="4729" xr:uid="{00000000-0005-0000-0000-0000D40B0000}"/>
    <cellStyle name="Millares 6 2 2 6" xfId="1759" xr:uid="{00000000-0005-0000-0000-0000D50B0000}"/>
    <cellStyle name="Millares 6 2 2 6 2" xfId="4730" xr:uid="{00000000-0005-0000-0000-0000D60B0000}"/>
    <cellStyle name="Millares 6 2 2 7" xfId="4731" xr:uid="{00000000-0005-0000-0000-0000D70B0000}"/>
    <cellStyle name="Millares 6 2 3" xfId="365" xr:uid="{00000000-0005-0000-0000-0000D80B0000}"/>
    <cellStyle name="Millares 6 2 3 2" xfId="1760" xr:uid="{00000000-0005-0000-0000-0000D90B0000}"/>
    <cellStyle name="Millares 6 2 3 2 2" xfId="4732" xr:uid="{00000000-0005-0000-0000-0000DA0B0000}"/>
    <cellStyle name="Millares 6 2 3 3" xfId="1761" xr:uid="{00000000-0005-0000-0000-0000DB0B0000}"/>
    <cellStyle name="Millares 6 2 3 3 2" xfId="4733" xr:uid="{00000000-0005-0000-0000-0000DC0B0000}"/>
    <cellStyle name="Millares 6 2 3 4" xfId="4734" xr:uid="{00000000-0005-0000-0000-0000DD0B0000}"/>
    <cellStyle name="Millares 6 2 3 4 2" xfId="4735" xr:uid="{00000000-0005-0000-0000-0000DE0B0000}"/>
    <cellStyle name="Millares 6 2 3 5" xfId="4736" xr:uid="{00000000-0005-0000-0000-0000DF0B0000}"/>
    <cellStyle name="Millares 6 2 4" xfId="652" xr:uid="{00000000-0005-0000-0000-0000E00B0000}"/>
    <cellStyle name="Millares 6 2 4 2" xfId="1762" xr:uid="{00000000-0005-0000-0000-0000E10B0000}"/>
    <cellStyle name="Millares 6 2 4 2 2" xfId="4737" xr:uid="{00000000-0005-0000-0000-0000E20B0000}"/>
    <cellStyle name="Millares 6 2 4 3" xfId="1763" xr:uid="{00000000-0005-0000-0000-0000E30B0000}"/>
    <cellStyle name="Millares 6 2 4 3 2" xfId="4738" xr:uid="{00000000-0005-0000-0000-0000E40B0000}"/>
    <cellStyle name="Millares 6 2 4 4" xfId="4739" xr:uid="{00000000-0005-0000-0000-0000E50B0000}"/>
    <cellStyle name="Millares 6 2 4 4 2" xfId="4740" xr:uid="{00000000-0005-0000-0000-0000E60B0000}"/>
    <cellStyle name="Millares 6 2 4 5" xfId="4741" xr:uid="{00000000-0005-0000-0000-0000E70B0000}"/>
    <cellStyle name="Millares 6 2 5" xfId="1764" xr:uid="{00000000-0005-0000-0000-0000E80B0000}"/>
    <cellStyle name="Millares 6 2 5 2" xfId="4742" xr:uid="{00000000-0005-0000-0000-0000E90B0000}"/>
    <cellStyle name="Millares 6 2 6" xfId="1765" xr:uid="{00000000-0005-0000-0000-0000EA0B0000}"/>
    <cellStyle name="Millares 6 2 6 2" xfId="4743" xr:uid="{00000000-0005-0000-0000-0000EB0B0000}"/>
    <cellStyle name="Millares 6 2 7" xfId="1766" xr:uid="{00000000-0005-0000-0000-0000EC0B0000}"/>
    <cellStyle name="Millares 6 2 7 2" xfId="4744" xr:uid="{00000000-0005-0000-0000-0000ED0B0000}"/>
    <cellStyle name="Millares 6 2 8" xfId="4745" xr:uid="{00000000-0005-0000-0000-0000EE0B0000}"/>
    <cellStyle name="Millares 6 3" xfId="135" xr:uid="{00000000-0005-0000-0000-0000EF0B0000}"/>
    <cellStyle name="Millares 6 3 2" xfId="422" xr:uid="{00000000-0005-0000-0000-0000F00B0000}"/>
    <cellStyle name="Millares 6 3 2 2" xfId="1767" xr:uid="{00000000-0005-0000-0000-0000F10B0000}"/>
    <cellStyle name="Millares 6 3 2 2 2" xfId="4746" xr:uid="{00000000-0005-0000-0000-0000F20B0000}"/>
    <cellStyle name="Millares 6 3 2 3" xfId="1768" xr:uid="{00000000-0005-0000-0000-0000F30B0000}"/>
    <cellStyle name="Millares 6 3 2 3 2" xfId="4747" xr:uid="{00000000-0005-0000-0000-0000F40B0000}"/>
    <cellStyle name="Millares 6 3 2 4" xfId="4748" xr:uid="{00000000-0005-0000-0000-0000F50B0000}"/>
    <cellStyle name="Millares 6 3 2 4 2" xfId="4749" xr:uid="{00000000-0005-0000-0000-0000F60B0000}"/>
    <cellStyle name="Millares 6 3 2 5" xfId="4750" xr:uid="{00000000-0005-0000-0000-0000F70B0000}"/>
    <cellStyle name="Millares 6 3 3" xfId="709" xr:uid="{00000000-0005-0000-0000-0000F80B0000}"/>
    <cellStyle name="Millares 6 3 3 2" xfId="1769" xr:uid="{00000000-0005-0000-0000-0000F90B0000}"/>
    <cellStyle name="Millares 6 3 3 2 2" xfId="4751" xr:uid="{00000000-0005-0000-0000-0000FA0B0000}"/>
    <cellStyle name="Millares 6 3 3 3" xfId="1770" xr:uid="{00000000-0005-0000-0000-0000FB0B0000}"/>
    <cellStyle name="Millares 6 3 3 3 2" xfId="4752" xr:uid="{00000000-0005-0000-0000-0000FC0B0000}"/>
    <cellStyle name="Millares 6 3 3 4" xfId="4753" xr:uid="{00000000-0005-0000-0000-0000FD0B0000}"/>
    <cellStyle name="Millares 6 3 3 4 2" xfId="4754" xr:uid="{00000000-0005-0000-0000-0000FE0B0000}"/>
    <cellStyle name="Millares 6 3 3 5" xfId="4755" xr:uid="{00000000-0005-0000-0000-0000FF0B0000}"/>
    <cellStyle name="Millares 6 3 4" xfId="1771" xr:uid="{00000000-0005-0000-0000-0000000C0000}"/>
    <cellStyle name="Millares 6 3 4 2" xfId="4756" xr:uid="{00000000-0005-0000-0000-0000010C0000}"/>
    <cellStyle name="Millares 6 3 5" xfId="1772" xr:uid="{00000000-0005-0000-0000-0000020C0000}"/>
    <cellStyle name="Millares 6 3 5 2" xfId="4757" xr:uid="{00000000-0005-0000-0000-0000030C0000}"/>
    <cellStyle name="Millares 6 3 6" xfId="1773" xr:uid="{00000000-0005-0000-0000-0000040C0000}"/>
    <cellStyle name="Millares 6 3 6 2" xfId="4758" xr:uid="{00000000-0005-0000-0000-0000050C0000}"/>
    <cellStyle name="Millares 6 3 7" xfId="4759" xr:uid="{00000000-0005-0000-0000-0000060C0000}"/>
    <cellStyle name="Millares 6 4" xfId="199" xr:uid="{00000000-0005-0000-0000-0000070C0000}"/>
    <cellStyle name="Millares 6 4 2" xfId="486" xr:uid="{00000000-0005-0000-0000-0000080C0000}"/>
    <cellStyle name="Millares 6 4 2 2" xfId="1774" xr:uid="{00000000-0005-0000-0000-0000090C0000}"/>
    <cellStyle name="Millares 6 4 2 2 2" xfId="4760" xr:uid="{00000000-0005-0000-0000-00000A0C0000}"/>
    <cellStyle name="Millares 6 4 2 3" xfId="1775" xr:uid="{00000000-0005-0000-0000-00000B0C0000}"/>
    <cellStyle name="Millares 6 4 2 3 2" xfId="4761" xr:uid="{00000000-0005-0000-0000-00000C0C0000}"/>
    <cellStyle name="Millares 6 4 2 4" xfId="4762" xr:uid="{00000000-0005-0000-0000-00000D0C0000}"/>
    <cellStyle name="Millares 6 4 2 4 2" xfId="4763" xr:uid="{00000000-0005-0000-0000-00000E0C0000}"/>
    <cellStyle name="Millares 6 4 2 5" xfId="4764" xr:uid="{00000000-0005-0000-0000-00000F0C0000}"/>
    <cellStyle name="Millares 6 4 3" xfId="773" xr:uid="{00000000-0005-0000-0000-0000100C0000}"/>
    <cellStyle name="Millares 6 4 3 2" xfId="1776" xr:uid="{00000000-0005-0000-0000-0000110C0000}"/>
    <cellStyle name="Millares 6 4 3 2 2" xfId="4765" xr:uid="{00000000-0005-0000-0000-0000120C0000}"/>
    <cellStyle name="Millares 6 4 3 3" xfId="1777" xr:uid="{00000000-0005-0000-0000-0000130C0000}"/>
    <cellStyle name="Millares 6 4 3 3 2" xfId="4766" xr:uid="{00000000-0005-0000-0000-0000140C0000}"/>
    <cellStyle name="Millares 6 4 3 4" xfId="4767" xr:uid="{00000000-0005-0000-0000-0000150C0000}"/>
    <cellStyle name="Millares 6 4 3 4 2" xfId="4768" xr:uid="{00000000-0005-0000-0000-0000160C0000}"/>
    <cellStyle name="Millares 6 4 3 5" xfId="4769" xr:uid="{00000000-0005-0000-0000-0000170C0000}"/>
    <cellStyle name="Millares 6 4 4" xfId="1778" xr:uid="{00000000-0005-0000-0000-0000180C0000}"/>
    <cellStyle name="Millares 6 4 4 2" xfId="4770" xr:uid="{00000000-0005-0000-0000-0000190C0000}"/>
    <cellStyle name="Millares 6 4 5" xfId="1779" xr:uid="{00000000-0005-0000-0000-00001A0C0000}"/>
    <cellStyle name="Millares 6 4 5 2" xfId="4771" xr:uid="{00000000-0005-0000-0000-00001B0C0000}"/>
    <cellStyle name="Millares 6 4 6" xfId="1780" xr:uid="{00000000-0005-0000-0000-00001C0C0000}"/>
    <cellStyle name="Millares 6 4 6 2" xfId="4772" xr:uid="{00000000-0005-0000-0000-00001D0C0000}"/>
    <cellStyle name="Millares 6 4 7" xfId="4773" xr:uid="{00000000-0005-0000-0000-00001E0C0000}"/>
    <cellStyle name="Millares 6 5" xfId="310" xr:uid="{00000000-0005-0000-0000-00001F0C0000}"/>
    <cellStyle name="Millares 6 5 2" xfId="1781" xr:uid="{00000000-0005-0000-0000-0000200C0000}"/>
    <cellStyle name="Millares 6 5 2 2" xfId="4774" xr:uid="{00000000-0005-0000-0000-0000210C0000}"/>
    <cellStyle name="Millares 6 5 3" xfId="1782" xr:uid="{00000000-0005-0000-0000-0000220C0000}"/>
    <cellStyle name="Millares 6 5 3 2" xfId="4775" xr:uid="{00000000-0005-0000-0000-0000230C0000}"/>
    <cellStyle name="Millares 6 5 4" xfId="4776" xr:uid="{00000000-0005-0000-0000-0000240C0000}"/>
    <cellStyle name="Millares 6 5 4 2" xfId="4777" xr:uid="{00000000-0005-0000-0000-0000250C0000}"/>
    <cellStyle name="Millares 6 5 5" xfId="4778" xr:uid="{00000000-0005-0000-0000-0000260C0000}"/>
    <cellStyle name="Millares 6 6" xfId="597" xr:uid="{00000000-0005-0000-0000-0000270C0000}"/>
    <cellStyle name="Millares 6 6 2" xfId="1783" xr:uid="{00000000-0005-0000-0000-0000280C0000}"/>
    <cellStyle name="Millares 6 6 2 2" xfId="4779" xr:uid="{00000000-0005-0000-0000-0000290C0000}"/>
    <cellStyle name="Millares 6 6 3" xfId="1784" xr:uid="{00000000-0005-0000-0000-00002A0C0000}"/>
    <cellStyle name="Millares 6 6 3 2" xfId="4780" xr:uid="{00000000-0005-0000-0000-00002B0C0000}"/>
    <cellStyle name="Millares 6 6 4" xfId="4781" xr:uid="{00000000-0005-0000-0000-00002C0C0000}"/>
    <cellStyle name="Millares 6 6 4 2" xfId="4782" xr:uid="{00000000-0005-0000-0000-00002D0C0000}"/>
    <cellStyle name="Millares 6 6 5" xfId="4783" xr:uid="{00000000-0005-0000-0000-00002E0C0000}"/>
    <cellStyle name="Millares 6 7" xfId="1785" xr:uid="{00000000-0005-0000-0000-00002F0C0000}"/>
    <cellStyle name="Millares 6 7 2" xfId="4784" xr:uid="{00000000-0005-0000-0000-0000300C0000}"/>
    <cellStyle name="Millares 6 8" xfId="1786" xr:uid="{00000000-0005-0000-0000-0000310C0000}"/>
    <cellStyle name="Millares 6 8 2" xfId="4785" xr:uid="{00000000-0005-0000-0000-0000320C0000}"/>
    <cellStyle name="Millares 6 9" xfId="1787" xr:uid="{00000000-0005-0000-0000-0000330C0000}"/>
    <cellStyle name="Millares 6 9 2" xfId="4786" xr:uid="{00000000-0005-0000-0000-0000340C0000}"/>
    <cellStyle name="Millares 63 2" xfId="7068" xr:uid="{00000000-0005-0000-0000-0000350C0000}"/>
    <cellStyle name="Millares 64" xfId="7072" xr:uid="{798DEA7A-DC98-4F71-BE98-AB50065F531A}"/>
    <cellStyle name="Millares 7" xfId="25" xr:uid="{00000000-0005-0000-0000-0000360C0000}"/>
    <cellStyle name="Millares 7 10" xfId="4787" xr:uid="{00000000-0005-0000-0000-0000370C0000}"/>
    <cellStyle name="Millares 7 2" xfId="80" xr:uid="{00000000-0005-0000-0000-0000380C0000}"/>
    <cellStyle name="Millares 7 2 2" xfId="256" xr:uid="{00000000-0005-0000-0000-0000390C0000}"/>
    <cellStyle name="Millares 7 2 2 2" xfId="543" xr:uid="{00000000-0005-0000-0000-00003A0C0000}"/>
    <cellStyle name="Millares 7 2 2 2 2" xfId="1788" xr:uid="{00000000-0005-0000-0000-00003B0C0000}"/>
    <cellStyle name="Millares 7 2 2 2 2 2" xfId="4788" xr:uid="{00000000-0005-0000-0000-00003C0C0000}"/>
    <cellStyle name="Millares 7 2 2 2 3" xfId="1789" xr:uid="{00000000-0005-0000-0000-00003D0C0000}"/>
    <cellStyle name="Millares 7 2 2 2 3 2" xfId="4789" xr:uid="{00000000-0005-0000-0000-00003E0C0000}"/>
    <cellStyle name="Millares 7 2 2 2 4" xfId="4790" xr:uid="{00000000-0005-0000-0000-00003F0C0000}"/>
    <cellStyle name="Millares 7 2 2 2 4 2" xfId="4791" xr:uid="{00000000-0005-0000-0000-0000400C0000}"/>
    <cellStyle name="Millares 7 2 2 2 5" xfId="4792" xr:uid="{00000000-0005-0000-0000-0000410C0000}"/>
    <cellStyle name="Millares 7 2 2 3" xfId="830" xr:uid="{00000000-0005-0000-0000-0000420C0000}"/>
    <cellStyle name="Millares 7 2 2 3 2" xfId="1790" xr:uid="{00000000-0005-0000-0000-0000430C0000}"/>
    <cellStyle name="Millares 7 2 2 3 2 2" xfId="4793" xr:uid="{00000000-0005-0000-0000-0000440C0000}"/>
    <cellStyle name="Millares 7 2 2 3 3" xfId="1791" xr:uid="{00000000-0005-0000-0000-0000450C0000}"/>
    <cellStyle name="Millares 7 2 2 3 3 2" xfId="4794" xr:uid="{00000000-0005-0000-0000-0000460C0000}"/>
    <cellStyle name="Millares 7 2 2 3 4" xfId="4795" xr:uid="{00000000-0005-0000-0000-0000470C0000}"/>
    <cellStyle name="Millares 7 2 2 3 4 2" xfId="4796" xr:uid="{00000000-0005-0000-0000-0000480C0000}"/>
    <cellStyle name="Millares 7 2 2 3 5" xfId="4797" xr:uid="{00000000-0005-0000-0000-0000490C0000}"/>
    <cellStyle name="Millares 7 2 2 4" xfId="1792" xr:uid="{00000000-0005-0000-0000-00004A0C0000}"/>
    <cellStyle name="Millares 7 2 2 4 2" xfId="4798" xr:uid="{00000000-0005-0000-0000-00004B0C0000}"/>
    <cellStyle name="Millares 7 2 2 5" xfId="1793" xr:uid="{00000000-0005-0000-0000-00004C0C0000}"/>
    <cellStyle name="Millares 7 2 2 5 2" xfId="4799" xr:uid="{00000000-0005-0000-0000-00004D0C0000}"/>
    <cellStyle name="Millares 7 2 2 6" xfId="1794" xr:uid="{00000000-0005-0000-0000-00004E0C0000}"/>
    <cellStyle name="Millares 7 2 2 6 2" xfId="4800" xr:uid="{00000000-0005-0000-0000-00004F0C0000}"/>
    <cellStyle name="Millares 7 2 2 7" xfId="4801" xr:uid="{00000000-0005-0000-0000-0000500C0000}"/>
    <cellStyle name="Millares 7 2 3" xfId="367" xr:uid="{00000000-0005-0000-0000-0000510C0000}"/>
    <cellStyle name="Millares 7 2 3 2" xfId="1795" xr:uid="{00000000-0005-0000-0000-0000520C0000}"/>
    <cellStyle name="Millares 7 2 3 2 2" xfId="4802" xr:uid="{00000000-0005-0000-0000-0000530C0000}"/>
    <cellStyle name="Millares 7 2 3 3" xfId="1796" xr:uid="{00000000-0005-0000-0000-0000540C0000}"/>
    <cellStyle name="Millares 7 2 3 3 2" xfId="4803" xr:uid="{00000000-0005-0000-0000-0000550C0000}"/>
    <cellStyle name="Millares 7 2 3 4" xfId="4804" xr:uid="{00000000-0005-0000-0000-0000560C0000}"/>
    <cellStyle name="Millares 7 2 3 4 2" xfId="4805" xr:uid="{00000000-0005-0000-0000-0000570C0000}"/>
    <cellStyle name="Millares 7 2 3 5" xfId="4806" xr:uid="{00000000-0005-0000-0000-0000580C0000}"/>
    <cellStyle name="Millares 7 2 4" xfId="654" xr:uid="{00000000-0005-0000-0000-0000590C0000}"/>
    <cellStyle name="Millares 7 2 4 2" xfId="1797" xr:uid="{00000000-0005-0000-0000-00005A0C0000}"/>
    <cellStyle name="Millares 7 2 4 2 2" xfId="4807" xr:uid="{00000000-0005-0000-0000-00005B0C0000}"/>
    <cellStyle name="Millares 7 2 4 3" xfId="1798" xr:uid="{00000000-0005-0000-0000-00005C0C0000}"/>
    <cellStyle name="Millares 7 2 4 3 2" xfId="4808" xr:uid="{00000000-0005-0000-0000-00005D0C0000}"/>
    <cellStyle name="Millares 7 2 4 4" xfId="4809" xr:uid="{00000000-0005-0000-0000-00005E0C0000}"/>
    <cellStyle name="Millares 7 2 4 4 2" xfId="4810" xr:uid="{00000000-0005-0000-0000-00005F0C0000}"/>
    <cellStyle name="Millares 7 2 4 5" xfId="4811" xr:uid="{00000000-0005-0000-0000-0000600C0000}"/>
    <cellStyle name="Millares 7 2 5" xfId="1799" xr:uid="{00000000-0005-0000-0000-0000610C0000}"/>
    <cellStyle name="Millares 7 2 5 2" xfId="4812" xr:uid="{00000000-0005-0000-0000-0000620C0000}"/>
    <cellStyle name="Millares 7 2 6" xfId="1800" xr:uid="{00000000-0005-0000-0000-0000630C0000}"/>
    <cellStyle name="Millares 7 2 6 2" xfId="4813" xr:uid="{00000000-0005-0000-0000-0000640C0000}"/>
    <cellStyle name="Millares 7 2 7" xfId="1801" xr:uid="{00000000-0005-0000-0000-0000650C0000}"/>
    <cellStyle name="Millares 7 2 7 2" xfId="4814" xr:uid="{00000000-0005-0000-0000-0000660C0000}"/>
    <cellStyle name="Millares 7 2 8" xfId="4815" xr:uid="{00000000-0005-0000-0000-0000670C0000}"/>
    <cellStyle name="Millares 7 3" xfId="137" xr:uid="{00000000-0005-0000-0000-0000680C0000}"/>
    <cellStyle name="Millares 7 3 2" xfId="424" xr:uid="{00000000-0005-0000-0000-0000690C0000}"/>
    <cellStyle name="Millares 7 3 2 2" xfId="1802" xr:uid="{00000000-0005-0000-0000-00006A0C0000}"/>
    <cellStyle name="Millares 7 3 2 2 2" xfId="4816" xr:uid="{00000000-0005-0000-0000-00006B0C0000}"/>
    <cellStyle name="Millares 7 3 2 3" xfId="1803" xr:uid="{00000000-0005-0000-0000-00006C0C0000}"/>
    <cellStyle name="Millares 7 3 2 3 2" xfId="4817" xr:uid="{00000000-0005-0000-0000-00006D0C0000}"/>
    <cellStyle name="Millares 7 3 2 4" xfId="4818" xr:uid="{00000000-0005-0000-0000-00006E0C0000}"/>
    <cellStyle name="Millares 7 3 2 4 2" xfId="4819" xr:uid="{00000000-0005-0000-0000-00006F0C0000}"/>
    <cellStyle name="Millares 7 3 2 5" xfId="4820" xr:uid="{00000000-0005-0000-0000-0000700C0000}"/>
    <cellStyle name="Millares 7 3 3" xfId="711" xr:uid="{00000000-0005-0000-0000-0000710C0000}"/>
    <cellStyle name="Millares 7 3 3 2" xfId="1804" xr:uid="{00000000-0005-0000-0000-0000720C0000}"/>
    <cellStyle name="Millares 7 3 3 2 2" xfId="4821" xr:uid="{00000000-0005-0000-0000-0000730C0000}"/>
    <cellStyle name="Millares 7 3 3 3" xfId="1805" xr:uid="{00000000-0005-0000-0000-0000740C0000}"/>
    <cellStyle name="Millares 7 3 3 3 2" xfId="4822" xr:uid="{00000000-0005-0000-0000-0000750C0000}"/>
    <cellStyle name="Millares 7 3 3 4" xfId="4823" xr:uid="{00000000-0005-0000-0000-0000760C0000}"/>
    <cellStyle name="Millares 7 3 3 4 2" xfId="4824" xr:uid="{00000000-0005-0000-0000-0000770C0000}"/>
    <cellStyle name="Millares 7 3 3 5" xfId="4825" xr:uid="{00000000-0005-0000-0000-0000780C0000}"/>
    <cellStyle name="Millares 7 3 4" xfId="1806" xr:uid="{00000000-0005-0000-0000-0000790C0000}"/>
    <cellStyle name="Millares 7 3 4 2" xfId="4826" xr:uid="{00000000-0005-0000-0000-00007A0C0000}"/>
    <cellStyle name="Millares 7 3 5" xfId="1807" xr:uid="{00000000-0005-0000-0000-00007B0C0000}"/>
    <cellStyle name="Millares 7 3 5 2" xfId="4827" xr:uid="{00000000-0005-0000-0000-00007C0C0000}"/>
    <cellStyle name="Millares 7 3 6" xfId="1808" xr:uid="{00000000-0005-0000-0000-00007D0C0000}"/>
    <cellStyle name="Millares 7 3 6 2" xfId="4828" xr:uid="{00000000-0005-0000-0000-00007E0C0000}"/>
    <cellStyle name="Millares 7 3 7" xfId="4829" xr:uid="{00000000-0005-0000-0000-00007F0C0000}"/>
    <cellStyle name="Millares 7 4" xfId="201" xr:uid="{00000000-0005-0000-0000-0000800C0000}"/>
    <cellStyle name="Millares 7 4 2" xfId="488" xr:uid="{00000000-0005-0000-0000-0000810C0000}"/>
    <cellStyle name="Millares 7 4 2 2" xfId="1809" xr:uid="{00000000-0005-0000-0000-0000820C0000}"/>
    <cellStyle name="Millares 7 4 2 2 2" xfId="4830" xr:uid="{00000000-0005-0000-0000-0000830C0000}"/>
    <cellStyle name="Millares 7 4 2 3" xfId="1810" xr:uid="{00000000-0005-0000-0000-0000840C0000}"/>
    <cellStyle name="Millares 7 4 2 3 2" xfId="4831" xr:uid="{00000000-0005-0000-0000-0000850C0000}"/>
    <cellStyle name="Millares 7 4 2 4" xfId="4832" xr:uid="{00000000-0005-0000-0000-0000860C0000}"/>
    <cellStyle name="Millares 7 4 2 4 2" xfId="4833" xr:uid="{00000000-0005-0000-0000-0000870C0000}"/>
    <cellStyle name="Millares 7 4 2 5" xfId="4834" xr:uid="{00000000-0005-0000-0000-0000880C0000}"/>
    <cellStyle name="Millares 7 4 3" xfId="775" xr:uid="{00000000-0005-0000-0000-0000890C0000}"/>
    <cellStyle name="Millares 7 4 3 2" xfId="1811" xr:uid="{00000000-0005-0000-0000-00008A0C0000}"/>
    <cellStyle name="Millares 7 4 3 2 2" xfId="4835" xr:uid="{00000000-0005-0000-0000-00008B0C0000}"/>
    <cellStyle name="Millares 7 4 3 3" xfId="1812" xr:uid="{00000000-0005-0000-0000-00008C0C0000}"/>
    <cellStyle name="Millares 7 4 3 3 2" xfId="4836" xr:uid="{00000000-0005-0000-0000-00008D0C0000}"/>
    <cellStyle name="Millares 7 4 3 4" xfId="4837" xr:uid="{00000000-0005-0000-0000-00008E0C0000}"/>
    <cellStyle name="Millares 7 4 3 4 2" xfId="4838" xr:uid="{00000000-0005-0000-0000-00008F0C0000}"/>
    <cellStyle name="Millares 7 4 3 5" xfId="4839" xr:uid="{00000000-0005-0000-0000-0000900C0000}"/>
    <cellStyle name="Millares 7 4 4" xfId="1813" xr:uid="{00000000-0005-0000-0000-0000910C0000}"/>
    <cellStyle name="Millares 7 4 4 2" xfId="4840" xr:uid="{00000000-0005-0000-0000-0000920C0000}"/>
    <cellStyle name="Millares 7 4 5" xfId="1814" xr:uid="{00000000-0005-0000-0000-0000930C0000}"/>
    <cellStyle name="Millares 7 4 5 2" xfId="4841" xr:uid="{00000000-0005-0000-0000-0000940C0000}"/>
    <cellStyle name="Millares 7 4 6" xfId="1815" xr:uid="{00000000-0005-0000-0000-0000950C0000}"/>
    <cellStyle name="Millares 7 4 6 2" xfId="4842" xr:uid="{00000000-0005-0000-0000-0000960C0000}"/>
    <cellStyle name="Millares 7 4 7" xfId="4843" xr:uid="{00000000-0005-0000-0000-0000970C0000}"/>
    <cellStyle name="Millares 7 5" xfId="312" xr:uid="{00000000-0005-0000-0000-0000980C0000}"/>
    <cellStyle name="Millares 7 5 2" xfId="1816" xr:uid="{00000000-0005-0000-0000-0000990C0000}"/>
    <cellStyle name="Millares 7 5 2 2" xfId="4844" xr:uid="{00000000-0005-0000-0000-00009A0C0000}"/>
    <cellStyle name="Millares 7 5 3" xfId="1817" xr:uid="{00000000-0005-0000-0000-00009B0C0000}"/>
    <cellStyle name="Millares 7 5 3 2" xfId="4845" xr:uid="{00000000-0005-0000-0000-00009C0C0000}"/>
    <cellStyle name="Millares 7 5 4" xfId="4846" xr:uid="{00000000-0005-0000-0000-00009D0C0000}"/>
    <cellStyle name="Millares 7 5 4 2" xfId="4847" xr:uid="{00000000-0005-0000-0000-00009E0C0000}"/>
    <cellStyle name="Millares 7 5 5" xfId="4848" xr:uid="{00000000-0005-0000-0000-00009F0C0000}"/>
    <cellStyle name="Millares 7 6" xfId="599" xr:uid="{00000000-0005-0000-0000-0000A00C0000}"/>
    <cellStyle name="Millares 7 6 2" xfId="1818" xr:uid="{00000000-0005-0000-0000-0000A10C0000}"/>
    <cellStyle name="Millares 7 6 2 2" xfId="4849" xr:uid="{00000000-0005-0000-0000-0000A20C0000}"/>
    <cellStyle name="Millares 7 6 3" xfId="1819" xr:uid="{00000000-0005-0000-0000-0000A30C0000}"/>
    <cellStyle name="Millares 7 6 3 2" xfId="4850" xr:uid="{00000000-0005-0000-0000-0000A40C0000}"/>
    <cellStyle name="Millares 7 6 4" xfId="4851" xr:uid="{00000000-0005-0000-0000-0000A50C0000}"/>
    <cellStyle name="Millares 7 6 4 2" xfId="4852" xr:uid="{00000000-0005-0000-0000-0000A60C0000}"/>
    <cellStyle name="Millares 7 6 5" xfId="4853" xr:uid="{00000000-0005-0000-0000-0000A70C0000}"/>
    <cellStyle name="Millares 7 7" xfId="1820" xr:uid="{00000000-0005-0000-0000-0000A80C0000}"/>
    <cellStyle name="Millares 7 7 2" xfId="4854" xr:uid="{00000000-0005-0000-0000-0000A90C0000}"/>
    <cellStyle name="Millares 7 8" xfId="1821" xr:uid="{00000000-0005-0000-0000-0000AA0C0000}"/>
    <cellStyle name="Millares 7 8 2" xfId="4855" xr:uid="{00000000-0005-0000-0000-0000AB0C0000}"/>
    <cellStyle name="Millares 7 9" xfId="1822" xr:uid="{00000000-0005-0000-0000-0000AC0C0000}"/>
    <cellStyle name="Millares 8" xfId="27" xr:uid="{00000000-0005-0000-0000-0000AD0C0000}"/>
    <cellStyle name="Millares 8 10" xfId="4856" xr:uid="{00000000-0005-0000-0000-0000AE0C0000}"/>
    <cellStyle name="Millares 8 2" xfId="82" xr:uid="{00000000-0005-0000-0000-0000AF0C0000}"/>
    <cellStyle name="Millares 8 2 2" xfId="258" xr:uid="{00000000-0005-0000-0000-0000B00C0000}"/>
    <cellStyle name="Millares 8 2 2 2" xfId="545" xr:uid="{00000000-0005-0000-0000-0000B10C0000}"/>
    <cellStyle name="Millares 8 2 2 2 2" xfId="1823" xr:uid="{00000000-0005-0000-0000-0000B20C0000}"/>
    <cellStyle name="Millares 8 2 2 2 2 2" xfId="4857" xr:uid="{00000000-0005-0000-0000-0000B30C0000}"/>
    <cellStyle name="Millares 8 2 2 2 3" xfId="1824" xr:uid="{00000000-0005-0000-0000-0000B40C0000}"/>
    <cellStyle name="Millares 8 2 2 2 3 2" xfId="4858" xr:uid="{00000000-0005-0000-0000-0000B50C0000}"/>
    <cellStyle name="Millares 8 2 2 2 4" xfId="4859" xr:uid="{00000000-0005-0000-0000-0000B60C0000}"/>
    <cellStyle name="Millares 8 2 2 2 4 2" xfId="4860" xr:uid="{00000000-0005-0000-0000-0000B70C0000}"/>
    <cellStyle name="Millares 8 2 2 2 5" xfId="4861" xr:uid="{00000000-0005-0000-0000-0000B80C0000}"/>
    <cellStyle name="Millares 8 2 2 3" xfId="832" xr:uid="{00000000-0005-0000-0000-0000B90C0000}"/>
    <cellStyle name="Millares 8 2 2 3 2" xfId="1825" xr:uid="{00000000-0005-0000-0000-0000BA0C0000}"/>
    <cellStyle name="Millares 8 2 2 3 2 2" xfId="4862" xr:uid="{00000000-0005-0000-0000-0000BB0C0000}"/>
    <cellStyle name="Millares 8 2 2 3 3" xfId="1826" xr:uid="{00000000-0005-0000-0000-0000BC0C0000}"/>
    <cellStyle name="Millares 8 2 2 3 3 2" xfId="4863" xr:uid="{00000000-0005-0000-0000-0000BD0C0000}"/>
    <cellStyle name="Millares 8 2 2 3 4" xfId="4864" xr:uid="{00000000-0005-0000-0000-0000BE0C0000}"/>
    <cellStyle name="Millares 8 2 2 3 4 2" xfId="4865" xr:uid="{00000000-0005-0000-0000-0000BF0C0000}"/>
    <cellStyle name="Millares 8 2 2 3 5" xfId="4866" xr:uid="{00000000-0005-0000-0000-0000C00C0000}"/>
    <cellStyle name="Millares 8 2 2 4" xfId="1827" xr:uid="{00000000-0005-0000-0000-0000C10C0000}"/>
    <cellStyle name="Millares 8 2 2 4 2" xfId="4867" xr:uid="{00000000-0005-0000-0000-0000C20C0000}"/>
    <cellStyle name="Millares 8 2 2 5" xfId="1828" xr:uid="{00000000-0005-0000-0000-0000C30C0000}"/>
    <cellStyle name="Millares 8 2 2 5 2" xfId="4868" xr:uid="{00000000-0005-0000-0000-0000C40C0000}"/>
    <cellStyle name="Millares 8 2 2 6" xfId="1829" xr:uid="{00000000-0005-0000-0000-0000C50C0000}"/>
    <cellStyle name="Millares 8 2 2 6 2" xfId="4869" xr:uid="{00000000-0005-0000-0000-0000C60C0000}"/>
    <cellStyle name="Millares 8 2 2 7" xfId="4870" xr:uid="{00000000-0005-0000-0000-0000C70C0000}"/>
    <cellStyle name="Millares 8 2 3" xfId="369" xr:uid="{00000000-0005-0000-0000-0000C80C0000}"/>
    <cellStyle name="Millares 8 2 3 2" xfId="1830" xr:uid="{00000000-0005-0000-0000-0000C90C0000}"/>
    <cellStyle name="Millares 8 2 3 2 2" xfId="4871" xr:uid="{00000000-0005-0000-0000-0000CA0C0000}"/>
    <cellStyle name="Millares 8 2 3 3" xfId="1831" xr:uid="{00000000-0005-0000-0000-0000CB0C0000}"/>
    <cellStyle name="Millares 8 2 3 3 2" xfId="4872" xr:uid="{00000000-0005-0000-0000-0000CC0C0000}"/>
    <cellStyle name="Millares 8 2 3 4" xfId="4873" xr:uid="{00000000-0005-0000-0000-0000CD0C0000}"/>
    <cellStyle name="Millares 8 2 3 4 2" xfId="4874" xr:uid="{00000000-0005-0000-0000-0000CE0C0000}"/>
    <cellStyle name="Millares 8 2 3 5" xfId="4875" xr:uid="{00000000-0005-0000-0000-0000CF0C0000}"/>
    <cellStyle name="Millares 8 2 4" xfId="656" xr:uid="{00000000-0005-0000-0000-0000D00C0000}"/>
    <cellStyle name="Millares 8 2 4 2" xfId="1832" xr:uid="{00000000-0005-0000-0000-0000D10C0000}"/>
    <cellStyle name="Millares 8 2 4 2 2" xfId="4876" xr:uid="{00000000-0005-0000-0000-0000D20C0000}"/>
    <cellStyle name="Millares 8 2 4 3" xfId="1833" xr:uid="{00000000-0005-0000-0000-0000D30C0000}"/>
    <cellStyle name="Millares 8 2 4 3 2" xfId="4877" xr:uid="{00000000-0005-0000-0000-0000D40C0000}"/>
    <cellStyle name="Millares 8 2 4 4" xfId="4878" xr:uid="{00000000-0005-0000-0000-0000D50C0000}"/>
    <cellStyle name="Millares 8 2 4 4 2" xfId="4879" xr:uid="{00000000-0005-0000-0000-0000D60C0000}"/>
    <cellStyle name="Millares 8 2 4 5" xfId="4880" xr:uid="{00000000-0005-0000-0000-0000D70C0000}"/>
    <cellStyle name="Millares 8 2 5" xfId="1834" xr:uid="{00000000-0005-0000-0000-0000D80C0000}"/>
    <cellStyle name="Millares 8 2 5 2" xfId="4881" xr:uid="{00000000-0005-0000-0000-0000D90C0000}"/>
    <cellStyle name="Millares 8 2 6" xfId="1835" xr:uid="{00000000-0005-0000-0000-0000DA0C0000}"/>
    <cellStyle name="Millares 8 2 6 2" xfId="4882" xr:uid="{00000000-0005-0000-0000-0000DB0C0000}"/>
    <cellStyle name="Millares 8 2 7" xfId="1836" xr:uid="{00000000-0005-0000-0000-0000DC0C0000}"/>
    <cellStyle name="Millares 8 2 7 2" xfId="4883" xr:uid="{00000000-0005-0000-0000-0000DD0C0000}"/>
    <cellStyle name="Millares 8 2 8" xfId="4884" xr:uid="{00000000-0005-0000-0000-0000DE0C0000}"/>
    <cellStyle name="Millares 8 3" xfId="139" xr:uid="{00000000-0005-0000-0000-0000DF0C0000}"/>
    <cellStyle name="Millares 8 3 2" xfId="426" xr:uid="{00000000-0005-0000-0000-0000E00C0000}"/>
    <cellStyle name="Millares 8 3 2 2" xfId="1837" xr:uid="{00000000-0005-0000-0000-0000E10C0000}"/>
    <cellStyle name="Millares 8 3 2 2 2" xfId="4885" xr:uid="{00000000-0005-0000-0000-0000E20C0000}"/>
    <cellStyle name="Millares 8 3 2 3" xfId="1838" xr:uid="{00000000-0005-0000-0000-0000E30C0000}"/>
    <cellStyle name="Millares 8 3 2 3 2" xfId="4886" xr:uid="{00000000-0005-0000-0000-0000E40C0000}"/>
    <cellStyle name="Millares 8 3 2 4" xfId="4887" xr:uid="{00000000-0005-0000-0000-0000E50C0000}"/>
    <cellStyle name="Millares 8 3 2 4 2" xfId="4888" xr:uid="{00000000-0005-0000-0000-0000E60C0000}"/>
    <cellStyle name="Millares 8 3 2 5" xfId="4889" xr:uid="{00000000-0005-0000-0000-0000E70C0000}"/>
    <cellStyle name="Millares 8 3 3" xfId="713" xr:uid="{00000000-0005-0000-0000-0000E80C0000}"/>
    <cellStyle name="Millares 8 3 3 2" xfId="1839" xr:uid="{00000000-0005-0000-0000-0000E90C0000}"/>
    <cellStyle name="Millares 8 3 3 2 2" xfId="4890" xr:uid="{00000000-0005-0000-0000-0000EA0C0000}"/>
    <cellStyle name="Millares 8 3 3 3" xfId="1840" xr:uid="{00000000-0005-0000-0000-0000EB0C0000}"/>
    <cellStyle name="Millares 8 3 3 3 2" xfId="4891" xr:uid="{00000000-0005-0000-0000-0000EC0C0000}"/>
    <cellStyle name="Millares 8 3 3 4" xfId="4892" xr:uid="{00000000-0005-0000-0000-0000ED0C0000}"/>
    <cellStyle name="Millares 8 3 3 4 2" xfId="4893" xr:uid="{00000000-0005-0000-0000-0000EE0C0000}"/>
    <cellStyle name="Millares 8 3 3 5" xfId="4894" xr:uid="{00000000-0005-0000-0000-0000EF0C0000}"/>
    <cellStyle name="Millares 8 3 4" xfId="1841" xr:uid="{00000000-0005-0000-0000-0000F00C0000}"/>
    <cellStyle name="Millares 8 3 4 2" xfId="4895" xr:uid="{00000000-0005-0000-0000-0000F10C0000}"/>
    <cellStyle name="Millares 8 3 5" xfId="1842" xr:uid="{00000000-0005-0000-0000-0000F20C0000}"/>
    <cellStyle name="Millares 8 3 5 2" xfId="4896" xr:uid="{00000000-0005-0000-0000-0000F30C0000}"/>
    <cellStyle name="Millares 8 3 6" xfId="1843" xr:uid="{00000000-0005-0000-0000-0000F40C0000}"/>
    <cellStyle name="Millares 8 3 6 2" xfId="4897" xr:uid="{00000000-0005-0000-0000-0000F50C0000}"/>
    <cellStyle name="Millares 8 3 7" xfId="4898" xr:uid="{00000000-0005-0000-0000-0000F60C0000}"/>
    <cellStyle name="Millares 8 4" xfId="203" xr:uid="{00000000-0005-0000-0000-0000F70C0000}"/>
    <cellStyle name="Millares 8 4 2" xfId="490" xr:uid="{00000000-0005-0000-0000-0000F80C0000}"/>
    <cellStyle name="Millares 8 4 2 2" xfId="1844" xr:uid="{00000000-0005-0000-0000-0000F90C0000}"/>
    <cellStyle name="Millares 8 4 2 2 2" xfId="4899" xr:uid="{00000000-0005-0000-0000-0000FA0C0000}"/>
    <cellStyle name="Millares 8 4 2 3" xfId="1845" xr:uid="{00000000-0005-0000-0000-0000FB0C0000}"/>
    <cellStyle name="Millares 8 4 2 3 2" xfId="4900" xr:uid="{00000000-0005-0000-0000-0000FC0C0000}"/>
    <cellStyle name="Millares 8 4 2 4" xfId="4901" xr:uid="{00000000-0005-0000-0000-0000FD0C0000}"/>
    <cellStyle name="Millares 8 4 2 4 2" xfId="4902" xr:uid="{00000000-0005-0000-0000-0000FE0C0000}"/>
    <cellStyle name="Millares 8 4 2 5" xfId="4903" xr:uid="{00000000-0005-0000-0000-0000FF0C0000}"/>
    <cellStyle name="Millares 8 4 3" xfId="777" xr:uid="{00000000-0005-0000-0000-0000000D0000}"/>
    <cellStyle name="Millares 8 4 3 2" xfId="1846" xr:uid="{00000000-0005-0000-0000-0000010D0000}"/>
    <cellStyle name="Millares 8 4 3 2 2" xfId="4904" xr:uid="{00000000-0005-0000-0000-0000020D0000}"/>
    <cellStyle name="Millares 8 4 3 3" xfId="1847" xr:uid="{00000000-0005-0000-0000-0000030D0000}"/>
    <cellStyle name="Millares 8 4 3 3 2" xfId="4905" xr:uid="{00000000-0005-0000-0000-0000040D0000}"/>
    <cellStyle name="Millares 8 4 3 4" xfId="4906" xr:uid="{00000000-0005-0000-0000-0000050D0000}"/>
    <cellStyle name="Millares 8 4 3 4 2" xfId="4907" xr:uid="{00000000-0005-0000-0000-0000060D0000}"/>
    <cellStyle name="Millares 8 4 3 5" xfId="4908" xr:uid="{00000000-0005-0000-0000-0000070D0000}"/>
    <cellStyle name="Millares 8 4 4" xfId="1848" xr:uid="{00000000-0005-0000-0000-0000080D0000}"/>
    <cellStyle name="Millares 8 4 4 2" xfId="4909" xr:uid="{00000000-0005-0000-0000-0000090D0000}"/>
    <cellStyle name="Millares 8 4 5" xfId="1849" xr:uid="{00000000-0005-0000-0000-00000A0D0000}"/>
    <cellStyle name="Millares 8 4 5 2" xfId="4910" xr:uid="{00000000-0005-0000-0000-00000B0D0000}"/>
    <cellStyle name="Millares 8 4 6" xfId="1850" xr:uid="{00000000-0005-0000-0000-00000C0D0000}"/>
    <cellStyle name="Millares 8 4 6 2" xfId="4911" xr:uid="{00000000-0005-0000-0000-00000D0D0000}"/>
    <cellStyle name="Millares 8 4 7" xfId="4912" xr:uid="{00000000-0005-0000-0000-00000E0D0000}"/>
    <cellStyle name="Millares 8 5" xfId="314" xr:uid="{00000000-0005-0000-0000-00000F0D0000}"/>
    <cellStyle name="Millares 8 5 2" xfId="1851" xr:uid="{00000000-0005-0000-0000-0000100D0000}"/>
    <cellStyle name="Millares 8 5 2 2" xfId="4913" xr:uid="{00000000-0005-0000-0000-0000110D0000}"/>
    <cellStyle name="Millares 8 5 3" xfId="1852" xr:uid="{00000000-0005-0000-0000-0000120D0000}"/>
    <cellStyle name="Millares 8 5 3 2" xfId="4914" xr:uid="{00000000-0005-0000-0000-0000130D0000}"/>
    <cellStyle name="Millares 8 5 4" xfId="4915" xr:uid="{00000000-0005-0000-0000-0000140D0000}"/>
    <cellStyle name="Millares 8 5 4 2" xfId="4916" xr:uid="{00000000-0005-0000-0000-0000150D0000}"/>
    <cellStyle name="Millares 8 5 5" xfId="4917" xr:uid="{00000000-0005-0000-0000-0000160D0000}"/>
    <cellStyle name="Millares 8 6" xfId="601" xr:uid="{00000000-0005-0000-0000-0000170D0000}"/>
    <cellStyle name="Millares 8 6 2" xfId="1853" xr:uid="{00000000-0005-0000-0000-0000180D0000}"/>
    <cellStyle name="Millares 8 6 2 2" xfId="4918" xr:uid="{00000000-0005-0000-0000-0000190D0000}"/>
    <cellStyle name="Millares 8 6 3" xfId="1854" xr:uid="{00000000-0005-0000-0000-00001A0D0000}"/>
    <cellStyle name="Millares 8 6 3 2" xfId="4919" xr:uid="{00000000-0005-0000-0000-00001B0D0000}"/>
    <cellStyle name="Millares 8 6 4" xfId="4920" xr:uid="{00000000-0005-0000-0000-00001C0D0000}"/>
    <cellStyle name="Millares 8 6 4 2" xfId="4921" xr:uid="{00000000-0005-0000-0000-00001D0D0000}"/>
    <cellStyle name="Millares 8 6 5" xfId="4922" xr:uid="{00000000-0005-0000-0000-00001E0D0000}"/>
    <cellStyle name="Millares 8 7" xfId="1855" xr:uid="{00000000-0005-0000-0000-00001F0D0000}"/>
    <cellStyle name="Millares 8 7 2" xfId="4923" xr:uid="{00000000-0005-0000-0000-0000200D0000}"/>
    <cellStyle name="Millares 8 8" xfId="1856" xr:uid="{00000000-0005-0000-0000-0000210D0000}"/>
    <cellStyle name="Millares 8 8 2" xfId="4924" xr:uid="{00000000-0005-0000-0000-0000220D0000}"/>
    <cellStyle name="Millares 8 9" xfId="1857" xr:uid="{00000000-0005-0000-0000-0000230D0000}"/>
    <cellStyle name="Millares 8 9 2" xfId="4925" xr:uid="{00000000-0005-0000-0000-0000240D0000}"/>
    <cellStyle name="Millares 9" xfId="29" xr:uid="{00000000-0005-0000-0000-0000250D0000}"/>
    <cellStyle name="Millares 9 10" xfId="4926" xr:uid="{00000000-0005-0000-0000-0000260D0000}"/>
    <cellStyle name="Millares 9 2" xfId="84" xr:uid="{00000000-0005-0000-0000-0000270D0000}"/>
    <cellStyle name="Millares 9 2 2" xfId="260" xr:uid="{00000000-0005-0000-0000-0000280D0000}"/>
    <cellStyle name="Millares 9 2 2 2" xfId="547" xr:uid="{00000000-0005-0000-0000-0000290D0000}"/>
    <cellStyle name="Millares 9 2 2 2 2" xfId="1858" xr:uid="{00000000-0005-0000-0000-00002A0D0000}"/>
    <cellStyle name="Millares 9 2 2 2 2 2" xfId="4927" xr:uid="{00000000-0005-0000-0000-00002B0D0000}"/>
    <cellStyle name="Millares 9 2 2 2 3" xfId="1859" xr:uid="{00000000-0005-0000-0000-00002C0D0000}"/>
    <cellStyle name="Millares 9 2 2 2 3 2" xfId="4928" xr:uid="{00000000-0005-0000-0000-00002D0D0000}"/>
    <cellStyle name="Millares 9 2 2 2 4" xfId="4929" xr:uid="{00000000-0005-0000-0000-00002E0D0000}"/>
    <cellStyle name="Millares 9 2 2 2 4 2" xfId="4930" xr:uid="{00000000-0005-0000-0000-00002F0D0000}"/>
    <cellStyle name="Millares 9 2 2 2 5" xfId="4931" xr:uid="{00000000-0005-0000-0000-0000300D0000}"/>
    <cellStyle name="Millares 9 2 2 3" xfId="834" xr:uid="{00000000-0005-0000-0000-0000310D0000}"/>
    <cellStyle name="Millares 9 2 2 3 2" xfId="1860" xr:uid="{00000000-0005-0000-0000-0000320D0000}"/>
    <cellStyle name="Millares 9 2 2 3 2 2" xfId="4932" xr:uid="{00000000-0005-0000-0000-0000330D0000}"/>
    <cellStyle name="Millares 9 2 2 3 3" xfId="1861" xr:uid="{00000000-0005-0000-0000-0000340D0000}"/>
    <cellStyle name="Millares 9 2 2 3 3 2" xfId="4933" xr:uid="{00000000-0005-0000-0000-0000350D0000}"/>
    <cellStyle name="Millares 9 2 2 3 4" xfId="4934" xr:uid="{00000000-0005-0000-0000-0000360D0000}"/>
    <cellStyle name="Millares 9 2 2 3 4 2" xfId="4935" xr:uid="{00000000-0005-0000-0000-0000370D0000}"/>
    <cellStyle name="Millares 9 2 2 3 5" xfId="4936" xr:uid="{00000000-0005-0000-0000-0000380D0000}"/>
    <cellStyle name="Millares 9 2 2 4" xfId="1862" xr:uid="{00000000-0005-0000-0000-0000390D0000}"/>
    <cellStyle name="Millares 9 2 2 4 2" xfId="4937" xr:uid="{00000000-0005-0000-0000-00003A0D0000}"/>
    <cellStyle name="Millares 9 2 2 5" xfId="1863" xr:uid="{00000000-0005-0000-0000-00003B0D0000}"/>
    <cellStyle name="Millares 9 2 2 5 2" xfId="4938" xr:uid="{00000000-0005-0000-0000-00003C0D0000}"/>
    <cellStyle name="Millares 9 2 2 6" xfId="1864" xr:uid="{00000000-0005-0000-0000-00003D0D0000}"/>
    <cellStyle name="Millares 9 2 2 6 2" xfId="4939" xr:uid="{00000000-0005-0000-0000-00003E0D0000}"/>
    <cellStyle name="Millares 9 2 2 7" xfId="4940" xr:uid="{00000000-0005-0000-0000-00003F0D0000}"/>
    <cellStyle name="Millares 9 2 3" xfId="371" xr:uid="{00000000-0005-0000-0000-0000400D0000}"/>
    <cellStyle name="Millares 9 2 3 2" xfId="1865" xr:uid="{00000000-0005-0000-0000-0000410D0000}"/>
    <cellStyle name="Millares 9 2 3 2 2" xfId="4941" xr:uid="{00000000-0005-0000-0000-0000420D0000}"/>
    <cellStyle name="Millares 9 2 3 3" xfId="1866" xr:uid="{00000000-0005-0000-0000-0000430D0000}"/>
    <cellStyle name="Millares 9 2 3 3 2" xfId="4942" xr:uid="{00000000-0005-0000-0000-0000440D0000}"/>
    <cellStyle name="Millares 9 2 3 4" xfId="4943" xr:uid="{00000000-0005-0000-0000-0000450D0000}"/>
    <cellStyle name="Millares 9 2 3 4 2" xfId="4944" xr:uid="{00000000-0005-0000-0000-0000460D0000}"/>
    <cellStyle name="Millares 9 2 3 5" xfId="4945" xr:uid="{00000000-0005-0000-0000-0000470D0000}"/>
    <cellStyle name="Millares 9 2 4" xfId="658" xr:uid="{00000000-0005-0000-0000-0000480D0000}"/>
    <cellStyle name="Millares 9 2 4 2" xfId="1867" xr:uid="{00000000-0005-0000-0000-0000490D0000}"/>
    <cellStyle name="Millares 9 2 4 2 2" xfId="4946" xr:uid="{00000000-0005-0000-0000-00004A0D0000}"/>
    <cellStyle name="Millares 9 2 4 3" xfId="1868" xr:uid="{00000000-0005-0000-0000-00004B0D0000}"/>
    <cellStyle name="Millares 9 2 4 3 2" xfId="4947" xr:uid="{00000000-0005-0000-0000-00004C0D0000}"/>
    <cellStyle name="Millares 9 2 4 4" xfId="4948" xr:uid="{00000000-0005-0000-0000-00004D0D0000}"/>
    <cellStyle name="Millares 9 2 4 4 2" xfId="4949" xr:uid="{00000000-0005-0000-0000-00004E0D0000}"/>
    <cellStyle name="Millares 9 2 4 5" xfId="4950" xr:uid="{00000000-0005-0000-0000-00004F0D0000}"/>
    <cellStyle name="Millares 9 2 5" xfId="1869" xr:uid="{00000000-0005-0000-0000-0000500D0000}"/>
    <cellStyle name="Millares 9 2 5 2" xfId="4951" xr:uid="{00000000-0005-0000-0000-0000510D0000}"/>
    <cellStyle name="Millares 9 2 6" xfId="1870" xr:uid="{00000000-0005-0000-0000-0000520D0000}"/>
    <cellStyle name="Millares 9 2 6 2" xfId="4952" xr:uid="{00000000-0005-0000-0000-0000530D0000}"/>
    <cellStyle name="Millares 9 2 7" xfId="1871" xr:uid="{00000000-0005-0000-0000-0000540D0000}"/>
    <cellStyle name="Millares 9 2 7 2" xfId="4953" xr:uid="{00000000-0005-0000-0000-0000550D0000}"/>
    <cellStyle name="Millares 9 2 8" xfId="4954" xr:uid="{00000000-0005-0000-0000-0000560D0000}"/>
    <cellStyle name="Millares 9 3" xfId="141" xr:uid="{00000000-0005-0000-0000-0000570D0000}"/>
    <cellStyle name="Millares 9 3 2" xfId="428" xr:uid="{00000000-0005-0000-0000-0000580D0000}"/>
    <cellStyle name="Millares 9 3 2 2" xfId="1872" xr:uid="{00000000-0005-0000-0000-0000590D0000}"/>
    <cellStyle name="Millares 9 3 2 2 2" xfId="4955" xr:uid="{00000000-0005-0000-0000-00005A0D0000}"/>
    <cellStyle name="Millares 9 3 2 3" xfId="1873" xr:uid="{00000000-0005-0000-0000-00005B0D0000}"/>
    <cellStyle name="Millares 9 3 2 3 2" xfId="4956" xr:uid="{00000000-0005-0000-0000-00005C0D0000}"/>
    <cellStyle name="Millares 9 3 2 4" xfId="4957" xr:uid="{00000000-0005-0000-0000-00005D0D0000}"/>
    <cellStyle name="Millares 9 3 2 4 2" xfId="4958" xr:uid="{00000000-0005-0000-0000-00005E0D0000}"/>
    <cellStyle name="Millares 9 3 2 5" xfId="4959" xr:uid="{00000000-0005-0000-0000-00005F0D0000}"/>
    <cellStyle name="Millares 9 3 3" xfId="715" xr:uid="{00000000-0005-0000-0000-0000600D0000}"/>
    <cellStyle name="Millares 9 3 3 2" xfId="1874" xr:uid="{00000000-0005-0000-0000-0000610D0000}"/>
    <cellStyle name="Millares 9 3 3 2 2" xfId="4960" xr:uid="{00000000-0005-0000-0000-0000620D0000}"/>
    <cellStyle name="Millares 9 3 3 3" xfId="1875" xr:uid="{00000000-0005-0000-0000-0000630D0000}"/>
    <cellStyle name="Millares 9 3 3 3 2" xfId="4961" xr:uid="{00000000-0005-0000-0000-0000640D0000}"/>
    <cellStyle name="Millares 9 3 3 4" xfId="4962" xr:uid="{00000000-0005-0000-0000-0000650D0000}"/>
    <cellStyle name="Millares 9 3 3 4 2" xfId="4963" xr:uid="{00000000-0005-0000-0000-0000660D0000}"/>
    <cellStyle name="Millares 9 3 3 5" xfId="4964" xr:uid="{00000000-0005-0000-0000-0000670D0000}"/>
    <cellStyle name="Millares 9 3 4" xfId="1876" xr:uid="{00000000-0005-0000-0000-0000680D0000}"/>
    <cellStyle name="Millares 9 3 4 2" xfId="4965" xr:uid="{00000000-0005-0000-0000-0000690D0000}"/>
    <cellStyle name="Millares 9 3 5" xfId="1877" xr:uid="{00000000-0005-0000-0000-00006A0D0000}"/>
    <cellStyle name="Millares 9 3 5 2" xfId="4966" xr:uid="{00000000-0005-0000-0000-00006B0D0000}"/>
    <cellStyle name="Millares 9 3 6" xfId="1878" xr:uid="{00000000-0005-0000-0000-00006C0D0000}"/>
    <cellStyle name="Millares 9 3 6 2" xfId="4967" xr:uid="{00000000-0005-0000-0000-00006D0D0000}"/>
    <cellStyle name="Millares 9 3 7" xfId="4968" xr:uid="{00000000-0005-0000-0000-00006E0D0000}"/>
    <cellStyle name="Millares 9 4" xfId="205" xr:uid="{00000000-0005-0000-0000-00006F0D0000}"/>
    <cellStyle name="Millares 9 4 2" xfId="492" xr:uid="{00000000-0005-0000-0000-0000700D0000}"/>
    <cellStyle name="Millares 9 4 2 2" xfId="1879" xr:uid="{00000000-0005-0000-0000-0000710D0000}"/>
    <cellStyle name="Millares 9 4 2 2 2" xfId="4969" xr:uid="{00000000-0005-0000-0000-0000720D0000}"/>
    <cellStyle name="Millares 9 4 2 3" xfId="1880" xr:uid="{00000000-0005-0000-0000-0000730D0000}"/>
    <cellStyle name="Millares 9 4 2 3 2" xfId="4970" xr:uid="{00000000-0005-0000-0000-0000740D0000}"/>
    <cellStyle name="Millares 9 4 2 4" xfId="4971" xr:uid="{00000000-0005-0000-0000-0000750D0000}"/>
    <cellStyle name="Millares 9 4 2 4 2" xfId="4972" xr:uid="{00000000-0005-0000-0000-0000760D0000}"/>
    <cellStyle name="Millares 9 4 2 5" xfId="4973" xr:uid="{00000000-0005-0000-0000-0000770D0000}"/>
    <cellStyle name="Millares 9 4 3" xfId="779" xr:uid="{00000000-0005-0000-0000-0000780D0000}"/>
    <cellStyle name="Millares 9 4 3 2" xfId="1881" xr:uid="{00000000-0005-0000-0000-0000790D0000}"/>
    <cellStyle name="Millares 9 4 3 2 2" xfId="4974" xr:uid="{00000000-0005-0000-0000-00007A0D0000}"/>
    <cellStyle name="Millares 9 4 3 3" xfId="1882" xr:uid="{00000000-0005-0000-0000-00007B0D0000}"/>
    <cellStyle name="Millares 9 4 3 3 2" xfId="4975" xr:uid="{00000000-0005-0000-0000-00007C0D0000}"/>
    <cellStyle name="Millares 9 4 3 4" xfId="4976" xr:uid="{00000000-0005-0000-0000-00007D0D0000}"/>
    <cellStyle name="Millares 9 4 3 4 2" xfId="4977" xr:uid="{00000000-0005-0000-0000-00007E0D0000}"/>
    <cellStyle name="Millares 9 4 3 5" xfId="4978" xr:uid="{00000000-0005-0000-0000-00007F0D0000}"/>
    <cellStyle name="Millares 9 4 4" xfId="1883" xr:uid="{00000000-0005-0000-0000-0000800D0000}"/>
    <cellStyle name="Millares 9 4 4 2" xfId="4979" xr:uid="{00000000-0005-0000-0000-0000810D0000}"/>
    <cellStyle name="Millares 9 4 5" xfId="1884" xr:uid="{00000000-0005-0000-0000-0000820D0000}"/>
    <cellStyle name="Millares 9 4 5 2" xfId="4980" xr:uid="{00000000-0005-0000-0000-0000830D0000}"/>
    <cellStyle name="Millares 9 4 6" xfId="1885" xr:uid="{00000000-0005-0000-0000-0000840D0000}"/>
    <cellStyle name="Millares 9 4 6 2" xfId="4981" xr:uid="{00000000-0005-0000-0000-0000850D0000}"/>
    <cellStyle name="Millares 9 4 7" xfId="4982" xr:uid="{00000000-0005-0000-0000-0000860D0000}"/>
    <cellStyle name="Millares 9 5" xfId="316" xr:uid="{00000000-0005-0000-0000-0000870D0000}"/>
    <cellStyle name="Millares 9 5 2" xfId="1886" xr:uid="{00000000-0005-0000-0000-0000880D0000}"/>
    <cellStyle name="Millares 9 5 2 2" xfId="4983" xr:uid="{00000000-0005-0000-0000-0000890D0000}"/>
    <cellStyle name="Millares 9 5 3" xfId="1887" xr:uid="{00000000-0005-0000-0000-00008A0D0000}"/>
    <cellStyle name="Millares 9 5 3 2" xfId="4984" xr:uid="{00000000-0005-0000-0000-00008B0D0000}"/>
    <cellStyle name="Millares 9 5 4" xfId="4985" xr:uid="{00000000-0005-0000-0000-00008C0D0000}"/>
    <cellStyle name="Millares 9 5 4 2" xfId="4986" xr:uid="{00000000-0005-0000-0000-00008D0D0000}"/>
    <cellStyle name="Millares 9 5 5" xfId="4987" xr:uid="{00000000-0005-0000-0000-00008E0D0000}"/>
    <cellStyle name="Millares 9 6" xfId="603" xr:uid="{00000000-0005-0000-0000-00008F0D0000}"/>
    <cellStyle name="Millares 9 6 2" xfId="1888" xr:uid="{00000000-0005-0000-0000-0000900D0000}"/>
    <cellStyle name="Millares 9 6 2 2" xfId="4988" xr:uid="{00000000-0005-0000-0000-0000910D0000}"/>
    <cellStyle name="Millares 9 6 3" xfId="1889" xr:uid="{00000000-0005-0000-0000-0000920D0000}"/>
    <cellStyle name="Millares 9 6 3 2" xfId="4989" xr:uid="{00000000-0005-0000-0000-0000930D0000}"/>
    <cellStyle name="Millares 9 6 4" xfId="4990" xr:uid="{00000000-0005-0000-0000-0000940D0000}"/>
    <cellStyle name="Millares 9 6 4 2" xfId="4991" xr:uid="{00000000-0005-0000-0000-0000950D0000}"/>
    <cellStyle name="Millares 9 6 5" xfId="4992" xr:uid="{00000000-0005-0000-0000-0000960D0000}"/>
    <cellStyle name="Millares 9 7" xfId="1890" xr:uid="{00000000-0005-0000-0000-0000970D0000}"/>
    <cellStyle name="Millares 9 7 2" xfId="4993" xr:uid="{00000000-0005-0000-0000-0000980D0000}"/>
    <cellStyle name="Millares 9 8" xfId="1891" xr:uid="{00000000-0005-0000-0000-0000990D0000}"/>
    <cellStyle name="Millares 9 8 2" xfId="4994" xr:uid="{00000000-0005-0000-0000-00009A0D0000}"/>
    <cellStyle name="Millares 9 9" xfId="1892" xr:uid="{00000000-0005-0000-0000-00009B0D0000}"/>
    <cellStyle name="Millares 9 9 2" xfId="4995" xr:uid="{00000000-0005-0000-0000-00009C0D0000}"/>
    <cellStyle name="Moneda" xfId="7053" builtinId="4"/>
    <cellStyle name="Moneda [0]" xfId="7070" builtinId="7"/>
    <cellStyle name="Moneda [0] 10" xfId="7074" xr:uid="{E2BC33DB-BE8D-48D2-A594-19AF2E2095D7}"/>
    <cellStyle name="Moneda [0] 2" xfId="4" xr:uid="{00000000-0005-0000-0000-00009F0D0000}"/>
    <cellStyle name="Moneda [0] 2 10" xfId="1893" xr:uid="{00000000-0005-0000-0000-0000A00D0000}"/>
    <cellStyle name="Moneda [0] 2 10 2" xfId="4996" xr:uid="{00000000-0005-0000-0000-0000A10D0000}"/>
    <cellStyle name="Moneda [0] 2 11" xfId="4997" xr:uid="{00000000-0005-0000-0000-0000A20D0000}"/>
    <cellStyle name="Moneda [0] 2 12" xfId="7082" xr:uid="{17DDC3AF-9F05-4859-A93D-F991C7C7C4AB}"/>
    <cellStyle name="Moneda [0] 2 2" xfId="73" xr:uid="{00000000-0005-0000-0000-0000A30D0000}"/>
    <cellStyle name="Moneda [0] 2 2 2" xfId="249" xr:uid="{00000000-0005-0000-0000-0000A40D0000}"/>
    <cellStyle name="Moneda [0] 2 2 2 2" xfId="536" xr:uid="{00000000-0005-0000-0000-0000A50D0000}"/>
    <cellStyle name="Moneda [0] 2 2 2 2 2" xfId="884" xr:uid="{00000000-0005-0000-0000-0000A60D0000}"/>
    <cellStyle name="Moneda [0] 2 2 2 2 2 2" xfId="4998" xr:uid="{00000000-0005-0000-0000-0000A70D0000}"/>
    <cellStyle name="Moneda [0] 2 2 2 2 3" xfId="1894" xr:uid="{00000000-0005-0000-0000-0000A80D0000}"/>
    <cellStyle name="Moneda [0] 2 2 2 2 3 2" xfId="4999" xr:uid="{00000000-0005-0000-0000-0000A90D0000}"/>
    <cellStyle name="Moneda [0] 2 2 2 2 4" xfId="5000" xr:uid="{00000000-0005-0000-0000-0000AA0D0000}"/>
    <cellStyle name="Moneda [0] 2 2 2 2 4 2" xfId="5001" xr:uid="{00000000-0005-0000-0000-0000AB0D0000}"/>
    <cellStyle name="Moneda [0] 2 2 2 2 5" xfId="5002" xr:uid="{00000000-0005-0000-0000-0000AC0D0000}"/>
    <cellStyle name="Moneda [0] 2 2 2 3" xfId="823" xr:uid="{00000000-0005-0000-0000-0000AD0D0000}"/>
    <cellStyle name="Moneda [0] 2 2 2 3 2" xfId="1895" xr:uid="{00000000-0005-0000-0000-0000AE0D0000}"/>
    <cellStyle name="Moneda [0] 2 2 2 3 2 2" xfId="5003" xr:uid="{00000000-0005-0000-0000-0000AF0D0000}"/>
    <cellStyle name="Moneda [0] 2 2 2 3 3" xfId="1896" xr:uid="{00000000-0005-0000-0000-0000B00D0000}"/>
    <cellStyle name="Moneda [0] 2 2 2 3 3 2" xfId="5004" xr:uid="{00000000-0005-0000-0000-0000B10D0000}"/>
    <cellStyle name="Moneda [0] 2 2 2 3 4" xfId="5005" xr:uid="{00000000-0005-0000-0000-0000B20D0000}"/>
    <cellStyle name="Moneda [0] 2 2 2 3 4 2" xfId="5006" xr:uid="{00000000-0005-0000-0000-0000B30D0000}"/>
    <cellStyle name="Moneda [0] 2 2 2 3 5" xfId="5007" xr:uid="{00000000-0005-0000-0000-0000B40D0000}"/>
    <cellStyle name="Moneda [0] 2 2 2 4" xfId="1897" xr:uid="{00000000-0005-0000-0000-0000B50D0000}"/>
    <cellStyle name="Moneda [0] 2 2 2 4 2" xfId="5008" xr:uid="{00000000-0005-0000-0000-0000B60D0000}"/>
    <cellStyle name="Moneda [0] 2 2 2 5" xfId="1898" xr:uid="{00000000-0005-0000-0000-0000B70D0000}"/>
    <cellStyle name="Moneda [0] 2 2 2 5 2" xfId="5009" xr:uid="{00000000-0005-0000-0000-0000B80D0000}"/>
    <cellStyle name="Moneda [0] 2 2 2 6" xfId="1899" xr:uid="{00000000-0005-0000-0000-0000B90D0000}"/>
    <cellStyle name="Moneda [0] 2 2 2 6 2" xfId="5010" xr:uid="{00000000-0005-0000-0000-0000BA0D0000}"/>
    <cellStyle name="Moneda [0] 2 2 2 7" xfId="5011" xr:uid="{00000000-0005-0000-0000-0000BB0D0000}"/>
    <cellStyle name="Moneda [0] 2 2 3" xfId="360" xr:uid="{00000000-0005-0000-0000-0000BC0D0000}"/>
    <cellStyle name="Moneda [0] 2 2 3 2" xfId="1900" xr:uid="{00000000-0005-0000-0000-0000BD0D0000}"/>
    <cellStyle name="Moneda [0] 2 2 3 2 2" xfId="5012" xr:uid="{00000000-0005-0000-0000-0000BE0D0000}"/>
    <cellStyle name="Moneda [0] 2 2 3 3" xfId="1901" xr:uid="{00000000-0005-0000-0000-0000BF0D0000}"/>
    <cellStyle name="Moneda [0] 2 2 3 3 2" xfId="5013" xr:uid="{00000000-0005-0000-0000-0000C00D0000}"/>
    <cellStyle name="Moneda [0] 2 2 3 4" xfId="5014" xr:uid="{00000000-0005-0000-0000-0000C10D0000}"/>
    <cellStyle name="Moneda [0] 2 2 3 4 2" xfId="5015" xr:uid="{00000000-0005-0000-0000-0000C20D0000}"/>
    <cellStyle name="Moneda [0] 2 2 3 5" xfId="5016" xr:uid="{00000000-0005-0000-0000-0000C30D0000}"/>
    <cellStyle name="Moneda [0] 2 2 4" xfId="647" xr:uid="{00000000-0005-0000-0000-0000C40D0000}"/>
    <cellStyle name="Moneda [0] 2 2 4 2" xfId="1902" xr:uid="{00000000-0005-0000-0000-0000C50D0000}"/>
    <cellStyle name="Moneda [0] 2 2 4 2 2" xfId="5017" xr:uid="{00000000-0005-0000-0000-0000C60D0000}"/>
    <cellStyle name="Moneda [0] 2 2 4 3" xfId="1903" xr:uid="{00000000-0005-0000-0000-0000C70D0000}"/>
    <cellStyle name="Moneda [0] 2 2 4 3 2" xfId="5018" xr:uid="{00000000-0005-0000-0000-0000C80D0000}"/>
    <cellStyle name="Moneda [0] 2 2 4 4" xfId="5019" xr:uid="{00000000-0005-0000-0000-0000C90D0000}"/>
    <cellStyle name="Moneda [0] 2 2 4 4 2" xfId="5020" xr:uid="{00000000-0005-0000-0000-0000CA0D0000}"/>
    <cellStyle name="Moneda [0] 2 2 4 5" xfId="5021" xr:uid="{00000000-0005-0000-0000-0000CB0D0000}"/>
    <cellStyle name="Moneda [0] 2 2 5" xfId="1904" xr:uid="{00000000-0005-0000-0000-0000CC0D0000}"/>
    <cellStyle name="Moneda [0] 2 2 5 2" xfId="5022" xr:uid="{00000000-0005-0000-0000-0000CD0D0000}"/>
    <cellStyle name="Moneda [0] 2 2 6" xfId="1905" xr:uid="{00000000-0005-0000-0000-0000CE0D0000}"/>
    <cellStyle name="Moneda [0] 2 2 6 2" xfId="5023" xr:uid="{00000000-0005-0000-0000-0000CF0D0000}"/>
    <cellStyle name="Moneda [0] 2 2 7" xfId="1906" xr:uid="{00000000-0005-0000-0000-0000D00D0000}"/>
    <cellStyle name="Moneda [0] 2 2 7 2" xfId="5024" xr:uid="{00000000-0005-0000-0000-0000D10D0000}"/>
    <cellStyle name="Moneda [0] 2 2 8" xfId="5025" xr:uid="{00000000-0005-0000-0000-0000D20D0000}"/>
    <cellStyle name="Moneda [0] 2 3" xfId="126" xr:uid="{00000000-0005-0000-0000-0000D30D0000}"/>
    <cellStyle name="Moneda [0] 2 3 2" xfId="301" xr:uid="{00000000-0005-0000-0000-0000D40D0000}"/>
    <cellStyle name="Moneda [0] 2 3 2 2" xfId="588" xr:uid="{00000000-0005-0000-0000-0000D50D0000}"/>
    <cellStyle name="Moneda [0] 2 3 2 2 2" xfId="1907" xr:uid="{00000000-0005-0000-0000-0000D60D0000}"/>
    <cellStyle name="Moneda [0] 2 3 2 2 2 2" xfId="5026" xr:uid="{00000000-0005-0000-0000-0000D70D0000}"/>
    <cellStyle name="Moneda [0] 2 3 2 2 3" xfId="1908" xr:uid="{00000000-0005-0000-0000-0000D80D0000}"/>
    <cellStyle name="Moneda [0] 2 3 2 2 3 2" xfId="5027" xr:uid="{00000000-0005-0000-0000-0000D90D0000}"/>
    <cellStyle name="Moneda [0] 2 3 2 2 4" xfId="5028" xr:uid="{00000000-0005-0000-0000-0000DA0D0000}"/>
    <cellStyle name="Moneda [0] 2 3 2 2 4 2" xfId="5029" xr:uid="{00000000-0005-0000-0000-0000DB0D0000}"/>
    <cellStyle name="Moneda [0] 2 3 2 2 5" xfId="5030" xr:uid="{00000000-0005-0000-0000-0000DC0D0000}"/>
    <cellStyle name="Moneda [0] 2 3 2 3" xfId="875" xr:uid="{00000000-0005-0000-0000-0000DD0D0000}"/>
    <cellStyle name="Moneda [0] 2 3 2 3 2" xfId="1909" xr:uid="{00000000-0005-0000-0000-0000DE0D0000}"/>
    <cellStyle name="Moneda [0] 2 3 2 3 2 2" xfId="5031" xr:uid="{00000000-0005-0000-0000-0000DF0D0000}"/>
    <cellStyle name="Moneda [0] 2 3 2 3 3" xfId="1910" xr:uid="{00000000-0005-0000-0000-0000E00D0000}"/>
    <cellStyle name="Moneda [0] 2 3 2 3 3 2" xfId="5032" xr:uid="{00000000-0005-0000-0000-0000E10D0000}"/>
    <cellStyle name="Moneda [0] 2 3 2 3 4" xfId="5033" xr:uid="{00000000-0005-0000-0000-0000E20D0000}"/>
    <cellStyle name="Moneda [0] 2 3 2 3 4 2" xfId="5034" xr:uid="{00000000-0005-0000-0000-0000E30D0000}"/>
    <cellStyle name="Moneda [0] 2 3 2 3 5" xfId="5035" xr:uid="{00000000-0005-0000-0000-0000E40D0000}"/>
    <cellStyle name="Moneda [0] 2 3 2 4" xfId="1911" xr:uid="{00000000-0005-0000-0000-0000E50D0000}"/>
    <cellStyle name="Moneda [0] 2 3 2 4 2" xfId="5036" xr:uid="{00000000-0005-0000-0000-0000E60D0000}"/>
    <cellStyle name="Moneda [0] 2 3 2 5" xfId="1912" xr:uid="{00000000-0005-0000-0000-0000E70D0000}"/>
    <cellStyle name="Moneda [0] 2 3 2 5 2" xfId="5037" xr:uid="{00000000-0005-0000-0000-0000E80D0000}"/>
    <cellStyle name="Moneda [0] 2 3 2 6" xfId="1913" xr:uid="{00000000-0005-0000-0000-0000E90D0000}"/>
    <cellStyle name="Moneda [0] 2 3 2 6 2" xfId="5038" xr:uid="{00000000-0005-0000-0000-0000EA0D0000}"/>
    <cellStyle name="Moneda [0] 2 3 2 7" xfId="5039" xr:uid="{00000000-0005-0000-0000-0000EB0D0000}"/>
    <cellStyle name="Moneda [0] 2 3 3" xfId="413" xr:uid="{00000000-0005-0000-0000-0000EC0D0000}"/>
    <cellStyle name="Moneda [0] 2 3 3 2" xfId="1914" xr:uid="{00000000-0005-0000-0000-0000ED0D0000}"/>
    <cellStyle name="Moneda [0] 2 3 3 2 2" xfId="5040" xr:uid="{00000000-0005-0000-0000-0000EE0D0000}"/>
    <cellStyle name="Moneda [0] 2 3 3 3" xfId="1915" xr:uid="{00000000-0005-0000-0000-0000EF0D0000}"/>
    <cellStyle name="Moneda [0] 2 3 3 3 2" xfId="5041" xr:uid="{00000000-0005-0000-0000-0000F00D0000}"/>
    <cellStyle name="Moneda [0] 2 3 3 4" xfId="5042" xr:uid="{00000000-0005-0000-0000-0000F10D0000}"/>
    <cellStyle name="Moneda [0] 2 3 3 4 2" xfId="5043" xr:uid="{00000000-0005-0000-0000-0000F20D0000}"/>
    <cellStyle name="Moneda [0] 2 3 3 5" xfId="5044" xr:uid="{00000000-0005-0000-0000-0000F30D0000}"/>
    <cellStyle name="Moneda [0] 2 3 4" xfId="700" xr:uid="{00000000-0005-0000-0000-0000F40D0000}"/>
    <cellStyle name="Moneda [0] 2 3 4 2" xfId="1916" xr:uid="{00000000-0005-0000-0000-0000F50D0000}"/>
    <cellStyle name="Moneda [0] 2 3 4 2 2" xfId="5045" xr:uid="{00000000-0005-0000-0000-0000F60D0000}"/>
    <cellStyle name="Moneda [0] 2 3 4 3" xfId="1917" xr:uid="{00000000-0005-0000-0000-0000F70D0000}"/>
    <cellStyle name="Moneda [0] 2 3 4 3 2" xfId="5046" xr:uid="{00000000-0005-0000-0000-0000F80D0000}"/>
    <cellStyle name="Moneda [0] 2 3 4 4" xfId="5047" xr:uid="{00000000-0005-0000-0000-0000F90D0000}"/>
    <cellStyle name="Moneda [0] 2 3 4 4 2" xfId="5048" xr:uid="{00000000-0005-0000-0000-0000FA0D0000}"/>
    <cellStyle name="Moneda [0] 2 3 4 5" xfId="5049" xr:uid="{00000000-0005-0000-0000-0000FB0D0000}"/>
    <cellStyle name="Moneda [0] 2 3 5" xfId="1918" xr:uid="{00000000-0005-0000-0000-0000FC0D0000}"/>
    <cellStyle name="Moneda [0] 2 3 5 2" xfId="5050" xr:uid="{00000000-0005-0000-0000-0000FD0D0000}"/>
    <cellStyle name="Moneda [0] 2 3 6" xfId="1919" xr:uid="{00000000-0005-0000-0000-0000FE0D0000}"/>
    <cellStyle name="Moneda [0] 2 3 6 2" xfId="5051" xr:uid="{00000000-0005-0000-0000-0000FF0D0000}"/>
    <cellStyle name="Moneda [0] 2 3 7" xfId="1920" xr:uid="{00000000-0005-0000-0000-0000000E0000}"/>
    <cellStyle name="Moneda [0] 2 3 7 2" xfId="5052" xr:uid="{00000000-0005-0000-0000-0000010E0000}"/>
    <cellStyle name="Moneda [0] 2 3 8" xfId="5053" xr:uid="{00000000-0005-0000-0000-0000020E0000}"/>
    <cellStyle name="Moneda [0] 2 4" xfId="131" xr:uid="{00000000-0005-0000-0000-0000030E0000}"/>
    <cellStyle name="Moneda [0] 2 4 2" xfId="418" xr:uid="{00000000-0005-0000-0000-0000040E0000}"/>
    <cellStyle name="Moneda [0] 2 4 2 2" xfId="1921" xr:uid="{00000000-0005-0000-0000-0000050E0000}"/>
    <cellStyle name="Moneda [0] 2 4 2 2 2" xfId="5054" xr:uid="{00000000-0005-0000-0000-0000060E0000}"/>
    <cellStyle name="Moneda [0] 2 4 2 3" xfId="1922" xr:uid="{00000000-0005-0000-0000-0000070E0000}"/>
    <cellStyle name="Moneda [0] 2 4 2 3 2" xfId="5055" xr:uid="{00000000-0005-0000-0000-0000080E0000}"/>
    <cellStyle name="Moneda [0] 2 4 2 4" xfId="5056" xr:uid="{00000000-0005-0000-0000-0000090E0000}"/>
    <cellStyle name="Moneda [0] 2 4 2 4 2" xfId="5057" xr:uid="{00000000-0005-0000-0000-00000A0E0000}"/>
    <cellStyle name="Moneda [0] 2 4 2 5" xfId="5058" xr:uid="{00000000-0005-0000-0000-00000B0E0000}"/>
    <cellStyle name="Moneda [0] 2 4 3" xfId="705" xr:uid="{00000000-0005-0000-0000-00000C0E0000}"/>
    <cellStyle name="Moneda [0] 2 4 3 2" xfId="1923" xr:uid="{00000000-0005-0000-0000-00000D0E0000}"/>
    <cellStyle name="Moneda [0] 2 4 3 2 2" xfId="5059" xr:uid="{00000000-0005-0000-0000-00000E0E0000}"/>
    <cellStyle name="Moneda [0] 2 4 3 3" xfId="1924" xr:uid="{00000000-0005-0000-0000-00000F0E0000}"/>
    <cellStyle name="Moneda [0] 2 4 3 3 2" xfId="5060" xr:uid="{00000000-0005-0000-0000-0000100E0000}"/>
    <cellStyle name="Moneda [0] 2 4 3 4" xfId="5061" xr:uid="{00000000-0005-0000-0000-0000110E0000}"/>
    <cellStyle name="Moneda [0] 2 4 3 4 2" xfId="5062" xr:uid="{00000000-0005-0000-0000-0000120E0000}"/>
    <cellStyle name="Moneda [0] 2 4 3 5" xfId="5063" xr:uid="{00000000-0005-0000-0000-0000130E0000}"/>
    <cellStyle name="Moneda [0] 2 4 4" xfId="1925" xr:uid="{00000000-0005-0000-0000-0000140E0000}"/>
    <cellStyle name="Moneda [0] 2 4 4 2" xfId="5064" xr:uid="{00000000-0005-0000-0000-0000150E0000}"/>
    <cellStyle name="Moneda [0] 2 4 5" xfId="1926" xr:uid="{00000000-0005-0000-0000-0000160E0000}"/>
    <cellStyle name="Moneda [0] 2 4 5 2" xfId="5065" xr:uid="{00000000-0005-0000-0000-0000170E0000}"/>
    <cellStyle name="Moneda [0] 2 4 6" xfId="1927" xr:uid="{00000000-0005-0000-0000-0000180E0000}"/>
    <cellStyle name="Moneda [0] 2 4 6 2" xfId="5066" xr:uid="{00000000-0005-0000-0000-0000190E0000}"/>
    <cellStyle name="Moneda [0] 2 4 7" xfId="5067" xr:uid="{00000000-0005-0000-0000-00001A0E0000}"/>
    <cellStyle name="Moneda [0] 2 5" xfId="188" xr:uid="{00000000-0005-0000-0000-00001B0E0000}"/>
    <cellStyle name="Moneda [0] 2 5 2" xfId="475" xr:uid="{00000000-0005-0000-0000-00001C0E0000}"/>
    <cellStyle name="Moneda [0] 2 5 2 2" xfId="1928" xr:uid="{00000000-0005-0000-0000-00001D0E0000}"/>
    <cellStyle name="Moneda [0] 2 5 2 2 2" xfId="5068" xr:uid="{00000000-0005-0000-0000-00001E0E0000}"/>
    <cellStyle name="Moneda [0] 2 5 2 3" xfId="1929" xr:uid="{00000000-0005-0000-0000-00001F0E0000}"/>
    <cellStyle name="Moneda [0] 2 5 2 3 2" xfId="5069" xr:uid="{00000000-0005-0000-0000-0000200E0000}"/>
    <cellStyle name="Moneda [0] 2 5 2 4" xfId="5070" xr:uid="{00000000-0005-0000-0000-0000210E0000}"/>
    <cellStyle name="Moneda [0] 2 5 2 4 2" xfId="5071" xr:uid="{00000000-0005-0000-0000-0000220E0000}"/>
    <cellStyle name="Moneda [0] 2 5 2 5" xfId="5072" xr:uid="{00000000-0005-0000-0000-0000230E0000}"/>
    <cellStyle name="Moneda [0] 2 5 3" xfId="762" xr:uid="{00000000-0005-0000-0000-0000240E0000}"/>
    <cellStyle name="Moneda [0] 2 5 3 2" xfId="1930" xr:uid="{00000000-0005-0000-0000-0000250E0000}"/>
    <cellStyle name="Moneda [0] 2 5 3 2 2" xfId="5073" xr:uid="{00000000-0005-0000-0000-0000260E0000}"/>
    <cellStyle name="Moneda [0] 2 5 3 3" xfId="1931" xr:uid="{00000000-0005-0000-0000-0000270E0000}"/>
    <cellStyle name="Moneda [0] 2 5 3 3 2" xfId="5074" xr:uid="{00000000-0005-0000-0000-0000280E0000}"/>
    <cellStyle name="Moneda [0] 2 5 3 4" xfId="5075" xr:uid="{00000000-0005-0000-0000-0000290E0000}"/>
    <cellStyle name="Moneda [0] 2 5 3 4 2" xfId="5076" xr:uid="{00000000-0005-0000-0000-00002A0E0000}"/>
    <cellStyle name="Moneda [0] 2 5 3 5" xfId="5077" xr:uid="{00000000-0005-0000-0000-00002B0E0000}"/>
    <cellStyle name="Moneda [0] 2 5 4" xfId="1932" xr:uid="{00000000-0005-0000-0000-00002C0E0000}"/>
    <cellStyle name="Moneda [0] 2 5 4 2" xfId="5078" xr:uid="{00000000-0005-0000-0000-00002D0E0000}"/>
    <cellStyle name="Moneda [0] 2 5 5" xfId="1933" xr:uid="{00000000-0005-0000-0000-00002E0E0000}"/>
    <cellStyle name="Moneda [0] 2 5 5 2" xfId="5079" xr:uid="{00000000-0005-0000-0000-00002F0E0000}"/>
    <cellStyle name="Moneda [0] 2 5 6" xfId="1934" xr:uid="{00000000-0005-0000-0000-0000300E0000}"/>
    <cellStyle name="Moneda [0] 2 5 6 2" xfId="5080" xr:uid="{00000000-0005-0000-0000-0000310E0000}"/>
    <cellStyle name="Moneda [0] 2 5 7" xfId="5081" xr:uid="{00000000-0005-0000-0000-0000320E0000}"/>
    <cellStyle name="Moneda [0] 2 6" xfId="306" xr:uid="{00000000-0005-0000-0000-0000330E0000}"/>
    <cellStyle name="Moneda [0] 2 6 2" xfId="1935" xr:uid="{00000000-0005-0000-0000-0000340E0000}"/>
    <cellStyle name="Moneda [0] 2 6 2 2" xfId="5082" xr:uid="{00000000-0005-0000-0000-0000350E0000}"/>
    <cellStyle name="Moneda [0] 2 6 3" xfId="1936" xr:uid="{00000000-0005-0000-0000-0000360E0000}"/>
    <cellStyle name="Moneda [0] 2 6 3 2" xfId="5083" xr:uid="{00000000-0005-0000-0000-0000370E0000}"/>
    <cellStyle name="Moneda [0] 2 6 4" xfId="5084" xr:uid="{00000000-0005-0000-0000-0000380E0000}"/>
    <cellStyle name="Moneda [0] 2 6 4 2" xfId="5085" xr:uid="{00000000-0005-0000-0000-0000390E0000}"/>
    <cellStyle name="Moneda [0] 2 6 5" xfId="5086" xr:uid="{00000000-0005-0000-0000-00003A0E0000}"/>
    <cellStyle name="Moneda [0] 2 7" xfId="593" xr:uid="{00000000-0005-0000-0000-00003B0E0000}"/>
    <cellStyle name="Moneda [0] 2 7 2" xfId="1937" xr:uid="{00000000-0005-0000-0000-00003C0E0000}"/>
    <cellStyle name="Moneda [0] 2 7 2 2" xfId="5087" xr:uid="{00000000-0005-0000-0000-00003D0E0000}"/>
    <cellStyle name="Moneda [0] 2 7 3" xfId="1938" xr:uid="{00000000-0005-0000-0000-00003E0E0000}"/>
    <cellStyle name="Moneda [0] 2 7 3 2" xfId="5088" xr:uid="{00000000-0005-0000-0000-00003F0E0000}"/>
    <cellStyle name="Moneda [0] 2 7 4" xfId="5089" xr:uid="{00000000-0005-0000-0000-0000400E0000}"/>
    <cellStyle name="Moneda [0] 2 7 4 2" xfId="5090" xr:uid="{00000000-0005-0000-0000-0000410E0000}"/>
    <cellStyle name="Moneda [0] 2 7 5" xfId="5091" xr:uid="{00000000-0005-0000-0000-0000420E0000}"/>
    <cellStyle name="Moneda [0] 2 8" xfId="17" xr:uid="{00000000-0005-0000-0000-0000430E0000}"/>
    <cellStyle name="Moneda [0] 2 8 2" xfId="5092" xr:uid="{00000000-0005-0000-0000-0000440E0000}"/>
    <cellStyle name="Moneda [0] 2 9" xfId="1939" xr:uid="{00000000-0005-0000-0000-0000450E0000}"/>
    <cellStyle name="Moneda [0] 2 9 2" xfId="5093" xr:uid="{00000000-0005-0000-0000-0000460E0000}"/>
    <cellStyle name="Moneda [0] 3" xfId="185" xr:uid="{00000000-0005-0000-0000-0000470E0000}"/>
    <cellStyle name="Moneda [0] 3 2" xfId="472" xr:uid="{00000000-0005-0000-0000-0000480E0000}"/>
    <cellStyle name="Moneda [0] 3 2 2" xfId="1940" xr:uid="{00000000-0005-0000-0000-0000490E0000}"/>
    <cellStyle name="Moneda [0] 3 2 2 2" xfId="5094" xr:uid="{00000000-0005-0000-0000-00004A0E0000}"/>
    <cellStyle name="Moneda [0] 3 2 3" xfId="1941" xr:uid="{00000000-0005-0000-0000-00004B0E0000}"/>
    <cellStyle name="Moneda [0] 3 2 3 2" xfId="5095" xr:uid="{00000000-0005-0000-0000-00004C0E0000}"/>
    <cellStyle name="Moneda [0] 3 2 4" xfId="5096" xr:uid="{00000000-0005-0000-0000-00004D0E0000}"/>
    <cellStyle name="Moneda [0] 3 2 4 2" xfId="5097" xr:uid="{00000000-0005-0000-0000-00004E0E0000}"/>
    <cellStyle name="Moneda [0] 3 2 5" xfId="5098" xr:uid="{00000000-0005-0000-0000-00004F0E0000}"/>
    <cellStyle name="Moneda [0] 3 3" xfId="759" xr:uid="{00000000-0005-0000-0000-0000500E0000}"/>
    <cellStyle name="Moneda [0] 3 3 2" xfId="1942" xr:uid="{00000000-0005-0000-0000-0000510E0000}"/>
    <cellStyle name="Moneda [0] 3 3 2 2" xfId="5099" xr:uid="{00000000-0005-0000-0000-0000520E0000}"/>
    <cellStyle name="Moneda [0] 3 3 3" xfId="1943" xr:uid="{00000000-0005-0000-0000-0000530E0000}"/>
    <cellStyle name="Moneda [0] 3 3 3 2" xfId="5100" xr:uid="{00000000-0005-0000-0000-0000540E0000}"/>
    <cellStyle name="Moneda [0] 3 3 4" xfId="5101" xr:uid="{00000000-0005-0000-0000-0000550E0000}"/>
    <cellStyle name="Moneda [0] 3 3 4 2" xfId="5102" xr:uid="{00000000-0005-0000-0000-0000560E0000}"/>
    <cellStyle name="Moneda [0] 3 3 5" xfId="5103" xr:uid="{00000000-0005-0000-0000-0000570E0000}"/>
    <cellStyle name="Moneda [0] 3 4" xfId="1944" xr:uid="{00000000-0005-0000-0000-0000580E0000}"/>
    <cellStyle name="Moneda [0] 3 4 2" xfId="5104" xr:uid="{00000000-0005-0000-0000-0000590E0000}"/>
    <cellStyle name="Moneda [0] 3 5" xfId="1945" xr:uid="{00000000-0005-0000-0000-00005A0E0000}"/>
    <cellStyle name="Moneda [0] 3 5 2" xfId="5105" xr:uid="{00000000-0005-0000-0000-00005B0E0000}"/>
    <cellStyle name="Moneda [0] 3 6" xfId="1946" xr:uid="{00000000-0005-0000-0000-00005C0E0000}"/>
    <cellStyle name="Moneda [0] 3 6 2" xfId="5106" xr:uid="{00000000-0005-0000-0000-00005D0E0000}"/>
    <cellStyle name="Moneda [0] 3 7" xfId="5107" xr:uid="{00000000-0005-0000-0000-00005E0E0000}"/>
    <cellStyle name="Moneda [0] 4" xfId="192" xr:uid="{00000000-0005-0000-0000-00005F0E0000}"/>
    <cellStyle name="Moneda [0] 4 2" xfId="479" xr:uid="{00000000-0005-0000-0000-0000600E0000}"/>
    <cellStyle name="Moneda [0] 4 2 2" xfId="1947" xr:uid="{00000000-0005-0000-0000-0000610E0000}"/>
    <cellStyle name="Moneda [0] 4 2 2 2" xfId="5108" xr:uid="{00000000-0005-0000-0000-0000620E0000}"/>
    <cellStyle name="Moneda [0] 4 2 3" xfId="1948" xr:uid="{00000000-0005-0000-0000-0000630E0000}"/>
    <cellStyle name="Moneda [0] 4 2 3 2" xfId="5109" xr:uid="{00000000-0005-0000-0000-0000640E0000}"/>
    <cellStyle name="Moneda [0] 4 2 4" xfId="5110" xr:uid="{00000000-0005-0000-0000-0000650E0000}"/>
    <cellStyle name="Moneda [0] 4 2 4 2" xfId="5111" xr:uid="{00000000-0005-0000-0000-0000660E0000}"/>
    <cellStyle name="Moneda [0] 4 2 5" xfId="5112" xr:uid="{00000000-0005-0000-0000-0000670E0000}"/>
    <cellStyle name="Moneda [0] 4 3" xfId="766" xr:uid="{00000000-0005-0000-0000-0000680E0000}"/>
    <cellStyle name="Moneda [0] 4 3 2" xfId="1949" xr:uid="{00000000-0005-0000-0000-0000690E0000}"/>
    <cellStyle name="Moneda [0] 4 3 2 2" xfId="5113" xr:uid="{00000000-0005-0000-0000-00006A0E0000}"/>
    <cellStyle name="Moneda [0] 4 3 3" xfId="1950" xr:uid="{00000000-0005-0000-0000-00006B0E0000}"/>
    <cellStyle name="Moneda [0] 4 3 3 2" xfId="5114" xr:uid="{00000000-0005-0000-0000-00006C0E0000}"/>
    <cellStyle name="Moneda [0] 4 3 4" xfId="5115" xr:uid="{00000000-0005-0000-0000-00006D0E0000}"/>
    <cellStyle name="Moneda [0] 4 3 4 2" xfId="5116" xr:uid="{00000000-0005-0000-0000-00006E0E0000}"/>
    <cellStyle name="Moneda [0] 4 3 5" xfId="5117" xr:uid="{00000000-0005-0000-0000-00006F0E0000}"/>
    <cellStyle name="Moneda [0] 4 4" xfId="1951" xr:uid="{00000000-0005-0000-0000-0000700E0000}"/>
    <cellStyle name="Moneda [0] 4 4 2" xfId="5118" xr:uid="{00000000-0005-0000-0000-0000710E0000}"/>
    <cellStyle name="Moneda [0] 4 5" xfId="1952" xr:uid="{00000000-0005-0000-0000-0000720E0000}"/>
    <cellStyle name="Moneda [0] 4 5 2" xfId="5119" xr:uid="{00000000-0005-0000-0000-0000730E0000}"/>
    <cellStyle name="Moneda [0] 4 6" xfId="1953" xr:uid="{00000000-0005-0000-0000-0000740E0000}"/>
    <cellStyle name="Moneda [0] 4 6 2" xfId="5120" xr:uid="{00000000-0005-0000-0000-0000750E0000}"/>
    <cellStyle name="Moneda [0] 4 7" xfId="5121" xr:uid="{00000000-0005-0000-0000-0000760E0000}"/>
    <cellStyle name="Moneda [0] 5" xfId="412" xr:uid="{00000000-0005-0000-0000-0000770E0000}"/>
    <cellStyle name="Moneda [0] 5 2" xfId="1954" xr:uid="{00000000-0005-0000-0000-0000780E0000}"/>
    <cellStyle name="Moneda [0] 5 2 2" xfId="5122" xr:uid="{00000000-0005-0000-0000-0000790E0000}"/>
    <cellStyle name="Moneda [0] 5 3" xfId="1955" xr:uid="{00000000-0005-0000-0000-00007A0E0000}"/>
    <cellStyle name="Moneda [0] 5 3 2" xfId="5123" xr:uid="{00000000-0005-0000-0000-00007B0E0000}"/>
    <cellStyle name="Moneda [0] 5 4" xfId="5124" xr:uid="{00000000-0005-0000-0000-00007C0E0000}"/>
    <cellStyle name="Moneda [0] 5 4 2" xfId="5125" xr:uid="{00000000-0005-0000-0000-00007D0E0000}"/>
    <cellStyle name="Moneda [0] 5 5" xfId="5126" xr:uid="{00000000-0005-0000-0000-00007E0E0000}"/>
    <cellStyle name="Moneda [0] 6" xfId="699" xr:uid="{00000000-0005-0000-0000-00007F0E0000}"/>
    <cellStyle name="Moneda [0] 6 2" xfId="1956" xr:uid="{00000000-0005-0000-0000-0000800E0000}"/>
    <cellStyle name="Moneda [0] 6 2 2" xfId="5127" xr:uid="{00000000-0005-0000-0000-0000810E0000}"/>
    <cellStyle name="Moneda [0] 6 3" xfId="1957" xr:uid="{00000000-0005-0000-0000-0000820E0000}"/>
    <cellStyle name="Moneda [0] 6 3 2" xfId="5128" xr:uid="{00000000-0005-0000-0000-0000830E0000}"/>
    <cellStyle name="Moneda [0] 6 4" xfId="5129" xr:uid="{00000000-0005-0000-0000-0000840E0000}"/>
    <cellStyle name="Moneda [0] 6 4 2" xfId="5130" xr:uid="{00000000-0005-0000-0000-0000850E0000}"/>
    <cellStyle name="Moneda [0] 6 5" xfId="5131" xr:uid="{00000000-0005-0000-0000-0000860E0000}"/>
    <cellStyle name="Moneda [0] 7" xfId="125" xr:uid="{00000000-0005-0000-0000-0000870E0000}"/>
    <cellStyle name="Moneda [0] 7 2" xfId="5132" xr:uid="{00000000-0005-0000-0000-0000880E0000}"/>
    <cellStyle name="Moneda [0] 8" xfId="1958" xr:uid="{00000000-0005-0000-0000-0000890E0000}"/>
    <cellStyle name="Moneda [0] 8 2" xfId="5133" xr:uid="{00000000-0005-0000-0000-00008A0E0000}"/>
    <cellStyle name="Moneda [0] 9" xfId="1959" xr:uid="{00000000-0005-0000-0000-00008B0E0000}"/>
    <cellStyle name="Moneda 10" xfId="32" xr:uid="{00000000-0005-0000-0000-00008C0E0000}"/>
    <cellStyle name="Moneda 10 10" xfId="3006" xr:uid="{00000000-0005-0000-0000-00008D0E0000}"/>
    <cellStyle name="Moneda 10 10 2" xfId="5134" xr:uid="{00000000-0005-0000-0000-00008E0E0000}"/>
    <cellStyle name="Moneda 10 11" xfId="5135" xr:uid="{00000000-0005-0000-0000-00008F0E0000}"/>
    <cellStyle name="Moneda 10 2" xfId="87" xr:uid="{00000000-0005-0000-0000-0000900E0000}"/>
    <cellStyle name="Moneda 10 2 2" xfId="263" xr:uid="{00000000-0005-0000-0000-0000910E0000}"/>
    <cellStyle name="Moneda 10 2 2 2" xfId="550" xr:uid="{00000000-0005-0000-0000-0000920E0000}"/>
    <cellStyle name="Moneda 10 2 2 2 2" xfId="887" xr:uid="{00000000-0005-0000-0000-0000930E0000}"/>
    <cellStyle name="Moneda 10 2 2 2 2 2" xfId="5136" xr:uid="{00000000-0005-0000-0000-0000940E0000}"/>
    <cellStyle name="Moneda 10 2 2 2 3" xfId="890" xr:uid="{00000000-0005-0000-0000-0000950E0000}"/>
    <cellStyle name="Moneda 10 2 2 2 3 2" xfId="5137" xr:uid="{00000000-0005-0000-0000-0000960E0000}"/>
    <cellStyle name="Moneda 10 2 2 2 4" xfId="5138" xr:uid="{00000000-0005-0000-0000-0000970E0000}"/>
    <cellStyle name="Moneda 10 2 2 2 4 2" xfId="5139" xr:uid="{00000000-0005-0000-0000-0000980E0000}"/>
    <cellStyle name="Moneda 10 2 2 2 5" xfId="5140" xr:uid="{00000000-0005-0000-0000-0000990E0000}"/>
    <cellStyle name="Moneda 10 2 2 3" xfId="837" xr:uid="{00000000-0005-0000-0000-00009A0E0000}"/>
    <cellStyle name="Moneda 10 2 2 3 2" xfId="1960" xr:uid="{00000000-0005-0000-0000-00009B0E0000}"/>
    <cellStyle name="Moneda 10 2 2 3 2 2" xfId="5141" xr:uid="{00000000-0005-0000-0000-00009C0E0000}"/>
    <cellStyle name="Moneda 10 2 2 3 3" xfId="1961" xr:uid="{00000000-0005-0000-0000-00009D0E0000}"/>
    <cellStyle name="Moneda 10 2 2 3 3 2" xfId="5142" xr:uid="{00000000-0005-0000-0000-00009E0E0000}"/>
    <cellStyle name="Moneda 10 2 2 3 4" xfId="5143" xr:uid="{00000000-0005-0000-0000-00009F0E0000}"/>
    <cellStyle name="Moneda 10 2 2 3 4 2" xfId="5144" xr:uid="{00000000-0005-0000-0000-0000A00E0000}"/>
    <cellStyle name="Moneda 10 2 2 3 5" xfId="5145" xr:uid="{00000000-0005-0000-0000-0000A10E0000}"/>
    <cellStyle name="Moneda 10 2 2 4" xfId="1962" xr:uid="{00000000-0005-0000-0000-0000A20E0000}"/>
    <cellStyle name="Moneda 10 2 2 4 2" xfId="5146" xr:uid="{00000000-0005-0000-0000-0000A30E0000}"/>
    <cellStyle name="Moneda 10 2 2 5" xfId="1963" xr:uid="{00000000-0005-0000-0000-0000A40E0000}"/>
    <cellStyle name="Moneda 10 2 2 5 2" xfId="5147" xr:uid="{00000000-0005-0000-0000-0000A50E0000}"/>
    <cellStyle name="Moneda 10 2 2 6" xfId="1964" xr:uid="{00000000-0005-0000-0000-0000A60E0000}"/>
    <cellStyle name="Moneda 10 2 2 6 2" xfId="5148" xr:uid="{00000000-0005-0000-0000-0000A70E0000}"/>
    <cellStyle name="Moneda 10 2 2 7" xfId="5149" xr:uid="{00000000-0005-0000-0000-0000A80E0000}"/>
    <cellStyle name="Moneda 10 2 3" xfId="374" xr:uid="{00000000-0005-0000-0000-0000A90E0000}"/>
    <cellStyle name="Moneda 10 2 3 2" xfId="1965" xr:uid="{00000000-0005-0000-0000-0000AA0E0000}"/>
    <cellStyle name="Moneda 10 2 3 2 2" xfId="5150" xr:uid="{00000000-0005-0000-0000-0000AB0E0000}"/>
    <cellStyle name="Moneda 10 2 3 3" xfId="1966" xr:uid="{00000000-0005-0000-0000-0000AC0E0000}"/>
    <cellStyle name="Moneda 10 2 3 3 2" xfId="5151" xr:uid="{00000000-0005-0000-0000-0000AD0E0000}"/>
    <cellStyle name="Moneda 10 2 3 4" xfId="5152" xr:uid="{00000000-0005-0000-0000-0000AE0E0000}"/>
    <cellStyle name="Moneda 10 2 3 4 2" xfId="5153" xr:uid="{00000000-0005-0000-0000-0000AF0E0000}"/>
    <cellStyle name="Moneda 10 2 3 5" xfId="5154" xr:uid="{00000000-0005-0000-0000-0000B00E0000}"/>
    <cellStyle name="Moneda 10 2 4" xfId="661" xr:uid="{00000000-0005-0000-0000-0000B10E0000}"/>
    <cellStyle name="Moneda 10 2 4 2" xfId="1967" xr:uid="{00000000-0005-0000-0000-0000B20E0000}"/>
    <cellStyle name="Moneda 10 2 4 2 2" xfId="5155" xr:uid="{00000000-0005-0000-0000-0000B30E0000}"/>
    <cellStyle name="Moneda 10 2 4 3" xfId="1968" xr:uid="{00000000-0005-0000-0000-0000B40E0000}"/>
    <cellStyle name="Moneda 10 2 4 3 2" xfId="5156" xr:uid="{00000000-0005-0000-0000-0000B50E0000}"/>
    <cellStyle name="Moneda 10 2 4 4" xfId="5157" xr:uid="{00000000-0005-0000-0000-0000B60E0000}"/>
    <cellStyle name="Moneda 10 2 4 4 2" xfId="5158" xr:uid="{00000000-0005-0000-0000-0000B70E0000}"/>
    <cellStyle name="Moneda 10 2 4 5" xfId="5159" xr:uid="{00000000-0005-0000-0000-0000B80E0000}"/>
    <cellStyle name="Moneda 10 2 5" xfId="1969" xr:uid="{00000000-0005-0000-0000-0000B90E0000}"/>
    <cellStyle name="Moneda 10 2 5 2" xfId="5160" xr:uid="{00000000-0005-0000-0000-0000BA0E0000}"/>
    <cellStyle name="Moneda 10 2 6" xfId="1970" xr:uid="{00000000-0005-0000-0000-0000BB0E0000}"/>
    <cellStyle name="Moneda 10 2 6 2" xfId="5161" xr:uid="{00000000-0005-0000-0000-0000BC0E0000}"/>
    <cellStyle name="Moneda 10 2 7" xfId="1971" xr:uid="{00000000-0005-0000-0000-0000BD0E0000}"/>
    <cellStyle name="Moneda 10 2 7 2" xfId="5162" xr:uid="{00000000-0005-0000-0000-0000BE0E0000}"/>
    <cellStyle name="Moneda 10 2 8" xfId="5163" xr:uid="{00000000-0005-0000-0000-0000BF0E0000}"/>
    <cellStyle name="Moneda 10 3" xfId="144" xr:uid="{00000000-0005-0000-0000-0000C00E0000}"/>
    <cellStyle name="Moneda 10 3 2" xfId="431" xr:uid="{00000000-0005-0000-0000-0000C10E0000}"/>
    <cellStyle name="Moneda 10 3 2 2" xfId="1972" xr:uid="{00000000-0005-0000-0000-0000C20E0000}"/>
    <cellStyle name="Moneda 10 3 2 2 2" xfId="5164" xr:uid="{00000000-0005-0000-0000-0000C30E0000}"/>
    <cellStyle name="Moneda 10 3 2 3" xfId="1973" xr:uid="{00000000-0005-0000-0000-0000C40E0000}"/>
    <cellStyle name="Moneda 10 3 2 3 2" xfId="5165" xr:uid="{00000000-0005-0000-0000-0000C50E0000}"/>
    <cellStyle name="Moneda 10 3 2 4" xfId="5166" xr:uid="{00000000-0005-0000-0000-0000C60E0000}"/>
    <cellStyle name="Moneda 10 3 2 4 2" xfId="5167" xr:uid="{00000000-0005-0000-0000-0000C70E0000}"/>
    <cellStyle name="Moneda 10 3 2 5" xfId="5168" xr:uid="{00000000-0005-0000-0000-0000C80E0000}"/>
    <cellStyle name="Moneda 10 3 3" xfId="718" xr:uid="{00000000-0005-0000-0000-0000C90E0000}"/>
    <cellStyle name="Moneda 10 3 3 2" xfId="1974" xr:uid="{00000000-0005-0000-0000-0000CA0E0000}"/>
    <cellStyle name="Moneda 10 3 3 2 2" xfId="5169" xr:uid="{00000000-0005-0000-0000-0000CB0E0000}"/>
    <cellStyle name="Moneda 10 3 3 3" xfId="1975" xr:uid="{00000000-0005-0000-0000-0000CC0E0000}"/>
    <cellStyle name="Moneda 10 3 3 3 2" xfId="5170" xr:uid="{00000000-0005-0000-0000-0000CD0E0000}"/>
    <cellStyle name="Moneda 10 3 3 4" xfId="5171" xr:uid="{00000000-0005-0000-0000-0000CE0E0000}"/>
    <cellStyle name="Moneda 10 3 3 4 2" xfId="5172" xr:uid="{00000000-0005-0000-0000-0000CF0E0000}"/>
    <cellStyle name="Moneda 10 3 3 5" xfId="5173" xr:uid="{00000000-0005-0000-0000-0000D00E0000}"/>
    <cellStyle name="Moneda 10 3 4" xfId="1976" xr:uid="{00000000-0005-0000-0000-0000D10E0000}"/>
    <cellStyle name="Moneda 10 3 4 2" xfId="5174" xr:uid="{00000000-0005-0000-0000-0000D20E0000}"/>
    <cellStyle name="Moneda 10 3 5" xfId="1977" xr:uid="{00000000-0005-0000-0000-0000D30E0000}"/>
    <cellStyle name="Moneda 10 3 5 2" xfId="5175" xr:uid="{00000000-0005-0000-0000-0000D40E0000}"/>
    <cellStyle name="Moneda 10 3 6" xfId="1978" xr:uid="{00000000-0005-0000-0000-0000D50E0000}"/>
    <cellStyle name="Moneda 10 3 6 2" xfId="5176" xr:uid="{00000000-0005-0000-0000-0000D60E0000}"/>
    <cellStyle name="Moneda 10 3 7" xfId="5177" xr:uid="{00000000-0005-0000-0000-0000D70E0000}"/>
    <cellStyle name="Moneda 10 4" xfId="208" xr:uid="{00000000-0005-0000-0000-0000D80E0000}"/>
    <cellStyle name="Moneda 10 4 2" xfId="495" xr:uid="{00000000-0005-0000-0000-0000D90E0000}"/>
    <cellStyle name="Moneda 10 4 2 2" xfId="1979" xr:uid="{00000000-0005-0000-0000-0000DA0E0000}"/>
    <cellStyle name="Moneda 10 4 2 2 2" xfId="5178" xr:uid="{00000000-0005-0000-0000-0000DB0E0000}"/>
    <cellStyle name="Moneda 10 4 2 3" xfId="1980" xr:uid="{00000000-0005-0000-0000-0000DC0E0000}"/>
    <cellStyle name="Moneda 10 4 2 3 2" xfId="5179" xr:uid="{00000000-0005-0000-0000-0000DD0E0000}"/>
    <cellStyle name="Moneda 10 4 2 4" xfId="5180" xr:uid="{00000000-0005-0000-0000-0000DE0E0000}"/>
    <cellStyle name="Moneda 10 4 2 4 2" xfId="5181" xr:uid="{00000000-0005-0000-0000-0000DF0E0000}"/>
    <cellStyle name="Moneda 10 4 2 5" xfId="5182" xr:uid="{00000000-0005-0000-0000-0000E00E0000}"/>
    <cellStyle name="Moneda 10 4 3" xfId="782" xr:uid="{00000000-0005-0000-0000-0000E10E0000}"/>
    <cellStyle name="Moneda 10 4 3 2" xfId="1981" xr:uid="{00000000-0005-0000-0000-0000E20E0000}"/>
    <cellStyle name="Moneda 10 4 3 2 2" xfId="5183" xr:uid="{00000000-0005-0000-0000-0000E30E0000}"/>
    <cellStyle name="Moneda 10 4 3 3" xfId="1982" xr:uid="{00000000-0005-0000-0000-0000E40E0000}"/>
    <cellStyle name="Moneda 10 4 3 3 2" xfId="5184" xr:uid="{00000000-0005-0000-0000-0000E50E0000}"/>
    <cellStyle name="Moneda 10 4 3 4" xfId="5185" xr:uid="{00000000-0005-0000-0000-0000E60E0000}"/>
    <cellStyle name="Moneda 10 4 3 4 2" xfId="5186" xr:uid="{00000000-0005-0000-0000-0000E70E0000}"/>
    <cellStyle name="Moneda 10 4 3 5" xfId="5187" xr:uid="{00000000-0005-0000-0000-0000E80E0000}"/>
    <cellStyle name="Moneda 10 4 4" xfId="1983" xr:uid="{00000000-0005-0000-0000-0000E90E0000}"/>
    <cellStyle name="Moneda 10 4 4 2" xfId="5188" xr:uid="{00000000-0005-0000-0000-0000EA0E0000}"/>
    <cellStyle name="Moneda 10 4 5" xfId="1984" xr:uid="{00000000-0005-0000-0000-0000EB0E0000}"/>
    <cellStyle name="Moneda 10 4 5 2" xfId="5189" xr:uid="{00000000-0005-0000-0000-0000EC0E0000}"/>
    <cellStyle name="Moneda 10 4 6" xfId="1985" xr:uid="{00000000-0005-0000-0000-0000ED0E0000}"/>
    <cellStyle name="Moneda 10 4 6 2" xfId="5190" xr:uid="{00000000-0005-0000-0000-0000EE0E0000}"/>
    <cellStyle name="Moneda 10 4 7" xfId="5191" xr:uid="{00000000-0005-0000-0000-0000EF0E0000}"/>
    <cellStyle name="Moneda 10 5" xfId="319" xr:uid="{00000000-0005-0000-0000-0000F00E0000}"/>
    <cellStyle name="Moneda 10 5 2" xfId="1986" xr:uid="{00000000-0005-0000-0000-0000F10E0000}"/>
    <cellStyle name="Moneda 10 5 2 2" xfId="5192" xr:uid="{00000000-0005-0000-0000-0000F20E0000}"/>
    <cellStyle name="Moneda 10 5 3" xfId="1987" xr:uid="{00000000-0005-0000-0000-0000F30E0000}"/>
    <cellStyle name="Moneda 10 5 3 2" xfId="5193" xr:uid="{00000000-0005-0000-0000-0000F40E0000}"/>
    <cellStyle name="Moneda 10 5 4" xfId="5194" xr:uid="{00000000-0005-0000-0000-0000F50E0000}"/>
    <cellStyle name="Moneda 10 5 4 2" xfId="5195" xr:uid="{00000000-0005-0000-0000-0000F60E0000}"/>
    <cellStyle name="Moneda 10 5 5" xfId="5196" xr:uid="{00000000-0005-0000-0000-0000F70E0000}"/>
    <cellStyle name="Moneda 10 6" xfId="606" xr:uid="{00000000-0005-0000-0000-0000F80E0000}"/>
    <cellStyle name="Moneda 10 6 2" xfId="1988" xr:uid="{00000000-0005-0000-0000-0000F90E0000}"/>
    <cellStyle name="Moneda 10 6 2 2" xfId="5197" xr:uid="{00000000-0005-0000-0000-0000FA0E0000}"/>
    <cellStyle name="Moneda 10 6 3" xfId="1989" xr:uid="{00000000-0005-0000-0000-0000FB0E0000}"/>
    <cellStyle name="Moneda 10 6 3 2" xfId="5198" xr:uid="{00000000-0005-0000-0000-0000FC0E0000}"/>
    <cellStyle name="Moneda 10 6 4" xfId="5199" xr:uid="{00000000-0005-0000-0000-0000FD0E0000}"/>
    <cellStyle name="Moneda 10 6 4 2" xfId="5200" xr:uid="{00000000-0005-0000-0000-0000FE0E0000}"/>
    <cellStyle name="Moneda 10 6 5" xfId="5201" xr:uid="{00000000-0005-0000-0000-0000FF0E0000}"/>
    <cellStyle name="Moneda 10 7" xfId="880" xr:uid="{00000000-0005-0000-0000-0000000F0000}"/>
    <cellStyle name="Moneda 10 7 2" xfId="5202" xr:uid="{00000000-0005-0000-0000-0000010F0000}"/>
    <cellStyle name="Moneda 10 8" xfId="1990" xr:uid="{00000000-0005-0000-0000-0000020F0000}"/>
    <cellStyle name="Moneda 10 8 2" xfId="5203" xr:uid="{00000000-0005-0000-0000-0000030F0000}"/>
    <cellStyle name="Moneda 10 9" xfId="1991" xr:uid="{00000000-0005-0000-0000-0000040F0000}"/>
    <cellStyle name="Moneda 10 9 2" xfId="5204" xr:uid="{00000000-0005-0000-0000-0000050F0000}"/>
    <cellStyle name="Moneda 11" xfId="33" xr:uid="{00000000-0005-0000-0000-0000060F0000}"/>
    <cellStyle name="Moneda 11 10" xfId="5205" xr:uid="{00000000-0005-0000-0000-0000070F0000}"/>
    <cellStyle name="Moneda 11 2" xfId="88" xr:uid="{00000000-0005-0000-0000-0000080F0000}"/>
    <cellStyle name="Moneda 11 2 2" xfId="264" xr:uid="{00000000-0005-0000-0000-0000090F0000}"/>
    <cellStyle name="Moneda 11 2 2 2" xfId="551" xr:uid="{00000000-0005-0000-0000-00000A0F0000}"/>
    <cellStyle name="Moneda 11 2 2 2 2" xfId="1992" xr:uid="{00000000-0005-0000-0000-00000B0F0000}"/>
    <cellStyle name="Moneda 11 2 2 2 2 2" xfId="5206" xr:uid="{00000000-0005-0000-0000-00000C0F0000}"/>
    <cellStyle name="Moneda 11 2 2 2 3" xfId="1993" xr:uid="{00000000-0005-0000-0000-00000D0F0000}"/>
    <cellStyle name="Moneda 11 2 2 2 3 2" xfId="5207" xr:uid="{00000000-0005-0000-0000-00000E0F0000}"/>
    <cellStyle name="Moneda 11 2 2 2 4" xfId="5208" xr:uid="{00000000-0005-0000-0000-00000F0F0000}"/>
    <cellStyle name="Moneda 11 2 2 2 4 2" xfId="5209" xr:uid="{00000000-0005-0000-0000-0000100F0000}"/>
    <cellStyle name="Moneda 11 2 2 2 5" xfId="5210" xr:uid="{00000000-0005-0000-0000-0000110F0000}"/>
    <cellStyle name="Moneda 11 2 2 3" xfId="838" xr:uid="{00000000-0005-0000-0000-0000120F0000}"/>
    <cellStyle name="Moneda 11 2 2 3 2" xfId="1994" xr:uid="{00000000-0005-0000-0000-0000130F0000}"/>
    <cellStyle name="Moneda 11 2 2 3 2 2" xfId="5211" xr:uid="{00000000-0005-0000-0000-0000140F0000}"/>
    <cellStyle name="Moneda 11 2 2 3 3" xfId="1995" xr:uid="{00000000-0005-0000-0000-0000150F0000}"/>
    <cellStyle name="Moneda 11 2 2 3 3 2" xfId="5212" xr:uid="{00000000-0005-0000-0000-0000160F0000}"/>
    <cellStyle name="Moneda 11 2 2 3 4" xfId="5213" xr:uid="{00000000-0005-0000-0000-0000170F0000}"/>
    <cellStyle name="Moneda 11 2 2 3 4 2" xfId="5214" xr:uid="{00000000-0005-0000-0000-0000180F0000}"/>
    <cellStyle name="Moneda 11 2 2 3 5" xfId="5215" xr:uid="{00000000-0005-0000-0000-0000190F0000}"/>
    <cellStyle name="Moneda 11 2 2 4" xfId="1996" xr:uid="{00000000-0005-0000-0000-00001A0F0000}"/>
    <cellStyle name="Moneda 11 2 2 4 2" xfId="5216" xr:uid="{00000000-0005-0000-0000-00001B0F0000}"/>
    <cellStyle name="Moneda 11 2 2 5" xfId="1997" xr:uid="{00000000-0005-0000-0000-00001C0F0000}"/>
    <cellStyle name="Moneda 11 2 2 5 2" xfId="5217" xr:uid="{00000000-0005-0000-0000-00001D0F0000}"/>
    <cellStyle name="Moneda 11 2 2 6" xfId="1998" xr:uid="{00000000-0005-0000-0000-00001E0F0000}"/>
    <cellStyle name="Moneda 11 2 2 6 2" xfId="5218" xr:uid="{00000000-0005-0000-0000-00001F0F0000}"/>
    <cellStyle name="Moneda 11 2 2 7" xfId="5219" xr:uid="{00000000-0005-0000-0000-0000200F0000}"/>
    <cellStyle name="Moneda 11 2 3" xfId="375" xr:uid="{00000000-0005-0000-0000-0000210F0000}"/>
    <cellStyle name="Moneda 11 2 3 2" xfId="1999" xr:uid="{00000000-0005-0000-0000-0000220F0000}"/>
    <cellStyle name="Moneda 11 2 3 2 2" xfId="5220" xr:uid="{00000000-0005-0000-0000-0000230F0000}"/>
    <cellStyle name="Moneda 11 2 3 3" xfId="2000" xr:uid="{00000000-0005-0000-0000-0000240F0000}"/>
    <cellStyle name="Moneda 11 2 3 3 2" xfId="5221" xr:uid="{00000000-0005-0000-0000-0000250F0000}"/>
    <cellStyle name="Moneda 11 2 3 4" xfId="5222" xr:uid="{00000000-0005-0000-0000-0000260F0000}"/>
    <cellStyle name="Moneda 11 2 3 4 2" xfId="5223" xr:uid="{00000000-0005-0000-0000-0000270F0000}"/>
    <cellStyle name="Moneda 11 2 3 5" xfId="5224" xr:uid="{00000000-0005-0000-0000-0000280F0000}"/>
    <cellStyle name="Moneda 11 2 4" xfId="662" xr:uid="{00000000-0005-0000-0000-0000290F0000}"/>
    <cellStyle name="Moneda 11 2 4 2" xfId="2001" xr:uid="{00000000-0005-0000-0000-00002A0F0000}"/>
    <cellStyle name="Moneda 11 2 4 2 2" xfId="5225" xr:uid="{00000000-0005-0000-0000-00002B0F0000}"/>
    <cellStyle name="Moneda 11 2 4 3" xfId="2002" xr:uid="{00000000-0005-0000-0000-00002C0F0000}"/>
    <cellStyle name="Moneda 11 2 4 3 2" xfId="5226" xr:uid="{00000000-0005-0000-0000-00002D0F0000}"/>
    <cellStyle name="Moneda 11 2 4 4" xfId="5227" xr:uid="{00000000-0005-0000-0000-00002E0F0000}"/>
    <cellStyle name="Moneda 11 2 4 4 2" xfId="5228" xr:uid="{00000000-0005-0000-0000-00002F0F0000}"/>
    <cellStyle name="Moneda 11 2 4 5" xfId="5229" xr:uid="{00000000-0005-0000-0000-0000300F0000}"/>
    <cellStyle name="Moneda 11 2 5" xfId="2003" xr:uid="{00000000-0005-0000-0000-0000310F0000}"/>
    <cellStyle name="Moneda 11 2 5 2" xfId="5230" xr:uid="{00000000-0005-0000-0000-0000320F0000}"/>
    <cellStyle name="Moneda 11 2 6" xfId="2004" xr:uid="{00000000-0005-0000-0000-0000330F0000}"/>
    <cellStyle name="Moneda 11 2 6 2" xfId="5231" xr:uid="{00000000-0005-0000-0000-0000340F0000}"/>
    <cellStyle name="Moneda 11 2 7" xfId="2005" xr:uid="{00000000-0005-0000-0000-0000350F0000}"/>
    <cellStyle name="Moneda 11 2 7 2" xfId="5232" xr:uid="{00000000-0005-0000-0000-0000360F0000}"/>
    <cellStyle name="Moneda 11 2 8" xfId="5233" xr:uid="{00000000-0005-0000-0000-0000370F0000}"/>
    <cellStyle name="Moneda 11 3" xfId="145" xr:uid="{00000000-0005-0000-0000-0000380F0000}"/>
    <cellStyle name="Moneda 11 3 2" xfId="432" xr:uid="{00000000-0005-0000-0000-0000390F0000}"/>
    <cellStyle name="Moneda 11 3 2 2" xfId="2006" xr:uid="{00000000-0005-0000-0000-00003A0F0000}"/>
    <cellStyle name="Moneda 11 3 2 2 2" xfId="5234" xr:uid="{00000000-0005-0000-0000-00003B0F0000}"/>
    <cellStyle name="Moneda 11 3 2 3" xfId="2007" xr:uid="{00000000-0005-0000-0000-00003C0F0000}"/>
    <cellStyle name="Moneda 11 3 2 3 2" xfId="5235" xr:uid="{00000000-0005-0000-0000-00003D0F0000}"/>
    <cellStyle name="Moneda 11 3 2 4" xfId="5236" xr:uid="{00000000-0005-0000-0000-00003E0F0000}"/>
    <cellStyle name="Moneda 11 3 2 4 2" xfId="5237" xr:uid="{00000000-0005-0000-0000-00003F0F0000}"/>
    <cellStyle name="Moneda 11 3 2 5" xfId="5238" xr:uid="{00000000-0005-0000-0000-0000400F0000}"/>
    <cellStyle name="Moneda 11 3 3" xfId="719" xr:uid="{00000000-0005-0000-0000-0000410F0000}"/>
    <cellStyle name="Moneda 11 3 3 2" xfId="2008" xr:uid="{00000000-0005-0000-0000-0000420F0000}"/>
    <cellStyle name="Moneda 11 3 3 2 2" xfId="5239" xr:uid="{00000000-0005-0000-0000-0000430F0000}"/>
    <cellStyle name="Moneda 11 3 3 3" xfId="2009" xr:uid="{00000000-0005-0000-0000-0000440F0000}"/>
    <cellStyle name="Moneda 11 3 3 3 2" xfId="5240" xr:uid="{00000000-0005-0000-0000-0000450F0000}"/>
    <cellStyle name="Moneda 11 3 3 4" xfId="5241" xr:uid="{00000000-0005-0000-0000-0000460F0000}"/>
    <cellStyle name="Moneda 11 3 3 4 2" xfId="5242" xr:uid="{00000000-0005-0000-0000-0000470F0000}"/>
    <cellStyle name="Moneda 11 3 3 5" xfId="5243" xr:uid="{00000000-0005-0000-0000-0000480F0000}"/>
    <cellStyle name="Moneda 11 3 4" xfId="2010" xr:uid="{00000000-0005-0000-0000-0000490F0000}"/>
    <cellStyle name="Moneda 11 3 4 2" xfId="5244" xr:uid="{00000000-0005-0000-0000-00004A0F0000}"/>
    <cellStyle name="Moneda 11 3 5" xfId="2011" xr:uid="{00000000-0005-0000-0000-00004B0F0000}"/>
    <cellStyle name="Moneda 11 3 5 2" xfId="5245" xr:uid="{00000000-0005-0000-0000-00004C0F0000}"/>
    <cellStyle name="Moneda 11 3 6" xfId="2012" xr:uid="{00000000-0005-0000-0000-00004D0F0000}"/>
    <cellStyle name="Moneda 11 3 6 2" xfId="5246" xr:uid="{00000000-0005-0000-0000-00004E0F0000}"/>
    <cellStyle name="Moneda 11 3 7" xfId="5247" xr:uid="{00000000-0005-0000-0000-00004F0F0000}"/>
    <cellStyle name="Moneda 11 4" xfId="209" xr:uid="{00000000-0005-0000-0000-0000500F0000}"/>
    <cellStyle name="Moneda 11 4 2" xfId="496" xr:uid="{00000000-0005-0000-0000-0000510F0000}"/>
    <cellStyle name="Moneda 11 4 2 2" xfId="2013" xr:uid="{00000000-0005-0000-0000-0000520F0000}"/>
    <cellStyle name="Moneda 11 4 2 2 2" xfId="5248" xr:uid="{00000000-0005-0000-0000-0000530F0000}"/>
    <cellStyle name="Moneda 11 4 2 3" xfId="2014" xr:uid="{00000000-0005-0000-0000-0000540F0000}"/>
    <cellStyle name="Moneda 11 4 2 3 2" xfId="5249" xr:uid="{00000000-0005-0000-0000-0000550F0000}"/>
    <cellStyle name="Moneda 11 4 2 4" xfId="5250" xr:uid="{00000000-0005-0000-0000-0000560F0000}"/>
    <cellStyle name="Moneda 11 4 2 4 2" xfId="5251" xr:uid="{00000000-0005-0000-0000-0000570F0000}"/>
    <cellStyle name="Moneda 11 4 2 5" xfId="5252" xr:uid="{00000000-0005-0000-0000-0000580F0000}"/>
    <cellStyle name="Moneda 11 4 3" xfId="783" xr:uid="{00000000-0005-0000-0000-0000590F0000}"/>
    <cellStyle name="Moneda 11 4 3 2" xfId="2015" xr:uid="{00000000-0005-0000-0000-00005A0F0000}"/>
    <cellStyle name="Moneda 11 4 3 2 2" xfId="5253" xr:uid="{00000000-0005-0000-0000-00005B0F0000}"/>
    <cellStyle name="Moneda 11 4 3 3" xfId="2016" xr:uid="{00000000-0005-0000-0000-00005C0F0000}"/>
    <cellStyle name="Moneda 11 4 3 3 2" xfId="5254" xr:uid="{00000000-0005-0000-0000-00005D0F0000}"/>
    <cellStyle name="Moneda 11 4 3 4" xfId="5255" xr:uid="{00000000-0005-0000-0000-00005E0F0000}"/>
    <cellStyle name="Moneda 11 4 3 4 2" xfId="5256" xr:uid="{00000000-0005-0000-0000-00005F0F0000}"/>
    <cellStyle name="Moneda 11 4 3 5" xfId="5257" xr:uid="{00000000-0005-0000-0000-0000600F0000}"/>
    <cellStyle name="Moneda 11 4 4" xfId="2017" xr:uid="{00000000-0005-0000-0000-0000610F0000}"/>
    <cellStyle name="Moneda 11 4 4 2" xfId="5258" xr:uid="{00000000-0005-0000-0000-0000620F0000}"/>
    <cellStyle name="Moneda 11 4 5" xfId="2018" xr:uid="{00000000-0005-0000-0000-0000630F0000}"/>
    <cellStyle name="Moneda 11 4 5 2" xfId="5259" xr:uid="{00000000-0005-0000-0000-0000640F0000}"/>
    <cellStyle name="Moneda 11 4 6" xfId="2019" xr:uid="{00000000-0005-0000-0000-0000650F0000}"/>
    <cellStyle name="Moneda 11 4 6 2" xfId="5260" xr:uid="{00000000-0005-0000-0000-0000660F0000}"/>
    <cellStyle name="Moneda 11 4 7" xfId="5261" xr:uid="{00000000-0005-0000-0000-0000670F0000}"/>
    <cellStyle name="Moneda 11 5" xfId="320" xr:uid="{00000000-0005-0000-0000-0000680F0000}"/>
    <cellStyle name="Moneda 11 5 2" xfId="2020" xr:uid="{00000000-0005-0000-0000-0000690F0000}"/>
    <cellStyle name="Moneda 11 5 2 2" xfId="5262" xr:uid="{00000000-0005-0000-0000-00006A0F0000}"/>
    <cellStyle name="Moneda 11 5 3" xfId="2021" xr:uid="{00000000-0005-0000-0000-00006B0F0000}"/>
    <cellStyle name="Moneda 11 5 3 2" xfId="5263" xr:uid="{00000000-0005-0000-0000-00006C0F0000}"/>
    <cellStyle name="Moneda 11 5 4" xfId="5264" xr:uid="{00000000-0005-0000-0000-00006D0F0000}"/>
    <cellStyle name="Moneda 11 5 4 2" xfId="5265" xr:uid="{00000000-0005-0000-0000-00006E0F0000}"/>
    <cellStyle name="Moneda 11 5 5" xfId="5266" xr:uid="{00000000-0005-0000-0000-00006F0F0000}"/>
    <cellStyle name="Moneda 11 6" xfId="607" xr:uid="{00000000-0005-0000-0000-0000700F0000}"/>
    <cellStyle name="Moneda 11 6 2" xfId="2022" xr:uid="{00000000-0005-0000-0000-0000710F0000}"/>
    <cellStyle name="Moneda 11 6 2 2" xfId="5267" xr:uid="{00000000-0005-0000-0000-0000720F0000}"/>
    <cellStyle name="Moneda 11 6 3" xfId="2023" xr:uid="{00000000-0005-0000-0000-0000730F0000}"/>
    <cellStyle name="Moneda 11 6 3 2" xfId="5268" xr:uid="{00000000-0005-0000-0000-0000740F0000}"/>
    <cellStyle name="Moneda 11 6 4" xfId="5269" xr:uid="{00000000-0005-0000-0000-0000750F0000}"/>
    <cellStyle name="Moneda 11 6 4 2" xfId="5270" xr:uid="{00000000-0005-0000-0000-0000760F0000}"/>
    <cellStyle name="Moneda 11 6 5" xfId="5271" xr:uid="{00000000-0005-0000-0000-0000770F0000}"/>
    <cellStyle name="Moneda 11 7" xfId="2024" xr:uid="{00000000-0005-0000-0000-0000780F0000}"/>
    <cellStyle name="Moneda 11 7 2" xfId="5272" xr:uid="{00000000-0005-0000-0000-0000790F0000}"/>
    <cellStyle name="Moneda 11 8" xfId="2025" xr:uid="{00000000-0005-0000-0000-00007A0F0000}"/>
    <cellStyle name="Moneda 11 8 2" xfId="5273" xr:uid="{00000000-0005-0000-0000-00007B0F0000}"/>
    <cellStyle name="Moneda 11 9" xfId="2026" xr:uid="{00000000-0005-0000-0000-00007C0F0000}"/>
    <cellStyle name="Moneda 11 9 2" xfId="5274" xr:uid="{00000000-0005-0000-0000-00007D0F0000}"/>
    <cellStyle name="Moneda 12" xfId="38" xr:uid="{00000000-0005-0000-0000-00007E0F0000}"/>
    <cellStyle name="Moneda 12 10" xfId="5275" xr:uid="{00000000-0005-0000-0000-00007F0F0000}"/>
    <cellStyle name="Moneda 12 2" xfId="93" xr:uid="{00000000-0005-0000-0000-0000800F0000}"/>
    <cellStyle name="Moneda 12 2 2" xfId="269" xr:uid="{00000000-0005-0000-0000-0000810F0000}"/>
    <cellStyle name="Moneda 12 2 2 2" xfId="556" xr:uid="{00000000-0005-0000-0000-0000820F0000}"/>
    <cellStyle name="Moneda 12 2 2 2 2" xfId="2027" xr:uid="{00000000-0005-0000-0000-0000830F0000}"/>
    <cellStyle name="Moneda 12 2 2 2 2 2" xfId="5276" xr:uid="{00000000-0005-0000-0000-0000840F0000}"/>
    <cellStyle name="Moneda 12 2 2 2 3" xfId="2028" xr:uid="{00000000-0005-0000-0000-0000850F0000}"/>
    <cellStyle name="Moneda 12 2 2 2 3 2" xfId="5277" xr:uid="{00000000-0005-0000-0000-0000860F0000}"/>
    <cellStyle name="Moneda 12 2 2 2 4" xfId="5278" xr:uid="{00000000-0005-0000-0000-0000870F0000}"/>
    <cellStyle name="Moneda 12 2 2 2 4 2" xfId="5279" xr:uid="{00000000-0005-0000-0000-0000880F0000}"/>
    <cellStyle name="Moneda 12 2 2 2 5" xfId="5280" xr:uid="{00000000-0005-0000-0000-0000890F0000}"/>
    <cellStyle name="Moneda 12 2 2 3" xfId="843" xr:uid="{00000000-0005-0000-0000-00008A0F0000}"/>
    <cellStyle name="Moneda 12 2 2 3 2" xfId="2029" xr:uid="{00000000-0005-0000-0000-00008B0F0000}"/>
    <cellStyle name="Moneda 12 2 2 3 2 2" xfId="5281" xr:uid="{00000000-0005-0000-0000-00008C0F0000}"/>
    <cellStyle name="Moneda 12 2 2 3 3" xfId="2030" xr:uid="{00000000-0005-0000-0000-00008D0F0000}"/>
    <cellStyle name="Moneda 12 2 2 3 3 2" xfId="5282" xr:uid="{00000000-0005-0000-0000-00008E0F0000}"/>
    <cellStyle name="Moneda 12 2 2 3 4" xfId="5283" xr:uid="{00000000-0005-0000-0000-00008F0F0000}"/>
    <cellStyle name="Moneda 12 2 2 3 4 2" xfId="5284" xr:uid="{00000000-0005-0000-0000-0000900F0000}"/>
    <cellStyle name="Moneda 12 2 2 3 5" xfId="5285" xr:uid="{00000000-0005-0000-0000-0000910F0000}"/>
    <cellStyle name="Moneda 12 2 2 4" xfId="2031" xr:uid="{00000000-0005-0000-0000-0000920F0000}"/>
    <cellStyle name="Moneda 12 2 2 4 2" xfId="5286" xr:uid="{00000000-0005-0000-0000-0000930F0000}"/>
    <cellStyle name="Moneda 12 2 2 5" xfId="2032" xr:uid="{00000000-0005-0000-0000-0000940F0000}"/>
    <cellStyle name="Moneda 12 2 2 5 2" xfId="5287" xr:uid="{00000000-0005-0000-0000-0000950F0000}"/>
    <cellStyle name="Moneda 12 2 2 6" xfId="2033" xr:uid="{00000000-0005-0000-0000-0000960F0000}"/>
    <cellStyle name="Moneda 12 2 2 6 2" xfId="5288" xr:uid="{00000000-0005-0000-0000-0000970F0000}"/>
    <cellStyle name="Moneda 12 2 2 7" xfId="5289" xr:uid="{00000000-0005-0000-0000-0000980F0000}"/>
    <cellStyle name="Moneda 12 2 3" xfId="380" xr:uid="{00000000-0005-0000-0000-0000990F0000}"/>
    <cellStyle name="Moneda 12 2 3 2" xfId="2034" xr:uid="{00000000-0005-0000-0000-00009A0F0000}"/>
    <cellStyle name="Moneda 12 2 3 2 2" xfId="5290" xr:uid="{00000000-0005-0000-0000-00009B0F0000}"/>
    <cellStyle name="Moneda 12 2 3 3" xfId="2035" xr:uid="{00000000-0005-0000-0000-00009C0F0000}"/>
    <cellStyle name="Moneda 12 2 3 3 2" xfId="5291" xr:uid="{00000000-0005-0000-0000-00009D0F0000}"/>
    <cellStyle name="Moneda 12 2 3 4" xfId="5292" xr:uid="{00000000-0005-0000-0000-00009E0F0000}"/>
    <cellStyle name="Moneda 12 2 3 4 2" xfId="5293" xr:uid="{00000000-0005-0000-0000-00009F0F0000}"/>
    <cellStyle name="Moneda 12 2 3 5" xfId="5294" xr:uid="{00000000-0005-0000-0000-0000A00F0000}"/>
    <cellStyle name="Moneda 12 2 4" xfId="667" xr:uid="{00000000-0005-0000-0000-0000A10F0000}"/>
    <cellStyle name="Moneda 12 2 4 2" xfId="2036" xr:uid="{00000000-0005-0000-0000-0000A20F0000}"/>
    <cellStyle name="Moneda 12 2 4 2 2" xfId="5295" xr:uid="{00000000-0005-0000-0000-0000A30F0000}"/>
    <cellStyle name="Moneda 12 2 4 3" xfId="2037" xr:uid="{00000000-0005-0000-0000-0000A40F0000}"/>
    <cellStyle name="Moneda 12 2 4 3 2" xfId="5296" xr:uid="{00000000-0005-0000-0000-0000A50F0000}"/>
    <cellStyle name="Moneda 12 2 4 4" xfId="5297" xr:uid="{00000000-0005-0000-0000-0000A60F0000}"/>
    <cellStyle name="Moneda 12 2 4 4 2" xfId="5298" xr:uid="{00000000-0005-0000-0000-0000A70F0000}"/>
    <cellStyle name="Moneda 12 2 4 5" xfId="5299" xr:uid="{00000000-0005-0000-0000-0000A80F0000}"/>
    <cellStyle name="Moneda 12 2 5" xfId="2038" xr:uid="{00000000-0005-0000-0000-0000A90F0000}"/>
    <cellStyle name="Moneda 12 2 5 2" xfId="5300" xr:uid="{00000000-0005-0000-0000-0000AA0F0000}"/>
    <cellStyle name="Moneda 12 2 6" xfId="2039" xr:uid="{00000000-0005-0000-0000-0000AB0F0000}"/>
    <cellStyle name="Moneda 12 2 6 2" xfId="5301" xr:uid="{00000000-0005-0000-0000-0000AC0F0000}"/>
    <cellStyle name="Moneda 12 2 7" xfId="2040" xr:uid="{00000000-0005-0000-0000-0000AD0F0000}"/>
    <cellStyle name="Moneda 12 2 7 2" xfId="5302" xr:uid="{00000000-0005-0000-0000-0000AE0F0000}"/>
    <cellStyle name="Moneda 12 2 8" xfId="5303" xr:uid="{00000000-0005-0000-0000-0000AF0F0000}"/>
    <cellStyle name="Moneda 12 3" xfId="150" xr:uid="{00000000-0005-0000-0000-0000B00F0000}"/>
    <cellStyle name="Moneda 12 3 2" xfId="437" xr:uid="{00000000-0005-0000-0000-0000B10F0000}"/>
    <cellStyle name="Moneda 12 3 2 2" xfId="2041" xr:uid="{00000000-0005-0000-0000-0000B20F0000}"/>
    <cellStyle name="Moneda 12 3 2 2 2" xfId="5304" xr:uid="{00000000-0005-0000-0000-0000B30F0000}"/>
    <cellStyle name="Moneda 12 3 2 3" xfId="2042" xr:uid="{00000000-0005-0000-0000-0000B40F0000}"/>
    <cellStyle name="Moneda 12 3 2 3 2" xfId="5305" xr:uid="{00000000-0005-0000-0000-0000B50F0000}"/>
    <cellStyle name="Moneda 12 3 2 4" xfId="5306" xr:uid="{00000000-0005-0000-0000-0000B60F0000}"/>
    <cellStyle name="Moneda 12 3 2 4 2" xfId="5307" xr:uid="{00000000-0005-0000-0000-0000B70F0000}"/>
    <cellStyle name="Moneda 12 3 2 5" xfId="5308" xr:uid="{00000000-0005-0000-0000-0000B80F0000}"/>
    <cellStyle name="Moneda 12 3 3" xfId="724" xr:uid="{00000000-0005-0000-0000-0000B90F0000}"/>
    <cellStyle name="Moneda 12 3 3 2" xfId="2043" xr:uid="{00000000-0005-0000-0000-0000BA0F0000}"/>
    <cellStyle name="Moneda 12 3 3 2 2" xfId="5309" xr:uid="{00000000-0005-0000-0000-0000BB0F0000}"/>
    <cellStyle name="Moneda 12 3 3 3" xfId="2044" xr:uid="{00000000-0005-0000-0000-0000BC0F0000}"/>
    <cellStyle name="Moneda 12 3 3 3 2" xfId="5310" xr:uid="{00000000-0005-0000-0000-0000BD0F0000}"/>
    <cellStyle name="Moneda 12 3 3 4" xfId="5311" xr:uid="{00000000-0005-0000-0000-0000BE0F0000}"/>
    <cellStyle name="Moneda 12 3 3 4 2" xfId="5312" xr:uid="{00000000-0005-0000-0000-0000BF0F0000}"/>
    <cellStyle name="Moneda 12 3 3 5" xfId="5313" xr:uid="{00000000-0005-0000-0000-0000C00F0000}"/>
    <cellStyle name="Moneda 12 3 4" xfId="2045" xr:uid="{00000000-0005-0000-0000-0000C10F0000}"/>
    <cellStyle name="Moneda 12 3 4 2" xfId="5314" xr:uid="{00000000-0005-0000-0000-0000C20F0000}"/>
    <cellStyle name="Moneda 12 3 5" xfId="2046" xr:uid="{00000000-0005-0000-0000-0000C30F0000}"/>
    <cellStyle name="Moneda 12 3 5 2" xfId="5315" xr:uid="{00000000-0005-0000-0000-0000C40F0000}"/>
    <cellStyle name="Moneda 12 3 6" xfId="2047" xr:uid="{00000000-0005-0000-0000-0000C50F0000}"/>
    <cellStyle name="Moneda 12 3 6 2" xfId="5316" xr:uid="{00000000-0005-0000-0000-0000C60F0000}"/>
    <cellStyle name="Moneda 12 3 7" xfId="5317" xr:uid="{00000000-0005-0000-0000-0000C70F0000}"/>
    <cellStyle name="Moneda 12 4" xfId="214" xr:uid="{00000000-0005-0000-0000-0000C80F0000}"/>
    <cellStyle name="Moneda 12 4 2" xfId="501" xr:uid="{00000000-0005-0000-0000-0000C90F0000}"/>
    <cellStyle name="Moneda 12 4 2 2" xfId="2048" xr:uid="{00000000-0005-0000-0000-0000CA0F0000}"/>
    <cellStyle name="Moneda 12 4 2 2 2" xfId="5318" xr:uid="{00000000-0005-0000-0000-0000CB0F0000}"/>
    <cellStyle name="Moneda 12 4 2 3" xfId="2049" xr:uid="{00000000-0005-0000-0000-0000CC0F0000}"/>
    <cellStyle name="Moneda 12 4 2 3 2" xfId="5319" xr:uid="{00000000-0005-0000-0000-0000CD0F0000}"/>
    <cellStyle name="Moneda 12 4 2 4" xfId="5320" xr:uid="{00000000-0005-0000-0000-0000CE0F0000}"/>
    <cellStyle name="Moneda 12 4 2 4 2" xfId="5321" xr:uid="{00000000-0005-0000-0000-0000CF0F0000}"/>
    <cellStyle name="Moneda 12 4 2 5" xfId="5322" xr:uid="{00000000-0005-0000-0000-0000D00F0000}"/>
    <cellStyle name="Moneda 12 4 3" xfId="788" xr:uid="{00000000-0005-0000-0000-0000D10F0000}"/>
    <cellStyle name="Moneda 12 4 3 2" xfId="2050" xr:uid="{00000000-0005-0000-0000-0000D20F0000}"/>
    <cellStyle name="Moneda 12 4 3 2 2" xfId="5323" xr:uid="{00000000-0005-0000-0000-0000D30F0000}"/>
    <cellStyle name="Moneda 12 4 3 3" xfId="2051" xr:uid="{00000000-0005-0000-0000-0000D40F0000}"/>
    <cellStyle name="Moneda 12 4 3 3 2" xfId="5324" xr:uid="{00000000-0005-0000-0000-0000D50F0000}"/>
    <cellStyle name="Moneda 12 4 3 4" xfId="5325" xr:uid="{00000000-0005-0000-0000-0000D60F0000}"/>
    <cellStyle name="Moneda 12 4 3 4 2" xfId="5326" xr:uid="{00000000-0005-0000-0000-0000D70F0000}"/>
    <cellStyle name="Moneda 12 4 3 5" xfId="5327" xr:uid="{00000000-0005-0000-0000-0000D80F0000}"/>
    <cellStyle name="Moneda 12 4 4" xfId="2052" xr:uid="{00000000-0005-0000-0000-0000D90F0000}"/>
    <cellStyle name="Moneda 12 4 4 2" xfId="5328" xr:uid="{00000000-0005-0000-0000-0000DA0F0000}"/>
    <cellStyle name="Moneda 12 4 5" xfId="2053" xr:uid="{00000000-0005-0000-0000-0000DB0F0000}"/>
    <cellStyle name="Moneda 12 4 5 2" xfId="5329" xr:uid="{00000000-0005-0000-0000-0000DC0F0000}"/>
    <cellStyle name="Moneda 12 4 6" xfId="2054" xr:uid="{00000000-0005-0000-0000-0000DD0F0000}"/>
    <cellStyle name="Moneda 12 4 6 2" xfId="5330" xr:uid="{00000000-0005-0000-0000-0000DE0F0000}"/>
    <cellStyle name="Moneda 12 4 7" xfId="5331" xr:uid="{00000000-0005-0000-0000-0000DF0F0000}"/>
    <cellStyle name="Moneda 12 5" xfId="325" xr:uid="{00000000-0005-0000-0000-0000E00F0000}"/>
    <cellStyle name="Moneda 12 5 2" xfId="2055" xr:uid="{00000000-0005-0000-0000-0000E10F0000}"/>
    <cellStyle name="Moneda 12 5 2 2" xfId="5332" xr:uid="{00000000-0005-0000-0000-0000E20F0000}"/>
    <cellStyle name="Moneda 12 5 3" xfId="2056" xr:uid="{00000000-0005-0000-0000-0000E30F0000}"/>
    <cellStyle name="Moneda 12 5 3 2" xfId="5333" xr:uid="{00000000-0005-0000-0000-0000E40F0000}"/>
    <cellStyle name="Moneda 12 5 4" xfId="5334" xr:uid="{00000000-0005-0000-0000-0000E50F0000}"/>
    <cellStyle name="Moneda 12 5 4 2" xfId="5335" xr:uid="{00000000-0005-0000-0000-0000E60F0000}"/>
    <cellStyle name="Moneda 12 5 5" xfId="5336" xr:uid="{00000000-0005-0000-0000-0000E70F0000}"/>
    <cellStyle name="Moneda 12 6" xfId="612" xr:uid="{00000000-0005-0000-0000-0000E80F0000}"/>
    <cellStyle name="Moneda 12 6 2" xfId="2057" xr:uid="{00000000-0005-0000-0000-0000E90F0000}"/>
    <cellStyle name="Moneda 12 6 2 2" xfId="5337" xr:uid="{00000000-0005-0000-0000-0000EA0F0000}"/>
    <cellStyle name="Moneda 12 6 3" xfId="2058" xr:uid="{00000000-0005-0000-0000-0000EB0F0000}"/>
    <cellStyle name="Moneda 12 6 3 2" xfId="5338" xr:uid="{00000000-0005-0000-0000-0000EC0F0000}"/>
    <cellStyle name="Moneda 12 6 4" xfId="5339" xr:uid="{00000000-0005-0000-0000-0000ED0F0000}"/>
    <cellStyle name="Moneda 12 6 4 2" xfId="5340" xr:uid="{00000000-0005-0000-0000-0000EE0F0000}"/>
    <cellStyle name="Moneda 12 6 5" xfId="5341" xr:uid="{00000000-0005-0000-0000-0000EF0F0000}"/>
    <cellStyle name="Moneda 12 7" xfId="2059" xr:uid="{00000000-0005-0000-0000-0000F00F0000}"/>
    <cellStyle name="Moneda 12 7 2" xfId="5342" xr:uid="{00000000-0005-0000-0000-0000F10F0000}"/>
    <cellStyle name="Moneda 12 8" xfId="2060" xr:uid="{00000000-0005-0000-0000-0000F20F0000}"/>
    <cellStyle name="Moneda 12 8 2" xfId="5343" xr:uid="{00000000-0005-0000-0000-0000F30F0000}"/>
    <cellStyle name="Moneda 12 9" xfId="2061" xr:uid="{00000000-0005-0000-0000-0000F40F0000}"/>
    <cellStyle name="Moneda 12 9 2" xfId="5344" xr:uid="{00000000-0005-0000-0000-0000F50F0000}"/>
    <cellStyle name="Moneda 13" xfId="39" xr:uid="{00000000-0005-0000-0000-0000F60F0000}"/>
    <cellStyle name="Moneda 13 10" xfId="5345" xr:uid="{00000000-0005-0000-0000-0000F70F0000}"/>
    <cellStyle name="Moneda 13 11" xfId="7084" xr:uid="{872A602A-0056-42DC-8A70-AC365A5F2869}"/>
    <cellStyle name="Moneda 13 2" xfId="94" xr:uid="{00000000-0005-0000-0000-0000F80F0000}"/>
    <cellStyle name="Moneda 13 2 2" xfId="270" xr:uid="{00000000-0005-0000-0000-0000F90F0000}"/>
    <cellStyle name="Moneda 13 2 2 2" xfId="557" xr:uid="{00000000-0005-0000-0000-0000FA0F0000}"/>
    <cellStyle name="Moneda 13 2 2 2 2" xfId="2062" xr:uid="{00000000-0005-0000-0000-0000FB0F0000}"/>
    <cellStyle name="Moneda 13 2 2 2 2 2" xfId="5346" xr:uid="{00000000-0005-0000-0000-0000FC0F0000}"/>
    <cellStyle name="Moneda 13 2 2 2 3" xfId="2063" xr:uid="{00000000-0005-0000-0000-0000FD0F0000}"/>
    <cellStyle name="Moneda 13 2 2 2 3 2" xfId="5347" xr:uid="{00000000-0005-0000-0000-0000FE0F0000}"/>
    <cellStyle name="Moneda 13 2 2 2 4" xfId="5348" xr:uid="{00000000-0005-0000-0000-0000FF0F0000}"/>
    <cellStyle name="Moneda 13 2 2 2 4 2" xfId="5349" xr:uid="{00000000-0005-0000-0000-000000100000}"/>
    <cellStyle name="Moneda 13 2 2 2 5" xfId="5350" xr:uid="{00000000-0005-0000-0000-000001100000}"/>
    <cellStyle name="Moneda 13 2 2 3" xfId="844" xr:uid="{00000000-0005-0000-0000-000002100000}"/>
    <cellStyle name="Moneda 13 2 2 3 2" xfId="2064" xr:uid="{00000000-0005-0000-0000-000003100000}"/>
    <cellStyle name="Moneda 13 2 2 3 2 2" xfId="5351" xr:uid="{00000000-0005-0000-0000-000004100000}"/>
    <cellStyle name="Moneda 13 2 2 3 3" xfId="2065" xr:uid="{00000000-0005-0000-0000-000005100000}"/>
    <cellStyle name="Moneda 13 2 2 3 3 2" xfId="5352" xr:uid="{00000000-0005-0000-0000-000006100000}"/>
    <cellStyle name="Moneda 13 2 2 3 4" xfId="5353" xr:uid="{00000000-0005-0000-0000-000007100000}"/>
    <cellStyle name="Moneda 13 2 2 3 4 2" xfId="5354" xr:uid="{00000000-0005-0000-0000-000008100000}"/>
    <cellStyle name="Moneda 13 2 2 3 5" xfId="5355" xr:uid="{00000000-0005-0000-0000-000009100000}"/>
    <cellStyle name="Moneda 13 2 2 4" xfId="2066" xr:uid="{00000000-0005-0000-0000-00000A100000}"/>
    <cellStyle name="Moneda 13 2 2 4 2" xfId="5356" xr:uid="{00000000-0005-0000-0000-00000B100000}"/>
    <cellStyle name="Moneda 13 2 2 5" xfId="2067" xr:uid="{00000000-0005-0000-0000-00000C100000}"/>
    <cellStyle name="Moneda 13 2 2 5 2" xfId="5357" xr:uid="{00000000-0005-0000-0000-00000D100000}"/>
    <cellStyle name="Moneda 13 2 2 6" xfId="2068" xr:uid="{00000000-0005-0000-0000-00000E100000}"/>
    <cellStyle name="Moneda 13 2 2 6 2" xfId="5358" xr:uid="{00000000-0005-0000-0000-00000F100000}"/>
    <cellStyle name="Moneda 13 2 2 7" xfId="5359" xr:uid="{00000000-0005-0000-0000-000010100000}"/>
    <cellStyle name="Moneda 13 2 3" xfId="381" xr:uid="{00000000-0005-0000-0000-000011100000}"/>
    <cellStyle name="Moneda 13 2 3 2" xfId="2069" xr:uid="{00000000-0005-0000-0000-000012100000}"/>
    <cellStyle name="Moneda 13 2 3 2 2" xfId="5360" xr:uid="{00000000-0005-0000-0000-000013100000}"/>
    <cellStyle name="Moneda 13 2 3 3" xfId="2070" xr:uid="{00000000-0005-0000-0000-000014100000}"/>
    <cellStyle name="Moneda 13 2 3 3 2" xfId="5361" xr:uid="{00000000-0005-0000-0000-000015100000}"/>
    <cellStyle name="Moneda 13 2 3 4" xfId="5362" xr:uid="{00000000-0005-0000-0000-000016100000}"/>
    <cellStyle name="Moneda 13 2 3 4 2" xfId="5363" xr:uid="{00000000-0005-0000-0000-000017100000}"/>
    <cellStyle name="Moneda 13 2 3 5" xfId="5364" xr:uid="{00000000-0005-0000-0000-000018100000}"/>
    <cellStyle name="Moneda 13 2 4" xfId="668" xr:uid="{00000000-0005-0000-0000-000019100000}"/>
    <cellStyle name="Moneda 13 2 4 2" xfId="2071" xr:uid="{00000000-0005-0000-0000-00001A100000}"/>
    <cellStyle name="Moneda 13 2 4 2 2" xfId="5365" xr:uid="{00000000-0005-0000-0000-00001B100000}"/>
    <cellStyle name="Moneda 13 2 4 3" xfId="2072" xr:uid="{00000000-0005-0000-0000-00001C100000}"/>
    <cellStyle name="Moneda 13 2 4 3 2" xfId="5366" xr:uid="{00000000-0005-0000-0000-00001D100000}"/>
    <cellStyle name="Moneda 13 2 4 4" xfId="5367" xr:uid="{00000000-0005-0000-0000-00001E100000}"/>
    <cellStyle name="Moneda 13 2 4 4 2" xfId="5368" xr:uid="{00000000-0005-0000-0000-00001F100000}"/>
    <cellStyle name="Moneda 13 2 4 5" xfId="5369" xr:uid="{00000000-0005-0000-0000-000020100000}"/>
    <cellStyle name="Moneda 13 2 5" xfId="2073" xr:uid="{00000000-0005-0000-0000-000021100000}"/>
    <cellStyle name="Moneda 13 2 5 2" xfId="5370" xr:uid="{00000000-0005-0000-0000-000022100000}"/>
    <cellStyle name="Moneda 13 2 6" xfId="2074" xr:uid="{00000000-0005-0000-0000-000023100000}"/>
    <cellStyle name="Moneda 13 2 6 2" xfId="5371" xr:uid="{00000000-0005-0000-0000-000024100000}"/>
    <cellStyle name="Moneda 13 2 7" xfId="2075" xr:uid="{00000000-0005-0000-0000-000025100000}"/>
    <cellStyle name="Moneda 13 2 7 2" xfId="5372" xr:uid="{00000000-0005-0000-0000-000026100000}"/>
    <cellStyle name="Moneda 13 2 8" xfId="5373" xr:uid="{00000000-0005-0000-0000-000027100000}"/>
    <cellStyle name="Moneda 13 3" xfId="151" xr:uid="{00000000-0005-0000-0000-000028100000}"/>
    <cellStyle name="Moneda 13 3 2" xfId="438" xr:uid="{00000000-0005-0000-0000-000029100000}"/>
    <cellStyle name="Moneda 13 3 2 2" xfId="2076" xr:uid="{00000000-0005-0000-0000-00002A100000}"/>
    <cellStyle name="Moneda 13 3 2 2 2" xfId="5374" xr:uid="{00000000-0005-0000-0000-00002B100000}"/>
    <cellStyle name="Moneda 13 3 2 3" xfId="2077" xr:uid="{00000000-0005-0000-0000-00002C100000}"/>
    <cellStyle name="Moneda 13 3 2 3 2" xfId="5375" xr:uid="{00000000-0005-0000-0000-00002D100000}"/>
    <cellStyle name="Moneda 13 3 2 4" xfId="5376" xr:uid="{00000000-0005-0000-0000-00002E100000}"/>
    <cellStyle name="Moneda 13 3 2 4 2" xfId="5377" xr:uid="{00000000-0005-0000-0000-00002F100000}"/>
    <cellStyle name="Moneda 13 3 2 5" xfId="5378" xr:uid="{00000000-0005-0000-0000-000030100000}"/>
    <cellStyle name="Moneda 13 3 3" xfId="725" xr:uid="{00000000-0005-0000-0000-000031100000}"/>
    <cellStyle name="Moneda 13 3 3 2" xfId="2078" xr:uid="{00000000-0005-0000-0000-000032100000}"/>
    <cellStyle name="Moneda 13 3 3 2 2" xfId="5379" xr:uid="{00000000-0005-0000-0000-000033100000}"/>
    <cellStyle name="Moneda 13 3 3 3" xfId="2079" xr:uid="{00000000-0005-0000-0000-000034100000}"/>
    <cellStyle name="Moneda 13 3 3 3 2" xfId="5380" xr:uid="{00000000-0005-0000-0000-000035100000}"/>
    <cellStyle name="Moneda 13 3 3 4" xfId="5381" xr:uid="{00000000-0005-0000-0000-000036100000}"/>
    <cellStyle name="Moneda 13 3 3 4 2" xfId="5382" xr:uid="{00000000-0005-0000-0000-000037100000}"/>
    <cellStyle name="Moneda 13 3 3 5" xfId="5383" xr:uid="{00000000-0005-0000-0000-000038100000}"/>
    <cellStyle name="Moneda 13 3 4" xfId="2080" xr:uid="{00000000-0005-0000-0000-000039100000}"/>
    <cellStyle name="Moneda 13 3 4 2" xfId="5384" xr:uid="{00000000-0005-0000-0000-00003A100000}"/>
    <cellStyle name="Moneda 13 3 5" xfId="2081" xr:uid="{00000000-0005-0000-0000-00003B100000}"/>
    <cellStyle name="Moneda 13 3 5 2" xfId="5385" xr:uid="{00000000-0005-0000-0000-00003C100000}"/>
    <cellStyle name="Moneda 13 3 6" xfId="2082" xr:uid="{00000000-0005-0000-0000-00003D100000}"/>
    <cellStyle name="Moneda 13 3 6 2" xfId="5386" xr:uid="{00000000-0005-0000-0000-00003E100000}"/>
    <cellStyle name="Moneda 13 3 7" xfId="5387" xr:uid="{00000000-0005-0000-0000-00003F100000}"/>
    <cellStyle name="Moneda 13 4" xfId="215" xr:uid="{00000000-0005-0000-0000-000040100000}"/>
    <cellStyle name="Moneda 13 4 2" xfId="502" xr:uid="{00000000-0005-0000-0000-000041100000}"/>
    <cellStyle name="Moneda 13 4 2 2" xfId="2083" xr:uid="{00000000-0005-0000-0000-000042100000}"/>
    <cellStyle name="Moneda 13 4 2 2 2" xfId="5388" xr:uid="{00000000-0005-0000-0000-000043100000}"/>
    <cellStyle name="Moneda 13 4 2 3" xfId="2084" xr:uid="{00000000-0005-0000-0000-000044100000}"/>
    <cellStyle name="Moneda 13 4 2 3 2" xfId="5389" xr:uid="{00000000-0005-0000-0000-000045100000}"/>
    <cellStyle name="Moneda 13 4 2 4" xfId="5390" xr:uid="{00000000-0005-0000-0000-000046100000}"/>
    <cellStyle name="Moneda 13 4 2 4 2" xfId="5391" xr:uid="{00000000-0005-0000-0000-000047100000}"/>
    <cellStyle name="Moneda 13 4 2 5" xfId="5392" xr:uid="{00000000-0005-0000-0000-000048100000}"/>
    <cellStyle name="Moneda 13 4 3" xfId="789" xr:uid="{00000000-0005-0000-0000-000049100000}"/>
    <cellStyle name="Moneda 13 4 3 2" xfId="2085" xr:uid="{00000000-0005-0000-0000-00004A100000}"/>
    <cellStyle name="Moneda 13 4 3 2 2" xfId="5393" xr:uid="{00000000-0005-0000-0000-00004B100000}"/>
    <cellStyle name="Moneda 13 4 3 3" xfId="2086" xr:uid="{00000000-0005-0000-0000-00004C100000}"/>
    <cellStyle name="Moneda 13 4 3 3 2" xfId="5394" xr:uid="{00000000-0005-0000-0000-00004D100000}"/>
    <cellStyle name="Moneda 13 4 3 4" xfId="5395" xr:uid="{00000000-0005-0000-0000-00004E100000}"/>
    <cellStyle name="Moneda 13 4 3 4 2" xfId="5396" xr:uid="{00000000-0005-0000-0000-00004F100000}"/>
    <cellStyle name="Moneda 13 4 3 5" xfId="5397" xr:uid="{00000000-0005-0000-0000-000050100000}"/>
    <cellStyle name="Moneda 13 4 4" xfId="2087" xr:uid="{00000000-0005-0000-0000-000051100000}"/>
    <cellStyle name="Moneda 13 4 4 2" xfId="5398" xr:uid="{00000000-0005-0000-0000-000052100000}"/>
    <cellStyle name="Moneda 13 4 5" xfId="2088" xr:uid="{00000000-0005-0000-0000-000053100000}"/>
    <cellStyle name="Moneda 13 4 5 2" xfId="5399" xr:uid="{00000000-0005-0000-0000-000054100000}"/>
    <cellStyle name="Moneda 13 4 6" xfId="2089" xr:uid="{00000000-0005-0000-0000-000055100000}"/>
    <cellStyle name="Moneda 13 4 6 2" xfId="5400" xr:uid="{00000000-0005-0000-0000-000056100000}"/>
    <cellStyle name="Moneda 13 4 7" xfId="5401" xr:uid="{00000000-0005-0000-0000-000057100000}"/>
    <cellStyle name="Moneda 13 5" xfId="326" xr:uid="{00000000-0005-0000-0000-000058100000}"/>
    <cellStyle name="Moneda 13 5 2" xfId="2090" xr:uid="{00000000-0005-0000-0000-000059100000}"/>
    <cellStyle name="Moneda 13 5 2 2" xfId="5402" xr:uid="{00000000-0005-0000-0000-00005A100000}"/>
    <cellStyle name="Moneda 13 5 3" xfId="2091" xr:uid="{00000000-0005-0000-0000-00005B100000}"/>
    <cellStyle name="Moneda 13 5 3 2" xfId="5403" xr:uid="{00000000-0005-0000-0000-00005C100000}"/>
    <cellStyle name="Moneda 13 5 4" xfId="5404" xr:uid="{00000000-0005-0000-0000-00005D100000}"/>
    <cellStyle name="Moneda 13 5 4 2" xfId="5405" xr:uid="{00000000-0005-0000-0000-00005E100000}"/>
    <cellStyle name="Moneda 13 5 5" xfId="5406" xr:uid="{00000000-0005-0000-0000-00005F100000}"/>
    <cellStyle name="Moneda 13 6" xfId="613" xr:uid="{00000000-0005-0000-0000-000060100000}"/>
    <cellStyle name="Moneda 13 6 2" xfId="2092" xr:uid="{00000000-0005-0000-0000-000061100000}"/>
    <cellStyle name="Moneda 13 6 2 2" xfId="5407" xr:uid="{00000000-0005-0000-0000-000062100000}"/>
    <cellStyle name="Moneda 13 6 3" xfId="2093" xr:uid="{00000000-0005-0000-0000-000063100000}"/>
    <cellStyle name="Moneda 13 6 3 2" xfId="5408" xr:uid="{00000000-0005-0000-0000-000064100000}"/>
    <cellStyle name="Moneda 13 6 4" xfId="5409" xr:uid="{00000000-0005-0000-0000-000065100000}"/>
    <cellStyle name="Moneda 13 6 4 2" xfId="5410" xr:uid="{00000000-0005-0000-0000-000066100000}"/>
    <cellStyle name="Moneda 13 6 5" xfId="5411" xr:uid="{00000000-0005-0000-0000-000067100000}"/>
    <cellStyle name="Moneda 13 7" xfId="2094" xr:uid="{00000000-0005-0000-0000-000068100000}"/>
    <cellStyle name="Moneda 13 7 2" xfId="5412" xr:uid="{00000000-0005-0000-0000-000069100000}"/>
    <cellStyle name="Moneda 13 8" xfId="2095" xr:uid="{00000000-0005-0000-0000-00006A100000}"/>
    <cellStyle name="Moneda 13 8 2" xfId="5413" xr:uid="{00000000-0005-0000-0000-00006B100000}"/>
    <cellStyle name="Moneda 13 9" xfId="2096" xr:uid="{00000000-0005-0000-0000-00006C100000}"/>
    <cellStyle name="Moneda 13 9 2" xfId="5414" xr:uid="{00000000-0005-0000-0000-00006D100000}"/>
    <cellStyle name="Moneda 14" xfId="40" xr:uid="{00000000-0005-0000-0000-00006E100000}"/>
    <cellStyle name="Moneda 14 10" xfId="5415" xr:uid="{00000000-0005-0000-0000-00006F100000}"/>
    <cellStyle name="Moneda 14 2" xfId="95" xr:uid="{00000000-0005-0000-0000-000070100000}"/>
    <cellStyle name="Moneda 14 2 2" xfId="271" xr:uid="{00000000-0005-0000-0000-000071100000}"/>
    <cellStyle name="Moneda 14 2 2 2" xfId="558" xr:uid="{00000000-0005-0000-0000-000072100000}"/>
    <cellStyle name="Moneda 14 2 2 2 2" xfId="2097" xr:uid="{00000000-0005-0000-0000-000073100000}"/>
    <cellStyle name="Moneda 14 2 2 2 2 2" xfId="5416" xr:uid="{00000000-0005-0000-0000-000074100000}"/>
    <cellStyle name="Moneda 14 2 2 2 3" xfId="2098" xr:uid="{00000000-0005-0000-0000-000075100000}"/>
    <cellStyle name="Moneda 14 2 2 2 3 2" xfId="5417" xr:uid="{00000000-0005-0000-0000-000076100000}"/>
    <cellStyle name="Moneda 14 2 2 2 4" xfId="5418" xr:uid="{00000000-0005-0000-0000-000077100000}"/>
    <cellStyle name="Moneda 14 2 2 2 4 2" xfId="5419" xr:uid="{00000000-0005-0000-0000-000078100000}"/>
    <cellStyle name="Moneda 14 2 2 2 5" xfId="5420" xr:uid="{00000000-0005-0000-0000-000079100000}"/>
    <cellStyle name="Moneda 14 2 2 3" xfId="845" xr:uid="{00000000-0005-0000-0000-00007A100000}"/>
    <cellStyle name="Moneda 14 2 2 3 2" xfId="2099" xr:uid="{00000000-0005-0000-0000-00007B100000}"/>
    <cellStyle name="Moneda 14 2 2 3 2 2" xfId="5421" xr:uid="{00000000-0005-0000-0000-00007C100000}"/>
    <cellStyle name="Moneda 14 2 2 3 3" xfId="2100" xr:uid="{00000000-0005-0000-0000-00007D100000}"/>
    <cellStyle name="Moneda 14 2 2 3 3 2" xfId="5422" xr:uid="{00000000-0005-0000-0000-00007E100000}"/>
    <cellStyle name="Moneda 14 2 2 3 4" xfId="5423" xr:uid="{00000000-0005-0000-0000-00007F100000}"/>
    <cellStyle name="Moneda 14 2 2 3 4 2" xfId="5424" xr:uid="{00000000-0005-0000-0000-000080100000}"/>
    <cellStyle name="Moneda 14 2 2 3 5" xfId="5425" xr:uid="{00000000-0005-0000-0000-000081100000}"/>
    <cellStyle name="Moneda 14 2 2 4" xfId="2101" xr:uid="{00000000-0005-0000-0000-000082100000}"/>
    <cellStyle name="Moneda 14 2 2 4 2" xfId="5426" xr:uid="{00000000-0005-0000-0000-000083100000}"/>
    <cellStyle name="Moneda 14 2 2 5" xfId="2102" xr:uid="{00000000-0005-0000-0000-000084100000}"/>
    <cellStyle name="Moneda 14 2 2 5 2" xfId="5427" xr:uid="{00000000-0005-0000-0000-000085100000}"/>
    <cellStyle name="Moneda 14 2 2 6" xfId="2103" xr:uid="{00000000-0005-0000-0000-000086100000}"/>
    <cellStyle name="Moneda 14 2 2 6 2" xfId="5428" xr:uid="{00000000-0005-0000-0000-000087100000}"/>
    <cellStyle name="Moneda 14 2 2 7" xfId="5429" xr:uid="{00000000-0005-0000-0000-000088100000}"/>
    <cellStyle name="Moneda 14 2 3" xfId="382" xr:uid="{00000000-0005-0000-0000-000089100000}"/>
    <cellStyle name="Moneda 14 2 3 2" xfId="2104" xr:uid="{00000000-0005-0000-0000-00008A100000}"/>
    <cellStyle name="Moneda 14 2 3 2 2" xfId="5430" xr:uid="{00000000-0005-0000-0000-00008B100000}"/>
    <cellStyle name="Moneda 14 2 3 3" xfId="2105" xr:uid="{00000000-0005-0000-0000-00008C100000}"/>
    <cellStyle name="Moneda 14 2 3 3 2" xfId="5431" xr:uid="{00000000-0005-0000-0000-00008D100000}"/>
    <cellStyle name="Moneda 14 2 3 4" xfId="5432" xr:uid="{00000000-0005-0000-0000-00008E100000}"/>
    <cellStyle name="Moneda 14 2 3 4 2" xfId="5433" xr:uid="{00000000-0005-0000-0000-00008F100000}"/>
    <cellStyle name="Moneda 14 2 3 5" xfId="5434" xr:uid="{00000000-0005-0000-0000-000090100000}"/>
    <cellStyle name="Moneda 14 2 4" xfId="669" xr:uid="{00000000-0005-0000-0000-000091100000}"/>
    <cellStyle name="Moneda 14 2 4 2" xfId="2106" xr:uid="{00000000-0005-0000-0000-000092100000}"/>
    <cellStyle name="Moneda 14 2 4 2 2" xfId="5435" xr:uid="{00000000-0005-0000-0000-000093100000}"/>
    <cellStyle name="Moneda 14 2 4 3" xfId="2107" xr:uid="{00000000-0005-0000-0000-000094100000}"/>
    <cellStyle name="Moneda 14 2 4 3 2" xfId="5436" xr:uid="{00000000-0005-0000-0000-000095100000}"/>
    <cellStyle name="Moneda 14 2 4 4" xfId="5437" xr:uid="{00000000-0005-0000-0000-000096100000}"/>
    <cellStyle name="Moneda 14 2 4 4 2" xfId="5438" xr:uid="{00000000-0005-0000-0000-000097100000}"/>
    <cellStyle name="Moneda 14 2 4 5" xfId="5439" xr:uid="{00000000-0005-0000-0000-000098100000}"/>
    <cellStyle name="Moneda 14 2 5" xfId="2108" xr:uid="{00000000-0005-0000-0000-000099100000}"/>
    <cellStyle name="Moneda 14 2 5 2" xfId="5440" xr:uid="{00000000-0005-0000-0000-00009A100000}"/>
    <cellStyle name="Moneda 14 2 6" xfId="2109" xr:uid="{00000000-0005-0000-0000-00009B100000}"/>
    <cellStyle name="Moneda 14 2 6 2" xfId="5441" xr:uid="{00000000-0005-0000-0000-00009C100000}"/>
    <cellStyle name="Moneda 14 2 7" xfId="2110" xr:uid="{00000000-0005-0000-0000-00009D100000}"/>
    <cellStyle name="Moneda 14 2 7 2" xfId="5442" xr:uid="{00000000-0005-0000-0000-00009E100000}"/>
    <cellStyle name="Moneda 14 2 8" xfId="5443" xr:uid="{00000000-0005-0000-0000-00009F100000}"/>
    <cellStyle name="Moneda 14 3" xfId="152" xr:uid="{00000000-0005-0000-0000-0000A0100000}"/>
    <cellStyle name="Moneda 14 3 2" xfId="439" xr:uid="{00000000-0005-0000-0000-0000A1100000}"/>
    <cellStyle name="Moneda 14 3 2 2" xfId="2111" xr:uid="{00000000-0005-0000-0000-0000A2100000}"/>
    <cellStyle name="Moneda 14 3 2 2 2" xfId="5444" xr:uid="{00000000-0005-0000-0000-0000A3100000}"/>
    <cellStyle name="Moneda 14 3 2 3" xfId="2112" xr:uid="{00000000-0005-0000-0000-0000A4100000}"/>
    <cellStyle name="Moneda 14 3 2 3 2" xfId="5445" xr:uid="{00000000-0005-0000-0000-0000A5100000}"/>
    <cellStyle name="Moneda 14 3 2 4" xfId="5446" xr:uid="{00000000-0005-0000-0000-0000A6100000}"/>
    <cellStyle name="Moneda 14 3 2 4 2" xfId="5447" xr:uid="{00000000-0005-0000-0000-0000A7100000}"/>
    <cellStyle name="Moneda 14 3 2 5" xfId="5448" xr:uid="{00000000-0005-0000-0000-0000A8100000}"/>
    <cellStyle name="Moneda 14 3 3" xfId="726" xr:uid="{00000000-0005-0000-0000-0000A9100000}"/>
    <cellStyle name="Moneda 14 3 3 2" xfId="2113" xr:uid="{00000000-0005-0000-0000-0000AA100000}"/>
    <cellStyle name="Moneda 14 3 3 2 2" xfId="5449" xr:uid="{00000000-0005-0000-0000-0000AB100000}"/>
    <cellStyle name="Moneda 14 3 3 3" xfId="2114" xr:uid="{00000000-0005-0000-0000-0000AC100000}"/>
    <cellStyle name="Moneda 14 3 3 3 2" xfId="5450" xr:uid="{00000000-0005-0000-0000-0000AD100000}"/>
    <cellStyle name="Moneda 14 3 3 4" xfId="5451" xr:uid="{00000000-0005-0000-0000-0000AE100000}"/>
    <cellStyle name="Moneda 14 3 3 4 2" xfId="5452" xr:uid="{00000000-0005-0000-0000-0000AF100000}"/>
    <cellStyle name="Moneda 14 3 3 5" xfId="5453" xr:uid="{00000000-0005-0000-0000-0000B0100000}"/>
    <cellStyle name="Moneda 14 3 4" xfId="2115" xr:uid="{00000000-0005-0000-0000-0000B1100000}"/>
    <cellStyle name="Moneda 14 3 4 2" xfId="5454" xr:uid="{00000000-0005-0000-0000-0000B2100000}"/>
    <cellStyle name="Moneda 14 3 5" xfId="2116" xr:uid="{00000000-0005-0000-0000-0000B3100000}"/>
    <cellStyle name="Moneda 14 3 5 2" xfId="5455" xr:uid="{00000000-0005-0000-0000-0000B4100000}"/>
    <cellStyle name="Moneda 14 3 6" xfId="2117" xr:uid="{00000000-0005-0000-0000-0000B5100000}"/>
    <cellStyle name="Moneda 14 3 6 2" xfId="5456" xr:uid="{00000000-0005-0000-0000-0000B6100000}"/>
    <cellStyle name="Moneda 14 3 7" xfId="5457" xr:uid="{00000000-0005-0000-0000-0000B7100000}"/>
    <cellStyle name="Moneda 14 4" xfId="216" xr:uid="{00000000-0005-0000-0000-0000B8100000}"/>
    <cellStyle name="Moneda 14 4 2" xfId="503" xr:uid="{00000000-0005-0000-0000-0000B9100000}"/>
    <cellStyle name="Moneda 14 4 2 2" xfId="2118" xr:uid="{00000000-0005-0000-0000-0000BA100000}"/>
    <cellStyle name="Moneda 14 4 2 2 2" xfId="5458" xr:uid="{00000000-0005-0000-0000-0000BB100000}"/>
    <cellStyle name="Moneda 14 4 2 3" xfId="2119" xr:uid="{00000000-0005-0000-0000-0000BC100000}"/>
    <cellStyle name="Moneda 14 4 2 3 2" xfId="5459" xr:uid="{00000000-0005-0000-0000-0000BD100000}"/>
    <cellStyle name="Moneda 14 4 2 4" xfId="5460" xr:uid="{00000000-0005-0000-0000-0000BE100000}"/>
    <cellStyle name="Moneda 14 4 2 4 2" xfId="5461" xr:uid="{00000000-0005-0000-0000-0000BF100000}"/>
    <cellStyle name="Moneda 14 4 2 5" xfId="5462" xr:uid="{00000000-0005-0000-0000-0000C0100000}"/>
    <cellStyle name="Moneda 14 4 3" xfId="790" xr:uid="{00000000-0005-0000-0000-0000C1100000}"/>
    <cellStyle name="Moneda 14 4 3 2" xfId="2120" xr:uid="{00000000-0005-0000-0000-0000C2100000}"/>
    <cellStyle name="Moneda 14 4 3 2 2" xfId="5463" xr:uid="{00000000-0005-0000-0000-0000C3100000}"/>
    <cellStyle name="Moneda 14 4 3 3" xfId="2121" xr:uid="{00000000-0005-0000-0000-0000C4100000}"/>
    <cellStyle name="Moneda 14 4 3 3 2" xfId="5464" xr:uid="{00000000-0005-0000-0000-0000C5100000}"/>
    <cellStyle name="Moneda 14 4 3 4" xfId="5465" xr:uid="{00000000-0005-0000-0000-0000C6100000}"/>
    <cellStyle name="Moneda 14 4 3 4 2" xfId="5466" xr:uid="{00000000-0005-0000-0000-0000C7100000}"/>
    <cellStyle name="Moneda 14 4 3 5" xfId="5467" xr:uid="{00000000-0005-0000-0000-0000C8100000}"/>
    <cellStyle name="Moneda 14 4 4" xfId="2122" xr:uid="{00000000-0005-0000-0000-0000C9100000}"/>
    <cellStyle name="Moneda 14 4 4 2" xfId="5468" xr:uid="{00000000-0005-0000-0000-0000CA100000}"/>
    <cellStyle name="Moneda 14 4 5" xfId="2123" xr:uid="{00000000-0005-0000-0000-0000CB100000}"/>
    <cellStyle name="Moneda 14 4 5 2" xfId="5469" xr:uid="{00000000-0005-0000-0000-0000CC100000}"/>
    <cellStyle name="Moneda 14 4 6" xfId="2124" xr:uid="{00000000-0005-0000-0000-0000CD100000}"/>
    <cellStyle name="Moneda 14 4 6 2" xfId="5470" xr:uid="{00000000-0005-0000-0000-0000CE100000}"/>
    <cellStyle name="Moneda 14 4 7" xfId="5471" xr:uid="{00000000-0005-0000-0000-0000CF100000}"/>
    <cellStyle name="Moneda 14 5" xfId="327" xr:uid="{00000000-0005-0000-0000-0000D0100000}"/>
    <cellStyle name="Moneda 14 5 2" xfId="2125" xr:uid="{00000000-0005-0000-0000-0000D1100000}"/>
    <cellStyle name="Moneda 14 5 2 2" xfId="5472" xr:uid="{00000000-0005-0000-0000-0000D2100000}"/>
    <cellStyle name="Moneda 14 5 3" xfId="2126" xr:uid="{00000000-0005-0000-0000-0000D3100000}"/>
    <cellStyle name="Moneda 14 5 3 2" xfId="5473" xr:uid="{00000000-0005-0000-0000-0000D4100000}"/>
    <cellStyle name="Moneda 14 5 4" xfId="5474" xr:uid="{00000000-0005-0000-0000-0000D5100000}"/>
    <cellStyle name="Moneda 14 5 4 2" xfId="5475" xr:uid="{00000000-0005-0000-0000-0000D6100000}"/>
    <cellStyle name="Moneda 14 5 5" xfId="5476" xr:uid="{00000000-0005-0000-0000-0000D7100000}"/>
    <cellStyle name="Moneda 14 6" xfId="614" xr:uid="{00000000-0005-0000-0000-0000D8100000}"/>
    <cellStyle name="Moneda 14 6 2" xfId="2127" xr:uid="{00000000-0005-0000-0000-0000D9100000}"/>
    <cellStyle name="Moneda 14 6 2 2" xfId="5477" xr:uid="{00000000-0005-0000-0000-0000DA100000}"/>
    <cellStyle name="Moneda 14 6 3" xfId="2128" xr:uid="{00000000-0005-0000-0000-0000DB100000}"/>
    <cellStyle name="Moneda 14 6 3 2" xfId="5478" xr:uid="{00000000-0005-0000-0000-0000DC100000}"/>
    <cellStyle name="Moneda 14 6 4" xfId="5479" xr:uid="{00000000-0005-0000-0000-0000DD100000}"/>
    <cellStyle name="Moneda 14 6 4 2" xfId="5480" xr:uid="{00000000-0005-0000-0000-0000DE100000}"/>
    <cellStyle name="Moneda 14 6 5" xfId="5481" xr:uid="{00000000-0005-0000-0000-0000DF100000}"/>
    <cellStyle name="Moneda 14 7" xfId="2129" xr:uid="{00000000-0005-0000-0000-0000E0100000}"/>
    <cellStyle name="Moneda 14 7 2" xfId="5482" xr:uid="{00000000-0005-0000-0000-0000E1100000}"/>
    <cellStyle name="Moneda 14 8" xfId="2130" xr:uid="{00000000-0005-0000-0000-0000E2100000}"/>
    <cellStyle name="Moneda 14 8 2" xfId="5483" xr:uid="{00000000-0005-0000-0000-0000E3100000}"/>
    <cellStyle name="Moneda 14 9" xfId="2131" xr:uid="{00000000-0005-0000-0000-0000E4100000}"/>
    <cellStyle name="Moneda 14 9 2" xfId="5484" xr:uid="{00000000-0005-0000-0000-0000E5100000}"/>
    <cellStyle name="Moneda 15" xfId="41" xr:uid="{00000000-0005-0000-0000-0000E6100000}"/>
    <cellStyle name="Moneda 15 10" xfId="5485" xr:uid="{00000000-0005-0000-0000-0000E7100000}"/>
    <cellStyle name="Moneda 15 2" xfId="96" xr:uid="{00000000-0005-0000-0000-0000E8100000}"/>
    <cellStyle name="Moneda 15 2 2" xfId="272" xr:uid="{00000000-0005-0000-0000-0000E9100000}"/>
    <cellStyle name="Moneda 15 2 2 2" xfId="559" xr:uid="{00000000-0005-0000-0000-0000EA100000}"/>
    <cellStyle name="Moneda 15 2 2 2 2" xfId="2132" xr:uid="{00000000-0005-0000-0000-0000EB100000}"/>
    <cellStyle name="Moneda 15 2 2 2 2 2" xfId="5486" xr:uid="{00000000-0005-0000-0000-0000EC100000}"/>
    <cellStyle name="Moneda 15 2 2 2 3" xfId="2133" xr:uid="{00000000-0005-0000-0000-0000ED100000}"/>
    <cellStyle name="Moneda 15 2 2 2 3 2" xfId="5487" xr:uid="{00000000-0005-0000-0000-0000EE100000}"/>
    <cellStyle name="Moneda 15 2 2 2 4" xfId="5488" xr:uid="{00000000-0005-0000-0000-0000EF100000}"/>
    <cellStyle name="Moneda 15 2 2 2 4 2" xfId="5489" xr:uid="{00000000-0005-0000-0000-0000F0100000}"/>
    <cellStyle name="Moneda 15 2 2 2 5" xfId="5490" xr:uid="{00000000-0005-0000-0000-0000F1100000}"/>
    <cellStyle name="Moneda 15 2 2 3" xfId="846" xr:uid="{00000000-0005-0000-0000-0000F2100000}"/>
    <cellStyle name="Moneda 15 2 2 3 2" xfId="2134" xr:uid="{00000000-0005-0000-0000-0000F3100000}"/>
    <cellStyle name="Moneda 15 2 2 3 2 2" xfId="5491" xr:uid="{00000000-0005-0000-0000-0000F4100000}"/>
    <cellStyle name="Moneda 15 2 2 3 3" xfId="2135" xr:uid="{00000000-0005-0000-0000-0000F5100000}"/>
    <cellStyle name="Moneda 15 2 2 3 3 2" xfId="5492" xr:uid="{00000000-0005-0000-0000-0000F6100000}"/>
    <cellStyle name="Moneda 15 2 2 3 4" xfId="5493" xr:uid="{00000000-0005-0000-0000-0000F7100000}"/>
    <cellStyle name="Moneda 15 2 2 3 4 2" xfId="5494" xr:uid="{00000000-0005-0000-0000-0000F8100000}"/>
    <cellStyle name="Moneda 15 2 2 3 5" xfId="5495" xr:uid="{00000000-0005-0000-0000-0000F9100000}"/>
    <cellStyle name="Moneda 15 2 2 4" xfId="2136" xr:uid="{00000000-0005-0000-0000-0000FA100000}"/>
    <cellStyle name="Moneda 15 2 2 4 2" xfId="5496" xr:uid="{00000000-0005-0000-0000-0000FB100000}"/>
    <cellStyle name="Moneda 15 2 2 5" xfId="2137" xr:uid="{00000000-0005-0000-0000-0000FC100000}"/>
    <cellStyle name="Moneda 15 2 2 5 2" xfId="5497" xr:uid="{00000000-0005-0000-0000-0000FD100000}"/>
    <cellStyle name="Moneda 15 2 2 6" xfId="2138" xr:uid="{00000000-0005-0000-0000-0000FE100000}"/>
    <cellStyle name="Moneda 15 2 2 6 2" xfId="5498" xr:uid="{00000000-0005-0000-0000-0000FF100000}"/>
    <cellStyle name="Moneda 15 2 2 7" xfId="5499" xr:uid="{00000000-0005-0000-0000-000000110000}"/>
    <cellStyle name="Moneda 15 2 3" xfId="383" xr:uid="{00000000-0005-0000-0000-000001110000}"/>
    <cellStyle name="Moneda 15 2 3 2" xfId="2139" xr:uid="{00000000-0005-0000-0000-000002110000}"/>
    <cellStyle name="Moneda 15 2 3 2 2" xfId="5500" xr:uid="{00000000-0005-0000-0000-000003110000}"/>
    <cellStyle name="Moneda 15 2 3 3" xfId="2140" xr:uid="{00000000-0005-0000-0000-000004110000}"/>
    <cellStyle name="Moneda 15 2 3 3 2" xfId="5501" xr:uid="{00000000-0005-0000-0000-000005110000}"/>
    <cellStyle name="Moneda 15 2 3 4" xfId="5502" xr:uid="{00000000-0005-0000-0000-000006110000}"/>
    <cellStyle name="Moneda 15 2 3 4 2" xfId="5503" xr:uid="{00000000-0005-0000-0000-000007110000}"/>
    <cellStyle name="Moneda 15 2 3 5" xfId="5504" xr:uid="{00000000-0005-0000-0000-000008110000}"/>
    <cellStyle name="Moneda 15 2 4" xfId="670" xr:uid="{00000000-0005-0000-0000-000009110000}"/>
    <cellStyle name="Moneda 15 2 4 2" xfId="2141" xr:uid="{00000000-0005-0000-0000-00000A110000}"/>
    <cellStyle name="Moneda 15 2 4 2 2" xfId="5505" xr:uid="{00000000-0005-0000-0000-00000B110000}"/>
    <cellStyle name="Moneda 15 2 4 3" xfId="2142" xr:uid="{00000000-0005-0000-0000-00000C110000}"/>
    <cellStyle name="Moneda 15 2 4 3 2" xfId="5506" xr:uid="{00000000-0005-0000-0000-00000D110000}"/>
    <cellStyle name="Moneda 15 2 4 4" xfId="5507" xr:uid="{00000000-0005-0000-0000-00000E110000}"/>
    <cellStyle name="Moneda 15 2 4 4 2" xfId="5508" xr:uid="{00000000-0005-0000-0000-00000F110000}"/>
    <cellStyle name="Moneda 15 2 4 5" xfId="5509" xr:uid="{00000000-0005-0000-0000-000010110000}"/>
    <cellStyle name="Moneda 15 2 5" xfId="2143" xr:uid="{00000000-0005-0000-0000-000011110000}"/>
    <cellStyle name="Moneda 15 2 5 2" xfId="5510" xr:uid="{00000000-0005-0000-0000-000012110000}"/>
    <cellStyle name="Moneda 15 2 6" xfId="2144" xr:uid="{00000000-0005-0000-0000-000013110000}"/>
    <cellStyle name="Moneda 15 2 6 2" xfId="5511" xr:uid="{00000000-0005-0000-0000-000014110000}"/>
    <cellStyle name="Moneda 15 2 7" xfId="2145" xr:uid="{00000000-0005-0000-0000-000015110000}"/>
    <cellStyle name="Moneda 15 2 7 2" xfId="5512" xr:uid="{00000000-0005-0000-0000-000016110000}"/>
    <cellStyle name="Moneda 15 2 8" xfId="5513" xr:uid="{00000000-0005-0000-0000-000017110000}"/>
    <cellStyle name="Moneda 15 3" xfId="153" xr:uid="{00000000-0005-0000-0000-000018110000}"/>
    <cellStyle name="Moneda 15 3 2" xfId="440" xr:uid="{00000000-0005-0000-0000-000019110000}"/>
    <cellStyle name="Moneda 15 3 2 2" xfId="2146" xr:uid="{00000000-0005-0000-0000-00001A110000}"/>
    <cellStyle name="Moneda 15 3 2 2 2" xfId="5514" xr:uid="{00000000-0005-0000-0000-00001B110000}"/>
    <cellStyle name="Moneda 15 3 2 3" xfId="2147" xr:uid="{00000000-0005-0000-0000-00001C110000}"/>
    <cellStyle name="Moneda 15 3 2 3 2" xfId="5515" xr:uid="{00000000-0005-0000-0000-00001D110000}"/>
    <cellStyle name="Moneda 15 3 2 4" xfId="5516" xr:uid="{00000000-0005-0000-0000-00001E110000}"/>
    <cellStyle name="Moneda 15 3 2 4 2" xfId="5517" xr:uid="{00000000-0005-0000-0000-00001F110000}"/>
    <cellStyle name="Moneda 15 3 2 5" xfId="5518" xr:uid="{00000000-0005-0000-0000-000020110000}"/>
    <cellStyle name="Moneda 15 3 3" xfId="727" xr:uid="{00000000-0005-0000-0000-000021110000}"/>
    <cellStyle name="Moneda 15 3 3 2" xfId="2148" xr:uid="{00000000-0005-0000-0000-000022110000}"/>
    <cellStyle name="Moneda 15 3 3 2 2" xfId="5519" xr:uid="{00000000-0005-0000-0000-000023110000}"/>
    <cellStyle name="Moneda 15 3 3 3" xfId="2149" xr:uid="{00000000-0005-0000-0000-000024110000}"/>
    <cellStyle name="Moneda 15 3 3 3 2" xfId="5520" xr:uid="{00000000-0005-0000-0000-000025110000}"/>
    <cellStyle name="Moneda 15 3 3 4" xfId="5521" xr:uid="{00000000-0005-0000-0000-000026110000}"/>
    <cellStyle name="Moneda 15 3 3 4 2" xfId="5522" xr:uid="{00000000-0005-0000-0000-000027110000}"/>
    <cellStyle name="Moneda 15 3 3 5" xfId="5523" xr:uid="{00000000-0005-0000-0000-000028110000}"/>
    <cellStyle name="Moneda 15 3 4" xfId="2150" xr:uid="{00000000-0005-0000-0000-000029110000}"/>
    <cellStyle name="Moneda 15 3 4 2" xfId="5524" xr:uid="{00000000-0005-0000-0000-00002A110000}"/>
    <cellStyle name="Moneda 15 3 5" xfId="2151" xr:uid="{00000000-0005-0000-0000-00002B110000}"/>
    <cellStyle name="Moneda 15 3 5 2" xfId="5525" xr:uid="{00000000-0005-0000-0000-00002C110000}"/>
    <cellStyle name="Moneda 15 3 6" xfId="2152" xr:uid="{00000000-0005-0000-0000-00002D110000}"/>
    <cellStyle name="Moneda 15 3 6 2" xfId="5526" xr:uid="{00000000-0005-0000-0000-00002E110000}"/>
    <cellStyle name="Moneda 15 3 7" xfId="5527" xr:uid="{00000000-0005-0000-0000-00002F110000}"/>
    <cellStyle name="Moneda 15 4" xfId="217" xr:uid="{00000000-0005-0000-0000-000030110000}"/>
    <cellStyle name="Moneda 15 4 2" xfId="504" xr:uid="{00000000-0005-0000-0000-000031110000}"/>
    <cellStyle name="Moneda 15 4 2 2" xfId="2153" xr:uid="{00000000-0005-0000-0000-000032110000}"/>
    <cellStyle name="Moneda 15 4 2 2 2" xfId="5528" xr:uid="{00000000-0005-0000-0000-000033110000}"/>
    <cellStyle name="Moneda 15 4 2 3" xfId="2154" xr:uid="{00000000-0005-0000-0000-000034110000}"/>
    <cellStyle name="Moneda 15 4 2 3 2" xfId="5529" xr:uid="{00000000-0005-0000-0000-000035110000}"/>
    <cellStyle name="Moneda 15 4 2 4" xfId="5530" xr:uid="{00000000-0005-0000-0000-000036110000}"/>
    <cellStyle name="Moneda 15 4 2 4 2" xfId="5531" xr:uid="{00000000-0005-0000-0000-000037110000}"/>
    <cellStyle name="Moneda 15 4 2 5" xfId="5532" xr:uid="{00000000-0005-0000-0000-000038110000}"/>
    <cellStyle name="Moneda 15 4 3" xfId="791" xr:uid="{00000000-0005-0000-0000-000039110000}"/>
    <cellStyle name="Moneda 15 4 3 2" xfId="2155" xr:uid="{00000000-0005-0000-0000-00003A110000}"/>
    <cellStyle name="Moneda 15 4 3 2 2" xfId="5533" xr:uid="{00000000-0005-0000-0000-00003B110000}"/>
    <cellStyle name="Moneda 15 4 3 3" xfId="2156" xr:uid="{00000000-0005-0000-0000-00003C110000}"/>
    <cellStyle name="Moneda 15 4 3 3 2" xfId="5534" xr:uid="{00000000-0005-0000-0000-00003D110000}"/>
    <cellStyle name="Moneda 15 4 3 4" xfId="5535" xr:uid="{00000000-0005-0000-0000-00003E110000}"/>
    <cellStyle name="Moneda 15 4 3 4 2" xfId="5536" xr:uid="{00000000-0005-0000-0000-00003F110000}"/>
    <cellStyle name="Moneda 15 4 3 5" xfId="5537" xr:uid="{00000000-0005-0000-0000-000040110000}"/>
    <cellStyle name="Moneda 15 4 4" xfId="2157" xr:uid="{00000000-0005-0000-0000-000041110000}"/>
    <cellStyle name="Moneda 15 4 4 2" xfId="5538" xr:uid="{00000000-0005-0000-0000-000042110000}"/>
    <cellStyle name="Moneda 15 4 5" xfId="2158" xr:uid="{00000000-0005-0000-0000-000043110000}"/>
    <cellStyle name="Moneda 15 4 5 2" xfId="5539" xr:uid="{00000000-0005-0000-0000-000044110000}"/>
    <cellStyle name="Moneda 15 4 6" xfId="2159" xr:uid="{00000000-0005-0000-0000-000045110000}"/>
    <cellStyle name="Moneda 15 4 6 2" xfId="5540" xr:uid="{00000000-0005-0000-0000-000046110000}"/>
    <cellStyle name="Moneda 15 4 7" xfId="5541" xr:uid="{00000000-0005-0000-0000-000047110000}"/>
    <cellStyle name="Moneda 15 5" xfId="328" xr:uid="{00000000-0005-0000-0000-000048110000}"/>
    <cellStyle name="Moneda 15 5 2" xfId="2160" xr:uid="{00000000-0005-0000-0000-000049110000}"/>
    <cellStyle name="Moneda 15 5 2 2" xfId="5542" xr:uid="{00000000-0005-0000-0000-00004A110000}"/>
    <cellStyle name="Moneda 15 5 3" xfId="2161" xr:uid="{00000000-0005-0000-0000-00004B110000}"/>
    <cellStyle name="Moneda 15 5 3 2" xfId="5543" xr:uid="{00000000-0005-0000-0000-00004C110000}"/>
    <cellStyle name="Moneda 15 5 4" xfId="5544" xr:uid="{00000000-0005-0000-0000-00004D110000}"/>
    <cellStyle name="Moneda 15 5 4 2" xfId="5545" xr:uid="{00000000-0005-0000-0000-00004E110000}"/>
    <cellStyle name="Moneda 15 5 5" xfId="5546" xr:uid="{00000000-0005-0000-0000-00004F110000}"/>
    <cellStyle name="Moneda 15 6" xfId="615" xr:uid="{00000000-0005-0000-0000-000050110000}"/>
    <cellStyle name="Moneda 15 6 2" xfId="2162" xr:uid="{00000000-0005-0000-0000-000051110000}"/>
    <cellStyle name="Moneda 15 6 2 2" xfId="5547" xr:uid="{00000000-0005-0000-0000-000052110000}"/>
    <cellStyle name="Moneda 15 6 3" xfId="2163" xr:uid="{00000000-0005-0000-0000-000053110000}"/>
    <cellStyle name="Moneda 15 6 3 2" xfId="5548" xr:uid="{00000000-0005-0000-0000-000054110000}"/>
    <cellStyle name="Moneda 15 6 4" xfId="5549" xr:uid="{00000000-0005-0000-0000-000055110000}"/>
    <cellStyle name="Moneda 15 6 4 2" xfId="5550" xr:uid="{00000000-0005-0000-0000-000056110000}"/>
    <cellStyle name="Moneda 15 6 5" xfId="5551" xr:uid="{00000000-0005-0000-0000-000057110000}"/>
    <cellStyle name="Moneda 15 7" xfId="2164" xr:uid="{00000000-0005-0000-0000-000058110000}"/>
    <cellStyle name="Moneda 15 7 2" xfId="5552" xr:uid="{00000000-0005-0000-0000-000059110000}"/>
    <cellStyle name="Moneda 15 8" xfId="2165" xr:uid="{00000000-0005-0000-0000-00005A110000}"/>
    <cellStyle name="Moneda 15 8 2" xfId="5553" xr:uid="{00000000-0005-0000-0000-00005B110000}"/>
    <cellStyle name="Moneda 15 9" xfId="2166" xr:uid="{00000000-0005-0000-0000-00005C110000}"/>
    <cellStyle name="Moneda 15 9 2" xfId="5554" xr:uid="{00000000-0005-0000-0000-00005D110000}"/>
    <cellStyle name="Moneda 16" xfId="44" xr:uid="{00000000-0005-0000-0000-00005E110000}"/>
    <cellStyle name="Moneda 16 10" xfId="5555" xr:uid="{00000000-0005-0000-0000-00005F110000}"/>
    <cellStyle name="Moneda 16 2" xfId="99" xr:uid="{00000000-0005-0000-0000-000060110000}"/>
    <cellStyle name="Moneda 16 2 2" xfId="275" xr:uid="{00000000-0005-0000-0000-000061110000}"/>
    <cellStyle name="Moneda 16 2 2 2" xfId="562" xr:uid="{00000000-0005-0000-0000-000062110000}"/>
    <cellStyle name="Moneda 16 2 2 2 2" xfId="2167" xr:uid="{00000000-0005-0000-0000-000063110000}"/>
    <cellStyle name="Moneda 16 2 2 2 2 2" xfId="5556" xr:uid="{00000000-0005-0000-0000-000064110000}"/>
    <cellStyle name="Moneda 16 2 2 2 3" xfId="2168" xr:uid="{00000000-0005-0000-0000-000065110000}"/>
    <cellStyle name="Moneda 16 2 2 2 3 2" xfId="5557" xr:uid="{00000000-0005-0000-0000-000066110000}"/>
    <cellStyle name="Moneda 16 2 2 2 4" xfId="5558" xr:uid="{00000000-0005-0000-0000-000067110000}"/>
    <cellStyle name="Moneda 16 2 2 2 4 2" xfId="5559" xr:uid="{00000000-0005-0000-0000-000068110000}"/>
    <cellStyle name="Moneda 16 2 2 2 5" xfId="5560" xr:uid="{00000000-0005-0000-0000-000069110000}"/>
    <cellStyle name="Moneda 16 2 2 3" xfId="849" xr:uid="{00000000-0005-0000-0000-00006A110000}"/>
    <cellStyle name="Moneda 16 2 2 3 2" xfId="2169" xr:uid="{00000000-0005-0000-0000-00006B110000}"/>
    <cellStyle name="Moneda 16 2 2 3 2 2" xfId="5561" xr:uid="{00000000-0005-0000-0000-00006C110000}"/>
    <cellStyle name="Moneda 16 2 2 3 3" xfId="2170" xr:uid="{00000000-0005-0000-0000-00006D110000}"/>
    <cellStyle name="Moneda 16 2 2 3 3 2" xfId="5562" xr:uid="{00000000-0005-0000-0000-00006E110000}"/>
    <cellStyle name="Moneda 16 2 2 3 4" xfId="5563" xr:uid="{00000000-0005-0000-0000-00006F110000}"/>
    <cellStyle name="Moneda 16 2 2 3 4 2" xfId="5564" xr:uid="{00000000-0005-0000-0000-000070110000}"/>
    <cellStyle name="Moneda 16 2 2 3 5" xfId="5565" xr:uid="{00000000-0005-0000-0000-000071110000}"/>
    <cellStyle name="Moneda 16 2 2 4" xfId="2171" xr:uid="{00000000-0005-0000-0000-000072110000}"/>
    <cellStyle name="Moneda 16 2 2 4 2" xfId="5566" xr:uid="{00000000-0005-0000-0000-000073110000}"/>
    <cellStyle name="Moneda 16 2 2 5" xfId="2172" xr:uid="{00000000-0005-0000-0000-000074110000}"/>
    <cellStyle name="Moneda 16 2 2 5 2" xfId="5567" xr:uid="{00000000-0005-0000-0000-000075110000}"/>
    <cellStyle name="Moneda 16 2 2 6" xfId="2173" xr:uid="{00000000-0005-0000-0000-000076110000}"/>
    <cellStyle name="Moneda 16 2 2 6 2" xfId="5568" xr:uid="{00000000-0005-0000-0000-000077110000}"/>
    <cellStyle name="Moneda 16 2 2 7" xfId="5569" xr:uid="{00000000-0005-0000-0000-000078110000}"/>
    <cellStyle name="Moneda 16 2 3" xfId="386" xr:uid="{00000000-0005-0000-0000-000079110000}"/>
    <cellStyle name="Moneda 16 2 3 2" xfId="2174" xr:uid="{00000000-0005-0000-0000-00007A110000}"/>
    <cellStyle name="Moneda 16 2 3 2 2" xfId="5570" xr:uid="{00000000-0005-0000-0000-00007B110000}"/>
    <cellStyle name="Moneda 16 2 3 3" xfId="2175" xr:uid="{00000000-0005-0000-0000-00007C110000}"/>
    <cellStyle name="Moneda 16 2 3 3 2" xfId="5571" xr:uid="{00000000-0005-0000-0000-00007D110000}"/>
    <cellStyle name="Moneda 16 2 3 4" xfId="5572" xr:uid="{00000000-0005-0000-0000-00007E110000}"/>
    <cellStyle name="Moneda 16 2 3 4 2" xfId="5573" xr:uid="{00000000-0005-0000-0000-00007F110000}"/>
    <cellStyle name="Moneda 16 2 3 5" xfId="5574" xr:uid="{00000000-0005-0000-0000-000080110000}"/>
    <cellStyle name="Moneda 16 2 4" xfId="673" xr:uid="{00000000-0005-0000-0000-000081110000}"/>
    <cellStyle name="Moneda 16 2 4 2" xfId="2176" xr:uid="{00000000-0005-0000-0000-000082110000}"/>
    <cellStyle name="Moneda 16 2 4 2 2" xfId="5575" xr:uid="{00000000-0005-0000-0000-000083110000}"/>
    <cellStyle name="Moneda 16 2 4 3" xfId="2177" xr:uid="{00000000-0005-0000-0000-000084110000}"/>
    <cellStyle name="Moneda 16 2 4 3 2" xfId="5576" xr:uid="{00000000-0005-0000-0000-000085110000}"/>
    <cellStyle name="Moneda 16 2 4 4" xfId="5577" xr:uid="{00000000-0005-0000-0000-000086110000}"/>
    <cellStyle name="Moneda 16 2 4 4 2" xfId="5578" xr:uid="{00000000-0005-0000-0000-000087110000}"/>
    <cellStyle name="Moneda 16 2 4 5" xfId="5579" xr:uid="{00000000-0005-0000-0000-000088110000}"/>
    <cellStyle name="Moneda 16 2 5" xfId="2178" xr:uid="{00000000-0005-0000-0000-000089110000}"/>
    <cellStyle name="Moneda 16 2 5 2" xfId="5580" xr:uid="{00000000-0005-0000-0000-00008A110000}"/>
    <cellStyle name="Moneda 16 2 6" xfId="2179" xr:uid="{00000000-0005-0000-0000-00008B110000}"/>
    <cellStyle name="Moneda 16 2 6 2" xfId="5581" xr:uid="{00000000-0005-0000-0000-00008C110000}"/>
    <cellStyle name="Moneda 16 2 7" xfId="2180" xr:uid="{00000000-0005-0000-0000-00008D110000}"/>
    <cellStyle name="Moneda 16 2 7 2" xfId="5582" xr:uid="{00000000-0005-0000-0000-00008E110000}"/>
    <cellStyle name="Moneda 16 2 8" xfId="5583" xr:uid="{00000000-0005-0000-0000-00008F110000}"/>
    <cellStyle name="Moneda 16 3" xfId="156" xr:uid="{00000000-0005-0000-0000-000090110000}"/>
    <cellStyle name="Moneda 16 3 2" xfId="443" xr:uid="{00000000-0005-0000-0000-000091110000}"/>
    <cellStyle name="Moneda 16 3 2 2" xfId="2181" xr:uid="{00000000-0005-0000-0000-000092110000}"/>
    <cellStyle name="Moneda 16 3 2 2 2" xfId="5584" xr:uid="{00000000-0005-0000-0000-000093110000}"/>
    <cellStyle name="Moneda 16 3 2 3" xfId="2182" xr:uid="{00000000-0005-0000-0000-000094110000}"/>
    <cellStyle name="Moneda 16 3 2 3 2" xfId="5585" xr:uid="{00000000-0005-0000-0000-000095110000}"/>
    <cellStyle name="Moneda 16 3 2 4" xfId="5586" xr:uid="{00000000-0005-0000-0000-000096110000}"/>
    <cellStyle name="Moneda 16 3 2 4 2" xfId="5587" xr:uid="{00000000-0005-0000-0000-000097110000}"/>
    <cellStyle name="Moneda 16 3 2 5" xfId="5588" xr:uid="{00000000-0005-0000-0000-000098110000}"/>
    <cellStyle name="Moneda 16 3 3" xfId="730" xr:uid="{00000000-0005-0000-0000-000099110000}"/>
    <cellStyle name="Moneda 16 3 3 2" xfId="2183" xr:uid="{00000000-0005-0000-0000-00009A110000}"/>
    <cellStyle name="Moneda 16 3 3 2 2" xfId="5589" xr:uid="{00000000-0005-0000-0000-00009B110000}"/>
    <cellStyle name="Moneda 16 3 3 3" xfId="2184" xr:uid="{00000000-0005-0000-0000-00009C110000}"/>
    <cellStyle name="Moneda 16 3 3 3 2" xfId="5590" xr:uid="{00000000-0005-0000-0000-00009D110000}"/>
    <cellStyle name="Moneda 16 3 3 4" xfId="5591" xr:uid="{00000000-0005-0000-0000-00009E110000}"/>
    <cellStyle name="Moneda 16 3 3 4 2" xfId="5592" xr:uid="{00000000-0005-0000-0000-00009F110000}"/>
    <cellStyle name="Moneda 16 3 3 5" xfId="5593" xr:uid="{00000000-0005-0000-0000-0000A0110000}"/>
    <cellStyle name="Moneda 16 3 4" xfId="2185" xr:uid="{00000000-0005-0000-0000-0000A1110000}"/>
    <cellStyle name="Moneda 16 3 4 2" xfId="5594" xr:uid="{00000000-0005-0000-0000-0000A2110000}"/>
    <cellStyle name="Moneda 16 3 5" xfId="2186" xr:uid="{00000000-0005-0000-0000-0000A3110000}"/>
    <cellStyle name="Moneda 16 3 5 2" xfId="5595" xr:uid="{00000000-0005-0000-0000-0000A4110000}"/>
    <cellStyle name="Moneda 16 3 6" xfId="2187" xr:uid="{00000000-0005-0000-0000-0000A5110000}"/>
    <cellStyle name="Moneda 16 3 6 2" xfId="5596" xr:uid="{00000000-0005-0000-0000-0000A6110000}"/>
    <cellStyle name="Moneda 16 3 7" xfId="5597" xr:uid="{00000000-0005-0000-0000-0000A7110000}"/>
    <cellStyle name="Moneda 16 4" xfId="220" xr:uid="{00000000-0005-0000-0000-0000A8110000}"/>
    <cellStyle name="Moneda 16 4 2" xfId="507" xr:uid="{00000000-0005-0000-0000-0000A9110000}"/>
    <cellStyle name="Moneda 16 4 2 2" xfId="2188" xr:uid="{00000000-0005-0000-0000-0000AA110000}"/>
    <cellStyle name="Moneda 16 4 2 2 2" xfId="5598" xr:uid="{00000000-0005-0000-0000-0000AB110000}"/>
    <cellStyle name="Moneda 16 4 2 3" xfId="2189" xr:uid="{00000000-0005-0000-0000-0000AC110000}"/>
    <cellStyle name="Moneda 16 4 2 3 2" xfId="5599" xr:uid="{00000000-0005-0000-0000-0000AD110000}"/>
    <cellStyle name="Moneda 16 4 2 4" xfId="5600" xr:uid="{00000000-0005-0000-0000-0000AE110000}"/>
    <cellStyle name="Moneda 16 4 2 4 2" xfId="5601" xr:uid="{00000000-0005-0000-0000-0000AF110000}"/>
    <cellStyle name="Moneda 16 4 2 5" xfId="5602" xr:uid="{00000000-0005-0000-0000-0000B0110000}"/>
    <cellStyle name="Moneda 16 4 3" xfId="794" xr:uid="{00000000-0005-0000-0000-0000B1110000}"/>
    <cellStyle name="Moneda 16 4 3 2" xfId="2190" xr:uid="{00000000-0005-0000-0000-0000B2110000}"/>
    <cellStyle name="Moneda 16 4 3 2 2" xfId="5603" xr:uid="{00000000-0005-0000-0000-0000B3110000}"/>
    <cellStyle name="Moneda 16 4 3 3" xfId="2191" xr:uid="{00000000-0005-0000-0000-0000B4110000}"/>
    <cellStyle name="Moneda 16 4 3 3 2" xfId="5604" xr:uid="{00000000-0005-0000-0000-0000B5110000}"/>
    <cellStyle name="Moneda 16 4 3 4" xfId="5605" xr:uid="{00000000-0005-0000-0000-0000B6110000}"/>
    <cellStyle name="Moneda 16 4 3 4 2" xfId="5606" xr:uid="{00000000-0005-0000-0000-0000B7110000}"/>
    <cellStyle name="Moneda 16 4 3 5" xfId="5607" xr:uid="{00000000-0005-0000-0000-0000B8110000}"/>
    <cellStyle name="Moneda 16 4 4" xfId="2192" xr:uid="{00000000-0005-0000-0000-0000B9110000}"/>
    <cellStyle name="Moneda 16 4 4 2" xfId="5608" xr:uid="{00000000-0005-0000-0000-0000BA110000}"/>
    <cellStyle name="Moneda 16 4 5" xfId="2193" xr:uid="{00000000-0005-0000-0000-0000BB110000}"/>
    <cellStyle name="Moneda 16 4 5 2" xfId="5609" xr:uid="{00000000-0005-0000-0000-0000BC110000}"/>
    <cellStyle name="Moneda 16 4 6" xfId="2194" xr:uid="{00000000-0005-0000-0000-0000BD110000}"/>
    <cellStyle name="Moneda 16 4 6 2" xfId="5610" xr:uid="{00000000-0005-0000-0000-0000BE110000}"/>
    <cellStyle name="Moneda 16 4 7" xfId="5611" xr:uid="{00000000-0005-0000-0000-0000BF110000}"/>
    <cellStyle name="Moneda 16 5" xfId="331" xr:uid="{00000000-0005-0000-0000-0000C0110000}"/>
    <cellStyle name="Moneda 16 5 2" xfId="2195" xr:uid="{00000000-0005-0000-0000-0000C1110000}"/>
    <cellStyle name="Moneda 16 5 2 2" xfId="5612" xr:uid="{00000000-0005-0000-0000-0000C2110000}"/>
    <cellStyle name="Moneda 16 5 3" xfId="2196" xr:uid="{00000000-0005-0000-0000-0000C3110000}"/>
    <cellStyle name="Moneda 16 5 3 2" xfId="5613" xr:uid="{00000000-0005-0000-0000-0000C4110000}"/>
    <cellStyle name="Moneda 16 5 4" xfId="5614" xr:uid="{00000000-0005-0000-0000-0000C5110000}"/>
    <cellStyle name="Moneda 16 5 4 2" xfId="5615" xr:uid="{00000000-0005-0000-0000-0000C6110000}"/>
    <cellStyle name="Moneda 16 5 5" xfId="5616" xr:uid="{00000000-0005-0000-0000-0000C7110000}"/>
    <cellStyle name="Moneda 16 6" xfId="618" xr:uid="{00000000-0005-0000-0000-0000C8110000}"/>
    <cellStyle name="Moneda 16 6 2" xfId="2197" xr:uid="{00000000-0005-0000-0000-0000C9110000}"/>
    <cellStyle name="Moneda 16 6 2 2" xfId="5617" xr:uid="{00000000-0005-0000-0000-0000CA110000}"/>
    <cellStyle name="Moneda 16 6 3" xfId="2198" xr:uid="{00000000-0005-0000-0000-0000CB110000}"/>
    <cellStyle name="Moneda 16 6 3 2" xfId="5618" xr:uid="{00000000-0005-0000-0000-0000CC110000}"/>
    <cellStyle name="Moneda 16 6 4" xfId="5619" xr:uid="{00000000-0005-0000-0000-0000CD110000}"/>
    <cellStyle name="Moneda 16 6 4 2" xfId="5620" xr:uid="{00000000-0005-0000-0000-0000CE110000}"/>
    <cellStyle name="Moneda 16 6 5" xfId="5621" xr:uid="{00000000-0005-0000-0000-0000CF110000}"/>
    <cellStyle name="Moneda 16 7" xfId="2199" xr:uid="{00000000-0005-0000-0000-0000D0110000}"/>
    <cellStyle name="Moneda 16 7 2" xfId="5622" xr:uid="{00000000-0005-0000-0000-0000D1110000}"/>
    <cellStyle name="Moneda 16 8" xfId="2200" xr:uid="{00000000-0005-0000-0000-0000D2110000}"/>
    <cellStyle name="Moneda 16 8 2" xfId="5623" xr:uid="{00000000-0005-0000-0000-0000D3110000}"/>
    <cellStyle name="Moneda 16 9" xfId="2201" xr:uid="{00000000-0005-0000-0000-0000D4110000}"/>
    <cellStyle name="Moneda 16 9 2" xfId="5624" xr:uid="{00000000-0005-0000-0000-0000D5110000}"/>
    <cellStyle name="Moneda 17" xfId="46" xr:uid="{00000000-0005-0000-0000-0000D6110000}"/>
    <cellStyle name="Moneda 17 10" xfId="5625" xr:uid="{00000000-0005-0000-0000-0000D7110000}"/>
    <cellStyle name="Moneda 17 2" xfId="101" xr:uid="{00000000-0005-0000-0000-0000D8110000}"/>
    <cellStyle name="Moneda 17 2 2" xfId="277" xr:uid="{00000000-0005-0000-0000-0000D9110000}"/>
    <cellStyle name="Moneda 17 2 2 2" xfId="564" xr:uid="{00000000-0005-0000-0000-0000DA110000}"/>
    <cellStyle name="Moneda 17 2 2 2 2" xfId="2202" xr:uid="{00000000-0005-0000-0000-0000DB110000}"/>
    <cellStyle name="Moneda 17 2 2 2 2 2" xfId="5626" xr:uid="{00000000-0005-0000-0000-0000DC110000}"/>
    <cellStyle name="Moneda 17 2 2 2 3" xfId="2203" xr:uid="{00000000-0005-0000-0000-0000DD110000}"/>
    <cellStyle name="Moneda 17 2 2 2 3 2" xfId="5627" xr:uid="{00000000-0005-0000-0000-0000DE110000}"/>
    <cellStyle name="Moneda 17 2 2 2 4" xfId="5628" xr:uid="{00000000-0005-0000-0000-0000DF110000}"/>
    <cellStyle name="Moneda 17 2 2 2 4 2" xfId="5629" xr:uid="{00000000-0005-0000-0000-0000E0110000}"/>
    <cellStyle name="Moneda 17 2 2 2 5" xfId="5630" xr:uid="{00000000-0005-0000-0000-0000E1110000}"/>
    <cellStyle name="Moneda 17 2 2 3" xfId="851" xr:uid="{00000000-0005-0000-0000-0000E2110000}"/>
    <cellStyle name="Moneda 17 2 2 3 2" xfId="2204" xr:uid="{00000000-0005-0000-0000-0000E3110000}"/>
    <cellStyle name="Moneda 17 2 2 3 2 2" xfId="5631" xr:uid="{00000000-0005-0000-0000-0000E4110000}"/>
    <cellStyle name="Moneda 17 2 2 3 3" xfId="2205" xr:uid="{00000000-0005-0000-0000-0000E5110000}"/>
    <cellStyle name="Moneda 17 2 2 3 3 2" xfId="5632" xr:uid="{00000000-0005-0000-0000-0000E6110000}"/>
    <cellStyle name="Moneda 17 2 2 3 4" xfId="5633" xr:uid="{00000000-0005-0000-0000-0000E7110000}"/>
    <cellStyle name="Moneda 17 2 2 3 4 2" xfId="5634" xr:uid="{00000000-0005-0000-0000-0000E8110000}"/>
    <cellStyle name="Moneda 17 2 2 3 5" xfId="5635" xr:uid="{00000000-0005-0000-0000-0000E9110000}"/>
    <cellStyle name="Moneda 17 2 2 4" xfId="2206" xr:uid="{00000000-0005-0000-0000-0000EA110000}"/>
    <cellStyle name="Moneda 17 2 2 4 2" xfId="5636" xr:uid="{00000000-0005-0000-0000-0000EB110000}"/>
    <cellStyle name="Moneda 17 2 2 5" xfId="2207" xr:uid="{00000000-0005-0000-0000-0000EC110000}"/>
    <cellStyle name="Moneda 17 2 2 5 2" xfId="5637" xr:uid="{00000000-0005-0000-0000-0000ED110000}"/>
    <cellStyle name="Moneda 17 2 2 6" xfId="2208" xr:uid="{00000000-0005-0000-0000-0000EE110000}"/>
    <cellStyle name="Moneda 17 2 2 6 2" xfId="5638" xr:uid="{00000000-0005-0000-0000-0000EF110000}"/>
    <cellStyle name="Moneda 17 2 2 7" xfId="5639" xr:uid="{00000000-0005-0000-0000-0000F0110000}"/>
    <cellStyle name="Moneda 17 2 3" xfId="388" xr:uid="{00000000-0005-0000-0000-0000F1110000}"/>
    <cellStyle name="Moneda 17 2 3 2" xfId="2209" xr:uid="{00000000-0005-0000-0000-0000F2110000}"/>
    <cellStyle name="Moneda 17 2 3 2 2" xfId="5640" xr:uid="{00000000-0005-0000-0000-0000F3110000}"/>
    <cellStyle name="Moneda 17 2 3 3" xfId="2210" xr:uid="{00000000-0005-0000-0000-0000F4110000}"/>
    <cellStyle name="Moneda 17 2 3 3 2" xfId="5641" xr:uid="{00000000-0005-0000-0000-0000F5110000}"/>
    <cellStyle name="Moneda 17 2 3 4" xfId="5642" xr:uid="{00000000-0005-0000-0000-0000F6110000}"/>
    <cellStyle name="Moneda 17 2 3 4 2" xfId="5643" xr:uid="{00000000-0005-0000-0000-0000F7110000}"/>
    <cellStyle name="Moneda 17 2 3 5" xfId="5644" xr:uid="{00000000-0005-0000-0000-0000F8110000}"/>
    <cellStyle name="Moneda 17 2 4" xfId="675" xr:uid="{00000000-0005-0000-0000-0000F9110000}"/>
    <cellStyle name="Moneda 17 2 4 2" xfId="2211" xr:uid="{00000000-0005-0000-0000-0000FA110000}"/>
    <cellStyle name="Moneda 17 2 4 2 2" xfId="5645" xr:uid="{00000000-0005-0000-0000-0000FB110000}"/>
    <cellStyle name="Moneda 17 2 4 3" xfId="2212" xr:uid="{00000000-0005-0000-0000-0000FC110000}"/>
    <cellStyle name="Moneda 17 2 4 3 2" xfId="5646" xr:uid="{00000000-0005-0000-0000-0000FD110000}"/>
    <cellStyle name="Moneda 17 2 4 4" xfId="5647" xr:uid="{00000000-0005-0000-0000-0000FE110000}"/>
    <cellStyle name="Moneda 17 2 4 4 2" xfId="5648" xr:uid="{00000000-0005-0000-0000-0000FF110000}"/>
    <cellStyle name="Moneda 17 2 4 5" xfId="5649" xr:uid="{00000000-0005-0000-0000-000000120000}"/>
    <cellStyle name="Moneda 17 2 5" xfId="2213" xr:uid="{00000000-0005-0000-0000-000001120000}"/>
    <cellStyle name="Moneda 17 2 5 2" xfId="5650" xr:uid="{00000000-0005-0000-0000-000002120000}"/>
    <cellStyle name="Moneda 17 2 6" xfId="2214" xr:uid="{00000000-0005-0000-0000-000003120000}"/>
    <cellStyle name="Moneda 17 2 6 2" xfId="5651" xr:uid="{00000000-0005-0000-0000-000004120000}"/>
    <cellStyle name="Moneda 17 2 7" xfId="2215" xr:uid="{00000000-0005-0000-0000-000005120000}"/>
    <cellStyle name="Moneda 17 2 7 2" xfId="5652" xr:uid="{00000000-0005-0000-0000-000006120000}"/>
    <cellStyle name="Moneda 17 2 8" xfId="5653" xr:uid="{00000000-0005-0000-0000-000007120000}"/>
    <cellStyle name="Moneda 17 3" xfId="158" xr:uid="{00000000-0005-0000-0000-000008120000}"/>
    <cellStyle name="Moneda 17 3 2" xfId="445" xr:uid="{00000000-0005-0000-0000-000009120000}"/>
    <cellStyle name="Moneda 17 3 2 2" xfId="2216" xr:uid="{00000000-0005-0000-0000-00000A120000}"/>
    <cellStyle name="Moneda 17 3 2 2 2" xfId="5654" xr:uid="{00000000-0005-0000-0000-00000B120000}"/>
    <cellStyle name="Moneda 17 3 2 3" xfId="2217" xr:uid="{00000000-0005-0000-0000-00000C120000}"/>
    <cellStyle name="Moneda 17 3 2 3 2" xfId="5655" xr:uid="{00000000-0005-0000-0000-00000D120000}"/>
    <cellStyle name="Moneda 17 3 2 4" xfId="5656" xr:uid="{00000000-0005-0000-0000-00000E120000}"/>
    <cellStyle name="Moneda 17 3 2 4 2" xfId="5657" xr:uid="{00000000-0005-0000-0000-00000F120000}"/>
    <cellStyle name="Moneda 17 3 2 5" xfId="5658" xr:uid="{00000000-0005-0000-0000-000010120000}"/>
    <cellStyle name="Moneda 17 3 3" xfId="732" xr:uid="{00000000-0005-0000-0000-000011120000}"/>
    <cellStyle name="Moneda 17 3 3 2" xfId="2218" xr:uid="{00000000-0005-0000-0000-000012120000}"/>
    <cellStyle name="Moneda 17 3 3 2 2" xfId="5659" xr:uid="{00000000-0005-0000-0000-000013120000}"/>
    <cellStyle name="Moneda 17 3 3 3" xfId="2219" xr:uid="{00000000-0005-0000-0000-000014120000}"/>
    <cellStyle name="Moneda 17 3 3 3 2" xfId="5660" xr:uid="{00000000-0005-0000-0000-000015120000}"/>
    <cellStyle name="Moneda 17 3 3 4" xfId="5661" xr:uid="{00000000-0005-0000-0000-000016120000}"/>
    <cellStyle name="Moneda 17 3 3 4 2" xfId="5662" xr:uid="{00000000-0005-0000-0000-000017120000}"/>
    <cellStyle name="Moneda 17 3 3 5" xfId="5663" xr:uid="{00000000-0005-0000-0000-000018120000}"/>
    <cellStyle name="Moneda 17 3 4" xfId="2220" xr:uid="{00000000-0005-0000-0000-000019120000}"/>
    <cellStyle name="Moneda 17 3 4 2" xfId="5664" xr:uid="{00000000-0005-0000-0000-00001A120000}"/>
    <cellStyle name="Moneda 17 3 5" xfId="2221" xr:uid="{00000000-0005-0000-0000-00001B120000}"/>
    <cellStyle name="Moneda 17 3 5 2" xfId="5665" xr:uid="{00000000-0005-0000-0000-00001C120000}"/>
    <cellStyle name="Moneda 17 3 6" xfId="2222" xr:uid="{00000000-0005-0000-0000-00001D120000}"/>
    <cellStyle name="Moneda 17 3 6 2" xfId="5666" xr:uid="{00000000-0005-0000-0000-00001E120000}"/>
    <cellStyle name="Moneda 17 3 7" xfId="5667" xr:uid="{00000000-0005-0000-0000-00001F120000}"/>
    <cellStyle name="Moneda 17 4" xfId="222" xr:uid="{00000000-0005-0000-0000-000020120000}"/>
    <cellStyle name="Moneda 17 4 2" xfId="509" xr:uid="{00000000-0005-0000-0000-000021120000}"/>
    <cellStyle name="Moneda 17 4 2 2" xfId="2223" xr:uid="{00000000-0005-0000-0000-000022120000}"/>
    <cellStyle name="Moneda 17 4 2 2 2" xfId="5668" xr:uid="{00000000-0005-0000-0000-000023120000}"/>
    <cellStyle name="Moneda 17 4 2 3" xfId="2224" xr:uid="{00000000-0005-0000-0000-000024120000}"/>
    <cellStyle name="Moneda 17 4 2 3 2" xfId="5669" xr:uid="{00000000-0005-0000-0000-000025120000}"/>
    <cellStyle name="Moneda 17 4 2 4" xfId="5670" xr:uid="{00000000-0005-0000-0000-000026120000}"/>
    <cellStyle name="Moneda 17 4 2 4 2" xfId="5671" xr:uid="{00000000-0005-0000-0000-000027120000}"/>
    <cellStyle name="Moneda 17 4 2 5" xfId="5672" xr:uid="{00000000-0005-0000-0000-000028120000}"/>
    <cellStyle name="Moneda 17 4 3" xfId="796" xr:uid="{00000000-0005-0000-0000-000029120000}"/>
    <cellStyle name="Moneda 17 4 3 2" xfId="2225" xr:uid="{00000000-0005-0000-0000-00002A120000}"/>
    <cellStyle name="Moneda 17 4 3 2 2" xfId="5673" xr:uid="{00000000-0005-0000-0000-00002B120000}"/>
    <cellStyle name="Moneda 17 4 3 3" xfId="2226" xr:uid="{00000000-0005-0000-0000-00002C120000}"/>
    <cellStyle name="Moneda 17 4 3 3 2" xfId="5674" xr:uid="{00000000-0005-0000-0000-00002D120000}"/>
    <cellStyle name="Moneda 17 4 3 4" xfId="5675" xr:uid="{00000000-0005-0000-0000-00002E120000}"/>
    <cellStyle name="Moneda 17 4 3 4 2" xfId="5676" xr:uid="{00000000-0005-0000-0000-00002F120000}"/>
    <cellStyle name="Moneda 17 4 3 5" xfId="5677" xr:uid="{00000000-0005-0000-0000-000030120000}"/>
    <cellStyle name="Moneda 17 4 4" xfId="2227" xr:uid="{00000000-0005-0000-0000-000031120000}"/>
    <cellStyle name="Moneda 17 4 4 2" xfId="5678" xr:uid="{00000000-0005-0000-0000-000032120000}"/>
    <cellStyle name="Moneda 17 4 5" xfId="2228" xr:uid="{00000000-0005-0000-0000-000033120000}"/>
    <cellStyle name="Moneda 17 4 5 2" xfId="5679" xr:uid="{00000000-0005-0000-0000-000034120000}"/>
    <cellStyle name="Moneda 17 4 6" xfId="2229" xr:uid="{00000000-0005-0000-0000-000035120000}"/>
    <cellStyle name="Moneda 17 4 6 2" xfId="5680" xr:uid="{00000000-0005-0000-0000-000036120000}"/>
    <cellStyle name="Moneda 17 4 7" xfId="5681" xr:uid="{00000000-0005-0000-0000-000037120000}"/>
    <cellStyle name="Moneda 17 5" xfId="333" xr:uid="{00000000-0005-0000-0000-000038120000}"/>
    <cellStyle name="Moneda 17 5 2" xfId="2230" xr:uid="{00000000-0005-0000-0000-000039120000}"/>
    <cellStyle name="Moneda 17 5 2 2" xfId="5682" xr:uid="{00000000-0005-0000-0000-00003A120000}"/>
    <cellStyle name="Moneda 17 5 3" xfId="2231" xr:uid="{00000000-0005-0000-0000-00003B120000}"/>
    <cellStyle name="Moneda 17 5 3 2" xfId="5683" xr:uid="{00000000-0005-0000-0000-00003C120000}"/>
    <cellStyle name="Moneda 17 5 4" xfId="5684" xr:uid="{00000000-0005-0000-0000-00003D120000}"/>
    <cellStyle name="Moneda 17 5 4 2" xfId="5685" xr:uid="{00000000-0005-0000-0000-00003E120000}"/>
    <cellStyle name="Moneda 17 5 5" xfId="5686" xr:uid="{00000000-0005-0000-0000-00003F120000}"/>
    <cellStyle name="Moneda 17 6" xfId="620" xr:uid="{00000000-0005-0000-0000-000040120000}"/>
    <cellStyle name="Moneda 17 6 2" xfId="2232" xr:uid="{00000000-0005-0000-0000-000041120000}"/>
    <cellStyle name="Moneda 17 6 2 2" xfId="5687" xr:uid="{00000000-0005-0000-0000-000042120000}"/>
    <cellStyle name="Moneda 17 6 3" xfId="2233" xr:uid="{00000000-0005-0000-0000-000043120000}"/>
    <cellStyle name="Moneda 17 6 3 2" xfId="5688" xr:uid="{00000000-0005-0000-0000-000044120000}"/>
    <cellStyle name="Moneda 17 6 4" xfId="5689" xr:uid="{00000000-0005-0000-0000-000045120000}"/>
    <cellStyle name="Moneda 17 6 4 2" xfId="5690" xr:uid="{00000000-0005-0000-0000-000046120000}"/>
    <cellStyle name="Moneda 17 6 5" xfId="5691" xr:uid="{00000000-0005-0000-0000-000047120000}"/>
    <cellStyle name="Moneda 17 7" xfId="2234" xr:uid="{00000000-0005-0000-0000-000048120000}"/>
    <cellStyle name="Moneda 17 7 2" xfId="5692" xr:uid="{00000000-0005-0000-0000-000049120000}"/>
    <cellStyle name="Moneda 17 8" xfId="2235" xr:uid="{00000000-0005-0000-0000-00004A120000}"/>
    <cellStyle name="Moneda 17 8 2" xfId="5693" xr:uid="{00000000-0005-0000-0000-00004B120000}"/>
    <cellStyle name="Moneda 17 9" xfId="2236" xr:uid="{00000000-0005-0000-0000-00004C120000}"/>
    <cellStyle name="Moneda 17 9 2" xfId="5694" xr:uid="{00000000-0005-0000-0000-00004D120000}"/>
    <cellStyle name="Moneda 18" xfId="48" xr:uid="{00000000-0005-0000-0000-00004E120000}"/>
    <cellStyle name="Moneda 18 10" xfId="5695" xr:uid="{00000000-0005-0000-0000-00004F120000}"/>
    <cellStyle name="Moneda 18 2" xfId="103" xr:uid="{00000000-0005-0000-0000-000050120000}"/>
    <cellStyle name="Moneda 18 2 2" xfId="279" xr:uid="{00000000-0005-0000-0000-000051120000}"/>
    <cellStyle name="Moneda 18 2 2 2" xfId="566" xr:uid="{00000000-0005-0000-0000-000052120000}"/>
    <cellStyle name="Moneda 18 2 2 2 2" xfId="2237" xr:uid="{00000000-0005-0000-0000-000053120000}"/>
    <cellStyle name="Moneda 18 2 2 2 2 2" xfId="5696" xr:uid="{00000000-0005-0000-0000-000054120000}"/>
    <cellStyle name="Moneda 18 2 2 2 3" xfId="2238" xr:uid="{00000000-0005-0000-0000-000055120000}"/>
    <cellStyle name="Moneda 18 2 2 2 3 2" xfId="5697" xr:uid="{00000000-0005-0000-0000-000056120000}"/>
    <cellStyle name="Moneda 18 2 2 2 4" xfId="5698" xr:uid="{00000000-0005-0000-0000-000057120000}"/>
    <cellStyle name="Moneda 18 2 2 2 4 2" xfId="5699" xr:uid="{00000000-0005-0000-0000-000058120000}"/>
    <cellStyle name="Moneda 18 2 2 2 5" xfId="5700" xr:uid="{00000000-0005-0000-0000-000059120000}"/>
    <cellStyle name="Moneda 18 2 2 3" xfId="853" xr:uid="{00000000-0005-0000-0000-00005A120000}"/>
    <cellStyle name="Moneda 18 2 2 3 2" xfId="2239" xr:uid="{00000000-0005-0000-0000-00005B120000}"/>
    <cellStyle name="Moneda 18 2 2 3 2 2" xfId="5701" xr:uid="{00000000-0005-0000-0000-00005C120000}"/>
    <cellStyle name="Moneda 18 2 2 3 3" xfId="2240" xr:uid="{00000000-0005-0000-0000-00005D120000}"/>
    <cellStyle name="Moneda 18 2 2 3 3 2" xfId="5702" xr:uid="{00000000-0005-0000-0000-00005E120000}"/>
    <cellStyle name="Moneda 18 2 2 3 4" xfId="5703" xr:uid="{00000000-0005-0000-0000-00005F120000}"/>
    <cellStyle name="Moneda 18 2 2 3 4 2" xfId="5704" xr:uid="{00000000-0005-0000-0000-000060120000}"/>
    <cellStyle name="Moneda 18 2 2 3 5" xfId="5705" xr:uid="{00000000-0005-0000-0000-000061120000}"/>
    <cellStyle name="Moneda 18 2 2 4" xfId="2241" xr:uid="{00000000-0005-0000-0000-000062120000}"/>
    <cellStyle name="Moneda 18 2 2 4 2" xfId="5706" xr:uid="{00000000-0005-0000-0000-000063120000}"/>
    <cellStyle name="Moneda 18 2 2 5" xfId="2242" xr:uid="{00000000-0005-0000-0000-000064120000}"/>
    <cellStyle name="Moneda 18 2 2 5 2" xfId="5707" xr:uid="{00000000-0005-0000-0000-000065120000}"/>
    <cellStyle name="Moneda 18 2 2 6" xfId="2243" xr:uid="{00000000-0005-0000-0000-000066120000}"/>
    <cellStyle name="Moneda 18 2 2 6 2" xfId="5708" xr:uid="{00000000-0005-0000-0000-000067120000}"/>
    <cellStyle name="Moneda 18 2 2 7" xfId="5709" xr:uid="{00000000-0005-0000-0000-000068120000}"/>
    <cellStyle name="Moneda 18 2 3" xfId="390" xr:uid="{00000000-0005-0000-0000-000069120000}"/>
    <cellStyle name="Moneda 18 2 3 2" xfId="2244" xr:uid="{00000000-0005-0000-0000-00006A120000}"/>
    <cellStyle name="Moneda 18 2 3 2 2" xfId="5710" xr:uid="{00000000-0005-0000-0000-00006B120000}"/>
    <cellStyle name="Moneda 18 2 3 3" xfId="2245" xr:uid="{00000000-0005-0000-0000-00006C120000}"/>
    <cellStyle name="Moneda 18 2 3 3 2" xfId="5711" xr:uid="{00000000-0005-0000-0000-00006D120000}"/>
    <cellStyle name="Moneda 18 2 3 4" xfId="5712" xr:uid="{00000000-0005-0000-0000-00006E120000}"/>
    <cellStyle name="Moneda 18 2 3 4 2" xfId="5713" xr:uid="{00000000-0005-0000-0000-00006F120000}"/>
    <cellStyle name="Moneda 18 2 3 5" xfId="5714" xr:uid="{00000000-0005-0000-0000-000070120000}"/>
    <cellStyle name="Moneda 18 2 4" xfId="677" xr:uid="{00000000-0005-0000-0000-000071120000}"/>
    <cellStyle name="Moneda 18 2 4 2" xfId="2246" xr:uid="{00000000-0005-0000-0000-000072120000}"/>
    <cellStyle name="Moneda 18 2 4 2 2" xfId="5715" xr:uid="{00000000-0005-0000-0000-000073120000}"/>
    <cellStyle name="Moneda 18 2 4 3" xfId="2247" xr:uid="{00000000-0005-0000-0000-000074120000}"/>
    <cellStyle name="Moneda 18 2 4 3 2" xfId="5716" xr:uid="{00000000-0005-0000-0000-000075120000}"/>
    <cellStyle name="Moneda 18 2 4 4" xfId="5717" xr:uid="{00000000-0005-0000-0000-000076120000}"/>
    <cellStyle name="Moneda 18 2 4 4 2" xfId="5718" xr:uid="{00000000-0005-0000-0000-000077120000}"/>
    <cellStyle name="Moneda 18 2 4 5" xfId="5719" xr:uid="{00000000-0005-0000-0000-000078120000}"/>
    <cellStyle name="Moneda 18 2 5" xfId="2248" xr:uid="{00000000-0005-0000-0000-000079120000}"/>
    <cellStyle name="Moneda 18 2 5 2" xfId="5720" xr:uid="{00000000-0005-0000-0000-00007A120000}"/>
    <cellStyle name="Moneda 18 2 6" xfId="2249" xr:uid="{00000000-0005-0000-0000-00007B120000}"/>
    <cellStyle name="Moneda 18 2 6 2" xfId="5721" xr:uid="{00000000-0005-0000-0000-00007C120000}"/>
    <cellStyle name="Moneda 18 2 7" xfId="2250" xr:uid="{00000000-0005-0000-0000-00007D120000}"/>
    <cellStyle name="Moneda 18 2 7 2" xfId="5722" xr:uid="{00000000-0005-0000-0000-00007E120000}"/>
    <cellStyle name="Moneda 18 2 8" xfId="5723" xr:uid="{00000000-0005-0000-0000-00007F120000}"/>
    <cellStyle name="Moneda 18 3" xfId="160" xr:uid="{00000000-0005-0000-0000-000080120000}"/>
    <cellStyle name="Moneda 18 3 2" xfId="447" xr:uid="{00000000-0005-0000-0000-000081120000}"/>
    <cellStyle name="Moneda 18 3 2 2" xfId="2251" xr:uid="{00000000-0005-0000-0000-000082120000}"/>
    <cellStyle name="Moneda 18 3 2 2 2" xfId="5724" xr:uid="{00000000-0005-0000-0000-000083120000}"/>
    <cellStyle name="Moneda 18 3 2 3" xfId="2252" xr:uid="{00000000-0005-0000-0000-000084120000}"/>
    <cellStyle name="Moneda 18 3 2 3 2" xfId="5725" xr:uid="{00000000-0005-0000-0000-000085120000}"/>
    <cellStyle name="Moneda 18 3 2 4" xfId="5726" xr:uid="{00000000-0005-0000-0000-000086120000}"/>
    <cellStyle name="Moneda 18 3 2 4 2" xfId="5727" xr:uid="{00000000-0005-0000-0000-000087120000}"/>
    <cellStyle name="Moneda 18 3 2 5" xfId="5728" xr:uid="{00000000-0005-0000-0000-000088120000}"/>
    <cellStyle name="Moneda 18 3 3" xfId="734" xr:uid="{00000000-0005-0000-0000-000089120000}"/>
    <cellStyle name="Moneda 18 3 3 2" xfId="2253" xr:uid="{00000000-0005-0000-0000-00008A120000}"/>
    <cellStyle name="Moneda 18 3 3 2 2" xfId="5729" xr:uid="{00000000-0005-0000-0000-00008B120000}"/>
    <cellStyle name="Moneda 18 3 3 3" xfId="2254" xr:uid="{00000000-0005-0000-0000-00008C120000}"/>
    <cellStyle name="Moneda 18 3 3 3 2" xfId="5730" xr:uid="{00000000-0005-0000-0000-00008D120000}"/>
    <cellStyle name="Moneda 18 3 3 4" xfId="5731" xr:uid="{00000000-0005-0000-0000-00008E120000}"/>
    <cellStyle name="Moneda 18 3 3 4 2" xfId="5732" xr:uid="{00000000-0005-0000-0000-00008F120000}"/>
    <cellStyle name="Moneda 18 3 3 5" xfId="5733" xr:uid="{00000000-0005-0000-0000-000090120000}"/>
    <cellStyle name="Moneda 18 3 4" xfId="2255" xr:uid="{00000000-0005-0000-0000-000091120000}"/>
    <cellStyle name="Moneda 18 3 4 2" xfId="5734" xr:uid="{00000000-0005-0000-0000-000092120000}"/>
    <cellStyle name="Moneda 18 3 5" xfId="2256" xr:uid="{00000000-0005-0000-0000-000093120000}"/>
    <cellStyle name="Moneda 18 3 5 2" xfId="5735" xr:uid="{00000000-0005-0000-0000-000094120000}"/>
    <cellStyle name="Moneda 18 3 6" xfId="2257" xr:uid="{00000000-0005-0000-0000-000095120000}"/>
    <cellStyle name="Moneda 18 3 6 2" xfId="5736" xr:uid="{00000000-0005-0000-0000-000096120000}"/>
    <cellStyle name="Moneda 18 3 7" xfId="5737" xr:uid="{00000000-0005-0000-0000-000097120000}"/>
    <cellStyle name="Moneda 18 4" xfId="224" xr:uid="{00000000-0005-0000-0000-000098120000}"/>
    <cellStyle name="Moneda 18 4 2" xfId="511" xr:uid="{00000000-0005-0000-0000-000099120000}"/>
    <cellStyle name="Moneda 18 4 2 2" xfId="2258" xr:uid="{00000000-0005-0000-0000-00009A120000}"/>
    <cellStyle name="Moneda 18 4 2 2 2" xfId="5738" xr:uid="{00000000-0005-0000-0000-00009B120000}"/>
    <cellStyle name="Moneda 18 4 2 3" xfId="2259" xr:uid="{00000000-0005-0000-0000-00009C120000}"/>
    <cellStyle name="Moneda 18 4 2 3 2" xfId="5739" xr:uid="{00000000-0005-0000-0000-00009D120000}"/>
    <cellStyle name="Moneda 18 4 2 4" xfId="5740" xr:uid="{00000000-0005-0000-0000-00009E120000}"/>
    <cellStyle name="Moneda 18 4 2 4 2" xfId="5741" xr:uid="{00000000-0005-0000-0000-00009F120000}"/>
    <cellStyle name="Moneda 18 4 2 5" xfId="5742" xr:uid="{00000000-0005-0000-0000-0000A0120000}"/>
    <cellStyle name="Moneda 18 4 3" xfId="798" xr:uid="{00000000-0005-0000-0000-0000A1120000}"/>
    <cellStyle name="Moneda 18 4 3 2" xfId="2260" xr:uid="{00000000-0005-0000-0000-0000A2120000}"/>
    <cellStyle name="Moneda 18 4 3 2 2" xfId="5743" xr:uid="{00000000-0005-0000-0000-0000A3120000}"/>
    <cellStyle name="Moneda 18 4 3 3" xfId="2261" xr:uid="{00000000-0005-0000-0000-0000A4120000}"/>
    <cellStyle name="Moneda 18 4 3 3 2" xfId="5744" xr:uid="{00000000-0005-0000-0000-0000A5120000}"/>
    <cellStyle name="Moneda 18 4 3 4" xfId="5745" xr:uid="{00000000-0005-0000-0000-0000A6120000}"/>
    <cellStyle name="Moneda 18 4 3 4 2" xfId="5746" xr:uid="{00000000-0005-0000-0000-0000A7120000}"/>
    <cellStyle name="Moneda 18 4 3 5" xfId="5747" xr:uid="{00000000-0005-0000-0000-0000A8120000}"/>
    <cellStyle name="Moneda 18 4 4" xfId="2262" xr:uid="{00000000-0005-0000-0000-0000A9120000}"/>
    <cellStyle name="Moneda 18 4 4 2" xfId="5748" xr:uid="{00000000-0005-0000-0000-0000AA120000}"/>
    <cellStyle name="Moneda 18 4 5" xfId="2263" xr:uid="{00000000-0005-0000-0000-0000AB120000}"/>
    <cellStyle name="Moneda 18 4 5 2" xfId="5749" xr:uid="{00000000-0005-0000-0000-0000AC120000}"/>
    <cellStyle name="Moneda 18 4 6" xfId="2264" xr:uid="{00000000-0005-0000-0000-0000AD120000}"/>
    <cellStyle name="Moneda 18 4 6 2" xfId="5750" xr:uid="{00000000-0005-0000-0000-0000AE120000}"/>
    <cellStyle name="Moneda 18 4 7" xfId="5751" xr:uid="{00000000-0005-0000-0000-0000AF120000}"/>
    <cellStyle name="Moneda 18 5" xfId="335" xr:uid="{00000000-0005-0000-0000-0000B0120000}"/>
    <cellStyle name="Moneda 18 5 2" xfId="2265" xr:uid="{00000000-0005-0000-0000-0000B1120000}"/>
    <cellStyle name="Moneda 18 5 2 2" xfId="5752" xr:uid="{00000000-0005-0000-0000-0000B2120000}"/>
    <cellStyle name="Moneda 18 5 3" xfId="2266" xr:uid="{00000000-0005-0000-0000-0000B3120000}"/>
    <cellStyle name="Moneda 18 5 3 2" xfId="5753" xr:uid="{00000000-0005-0000-0000-0000B4120000}"/>
    <cellStyle name="Moneda 18 5 4" xfId="5754" xr:uid="{00000000-0005-0000-0000-0000B5120000}"/>
    <cellStyle name="Moneda 18 5 4 2" xfId="5755" xr:uid="{00000000-0005-0000-0000-0000B6120000}"/>
    <cellStyle name="Moneda 18 5 5" xfId="5756" xr:uid="{00000000-0005-0000-0000-0000B7120000}"/>
    <cellStyle name="Moneda 18 6" xfId="622" xr:uid="{00000000-0005-0000-0000-0000B8120000}"/>
    <cellStyle name="Moneda 18 6 2" xfId="2267" xr:uid="{00000000-0005-0000-0000-0000B9120000}"/>
    <cellStyle name="Moneda 18 6 2 2" xfId="5757" xr:uid="{00000000-0005-0000-0000-0000BA120000}"/>
    <cellStyle name="Moneda 18 6 3" xfId="2268" xr:uid="{00000000-0005-0000-0000-0000BB120000}"/>
    <cellStyle name="Moneda 18 6 3 2" xfId="5758" xr:uid="{00000000-0005-0000-0000-0000BC120000}"/>
    <cellStyle name="Moneda 18 6 4" xfId="5759" xr:uid="{00000000-0005-0000-0000-0000BD120000}"/>
    <cellStyle name="Moneda 18 6 4 2" xfId="5760" xr:uid="{00000000-0005-0000-0000-0000BE120000}"/>
    <cellStyle name="Moneda 18 6 5" xfId="5761" xr:uid="{00000000-0005-0000-0000-0000BF120000}"/>
    <cellStyle name="Moneda 18 7" xfId="2269" xr:uid="{00000000-0005-0000-0000-0000C0120000}"/>
    <cellStyle name="Moneda 18 7 2" xfId="5762" xr:uid="{00000000-0005-0000-0000-0000C1120000}"/>
    <cellStyle name="Moneda 18 8" xfId="2270" xr:uid="{00000000-0005-0000-0000-0000C2120000}"/>
    <cellStyle name="Moneda 18 8 2" xfId="5763" xr:uid="{00000000-0005-0000-0000-0000C3120000}"/>
    <cellStyle name="Moneda 18 9" xfId="2271" xr:uid="{00000000-0005-0000-0000-0000C4120000}"/>
    <cellStyle name="Moneda 18 9 2" xfId="5764" xr:uid="{00000000-0005-0000-0000-0000C5120000}"/>
    <cellStyle name="Moneda 19" xfId="50" xr:uid="{00000000-0005-0000-0000-0000C6120000}"/>
    <cellStyle name="Moneda 19 10" xfId="5765" xr:uid="{00000000-0005-0000-0000-0000C7120000}"/>
    <cellStyle name="Moneda 19 2" xfId="105" xr:uid="{00000000-0005-0000-0000-0000C8120000}"/>
    <cellStyle name="Moneda 19 2 2" xfId="281" xr:uid="{00000000-0005-0000-0000-0000C9120000}"/>
    <cellStyle name="Moneda 19 2 2 2" xfId="568" xr:uid="{00000000-0005-0000-0000-0000CA120000}"/>
    <cellStyle name="Moneda 19 2 2 2 2" xfId="2272" xr:uid="{00000000-0005-0000-0000-0000CB120000}"/>
    <cellStyle name="Moneda 19 2 2 2 2 2" xfId="5766" xr:uid="{00000000-0005-0000-0000-0000CC120000}"/>
    <cellStyle name="Moneda 19 2 2 2 3" xfId="2273" xr:uid="{00000000-0005-0000-0000-0000CD120000}"/>
    <cellStyle name="Moneda 19 2 2 2 3 2" xfId="5767" xr:uid="{00000000-0005-0000-0000-0000CE120000}"/>
    <cellStyle name="Moneda 19 2 2 2 4" xfId="5768" xr:uid="{00000000-0005-0000-0000-0000CF120000}"/>
    <cellStyle name="Moneda 19 2 2 2 4 2" xfId="5769" xr:uid="{00000000-0005-0000-0000-0000D0120000}"/>
    <cellStyle name="Moneda 19 2 2 2 5" xfId="5770" xr:uid="{00000000-0005-0000-0000-0000D1120000}"/>
    <cellStyle name="Moneda 19 2 2 3" xfId="855" xr:uid="{00000000-0005-0000-0000-0000D2120000}"/>
    <cellStyle name="Moneda 19 2 2 3 2" xfId="2274" xr:uid="{00000000-0005-0000-0000-0000D3120000}"/>
    <cellStyle name="Moneda 19 2 2 3 2 2" xfId="5771" xr:uid="{00000000-0005-0000-0000-0000D4120000}"/>
    <cellStyle name="Moneda 19 2 2 3 3" xfId="2275" xr:uid="{00000000-0005-0000-0000-0000D5120000}"/>
    <cellStyle name="Moneda 19 2 2 3 3 2" xfId="5772" xr:uid="{00000000-0005-0000-0000-0000D6120000}"/>
    <cellStyle name="Moneda 19 2 2 3 4" xfId="5773" xr:uid="{00000000-0005-0000-0000-0000D7120000}"/>
    <cellStyle name="Moneda 19 2 2 3 4 2" xfId="5774" xr:uid="{00000000-0005-0000-0000-0000D8120000}"/>
    <cellStyle name="Moneda 19 2 2 3 5" xfId="5775" xr:uid="{00000000-0005-0000-0000-0000D9120000}"/>
    <cellStyle name="Moneda 19 2 2 4" xfId="2276" xr:uid="{00000000-0005-0000-0000-0000DA120000}"/>
    <cellStyle name="Moneda 19 2 2 4 2" xfId="5776" xr:uid="{00000000-0005-0000-0000-0000DB120000}"/>
    <cellStyle name="Moneda 19 2 2 5" xfId="2277" xr:uid="{00000000-0005-0000-0000-0000DC120000}"/>
    <cellStyle name="Moneda 19 2 2 5 2" xfId="5777" xr:uid="{00000000-0005-0000-0000-0000DD120000}"/>
    <cellStyle name="Moneda 19 2 2 6" xfId="2278" xr:uid="{00000000-0005-0000-0000-0000DE120000}"/>
    <cellStyle name="Moneda 19 2 2 6 2" xfId="5778" xr:uid="{00000000-0005-0000-0000-0000DF120000}"/>
    <cellStyle name="Moneda 19 2 2 7" xfId="5779" xr:uid="{00000000-0005-0000-0000-0000E0120000}"/>
    <cellStyle name="Moneda 19 2 3" xfId="392" xr:uid="{00000000-0005-0000-0000-0000E1120000}"/>
    <cellStyle name="Moneda 19 2 3 2" xfId="2279" xr:uid="{00000000-0005-0000-0000-0000E2120000}"/>
    <cellStyle name="Moneda 19 2 3 2 2" xfId="5780" xr:uid="{00000000-0005-0000-0000-0000E3120000}"/>
    <cellStyle name="Moneda 19 2 3 3" xfId="2280" xr:uid="{00000000-0005-0000-0000-0000E4120000}"/>
    <cellStyle name="Moneda 19 2 3 3 2" xfId="5781" xr:uid="{00000000-0005-0000-0000-0000E5120000}"/>
    <cellStyle name="Moneda 19 2 3 4" xfId="5782" xr:uid="{00000000-0005-0000-0000-0000E6120000}"/>
    <cellStyle name="Moneda 19 2 3 4 2" xfId="5783" xr:uid="{00000000-0005-0000-0000-0000E7120000}"/>
    <cellStyle name="Moneda 19 2 3 5" xfId="5784" xr:uid="{00000000-0005-0000-0000-0000E8120000}"/>
    <cellStyle name="Moneda 19 2 4" xfId="679" xr:uid="{00000000-0005-0000-0000-0000E9120000}"/>
    <cellStyle name="Moneda 19 2 4 2" xfId="2281" xr:uid="{00000000-0005-0000-0000-0000EA120000}"/>
    <cellStyle name="Moneda 19 2 4 2 2" xfId="5785" xr:uid="{00000000-0005-0000-0000-0000EB120000}"/>
    <cellStyle name="Moneda 19 2 4 3" xfId="2282" xr:uid="{00000000-0005-0000-0000-0000EC120000}"/>
    <cellStyle name="Moneda 19 2 4 3 2" xfId="5786" xr:uid="{00000000-0005-0000-0000-0000ED120000}"/>
    <cellStyle name="Moneda 19 2 4 4" xfId="5787" xr:uid="{00000000-0005-0000-0000-0000EE120000}"/>
    <cellStyle name="Moneda 19 2 4 4 2" xfId="5788" xr:uid="{00000000-0005-0000-0000-0000EF120000}"/>
    <cellStyle name="Moneda 19 2 4 5" xfId="5789" xr:uid="{00000000-0005-0000-0000-0000F0120000}"/>
    <cellStyle name="Moneda 19 2 5" xfId="2283" xr:uid="{00000000-0005-0000-0000-0000F1120000}"/>
    <cellStyle name="Moneda 19 2 5 2" xfId="5790" xr:uid="{00000000-0005-0000-0000-0000F2120000}"/>
    <cellStyle name="Moneda 19 2 6" xfId="2284" xr:uid="{00000000-0005-0000-0000-0000F3120000}"/>
    <cellStyle name="Moneda 19 2 6 2" xfId="5791" xr:uid="{00000000-0005-0000-0000-0000F4120000}"/>
    <cellStyle name="Moneda 19 2 7" xfId="2285" xr:uid="{00000000-0005-0000-0000-0000F5120000}"/>
    <cellStyle name="Moneda 19 2 7 2" xfId="5792" xr:uid="{00000000-0005-0000-0000-0000F6120000}"/>
    <cellStyle name="Moneda 19 2 8" xfId="5793" xr:uid="{00000000-0005-0000-0000-0000F7120000}"/>
    <cellStyle name="Moneda 19 3" xfId="162" xr:uid="{00000000-0005-0000-0000-0000F8120000}"/>
    <cellStyle name="Moneda 19 3 2" xfId="449" xr:uid="{00000000-0005-0000-0000-0000F9120000}"/>
    <cellStyle name="Moneda 19 3 2 2" xfId="2286" xr:uid="{00000000-0005-0000-0000-0000FA120000}"/>
    <cellStyle name="Moneda 19 3 2 2 2" xfId="5794" xr:uid="{00000000-0005-0000-0000-0000FB120000}"/>
    <cellStyle name="Moneda 19 3 2 3" xfId="2287" xr:uid="{00000000-0005-0000-0000-0000FC120000}"/>
    <cellStyle name="Moneda 19 3 2 3 2" xfId="5795" xr:uid="{00000000-0005-0000-0000-0000FD120000}"/>
    <cellStyle name="Moneda 19 3 2 4" xfId="5796" xr:uid="{00000000-0005-0000-0000-0000FE120000}"/>
    <cellStyle name="Moneda 19 3 2 4 2" xfId="5797" xr:uid="{00000000-0005-0000-0000-0000FF120000}"/>
    <cellStyle name="Moneda 19 3 2 5" xfId="5798" xr:uid="{00000000-0005-0000-0000-000000130000}"/>
    <cellStyle name="Moneda 19 3 3" xfId="736" xr:uid="{00000000-0005-0000-0000-000001130000}"/>
    <cellStyle name="Moneda 19 3 3 2" xfId="2288" xr:uid="{00000000-0005-0000-0000-000002130000}"/>
    <cellStyle name="Moneda 19 3 3 2 2" xfId="5799" xr:uid="{00000000-0005-0000-0000-000003130000}"/>
    <cellStyle name="Moneda 19 3 3 3" xfId="2289" xr:uid="{00000000-0005-0000-0000-000004130000}"/>
    <cellStyle name="Moneda 19 3 3 3 2" xfId="5800" xr:uid="{00000000-0005-0000-0000-000005130000}"/>
    <cellStyle name="Moneda 19 3 3 4" xfId="5801" xr:uid="{00000000-0005-0000-0000-000006130000}"/>
    <cellStyle name="Moneda 19 3 3 4 2" xfId="5802" xr:uid="{00000000-0005-0000-0000-000007130000}"/>
    <cellStyle name="Moneda 19 3 3 5" xfId="5803" xr:uid="{00000000-0005-0000-0000-000008130000}"/>
    <cellStyle name="Moneda 19 3 4" xfId="2290" xr:uid="{00000000-0005-0000-0000-000009130000}"/>
    <cellStyle name="Moneda 19 3 4 2" xfId="5804" xr:uid="{00000000-0005-0000-0000-00000A130000}"/>
    <cellStyle name="Moneda 19 3 5" xfId="2291" xr:uid="{00000000-0005-0000-0000-00000B130000}"/>
    <cellStyle name="Moneda 19 3 5 2" xfId="5805" xr:uid="{00000000-0005-0000-0000-00000C130000}"/>
    <cellStyle name="Moneda 19 3 6" xfId="2292" xr:uid="{00000000-0005-0000-0000-00000D130000}"/>
    <cellStyle name="Moneda 19 3 6 2" xfId="5806" xr:uid="{00000000-0005-0000-0000-00000E130000}"/>
    <cellStyle name="Moneda 19 3 7" xfId="5807" xr:uid="{00000000-0005-0000-0000-00000F130000}"/>
    <cellStyle name="Moneda 19 4" xfId="226" xr:uid="{00000000-0005-0000-0000-000010130000}"/>
    <cellStyle name="Moneda 19 4 2" xfId="513" xr:uid="{00000000-0005-0000-0000-000011130000}"/>
    <cellStyle name="Moneda 19 4 2 2" xfId="2293" xr:uid="{00000000-0005-0000-0000-000012130000}"/>
    <cellStyle name="Moneda 19 4 2 2 2" xfId="5808" xr:uid="{00000000-0005-0000-0000-000013130000}"/>
    <cellStyle name="Moneda 19 4 2 3" xfId="2294" xr:uid="{00000000-0005-0000-0000-000014130000}"/>
    <cellStyle name="Moneda 19 4 2 3 2" xfId="5809" xr:uid="{00000000-0005-0000-0000-000015130000}"/>
    <cellStyle name="Moneda 19 4 2 4" xfId="5810" xr:uid="{00000000-0005-0000-0000-000016130000}"/>
    <cellStyle name="Moneda 19 4 2 4 2" xfId="5811" xr:uid="{00000000-0005-0000-0000-000017130000}"/>
    <cellStyle name="Moneda 19 4 2 5" xfId="5812" xr:uid="{00000000-0005-0000-0000-000018130000}"/>
    <cellStyle name="Moneda 19 4 3" xfId="800" xr:uid="{00000000-0005-0000-0000-000019130000}"/>
    <cellStyle name="Moneda 19 4 3 2" xfId="2295" xr:uid="{00000000-0005-0000-0000-00001A130000}"/>
    <cellStyle name="Moneda 19 4 3 2 2" xfId="5813" xr:uid="{00000000-0005-0000-0000-00001B130000}"/>
    <cellStyle name="Moneda 19 4 3 3" xfId="2296" xr:uid="{00000000-0005-0000-0000-00001C130000}"/>
    <cellStyle name="Moneda 19 4 3 3 2" xfId="5814" xr:uid="{00000000-0005-0000-0000-00001D130000}"/>
    <cellStyle name="Moneda 19 4 3 4" xfId="5815" xr:uid="{00000000-0005-0000-0000-00001E130000}"/>
    <cellStyle name="Moneda 19 4 3 4 2" xfId="5816" xr:uid="{00000000-0005-0000-0000-00001F130000}"/>
    <cellStyle name="Moneda 19 4 3 5" xfId="5817" xr:uid="{00000000-0005-0000-0000-000020130000}"/>
    <cellStyle name="Moneda 19 4 4" xfId="2297" xr:uid="{00000000-0005-0000-0000-000021130000}"/>
    <cellStyle name="Moneda 19 4 4 2" xfId="5818" xr:uid="{00000000-0005-0000-0000-000022130000}"/>
    <cellStyle name="Moneda 19 4 5" xfId="2298" xr:uid="{00000000-0005-0000-0000-000023130000}"/>
    <cellStyle name="Moneda 19 4 5 2" xfId="5819" xr:uid="{00000000-0005-0000-0000-000024130000}"/>
    <cellStyle name="Moneda 19 4 6" xfId="2299" xr:uid="{00000000-0005-0000-0000-000025130000}"/>
    <cellStyle name="Moneda 19 4 6 2" xfId="5820" xr:uid="{00000000-0005-0000-0000-000026130000}"/>
    <cellStyle name="Moneda 19 4 7" xfId="5821" xr:uid="{00000000-0005-0000-0000-000027130000}"/>
    <cellStyle name="Moneda 19 5" xfId="337" xr:uid="{00000000-0005-0000-0000-000028130000}"/>
    <cellStyle name="Moneda 19 5 2" xfId="2300" xr:uid="{00000000-0005-0000-0000-000029130000}"/>
    <cellStyle name="Moneda 19 5 2 2" xfId="5822" xr:uid="{00000000-0005-0000-0000-00002A130000}"/>
    <cellStyle name="Moneda 19 5 3" xfId="2301" xr:uid="{00000000-0005-0000-0000-00002B130000}"/>
    <cellStyle name="Moneda 19 5 3 2" xfId="5823" xr:uid="{00000000-0005-0000-0000-00002C130000}"/>
    <cellStyle name="Moneda 19 5 4" xfId="5824" xr:uid="{00000000-0005-0000-0000-00002D130000}"/>
    <cellStyle name="Moneda 19 5 4 2" xfId="5825" xr:uid="{00000000-0005-0000-0000-00002E130000}"/>
    <cellStyle name="Moneda 19 5 5" xfId="5826" xr:uid="{00000000-0005-0000-0000-00002F130000}"/>
    <cellStyle name="Moneda 19 6" xfId="624" xr:uid="{00000000-0005-0000-0000-000030130000}"/>
    <cellStyle name="Moneda 19 6 2" xfId="2302" xr:uid="{00000000-0005-0000-0000-000031130000}"/>
    <cellStyle name="Moneda 19 6 2 2" xfId="5827" xr:uid="{00000000-0005-0000-0000-000032130000}"/>
    <cellStyle name="Moneda 19 6 3" xfId="2303" xr:uid="{00000000-0005-0000-0000-000033130000}"/>
    <cellStyle name="Moneda 19 6 3 2" xfId="5828" xr:uid="{00000000-0005-0000-0000-000034130000}"/>
    <cellStyle name="Moneda 19 6 4" xfId="5829" xr:uid="{00000000-0005-0000-0000-000035130000}"/>
    <cellStyle name="Moneda 19 6 4 2" xfId="5830" xr:uid="{00000000-0005-0000-0000-000036130000}"/>
    <cellStyle name="Moneda 19 6 5" xfId="5831" xr:uid="{00000000-0005-0000-0000-000037130000}"/>
    <cellStyle name="Moneda 19 7" xfId="2304" xr:uid="{00000000-0005-0000-0000-000038130000}"/>
    <cellStyle name="Moneda 19 7 2" xfId="5832" xr:uid="{00000000-0005-0000-0000-000039130000}"/>
    <cellStyle name="Moneda 19 8" xfId="2305" xr:uid="{00000000-0005-0000-0000-00003A130000}"/>
    <cellStyle name="Moneda 19 8 2" xfId="5833" xr:uid="{00000000-0005-0000-0000-00003B130000}"/>
    <cellStyle name="Moneda 19 9" xfId="2306" xr:uid="{00000000-0005-0000-0000-00003C130000}"/>
    <cellStyle name="Moneda 19 9 2" xfId="5834" xr:uid="{00000000-0005-0000-0000-00003D130000}"/>
    <cellStyle name="Moneda 2" xfId="5" xr:uid="{00000000-0005-0000-0000-00003E130000}"/>
    <cellStyle name="Moneda 2 2" xfId="18" xr:uid="{00000000-0005-0000-0000-00003F130000}"/>
    <cellStyle name="Moneda 2 3" xfId="2307" xr:uid="{00000000-0005-0000-0000-000040130000}"/>
    <cellStyle name="Moneda 2 4" xfId="2308" xr:uid="{00000000-0005-0000-0000-000041130000}"/>
    <cellStyle name="Moneda 2 4 2" xfId="7057" xr:uid="{00000000-0005-0000-0000-000042130000}"/>
    <cellStyle name="Moneda 20" xfId="52" xr:uid="{00000000-0005-0000-0000-000043130000}"/>
    <cellStyle name="Moneda 20 10" xfId="5835" xr:uid="{00000000-0005-0000-0000-000044130000}"/>
    <cellStyle name="Moneda 20 2" xfId="107" xr:uid="{00000000-0005-0000-0000-000045130000}"/>
    <cellStyle name="Moneda 20 2 2" xfId="283" xr:uid="{00000000-0005-0000-0000-000046130000}"/>
    <cellStyle name="Moneda 20 2 2 2" xfId="570" xr:uid="{00000000-0005-0000-0000-000047130000}"/>
    <cellStyle name="Moneda 20 2 2 2 2" xfId="2309" xr:uid="{00000000-0005-0000-0000-000048130000}"/>
    <cellStyle name="Moneda 20 2 2 2 2 2" xfId="5836" xr:uid="{00000000-0005-0000-0000-000049130000}"/>
    <cellStyle name="Moneda 20 2 2 2 3" xfId="2310" xr:uid="{00000000-0005-0000-0000-00004A130000}"/>
    <cellStyle name="Moneda 20 2 2 2 3 2" xfId="5837" xr:uid="{00000000-0005-0000-0000-00004B130000}"/>
    <cellStyle name="Moneda 20 2 2 2 4" xfId="5838" xr:uid="{00000000-0005-0000-0000-00004C130000}"/>
    <cellStyle name="Moneda 20 2 2 2 4 2" xfId="5839" xr:uid="{00000000-0005-0000-0000-00004D130000}"/>
    <cellStyle name="Moneda 20 2 2 2 5" xfId="5840" xr:uid="{00000000-0005-0000-0000-00004E130000}"/>
    <cellStyle name="Moneda 20 2 2 3" xfId="857" xr:uid="{00000000-0005-0000-0000-00004F130000}"/>
    <cellStyle name="Moneda 20 2 2 3 2" xfId="2311" xr:uid="{00000000-0005-0000-0000-000050130000}"/>
    <cellStyle name="Moneda 20 2 2 3 2 2" xfId="5841" xr:uid="{00000000-0005-0000-0000-000051130000}"/>
    <cellStyle name="Moneda 20 2 2 3 3" xfId="2312" xr:uid="{00000000-0005-0000-0000-000052130000}"/>
    <cellStyle name="Moneda 20 2 2 3 3 2" xfId="5842" xr:uid="{00000000-0005-0000-0000-000053130000}"/>
    <cellStyle name="Moneda 20 2 2 3 4" xfId="5843" xr:uid="{00000000-0005-0000-0000-000054130000}"/>
    <cellStyle name="Moneda 20 2 2 3 4 2" xfId="5844" xr:uid="{00000000-0005-0000-0000-000055130000}"/>
    <cellStyle name="Moneda 20 2 2 3 5" xfId="5845" xr:uid="{00000000-0005-0000-0000-000056130000}"/>
    <cellStyle name="Moneda 20 2 2 4" xfId="2313" xr:uid="{00000000-0005-0000-0000-000057130000}"/>
    <cellStyle name="Moneda 20 2 2 4 2" xfId="5846" xr:uid="{00000000-0005-0000-0000-000058130000}"/>
    <cellStyle name="Moneda 20 2 2 5" xfId="2314" xr:uid="{00000000-0005-0000-0000-000059130000}"/>
    <cellStyle name="Moneda 20 2 2 5 2" xfId="5847" xr:uid="{00000000-0005-0000-0000-00005A130000}"/>
    <cellStyle name="Moneda 20 2 2 6" xfId="2315" xr:uid="{00000000-0005-0000-0000-00005B130000}"/>
    <cellStyle name="Moneda 20 2 2 6 2" xfId="5848" xr:uid="{00000000-0005-0000-0000-00005C130000}"/>
    <cellStyle name="Moneda 20 2 2 7" xfId="5849" xr:uid="{00000000-0005-0000-0000-00005D130000}"/>
    <cellStyle name="Moneda 20 2 3" xfId="394" xr:uid="{00000000-0005-0000-0000-00005E130000}"/>
    <cellStyle name="Moneda 20 2 3 2" xfId="2316" xr:uid="{00000000-0005-0000-0000-00005F130000}"/>
    <cellStyle name="Moneda 20 2 3 2 2" xfId="5850" xr:uid="{00000000-0005-0000-0000-000060130000}"/>
    <cellStyle name="Moneda 20 2 3 3" xfId="2317" xr:uid="{00000000-0005-0000-0000-000061130000}"/>
    <cellStyle name="Moneda 20 2 3 3 2" xfId="5851" xr:uid="{00000000-0005-0000-0000-000062130000}"/>
    <cellStyle name="Moneda 20 2 3 4" xfId="5852" xr:uid="{00000000-0005-0000-0000-000063130000}"/>
    <cellStyle name="Moneda 20 2 3 4 2" xfId="5853" xr:uid="{00000000-0005-0000-0000-000064130000}"/>
    <cellStyle name="Moneda 20 2 3 5" xfId="5854" xr:uid="{00000000-0005-0000-0000-000065130000}"/>
    <cellStyle name="Moneda 20 2 4" xfId="681" xr:uid="{00000000-0005-0000-0000-000066130000}"/>
    <cellStyle name="Moneda 20 2 4 2" xfId="2318" xr:uid="{00000000-0005-0000-0000-000067130000}"/>
    <cellStyle name="Moneda 20 2 4 2 2" xfId="5855" xr:uid="{00000000-0005-0000-0000-000068130000}"/>
    <cellStyle name="Moneda 20 2 4 3" xfId="2319" xr:uid="{00000000-0005-0000-0000-000069130000}"/>
    <cellStyle name="Moneda 20 2 4 3 2" xfId="5856" xr:uid="{00000000-0005-0000-0000-00006A130000}"/>
    <cellStyle name="Moneda 20 2 4 4" xfId="5857" xr:uid="{00000000-0005-0000-0000-00006B130000}"/>
    <cellStyle name="Moneda 20 2 4 4 2" xfId="5858" xr:uid="{00000000-0005-0000-0000-00006C130000}"/>
    <cellStyle name="Moneda 20 2 4 5" xfId="5859" xr:uid="{00000000-0005-0000-0000-00006D130000}"/>
    <cellStyle name="Moneda 20 2 5" xfId="2320" xr:uid="{00000000-0005-0000-0000-00006E130000}"/>
    <cellStyle name="Moneda 20 2 5 2" xfId="5860" xr:uid="{00000000-0005-0000-0000-00006F130000}"/>
    <cellStyle name="Moneda 20 2 6" xfId="2321" xr:uid="{00000000-0005-0000-0000-000070130000}"/>
    <cellStyle name="Moneda 20 2 6 2" xfId="5861" xr:uid="{00000000-0005-0000-0000-000071130000}"/>
    <cellStyle name="Moneda 20 2 7" xfId="2322" xr:uid="{00000000-0005-0000-0000-000072130000}"/>
    <cellStyle name="Moneda 20 2 7 2" xfId="5862" xr:uid="{00000000-0005-0000-0000-000073130000}"/>
    <cellStyle name="Moneda 20 2 8" xfId="5863" xr:uid="{00000000-0005-0000-0000-000074130000}"/>
    <cellStyle name="Moneda 20 3" xfId="164" xr:uid="{00000000-0005-0000-0000-000075130000}"/>
    <cellStyle name="Moneda 20 3 2" xfId="451" xr:uid="{00000000-0005-0000-0000-000076130000}"/>
    <cellStyle name="Moneda 20 3 2 2" xfId="2323" xr:uid="{00000000-0005-0000-0000-000077130000}"/>
    <cellStyle name="Moneda 20 3 2 2 2" xfId="5864" xr:uid="{00000000-0005-0000-0000-000078130000}"/>
    <cellStyle name="Moneda 20 3 2 3" xfId="2324" xr:uid="{00000000-0005-0000-0000-000079130000}"/>
    <cellStyle name="Moneda 20 3 2 3 2" xfId="5865" xr:uid="{00000000-0005-0000-0000-00007A130000}"/>
    <cellStyle name="Moneda 20 3 2 4" xfId="5866" xr:uid="{00000000-0005-0000-0000-00007B130000}"/>
    <cellStyle name="Moneda 20 3 2 4 2" xfId="5867" xr:uid="{00000000-0005-0000-0000-00007C130000}"/>
    <cellStyle name="Moneda 20 3 2 5" xfId="5868" xr:uid="{00000000-0005-0000-0000-00007D130000}"/>
    <cellStyle name="Moneda 20 3 3" xfId="738" xr:uid="{00000000-0005-0000-0000-00007E130000}"/>
    <cellStyle name="Moneda 20 3 3 2" xfId="2325" xr:uid="{00000000-0005-0000-0000-00007F130000}"/>
    <cellStyle name="Moneda 20 3 3 2 2" xfId="5869" xr:uid="{00000000-0005-0000-0000-000080130000}"/>
    <cellStyle name="Moneda 20 3 3 3" xfId="2326" xr:uid="{00000000-0005-0000-0000-000081130000}"/>
    <cellStyle name="Moneda 20 3 3 3 2" xfId="5870" xr:uid="{00000000-0005-0000-0000-000082130000}"/>
    <cellStyle name="Moneda 20 3 3 4" xfId="5871" xr:uid="{00000000-0005-0000-0000-000083130000}"/>
    <cellStyle name="Moneda 20 3 3 4 2" xfId="5872" xr:uid="{00000000-0005-0000-0000-000084130000}"/>
    <cellStyle name="Moneda 20 3 3 5" xfId="5873" xr:uid="{00000000-0005-0000-0000-000085130000}"/>
    <cellStyle name="Moneda 20 3 4" xfId="2327" xr:uid="{00000000-0005-0000-0000-000086130000}"/>
    <cellStyle name="Moneda 20 3 4 2" xfId="5874" xr:uid="{00000000-0005-0000-0000-000087130000}"/>
    <cellStyle name="Moneda 20 3 5" xfId="2328" xr:uid="{00000000-0005-0000-0000-000088130000}"/>
    <cellStyle name="Moneda 20 3 5 2" xfId="5875" xr:uid="{00000000-0005-0000-0000-000089130000}"/>
    <cellStyle name="Moneda 20 3 6" xfId="2329" xr:uid="{00000000-0005-0000-0000-00008A130000}"/>
    <cellStyle name="Moneda 20 3 6 2" xfId="5876" xr:uid="{00000000-0005-0000-0000-00008B130000}"/>
    <cellStyle name="Moneda 20 3 7" xfId="5877" xr:uid="{00000000-0005-0000-0000-00008C130000}"/>
    <cellStyle name="Moneda 20 4" xfId="228" xr:uid="{00000000-0005-0000-0000-00008D130000}"/>
    <cellStyle name="Moneda 20 4 2" xfId="515" xr:uid="{00000000-0005-0000-0000-00008E130000}"/>
    <cellStyle name="Moneda 20 4 2 2" xfId="2330" xr:uid="{00000000-0005-0000-0000-00008F130000}"/>
    <cellStyle name="Moneda 20 4 2 2 2" xfId="5878" xr:uid="{00000000-0005-0000-0000-000090130000}"/>
    <cellStyle name="Moneda 20 4 2 3" xfId="2331" xr:uid="{00000000-0005-0000-0000-000091130000}"/>
    <cellStyle name="Moneda 20 4 2 3 2" xfId="5879" xr:uid="{00000000-0005-0000-0000-000092130000}"/>
    <cellStyle name="Moneda 20 4 2 4" xfId="5880" xr:uid="{00000000-0005-0000-0000-000093130000}"/>
    <cellStyle name="Moneda 20 4 2 4 2" xfId="5881" xr:uid="{00000000-0005-0000-0000-000094130000}"/>
    <cellStyle name="Moneda 20 4 2 5" xfId="5882" xr:uid="{00000000-0005-0000-0000-000095130000}"/>
    <cellStyle name="Moneda 20 4 3" xfId="802" xr:uid="{00000000-0005-0000-0000-000096130000}"/>
    <cellStyle name="Moneda 20 4 3 2" xfId="2332" xr:uid="{00000000-0005-0000-0000-000097130000}"/>
    <cellStyle name="Moneda 20 4 3 2 2" xfId="5883" xr:uid="{00000000-0005-0000-0000-000098130000}"/>
    <cellStyle name="Moneda 20 4 3 3" xfId="2333" xr:uid="{00000000-0005-0000-0000-000099130000}"/>
    <cellStyle name="Moneda 20 4 3 3 2" xfId="5884" xr:uid="{00000000-0005-0000-0000-00009A130000}"/>
    <cellStyle name="Moneda 20 4 3 4" xfId="5885" xr:uid="{00000000-0005-0000-0000-00009B130000}"/>
    <cellStyle name="Moneda 20 4 3 4 2" xfId="5886" xr:uid="{00000000-0005-0000-0000-00009C130000}"/>
    <cellStyle name="Moneda 20 4 3 5" xfId="5887" xr:uid="{00000000-0005-0000-0000-00009D130000}"/>
    <cellStyle name="Moneda 20 4 4" xfId="2334" xr:uid="{00000000-0005-0000-0000-00009E130000}"/>
    <cellStyle name="Moneda 20 4 4 2" xfId="5888" xr:uid="{00000000-0005-0000-0000-00009F130000}"/>
    <cellStyle name="Moneda 20 4 5" xfId="2335" xr:uid="{00000000-0005-0000-0000-0000A0130000}"/>
    <cellStyle name="Moneda 20 4 5 2" xfId="5889" xr:uid="{00000000-0005-0000-0000-0000A1130000}"/>
    <cellStyle name="Moneda 20 4 6" xfId="2336" xr:uid="{00000000-0005-0000-0000-0000A2130000}"/>
    <cellStyle name="Moneda 20 4 6 2" xfId="5890" xr:uid="{00000000-0005-0000-0000-0000A3130000}"/>
    <cellStyle name="Moneda 20 4 7" xfId="5891" xr:uid="{00000000-0005-0000-0000-0000A4130000}"/>
    <cellStyle name="Moneda 20 5" xfId="339" xr:uid="{00000000-0005-0000-0000-0000A5130000}"/>
    <cellStyle name="Moneda 20 5 2" xfId="2337" xr:uid="{00000000-0005-0000-0000-0000A6130000}"/>
    <cellStyle name="Moneda 20 5 2 2" xfId="5892" xr:uid="{00000000-0005-0000-0000-0000A7130000}"/>
    <cellStyle name="Moneda 20 5 3" xfId="2338" xr:uid="{00000000-0005-0000-0000-0000A8130000}"/>
    <cellStyle name="Moneda 20 5 3 2" xfId="5893" xr:uid="{00000000-0005-0000-0000-0000A9130000}"/>
    <cellStyle name="Moneda 20 5 4" xfId="5894" xr:uid="{00000000-0005-0000-0000-0000AA130000}"/>
    <cellStyle name="Moneda 20 5 4 2" xfId="5895" xr:uid="{00000000-0005-0000-0000-0000AB130000}"/>
    <cellStyle name="Moneda 20 5 5" xfId="5896" xr:uid="{00000000-0005-0000-0000-0000AC130000}"/>
    <cellStyle name="Moneda 20 6" xfId="626" xr:uid="{00000000-0005-0000-0000-0000AD130000}"/>
    <cellStyle name="Moneda 20 6 2" xfId="2339" xr:uid="{00000000-0005-0000-0000-0000AE130000}"/>
    <cellStyle name="Moneda 20 6 2 2" xfId="5897" xr:uid="{00000000-0005-0000-0000-0000AF130000}"/>
    <cellStyle name="Moneda 20 6 3" xfId="2340" xr:uid="{00000000-0005-0000-0000-0000B0130000}"/>
    <cellStyle name="Moneda 20 6 3 2" xfId="5898" xr:uid="{00000000-0005-0000-0000-0000B1130000}"/>
    <cellStyle name="Moneda 20 6 4" xfId="5899" xr:uid="{00000000-0005-0000-0000-0000B2130000}"/>
    <cellStyle name="Moneda 20 6 4 2" xfId="5900" xr:uid="{00000000-0005-0000-0000-0000B3130000}"/>
    <cellStyle name="Moneda 20 6 5" xfId="5901" xr:uid="{00000000-0005-0000-0000-0000B4130000}"/>
    <cellStyle name="Moneda 20 7" xfId="2341" xr:uid="{00000000-0005-0000-0000-0000B5130000}"/>
    <cellStyle name="Moneda 20 7 2" xfId="5902" xr:uid="{00000000-0005-0000-0000-0000B6130000}"/>
    <cellStyle name="Moneda 20 8" xfId="2342" xr:uid="{00000000-0005-0000-0000-0000B7130000}"/>
    <cellStyle name="Moneda 20 8 2" xfId="5903" xr:uid="{00000000-0005-0000-0000-0000B8130000}"/>
    <cellStyle name="Moneda 20 9" xfId="2343" xr:uid="{00000000-0005-0000-0000-0000B9130000}"/>
    <cellStyle name="Moneda 20 9 2" xfId="5904" xr:uid="{00000000-0005-0000-0000-0000BA130000}"/>
    <cellStyle name="Moneda 21" xfId="56" xr:uid="{00000000-0005-0000-0000-0000BB130000}"/>
    <cellStyle name="Moneda 21 10" xfId="2344" xr:uid="{00000000-0005-0000-0000-0000BC130000}"/>
    <cellStyle name="Moneda 21 10 2" xfId="5905" xr:uid="{00000000-0005-0000-0000-0000BD130000}"/>
    <cellStyle name="Moneda 21 11" xfId="5906" xr:uid="{00000000-0005-0000-0000-0000BE130000}"/>
    <cellStyle name="Moneda 21 2" xfId="111" xr:uid="{00000000-0005-0000-0000-0000BF130000}"/>
    <cellStyle name="Moneda 21 2 2" xfId="287" xr:uid="{00000000-0005-0000-0000-0000C0130000}"/>
    <cellStyle name="Moneda 21 2 2 2" xfId="574" xr:uid="{00000000-0005-0000-0000-0000C1130000}"/>
    <cellStyle name="Moneda 21 2 2 2 2" xfId="2345" xr:uid="{00000000-0005-0000-0000-0000C2130000}"/>
    <cellStyle name="Moneda 21 2 2 2 2 2" xfId="5907" xr:uid="{00000000-0005-0000-0000-0000C3130000}"/>
    <cellStyle name="Moneda 21 2 2 2 3" xfId="2346" xr:uid="{00000000-0005-0000-0000-0000C4130000}"/>
    <cellStyle name="Moneda 21 2 2 2 3 2" xfId="5908" xr:uid="{00000000-0005-0000-0000-0000C5130000}"/>
    <cellStyle name="Moneda 21 2 2 2 4" xfId="5909" xr:uid="{00000000-0005-0000-0000-0000C6130000}"/>
    <cellStyle name="Moneda 21 2 2 2 4 2" xfId="5910" xr:uid="{00000000-0005-0000-0000-0000C7130000}"/>
    <cellStyle name="Moneda 21 2 2 2 5" xfId="5911" xr:uid="{00000000-0005-0000-0000-0000C8130000}"/>
    <cellStyle name="Moneda 21 2 2 3" xfId="861" xr:uid="{00000000-0005-0000-0000-0000C9130000}"/>
    <cellStyle name="Moneda 21 2 2 3 2" xfId="2347" xr:uid="{00000000-0005-0000-0000-0000CA130000}"/>
    <cellStyle name="Moneda 21 2 2 3 2 2" xfId="5912" xr:uid="{00000000-0005-0000-0000-0000CB130000}"/>
    <cellStyle name="Moneda 21 2 2 3 3" xfId="2348" xr:uid="{00000000-0005-0000-0000-0000CC130000}"/>
    <cellStyle name="Moneda 21 2 2 3 3 2" xfId="5913" xr:uid="{00000000-0005-0000-0000-0000CD130000}"/>
    <cellStyle name="Moneda 21 2 2 3 4" xfId="5914" xr:uid="{00000000-0005-0000-0000-0000CE130000}"/>
    <cellStyle name="Moneda 21 2 2 3 4 2" xfId="5915" xr:uid="{00000000-0005-0000-0000-0000CF130000}"/>
    <cellStyle name="Moneda 21 2 2 3 5" xfId="5916" xr:uid="{00000000-0005-0000-0000-0000D0130000}"/>
    <cellStyle name="Moneda 21 2 2 4" xfId="2349" xr:uid="{00000000-0005-0000-0000-0000D1130000}"/>
    <cellStyle name="Moneda 21 2 2 4 2" xfId="5917" xr:uid="{00000000-0005-0000-0000-0000D2130000}"/>
    <cellStyle name="Moneda 21 2 2 5" xfId="2350" xr:uid="{00000000-0005-0000-0000-0000D3130000}"/>
    <cellStyle name="Moneda 21 2 2 5 2" xfId="5918" xr:uid="{00000000-0005-0000-0000-0000D4130000}"/>
    <cellStyle name="Moneda 21 2 2 6" xfId="2351" xr:uid="{00000000-0005-0000-0000-0000D5130000}"/>
    <cellStyle name="Moneda 21 2 2 6 2" xfId="5919" xr:uid="{00000000-0005-0000-0000-0000D6130000}"/>
    <cellStyle name="Moneda 21 2 2 7" xfId="5920" xr:uid="{00000000-0005-0000-0000-0000D7130000}"/>
    <cellStyle name="Moneda 21 2 3" xfId="398" xr:uid="{00000000-0005-0000-0000-0000D8130000}"/>
    <cellStyle name="Moneda 21 2 3 2" xfId="2352" xr:uid="{00000000-0005-0000-0000-0000D9130000}"/>
    <cellStyle name="Moneda 21 2 3 2 2" xfId="5921" xr:uid="{00000000-0005-0000-0000-0000DA130000}"/>
    <cellStyle name="Moneda 21 2 3 3" xfId="2353" xr:uid="{00000000-0005-0000-0000-0000DB130000}"/>
    <cellStyle name="Moneda 21 2 3 3 2" xfId="5922" xr:uid="{00000000-0005-0000-0000-0000DC130000}"/>
    <cellStyle name="Moneda 21 2 3 4" xfId="5923" xr:uid="{00000000-0005-0000-0000-0000DD130000}"/>
    <cellStyle name="Moneda 21 2 3 4 2" xfId="5924" xr:uid="{00000000-0005-0000-0000-0000DE130000}"/>
    <cellStyle name="Moneda 21 2 3 5" xfId="5925" xr:uid="{00000000-0005-0000-0000-0000DF130000}"/>
    <cellStyle name="Moneda 21 2 4" xfId="685" xr:uid="{00000000-0005-0000-0000-0000E0130000}"/>
    <cellStyle name="Moneda 21 2 4 2" xfId="2354" xr:uid="{00000000-0005-0000-0000-0000E1130000}"/>
    <cellStyle name="Moneda 21 2 4 2 2" xfId="5926" xr:uid="{00000000-0005-0000-0000-0000E2130000}"/>
    <cellStyle name="Moneda 21 2 4 3" xfId="2355" xr:uid="{00000000-0005-0000-0000-0000E3130000}"/>
    <cellStyle name="Moneda 21 2 4 3 2" xfId="5927" xr:uid="{00000000-0005-0000-0000-0000E4130000}"/>
    <cellStyle name="Moneda 21 2 4 4" xfId="5928" xr:uid="{00000000-0005-0000-0000-0000E5130000}"/>
    <cellStyle name="Moneda 21 2 4 4 2" xfId="5929" xr:uid="{00000000-0005-0000-0000-0000E6130000}"/>
    <cellStyle name="Moneda 21 2 4 5" xfId="5930" xr:uid="{00000000-0005-0000-0000-0000E7130000}"/>
    <cellStyle name="Moneda 21 2 5" xfId="2356" xr:uid="{00000000-0005-0000-0000-0000E8130000}"/>
    <cellStyle name="Moneda 21 2 5 2" xfId="5931" xr:uid="{00000000-0005-0000-0000-0000E9130000}"/>
    <cellStyle name="Moneda 21 2 6" xfId="2357" xr:uid="{00000000-0005-0000-0000-0000EA130000}"/>
    <cellStyle name="Moneda 21 2 6 2" xfId="5932" xr:uid="{00000000-0005-0000-0000-0000EB130000}"/>
    <cellStyle name="Moneda 21 2 7" xfId="2358" xr:uid="{00000000-0005-0000-0000-0000EC130000}"/>
    <cellStyle name="Moneda 21 2 7 2" xfId="5933" xr:uid="{00000000-0005-0000-0000-0000ED130000}"/>
    <cellStyle name="Moneda 21 2 8" xfId="5934" xr:uid="{00000000-0005-0000-0000-0000EE130000}"/>
    <cellStyle name="Moneda 21 3" xfId="127" xr:uid="{00000000-0005-0000-0000-0000EF130000}"/>
    <cellStyle name="Moneda 21 3 2" xfId="302" xr:uid="{00000000-0005-0000-0000-0000F0130000}"/>
    <cellStyle name="Moneda 21 3 2 2" xfId="589" xr:uid="{00000000-0005-0000-0000-0000F1130000}"/>
    <cellStyle name="Moneda 21 3 2 2 2" xfId="2359" xr:uid="{00000000-0005-0000-0000-0000F2130000}"/>
    <cellStyle name="Moneda 21 3 2 2 2 2" xfId="5935" xr:uid="{00000000-0005-0000-0000-0000F3130000}"/>
    <cellStyle name="Moneda 21 3 2 2 3" xfId="2360" xr:uid="{00000000-0005-0000-0000-0000F4130000}"/>
    <cellStyle name="Moneda 21 3 2 2 3 2" xfId="5936" xr:uid="{00000000-0005-0000-0000-0000F5130000}"/>
    <cellStyle name="Moneda 21 3 2 2 4" xfId="5937" xr:uid="{00000000-0005-0000-0000-0000F6130000}"/>
    <cellStyle name="Moneda 21 3 2 2 4 2" xfId="5938" xr:uid="{00000000-0005-0000-0000-0000F7130000}"/>
    <cellStyle name="Moneda 21 3 2 2 5" xfId="5939" xr:uid="{00000000-0005-0000-0000-0000F8130000}"/>
    <cellStyle name="Moneda 21 3 2 3" xfId="876" xr:uid="{00000000-0005-0000-0000-0000F9130000}"/>
    <cellStyle name="Moneda 21 3 2 3 2" xfId="2361" xr:uid="{00000000-0005-0000-0000-0000FA130000}"/>
    <cellStyle name="Moneda 21 3 2 3 2 2" xfId="5940" xr:uid="{00000000-0005-0000-0000-0000FB130000}"/>
    <cellStyle name="Moneda 21 3 2 3 3" xfId="2362" xr:uid="{00000000-0005-0000-0000-0000FC130000}"/>
    <cellStyle name="Moneda 21 3 2 3 3 2" xfId="5941" xr:uid="{00000000-0005-0000-0000-0000FD130000}"/>
    <cellStyle name="Moneda 21 3 2 3 4" xfId="5942" xr:uid="{00000000-0005-0000-0000-0000FE130000}"/>
    <cellStyle name="Moneda 21 3 2 3 4 2" xfId="5943" xr:uid="{00000000-0005-0000-0000-0000FF130000}"/>
    <cellStyle name="Moneda 21 3 2 3 5" xfId="5944" xr:uid="{00000000-0005-0000-0000-000000140000}"/>
    <cellStyle name="Moneda 21 3 2 4" xfId="2363" xr:uid="{00000000-0005-0000-0000-000001140000}"/>
    <cellStyle name="Moneda 21 3 2 4 2" xfId="5945" xr:uid="{00000000-0005-0000-0000-000002140000}"/>
    <cellStyle name="Moneda 21 3 2 5" xfId="2364" xr:uid="{00000000-0005-0000-0000-000003140000}"/>
    <cellStyle name="Moneda 21 3 2 5 2" xfId="5946" xr:uid="{00000000-0005-0000-0000-000004140000}"/>
    <cellStyle name="Moneda 21 3 2 6" xfId="2365" xr:uid="{00000000-0005-0000-0000-000005140000}"/>
    <cellStyle name="Moneda 21 3 2 6 2" xfId="5947" xr:uid="{00000000-0005-0000-0000-000006140000}"/>
    <cellStyle name="Moneda 21 3 2 7" xfId="5948" xr:uid="{00000000-0005-0000-0000-000007140000}"/>
    <cellStyle name="Moneda 21 3 3" xfId="414" xr:uid="{00000000-0005-0000-0000-000008140000}"/>
    <cellStyle name="Moneda 21 3 3 2" xfId="2366" xr:uid="{00000000-0005-0000-0000-000009140000}"/>
    <cellStyle name="Moneda 21 3 3 2 2" xfId="5949" xr:uid="{00000000-0005-0000-0000-00000A140000}"/>
    <cellStyle name="Moneda 21 3 3 3" xfId="2367" xr:uid="{00000000-0005-0000-0000-00000B140000}"/>
    <cellStyle name="Moneda 21 3 3 3 2" xfId="5950" xr:uid="{00000000-0005-0000-0000-00000C140000}"/>
    <cellStyle name="Moneda 21 3 3 4" xfId="5951" xr:uid="{00000000-0005-0000-0000-00000D140000}"/>
    <cellStyle name="Moneda 21 3 3 4 2" xfId="5952" xr:uid="{00000000-0005-0000-0000-00000E140000}"/>
    <cellStyle name="Moneda 21 3 3 5" xfId="5953" xr:uid="{00000000-0005-0000-0000-00000F140000}"/>
    <cellStyle name="Moneda 21 3 4" xfId="701" xr:uid="{00000000-0005-0000-0000-000010140000}"/>
    <cellStyle name="Moneda 21 3 4 2" xfId="2368" xr:uid="{00000000-0005-0000-0000-000011140000}"/>
    <cellStyle name="Moneda 21 3 4 2 2" xfId="5954" xr:uid="{00000000-0005-0000-0000-000012140000}"/>
    <cellStyle name="Moneda 21 3 4 3" xfId="2369" xr:uid="{00000000-0005-0000-0000-000013140000}"/>
    <cellStyle name="Moneda 21 3 4 3 2" xfId="5955" xr:uid="{00000000-0005-0000-0000-000014140000}"/>
    <cellStyle name="Moneda 21 3 4 4" xfId="5956" xr:uid="{00000000-0005-0000-0000-000015140000}"/>
    <cellStyle name="Moneda 21 3 4 4 2" xfId="5957" xr:uid="{00000000-0005-0000-0000-000016140000}"/>
    <cellStyle name="Moneda 21 3 4 5" xfId="5958" xr:uid="{00000000-0005-0000-0000-000017140000}"/>
    <cellStyle name="Moneda 21 3 5" xfId="2370" xr:uid="{00000000-0005-0000-0000-000018140000}"/>
    <cellStyle name="Moneda 21 3 5 2" xfId="5959" xr:uid="{00000000-0005-0000-0000-000019140000}"/>
    <cellStyle name="Moneda 21 3 6" xfId="2371" xr:uid="{00000000-0005-0000-0000-00001A140000}"/>
    <cellStyle name="Moneda 21 3 6 2" xfId="5960" xr:uid="{00000000-0005-0000-0000-00001B140000}"/>
    <cellStyle name="Moneda 21 3 7" xfId="2372" xr:uid="{00000000-0005-0000-0000-00001C140000}"/>
    <cellStyle name="Moneda 21 3 7 2" xfId="5961" xr:uid="{00000000-0005-0000-0000-00001D140000}"/>
    <cellStyle name="Moneda 21 3 8" xfId="5962" xr:uid="{00000000-0005-0000-0000-00001E140000}"/>
    <cellStyle name="Moneda 21 4" xfId="168" xr:uid="{00000000-0005-0000-0000-00001F140000}"/>
    <cellStyle name="Moneda 21 4 2" xfId="455" xr:uid="{00000000-0005-0000-0000-000020140000}"/>
    <cellStyle name="Moneda 21 4 2 2" xfId="2373" xr:uid="{00000000-0005-0000-0000-000021140000}"/>
    <cellStyle name="Moneda 21 4 2 2 2" xfId="5963" xr:uid="{00000000-0005-0000-0000-000022140000}"/>
    <cellStyle name="Moneda 21 4 2 3" xfId="2374" xr:uid="{00000000-0005-0000-0000-000023140000}"/>
    <cellStyle name="Moneda 21 4 2 3 2" xfId="5964" xr:uid="{00000000-0005-0000-0000-000024140000}"/>
    <cellStyle name="Moneda 21 4 2 4" xfId="5965" xr:uid="{00000000-0005-0000-0000-000025140000}"/>
    <cellStyle name="Moneda 21 4 2 4 2" xfId="5966" xr:uid="{00000000-0005-0000-0000-000026140000}"/>
    <cellStyle name="Moneda 21 4 2 5" xfId="5967" xr:uid="{00000000-0005-0000-0000-000027140000}"/>
    <cellStyle name="Moneda 21 4 3" xfId="742" xr:uid="{00000000-0005-0000-0000-000028140000}"/>
    <cellStyle name="Moneda 21 4 3 2" xfId="2375" xr:uid="{00000000-0005-0000-0000-000029140000}"/>
    <cellStyle name="Moneda 21 4 3 2 2" xfId="5968" xr:uid="{00000000-0005-0000-0000-00002A140000}"/>
    <cellStyle name="Moneda 21 4 3 3" xfId="2376" xr:uid="{00000000-0005-0000-0000-00002B140000}"/>
    <cellStyle name="Moneda 21 4 3 3 2" xfId="5969" xr:uid="{00000000-0005-0000-0000-00002C140000}"/>
    <cellStyle name="Moneda 21 4 3 4" xfId="5970" xr:uid="{00000000-0005-0000-0000-00002D140000}"/>
    <cellStyle name="Moneda 21 4 3 4 2" xfId="5971" xr:uid="{00000000-0005-0000-0000-00002E140000}"/>
    <cellStyle name="Moneda 21 4 3 5" xfId="5972" xr:uid="{00000000-0005-0000-0000-00002F140000}"/>
    <cellStyle name="Moneda 21 4 4" xfId="2377" xr:uid="{00000000-0005-0000-0000-000030140000}"/>
    <cellStyle name="Moneda 21 4 4 2" xfId="5973" xr:uid="{00000000-0005-0000-0000-000031140000}"/>
    <cellStyle name="Moneda 21 4 5" xfId="2378" xr:uid="{00000000-0005-0000-0000-000032140000}"/>
    <cellStyle name="Moneda 21 4 5 2" xfId="5974" xr:uid="{00000000-0005-0000-0000-000033140000}"/>
    <cellStyle name="Moneda 21 4 6" xfId="2379" xr:uid="{00000000-0005-0000-0000-000034140000}"/>
    <cellStyle name="Moneda 21 4 6 2" xfId="5975" xr:uid="{00000000-0005-0000-0000-000035140000}"/>
    <cellStyle name="Moneda 21 4 7" xfId="5976" xr:uid="{00000000-0005-0000-0000-000036140000}"/>
    <cellStyle name="Moneda 21 5" xfId="232" xr:uid="{00000000-0005-0000-0000-000037140000}"/>
    <cellStyle name="Moneda 21 5 2" xfId="519" xr:uid="{00000000-0005-0000-0000-000038140000}"/>
    <cellStyle name="Moneda 21 5 2 2" xfId="2380" xr:uid="{00000000-0005-0000-0000-000039140000}"/>
    <cellStyle name="Moneda 21 5 2 2 2" xfId="5977" xr:uid="{00000000-0005-0000-0000-00003A140000}"/>
    <cellStyle name="Moneda 21 5 2 3" xfId="2381" xr:uid="{00000000-0005-0000-0000-00003B140000}"/>
    <cellStyle name="Moneda 21 5 2 3 2" xfId="5978" xr:uid="{00000000-0005-0000-0000-00003C140000}"/>
    <cellStyle name="Moneda 21 5 2 4" xfId="5979" xr:uid="{00000000-0005-0000-0000-00003D140000}"/>
    <cellStyle name="Moneda 21 5 2 4 2" xfId="5980" xr:uid="{00000000-0005-0000-0000-00003E140000}"/>
    <cellStyle name="Moneda 21 5 2 5" xfId="5981" xr:uid="{00000000-0005-0000-0000-00003F140000}"/>
    <cellStyle name="Moneda 21 5 3" xfId="806" xr:uid="{00000000-0005-0000-0000-000040140000}"/>
    <cellStyle name="Moneda 21 5 3 2" xfId="2382" xr:uid="{00000000-0005-0000-0000-000041140000}"/>
    <cellStyle name="Moneda 21 5 3 2 2" xfId="5982" xr:uid="{00000000-0005-0000-0000-000042140000}"/>
    <cellStyle name="Moneda 21 5 3 3" xfId="2383" xr:uid="{00000000-0005-0000-0000-000043140000}"/>
    <cellStyle name="Moneda 21 5 3 3 2" xfId="5983" xr:uid="{00000000-0005-0000-0000-000044140000}"/>
    <cellStyle name="Moneda 21 5 3 4" xfId="5984" xr:uid="{00000000-0005-0000-0000-000045140000}"/>
    <cellStyle name="Moneda 21 5 3 4 2" xfId="5985" xr:uid="{00000000-0005-0000-0000-000046140000}"/>
    <cellStyle name="Moneda 21 5 3 5" xfId="5986" xr:uid="{00000000-0005-0000-0000-000047140000}"/>
    <cellStyle name="Moneda 21 5 4" xfId="2384" xr:uid="{00000000-0005-0000-0000-000048140000}"/>
    <cellStyle name="Moneda 21 5 4 2" xfId="5987" xr:uid="{00000000-0005-0000-0000-000049140000}"/>
    <cellStyle name="Moneda 21 5 5" xfId="2385" xr:uid="{00000000-0005-0000-0000-00004A140000}"/>
    <cellStyle name="Moneda 21 5 5 2" xfId="5988" xr:uid="{00000000-0005-0000-0000-00004B140000}"/>
    <cellStyle name="Moneda 21 5 6" xfId="2386" xr:uid="{00000000-0005-0000-0000-00004C140000}"/>
    <cellStyle name="Moneda 21 5 6 2" xfId="5989" xr:uid="{00000000-0005-0000-0000-00004D140000}"/>
    <cellStyle name="Moneda 21 5 7" xfId="5990" xr:uid="{00000000-0005-0000-0000-00004E140000}"/>
    <cellStyle name="Moneda 21 6" xfId="343" xr:uid="{00000000-0005-0000-0000-00004F140000}"/>
    <cellStyle name="Moneda 21 6 2" xfId="2387" xr:uid="{00000000-0005-0000-0000-000050140000}"/>
    <cellStyle name="Moneda 21 6 2 2" xfId="5991" xr:uid="{00000000-0005-0000-0000-000051140000}"/>
    <cellStyle name="Moneda 21 6 3" xfId="2388" xr:uid="{00000000-0005-0000-0000-000052140000}"/>
    <cellStyle name="Moneda 21 6 3 2" xfId="5992" xr:uid="{00000000-0005-0000-0000-000053140000}"/>
    <cellStyle name="Moneda 21 6 4" xfId="5993" xr:uid="{00000000-0005-0000-0000-000054140000}"/>
    <cellStyle name="Moneda 21 6 4 2" xfId="5994" xr:uid="{00000000-0005-0000-0000-000055140000}"/>
    <cellStyle name="Moneda 21 6 5" xfId="5995" xr:uid="{00000000-0005-0000-0000-000056140000}"/>
    <cellStyle name="Moneda 21 7" xfId="630" xr:uid="{00000000-0005-0000-0000-000057140000}"/>
    <cellStyle name="Moneda 21 7 2" xfId="2389" xr:uid="{00000000-0005-0000-0000-000058140000}"/>
    <cellStyle name="Moneda 21 7 2 2" xfId="5996" xr:uid="{00000000-0005-0000-0000-000059140000}"/>
    <cellStyle name="Moneda 21 7 3" xfId="2390" xr:uid="{00000000-0005-0000-0000-00005A140000}"/>
    <cellStyle name="Moneda 21 7 3 2" xfId="5997" xr:uid="{00000000-0005-0000-0000-00005B140000}"/>
    <cellStyle name="Moneda 21 7 4" xfId="5998" xr:uid="{00000000-0005-0000-0000-00005C140000}"/>
    <cellStyle name="Moneda 21 7 4 2" xfId="5999" xr:uid="{00000000-0005-0000-0000-00005D140000}"/>
    <cellStyle name="Moneda 21 7 5" xfId="6000" xr:uid="{00000000-0005-0000-0000-00005E140000}"/>
    <cellStyle name="Moneda 21 8" xfId="2391" xr:uid="{00000000-0005-0000-0000-00005F140000}"/>
    <cellStyle name="Moneda 21 8 2" xfId="6001" xr:uid="{00000000-0005-0000-0000-000060140000}"/>
    <cellStyle name="Moneda 21 9" xfId="2392" xr:uid="{00000000-0005-0000-0000-000061140000}"/>
    <cellStyle name="Moneda 21 9 2" xfId="6002" xr:uid="{00000000-0005-0000-0000-000062140000}"/>
    <cellStyle name="Moneda 22" xfId="54" xr:uid="{00000000-0005-0000-0000-000063140000}"/>
    <cellStyle name="Moneda 22 10" xfId="6003" xr:uid="{00000000-0005-0000-0000-000064140000}"/>
    <cellStyle name="Moneda 22 2" xfId="109" xr:uid="{00000000-0005-0000-0000-000065140000}"/>
    <cellStyle name="Moneda 22 2 2" xfId="285" xr:uid="{00000000-0005-0000-0000-000066140000}"/>
    <cellStyle name="Moneda 22 2 2 2" xfId="572" xr:uid="{00000000-0005-0000-0000-000067140000}"/>
    <cellStyle name="Moneda 22 2 2 2 2" xfId="2393" xr:uid="{00000000-0005-0000-0000-000068140000}"/>
    <cellStyle name="Moneda 22 2 2 2 2 2" xfId="6004" xr:uid="{00000000-0005-0000-0000-000069140000}"/>
    <cellStyle name="Moneda 22 2 2 2 3" xfId="2394" xr:uid="{00000000-0005-0000-0000-00006A140000}"/>
    <cellStyle name="Moneda 22 2 2 2 3 2" xfId="6005" xr:uid="{00000000-0005-0000-0000-00006B140000}"/>
    <cellStyle name="Moneda 22 2 2 2 4" xfId="6006" xr:uid="{00000000-0005-0000-0000-00006C140000}"/>
    <cellStyle name="Moneda 22 2 2 2 4 2" xfId="6007" xr:uid="{00000000-0005-0000-0000-00006D140000}"/>
    <cellStyle name="Moneda 22 2 2 2 5" xfId="6008" xr:uid="{00000000-0005-0000-0000-00006E140000}"/>
    <cellStyle name="Moneda 22 2 2 3" xfId="859" xr:uid="{00000000-0005-0000-0000-00006F140000}"/>
    <cellStyle name="Moneda 22 2 2 3 2" xfId="2395" xr:uid="{00000000-0005-0000-0000-000070140000}"/>
    <cellStyle name="Moneda 22 2 2 3 2 2" xfId="6009" xr:uid="{00000000-0005-0000-0000-000071140000}"/>
    <cellStyle name="Moneda 22 2 2 3 3" xfId="2396" xr:uid="{00000000-0005-0000-0000-000072140000}"/>
    <cellStyle name="Moneda 22 2 2 3 3 2" xfId="6010" xr:uid="{00000000-0005-0000-0000-000073140000}"/>
    <cellStyle name="Moneda 22 2 2 3 4" xfId="6011" xr:uid="{00000000-0005-0000-0000-000074140000}"/>
    <cellStyle name="Moneda 22 2 2 3 4 2" xfId="6012" xr:uid="{00000000-0005-0000-0000-000075140000}"/>
    <cellStyle name="Moneda 22 2 2 3 5" xfId="6013" xr:uid="{00000000-0005-0000-0000-000076140000}"/>
    <cellStyle name="Moneda 22 2 2 4" xfId="2397" xr:uid="{00000000-0005-0000-0000-000077140000}"/>
    <cellStyle name="Moneda 22 2 2 4 2" xfId="6014" xr:uid="{00000000-0005-0000-0000-000078140000}"/>
    <cellStyle name="Moneda 22 2 2 5" xfId="2398" xr:uid="{00000000-0005-0000-0000-000079140000}"/>
    <cellStyle name="Moneda 22 2 2 5 2" xfId="6015" xr:uid="{00000000-0005-0000-0000-00007A140000}"/>
    <cellStyle name="Moneda 22 2 2 6" xfId="2399" xr:uid="{00000000-0005-0000-0000-00007B140000}"/>
    <cellStyle name="Moneda 22 2 2 6 2" xfId="6016" xr:uid="{00000000-0005-0000-0000-00007C140000}"/>
    <cellStyle name="Moneda 22 2 2 7" xfId="6017" xr:uid="{00000000-0005-0000-0000-00007D140000}"/>
    <cellStyle name="Moneda 22 2 3" xfId="396" xr:uid="{00000000-0005-0000-0000-00007E140000}"/>
    <cellStyle name="Moneda 22 2 3 2" xfId="2400" xr:uid="{00000000-0005-0000-0000-00007F140000}"/>
    <cellStyle name="Moneda 22 2 3 2 2" xfId="6018" xr:uid="{00000000-0005-0000-0000-000080140000}"/>
    <cellStyle name="Moneda 22 2 3 3" xfId="2401" xr:uid="{00000000-0005-0000-0000-000081140000}"/>
    <cellStyle name="Moneda 22 2 3 3 2" xfId="6019" xr:uid="{00000000-0005-0000-0000-000082140000}"/>
    <cellStyle name="Moneda 22 2 3 4" xfId="6020" xr:uid="{00000000-0005-0000-0000-000083140000}"/>
    <cellStyle name="Moneda 22 2 3 4 2" xfId="6021" xr:uid="{00000000-0005-0000-0000-000084140000}"/>
    <cellStyle name="Moneda 22 2 3 5" xfId="6022" xr:uid="{00000000-0005-0000-0000-000085140000}"/>
    <cellStyle name="Moneda 22 2 4" xfId="683" xr:uid="{00000000-0005-0000-0000-000086140000}"/>
    <cellStyle name="Moneda 22 2 4 2" xfId="2402" xr:uid="{00000000-0005-0000-0000-000087140000}"/>
    <cellStyle name="Moneda 22 2 4 2 2" xfId="6023" xr:uid="{00000000-0005-0000-0000-000088140000}"/>
    <cellStyle name="Moneda 22 2 4 3" xfId="2403" xr:uid="{00000000-0005-0000-0000-000089140000}"/>
    <cellStyle name="Moneda 22 2 4 3 2" xfId="6024" xr:uid="{00000000-0005-0000-0000-00008A140000}"/>
    <cellStyle name="Moneda 22 2 4 4" xfId="6025" xr:uid="{00000000-0005-0000-0000-00008B140000}"/>
    <cellStyle name="Moneda 22 2 4 4 2" xfId="6026" xr:uid="{00000000-0005-0000-0000-00008C140000}"/>
    <cellStyle name="Moneda 22 2 4 5" xfId="6027" xr:uid="{00000000-0005-0000-0000-00008D140000}"/>
    <cellStyle name="Moneda 22 2 5" xfId="2404" xr:uid="{00000000-0005-0000-0000-00008E140000}"/>
    <cellStyle name="Moneda 22 2 5 2" xfId="6028" xr:uid="{00000000-0005-0000-0000-00008F140000}"/>
    <cellStyle name="Moneda 22 2 6" xfId="2405" xr:uid="{00000000-0005-0000-0000-000090140000}"/>
    <cellStyle name="Moneda 22 2 6 2" xfId="6029" xr:uid="{00000000-0005-0000-0000-000091140000}"/>
    <cellStyle name="Moneda 22 2 7" xfId="2406" xr:uid="{00000000-0005-0000-0000-000092140000}"/>
    <cellStyle name="Moneda 22 2 7 2" xfId="6030" xr:uid="{00000000-0005-0000-0000-000093140000}"/>
    <cellStyle name="Moneda 22 2 8" xfId="6031" xr:uid="{00000000-0005-0000-0000-000094140000}"/>
    <cellStyle name="Moneda 22 3" xfId="166" xr:uid="{00000000-0005-0000-0000-000095140000}"/>
    <cellStyle name="Moneda 22 3 2" xfId="453" xr:uid="{00000000-0005-0000-0000-000096140000}"/>
    <cellStyle name="Moneda 22 3 2 2" xfId="2407" xr:uid="{00000000-0005-0000-0000-000097140000}"/>
    <cellStyle name="Moneda 22 3 2 2 2" xfId="6032" xr:uid="{00000000-0005-0000-0000-000098140000}"/>
    <cellStyle name="Moneda 22 3 2 3" xfId="2408" xr:uid="{00000000-0005-0000-0000-000099140000}"/>
    <cellStyle name="Moneda 22 3 2 3 2" xfId="6033" xr:uid="{00000000-0005-0000-0000-00009A140000}"/>
    <cellStyle name="Moneda 22 3 2 4" xfId="6034" xr:uid="{00000000-0005-0000-0000-00009B140000}"/>
    <cellStyle name="Moneda 22 3 2 4 2" xfId="6035" xr:uid="{00000000-0005-0000-0000-00009C140000}"/>
    <cellStyle name="Moneda 22 3 2 5" xfId="6036" xr:uid="{00000000-0005-0000-0000-00009D140000}"/>
    <cellStyle name="Moneda 22 3 3" xfId="740" xr:uid="{00000000-0005-0000-0000-00009E140000}"/>
    <cellStyle name="Moneda 22 3 3 2" xfId="2409" xr:uid="{00000000-0005-0000-0000-00009F140000}"/>
    <cellStyle name="Moneda 22 3 3 2 2" xfId="6037" xr:uid="{00000000-0005-0000-0000-0000A0140000}"/>
    <cellStyle name="Moneda 22 3 3 3" xfId="2410" xr:uid="{00000000-0005-0000-0000-0000A1140000}"/>
    <cellStyle name="Moneda 22 3 3 3 2" xfId="6038" xr:uid="{00000000-0005-0000-0000-0000A2140000}"/>
    <cellStyle name="Moneda 22 3 3 4" xfId="6039" xr:uid="{00000000-0005-0000-0000-0000A3140000}"/>
    <cellStyle name="Moneda 22 3 3 4 2" xfId="6040" xr:uid="{00000000-0005-0000-0000-0000A4140000}"/>
    <cellStyle name="Moneda 22 3 3 5" xfId="6041" xr:uid="{00000000-0005-0000-0000-0000A5140000}"/>
    <cellStyle name="Moneda 22 3 4" xfId="2411" xr:uid="{00000000-0005-0000-0000-0000A6140000}"/>
    <cellStyle name="Moneda 22 3 4 2" xfId="6042" xr:uid="{00000000-0005-0000-0000-0000A7140000}"/>
    <cellStyle name="Moneda 22 3 5" xfId="2412" xr:uid="{00000000-0005-0000-0000-0000A8140000}"/>
    <cellStyle name="Moneda 22 3 5 2" xfId="6043" xr:uid="{00000000-0005-0000-0000-0000A9140000}"/>
    <cellStyle name="Moneda 22 3 6" xfId="2413" xr:uid="{00000000-0005-0000-0000-0000AA140000}"/>
    <cellStyle name="Moneda 22 3 6 2" xfId="6044" xr:uid="{00000000-0005-0000-0000-0000AB140000}"/>
    <cellStyle name="Moneda 22 3 7" xfId="6045" xr:uid="{00000000-0005-0000-0000-0000AC140000}"/>
    <cellStyle name="Moneda 22 4" xfId="230" xr:uid="{00000000-0005-0000-0000-0000AD140000}"/>
    <cellStyle name="Moneda 22 4 2" xfId="517" xr:uid="{00000000-0005-0000-0000-0000AE140000}"/>
    <cellStyle name="Moneda 22 4 2 2" xfId="2414" xr:uid="{00000000-0005-0000-0000-0000AF140000}"/>
    <cellStyle name="Moneda 22 4 2 2 2" xfId="6046" xr:uid="{00000000-0005-0000-0000-0000B0140000}"/>
    <cellStyle name="Moneda 22 4 2 3" xfId="2415" xr:uid="{00000000-0005-0000-0000-0000B1140000}"/>
    <cellStyle name="Moneda 22 4 2 3 2" xfId="6047" xr:uid="{00000000-0005-0000-0000-0000B2140000}"/>
    <cellStyle name="Moneda 22 4 2 4" xfId="6048" xr:uid="{00000000-0005-0000-0000-0000B3140000}"/>
    <cellStyle name="Moneda 22 4 2 4 2" xfId="6049" xr:uid="{00000000-0005-0000-0000-0000B4140000}"/>
    <cellStyle name="Moneda 22 4 2 5" xfId="6050" xr:uid="{00000000-0005-0000-0000-0000B5140000}"/>
    <cellStyle name="Moneda 22 4 3" xfId="804" xr:uid="{00000000-0005-0000-0000-0000B6140000}"/>
    <cellStyle name="Moneda 22 4 3 2" xfId="2416" xr:uid="{00000000-0005-0000-0000-0000B7140000}"/>
    <cellStyle name="Moneda 22 4 3 2 2" xfId="6051" xr:uid="{00000000-0005-0000-0000-0000B8140000}"/>
    <cellStyle name="Moneda 22 4 3 3" xfId="2417" xr:uid="{00000000-0005-0000-0000-0000B9140000}"/>
    <cellStyle name="Moneda 22 4 3 3 2" xfId="6052" xr:uid="{00000000-0005-0000-0000-0000BA140000}"/>
    <cellStyle name="Moneda 22 4 3 4" xfId="6053" xr:uid="{00000000-0005-0000-0000-0000BB140000}"/>
    <cellStyle name="Moneda 22 4 3 4 2" xfId="6054" xr:uid="{00000000-0005-0000-0000-0000BC140000}"/>
    <cellStyle name="Moneda 22 4 3 5" xfId="6055" xr:uid="{00000000-0005-0000-0000-0000BD140000}"/>
    <cellStyle name="Moneda 22 4 4" xfId="2418" xr:uid="{00000000-0005-0000-0000-0000BE140000}"/>
    <cellStyle name="Moneda 22 4 4 2" xfId="6056" xr:uid="{00000000-0005-0000-0000-0000BF140000}"/>
    <cellStyle name="Moneda 22 4 5" xfId="2419" xr:uid="{00000000-0005-0000-0000-0000C0140000}"/>
    <cellStyle name="Moneda 22 4 5 2" xfId="6057" xr:uid="{00000000-0005-0000-0000-0000C1140000}"/>
    <cellStyle name="Moneda 22 4 6" xfId="2420" xr:uid="{00000000-0005-0000-0000-0000C2140000}"/>
    <cellStyle name="Moneda 22 4 6 2" xfId="6058" xr:uid="{00000000-0005-0000-0000-0000C3140000}"/>
    <cellStyle name="Moneda 22 4 7" xfId="6059" xr:uid="{00000000-0005-0000-0000-0000C4140000}"/>
    <cellStyle name="Moneda 22 5" xfId="341" xr:uid="{00000000-0005-0000-0000-0000C5140000}"/>
    <cellStyle name="Moneda 22 5 2" xfId="2421" xr:uid="{00000000-0005-0000-0000-0000C6140000}"/>
    <cellStyle name="Moneda 22 5 2 2" xfId="6060" xr:uid="{00000000-0005-0000-0000-0000C7140000}"/>
    <cellStyle name="Moneda 22 5 3" xfId="2422" xr:uid="{00000000-0005-0000-0000-0000C8140000}"/>
    <cellStyle name="Moneda 22 5 3 2" xfId="6061" xr:uid="{00000000-0005-0000-0000-0000C9140000}"/>
    <cellStyle name="Moneda 22 5 4" xfId="6062" xr:uid="{00000000-0005-0000-0000-0000CA140000}"/>
    <cellStyle name="Moneda 22 5 4 2" xfId="6063" xr:uid="{00000000-0005-0000-0000-0000CB140000}"/>
    <cellStyle name="Moneda 22 5 5" xfId="6064" xr:uid="{00000000-0005-0000-0000-0000CC140000}"/>
    <cellStyle name="Moneda 22 6" xfId="628" xr:uid="{00000000-0005-0000-0000-0000CD140000}"/>
    <cellStyle name="Moneda 22 6 2" xfId="2423" xr:uid="{00000000-0005-0000-0000-0000CE140000}"/>
    <cellStyle name="Moneda 22 6 2 2" xfId="6065" xr:uid="{00000000-0005-0000-0000-0000CF140000}"/>
    <cellStyle name="Moneda 22 6 3" xfId="2424" xr:uid="{00000000-0005-0000-0000-0000D0140000}"/>
    <cellStyle name="Moneda 22 6 3 2" xfId="6066" xr:uid="{00000000-0005-0000-0000-0000D1140000}"/>
    <cellStyle name="Moneda 22 6 4" xfId="6067" xr:uid="{00000000-0005-0000-0000-0000D2140000}"/>
    <cellStyle name="Moneda 22 6 4 2" xfId="6068" xr:uid="{00000000-0005-0000-0000-0000D3140000}"/>
    <cellStyle name="Moneda 22 6 5" xfId="6069" xr:uid="{00000000-0005-0000-0000-0000D4140000}"/>
    <cellStyle name="Moneda 22 7" xfId="2425" xr:uid="{00000000-0005-0000-0000-0000D5140000}"/>
    <cellStyle name="Moneda 22 7 2" xfId="6070" xr:uid="{00000000-0005-0000-0000-0000D6140000}"/>
    <cellStyle name="Moneda 22 8" xfId="2426" xr:uid="{00000000-0005-0000-0000-0000D7140000}"/>
    <cellStyle name="Moneda 22 8 2" xfId="6071" xr:uid="{00000000-0005-0000-0000-0000D8140000}"/>
    <cellStyle name="Moneda 22 9" xfId="2427" xr:uid="{00000000-0005-0000-0000-0000D9140000}"/>
    <cellStyle name="Moneda 22 9 2" xfId="6072" xr:uid="{00000000-0005-0000-0000-0000DA140000}"/>
    <cellStyle name="Moneda 23" xfId="59" xr:uid="{00000000-0005-0000-0000-0000DB140000}"/>
    <cellStyle name="Moneda 23 10" xfId="6073" xr:uid="{00000000-0005-0000-0000-0000DC140000}"/>
    <cellStyle name="Moneda 23 2" xfId="114" xr:uid="{00000000-0005-0000-0000-0000DD140000}"/>
    <cellStyle name="Moneda 23 2 2" xfId="290" xr:uid="{00000000-0005-0000-0000-0000DE140000}"/>
    <cellStyle name="Moneda 23 2 2 2" xfId="577" xr:uid="{00000000-0005-0000-0000-0000DF140000}"/>
    <cellStyle name="Moneda 23 2 2 2 2" xfId="2428" xr:uid="{00000000-0005-0000-0000-0000E0140000}"/>
    <cellStyle name="Moneda 23 2 2 2 2 2" xfId="6074" xr:uid="{00000000-0005-0000-0000-0000E1140000}"/>
    <cellStyle name="Moneda 23 2 2 2 3" xfId="2429" xr:uid="{00000000-0005-0000-0000-0000E2140000}"/>
    <cellStyle name="Moneda 23 2 2 2 3 2" xfId="6075" xr:uid="{00000000-0005-0000-0000-0000E3140000}"/>
    <cellStyle name="Moneda 23 2 2 2 4" xfId="6076" xr:uid="{00000000-0005-0000-0000-0000E4140000}"/>
    <cellStyle name="Moneda 23 2 2 2 4 2" xfId="6077" xr:uid="{00000000-0005-0000-0000-0000E5140000}"/>
    <cellStyle name="Moneda 23 2 2 2 5" xfId="6078" xr:uid="{00000000-0005-0000-0000-0000E6140000}"/>
    <cellStyle name="Moneda 23 2 2 3" xfId="864" xr:uid="{00000000-0005-0000-0000-0000E7140000}"/>
    <cellStyle name="Moneda 23 2 2 3 2" xfId="2430" xr:uid="{00000000-0005-0000-0000-0000E8140000}"/>
    <cellStyle name="Moneda 23 2 2 3 2 2" xfId="6079" xr:uid="{00000000-0005-0000-0000-0000E9140000}"/>
    <cellStyle name="Moneda 23 2 2 3 3" xfId="2431" xr:uid="{00000000-0005-0000-0000-0000EA140000}"/>
    <cellStyle name="Moneda 23 2 2 3 3 2" xfId="6080" xr:uid="{00000000-0005-0000-0000-0000EB140000}"/>
    <cellStyle name="Moneda 23 2 2 3 4" xfId="6081" xr:uid="{00000000-0005-0000-0000-0000EC140000}"/>
    <cellStyle name="Moneda 23 2 2 3 4 2" xfId="6082" xr:uid="{00000000-0005-0000-0000-0000ED140000}"/>
    <cellStyle name="Moneda 23 2 2 3 5" xfId="6083" xr:uid="{00000000-0005-0000-0000-0000EE140000}"/>
    <cellStyle name="Moneda 23 2 2 4" xfId="2432" xr:uid="{00000000-0005-0000-0000-0000EF140000}"/>
    <cellStyle name="Moneda 23 2 2 4 2" xfId="6084" xr:uid="{00000000-0005-0000-0000-0000F0140000}"/>
    <cellStyle name="Moneda 23 2 2 5" xfId="2433" xr:uid="{00000000-0005-0000-0000-0000F1140000}"/>
    <cellStyle name="Moneda 23 2 2 5 2" xfId="6085" xr:uid="{00000000-0005-0000-0000-0000F2140000}"/>
    <cellStyle name="Moneda 23 2 2 6" xfId="2434" xr:uid="{00000000-0005-0000-0000-0000F3140000}"/>
    <cellStyle name="Moneda 23 2 2 6 2" xfId="6086" xr:uid="{00000000-0005-0000-0000-0000F4140000}"/>
    <cellStyle name="Moneda 23 2 2 7" xfId="6087" xr:uid="{00000000-0005-0000-0000-0000F5140000}"/>
    <cellStyle name="Moneda 23 2 3" xfId="401" xr:uid="{00000000-0005-0000-0000-0000F6140000}"/>
    <cellStyle name="Moneda 23 2 3 2" xfId="2435" xr:uid="{00000000-0005-0000-0000-0000F7140000}"/>
    <cellStyle name="Moneda 23 2 3 2 2" xfId="6088" xr:uid="{00000000-0005-0000-0000-0000F8140000}"/>
    <cellStyle name="Moneda 23 2 3 3" xfId="2436" xr:uid="{00000000-0005-0000-0000-0000F9140000}"/>
    <cellStyle name="Moneda 23 2 3 3 2" xfId="6089" xr:uid="{00000000-0005-0000-0000-0000FA140000}"/>
    <cellStyle name="Moneda 23 2 3 4" xfId="6090" xr:uid="{00000000-0005-0000-0000-0000FB140000}"/>
    <cellStyle name="Moneda 23 2 3 4 2" xfId="6091" xr:uid="{00000000-0005-0000-0000-0000FC140000}"/>
    <cellStyle name="Moneda 23 2 3 5" xfId="6092" xr:uid="{00000000-0005-0000-0000-0000FD140000}"/>
    <cellStyle name="Moneda 23 2 4" xfId="688" xr:uid="{00000000-0005-0000-0000-0000FE140000}"/>
    <cellStyle name="Moneda 23 2 4 2" xfId="2437" xr:uid="{00000000-0005-0000-0000-0000FF140000}"/>
    <cellStyle name="Moneda 23 2 4 2 2" xfId="6093" xr:uid="{00000000-0005-0000-0000-000000150000}"/>
    <cellStyle name="Moneda 23 2 4 3" xfId="2438" xr:uid="{00000000-0005-0000-0000-000001150000}"/>
    <cellStyle name="Moneda 23 2 4 3 2" xfId="6094" xr:uid="{00000000-0005-0000-0000-000002150000}"/>
    <cellStyle name="Moneda 23 2 4 4" xfId="6095" xr:uid="{00000000-0005-0000-0000-000003150000}"/>
    <cellStyle name="Moneda 23 2 4 4 2" xfId="6096" xr:uid="{00000000-0005-0000-0000-000004150000}"/>
    <cellStyle name="Moneda 23 2 4 5" xfId="6097" xr:uid="{00000000-0005-0000-0000-000005150000}"/>
    <cellStyle name="Moneda 23 2 5" xfId="2439" xr:uid="{00000000-0005-0000-0000-000006150000}"/>
    <cellStyle name="Moneda 23 2 5 2" xfId="6098" xr:uid="{00000000-0005-0000-0000-000007150000}"/>
    <cellStyle name="Moneda 23 2 6" xfId="2440" xr:uid="{00000000-0005-0000-0000-000008150000}"/>
    <cellStyle name="Moneda 23 2 6 2" xfId="6099" xr:uid="{00000000-0005-0000-0000-000009150000}"/>
    <cellStyle name="Moneda 23 2 7" xfId="2441" xr:uid="{00000000-0005-0000-0000-00000A150000}"/>
    <cellStyle name="Moneda 23 2 7 2" xfId="6100" xr:uid="{00000000-0005-0000-0000-00000B150000}"/>
    <cellStyle name="Moneda 23 2 8" xfId="6101" xr:uid="{00000000-0005-0000-0000-00000C150000}"/>
    <cellStyle name="Moneda 23 3" xfId="171" xr:uid="{00000000-0005-0000-0000-00000D150000}"/>
    <cellStyle name="Moneda 23 3 2" xfId="458" xr:uid="{00000000-0005-0000-0000-00000E150000}"/>
    <cellStyle name="Moneda 23 3 2 2" xfId="2442" xr:uid="{00000000-0005-0000-0000-00000F150000}"/>
    <cellStyle name="Moneda 23 3 2 2 2" xfId="6102" xr:uid="{00000000-0005-0000-0000-000010150000}"/>
    <cellStyle name="Moneda 23 3 2 3" xfId="2443" xr:uid="{00000000-0005-0000-0000-000011150000}"/>
    <cellStyle name="Moneda 23 3 2 3 2" xfId="6103" xr:uid="{00000000-0005-0000-0000-000012150000}"/>
    <cellStyle name="Moneda 23 3 2 4" xfId="6104" xr:uid="{00000000-0005-0000-0000-000013150000}"/>
    <cellStyle name="Moneda 23 3 2 4 2" xfId="6105" xr:uid="{00000000-0005-0000-0000-000014150000}"/>
    <cellStyle name="Moneda 23 3 2 5" xfId="6106" xr:uid="{00000000-0005-0000-0000-000015150000}"/>
    <cellStyle name="Moneda 23 3 3" xfId="745" xr:uid="{00000000-0005-0000-0000-000016150000}"/>
    <cellStyle name="Moneda 23 3 3 2" xfId="2444" xr:uid="{00000000-0005-0000-0000-000017150000}"/>
    <cellStyle name="Moneda 23 3 3 2 2" xfId="6107" xr:uid="{00000000-0005-0000-0000-000018150000}"/>
    <cellStyle name="Moneda 23 3 3 3" xfId="2445" xr:uid="{00000000-0005-0000-0000-000019150000}"/>
    <cellStyle name="Moneda 23 3 3 3 2" xfId="6108" xr:uid="{00000000-0005-0000-0000-00001A150000}"/>
    <cellStyle name="Moneda 23 3 3 4" xfId="6109" xr:uid="{00000000-0005-0000-0000-00001B150000}"/>
    <cellStyle name="Moneda 23 3 3 4 2" xfId="6110" xr:uid="{00000000-0005-0000-0000-00001C150000}"/>
    <cellStyle name="Moneda 23 3 3 5" xfId="6111" xr:uid="{00000000-0005-0000-0000-00001D150000}"/>
    <cellStyle name="Moneda 23 3 4" xfId="2446" xr:uid="{00000000-0005-0000-0000-00001E150000}"/>
    <cellStyle name="Moneda 23 3 4 2" xfId="6112" xr:uid="{00000000-0005-0000-0000-00001F150000}"/>
    <cellStyle name="Moneda 23 3 5" xfId="2447" xr:uid="{00000000-0005-0000-0000-000020150000}"/>
    <cellStyle name="Moneda 23 3 5 2" xfId="6113" xr:uid="{00000000-0005-0000-0000-000021150000}"/>
    <cellStyle name="Moneda 23 3 6" xfId="2448" xr:uid="{00000000-0005-0000-0000-000022150000}"/>
    <cellStyle name="Moneda 23 3 6 2" xfId="6114" xr:uid="{00000000-0005-0000-0000-000023150000}"/>
    <cellStyle name="Moneda 23 3 7" xfId="6115" xr:uid="{00000000-0005-0000-0000-000024150000}"/>
    <cellStyle name="Moneda 23 4" xfId="235" xr:uid="{00000000-0005-0000-0000-000025150000}"/>
    <cellStyle name="Moneda 23 4 2" xfId="522" xr:uid="{00000000-0005-0000-0000-000026150000}"/>
    <cellStyle name="Moneda 23 4 2 2" xfId="2449" xr:uid="{00000000-0005-0000-0000-000027150000}"/>
    <cellStyle name="Moneda 23 4 2 2 2" xfId="6116" xr:uid="{00000000-0005-0000-0000-000028150000}"/>
    <cellStyle name="Moneda 23 4 2 3" xfId="2450" xr:uid="{00000000-0005-0000-0000-000029150000}"/>
    <cellStyle name="Moneda 23 4 2 3 2" xfId="6117" xr:uid="{00000000-0005-0000-0000-00002A150000}"/>
    <cellStyle name="Moneda 23 4 2 4" xfId="6118" xr:uid="{00000000-0005-0000-0000-00002B150000}"/>
    <cellStyle name="Moneda 23 4 2 4 2" xfId="6119" xr:uid="{00000000-0005-0000-0000-00002C150000}"/>
    <cellStyle name="Moneda 23 4 2 5" xfId="6120" xr:uid="{00000000-0005-0000-0000-00002D150000}"/>
    <cellStyle name="Moneda 23 4 3" xfId="809" xr:uid="{00000000-0005-0000-0000-00002E150000}"/>
    <cellStyle name="Moneda 23 4 3 2" xfId="2451" xr:uid="{00000000-0005-0000-0000-00002F150000}"/>
    <cellStyle name="Moneda 23 4 3 2 2" xfId="6121" xr:uid="{00000000-0005-0000-0000-000030150000}"/>
    <cellStyle name="Moneda 23 4 3 3" xfId="2452" xr:uid="{00000000-0005-0000-0000-000031150000}"/>
    <cellStyle name="Moneda 23 4 3 3 2" xfId="6122" xr:uid="{00000000-0005-0000-0000-000032150000}"/>
    <cellStyle name="Moneda 23 4 3 4" xfId="6123" xr:uid="{00000000-0005-0000-0000-000033150000}"/>
    <cellStyle name="Moneda 23 4 3 4 2" xfId="6124" xr:uid="{00000000-0005-0000-0000-000034150000}"/>
    <cellStyle name="Moneda 23 4 3 5" xfId="6125" xr:uid="{00000000-0005-0000-0000-000035150000}"/>
    <cellStyle name="Moneda 23 4 4" xfId="2453" xr:uid="{00000000-0005-0000-0000-000036150000}"/>
    <cellStyle name="Moneda 23 4 4 2" xfId="6126" xr:uid="{00000000-0005-0000-0000-000037150000}"/>
    <cellStyle name="Moneda 23 4 5" xfId="2454" xr:uid="{00000000-0005-0000-0000-000038150000}"/>
    <cellStyle name="Moneda 23 4 5 2" xfId="6127" xr:uid="{00000000-0005-0000-0000-000039150000}"/>
    <cellStyle name="Moneda 23 4 6" xfId="2455" xr:uid="{00000000-0005-0000-0000-00003A150000}"/>
    <cellStyle name="Moneda 23 4 6 2" xfId="6128" xr:uid="{00000000-0005-0000-0000-00003B150000}"/>
    <cellStyle name="Moneda 23 4 7" xfId="6129" xr:uid="{00000000-0005-0000-0000-00003C150000}"/>
    <cellStyle name="Moneda 23 5" xfId="346" xr:uid="{00000000-0005-0000-0000-00003D150000}"/>
    <cellStyle name="Moneda 23 5 2" xfId="2456" xr:uid="{00000000-0005-0000-0000-00003E150000}"/>
    <cellStyle name="Moneda 23 5 2 2" xfId="6130" xr:uid="{00000000-0005-0000-0000-00003F150000}"/>
    <cellStyle name="Moneda 23 5 3" xfId="2457" xr:uid="{00000000-0005-0000-0000-000040150000}"/>
    <cellStyle name="Moneda 23 5 3 2" xfId="6131" xr:uid="{00000000-0005-0000-0000-000041150000}"/>
    <cellStyle name="Moneda 23 5 4" xfId="6132" xr:uid="{00000000-0005-0000-0000-000042150000}"/>
    <cellStyle name="Moneda 23 5 4 2" xfId="6133" xr:uid="{00000000-0005-0000-0000-000043150000}"/>
    <cellStyle name="Moneda 23 5 5" xfId="6134" xr:uid="{00000000-0005-0000-0000-000044150000}"/>
    <cellStyle name="Moneda 23 6" xfId="633" xr:uid="{00000000-0005-0000-0000-000045150000}"/>
    <cellStyle name="Moneda 23 6 2" xfId="2458" xr:uid="{00000000-0005-0000-0000-000046150000}"/>
    <cellStyle name="Moneda 23 6 2 2" xfId="6135" xr:uid="{00000000-0005-0000-0000-000047150000}"/>
    <cellStyle name="Moneda 23 6 3" xfId="2459" xr:uid="{00000000-0005-0000-0000-000048150000}"/>
    <cellStyle name="Moneda 23 6 3 2" xfId="6136" xr:uid="{00000000-0005-0000-0000-000049150000}"/>
    <cellStyle name="Moneda 23 6 4" xfId="6137" xr:uid="{00000000-0005-0000-0000-00004A150000}"/>
    <cellStyle name="Moneda 23 6 4 2" xfId="6138" xr:uid="{00000000-0005-0000-0000-00004B150000}"/>
    <cellStyle name="Moneda 23 6 5" xfId="6139" xr:uid="{00000000-0005-0000-0000-00004C150000}"/>
    <cellStyle name="Moneda 23 7" xfId="2460" xr:uid="{00000000-0005-0000-0000-00004D150000}"/>
    <cellStyle name="Moneda 23 7 2" xfId="6140" xr:uid="{00000000-0005-0000-0000-00004E150000}"/>
    <cellStyle name="Moneda 23 8" xfId="2461" xr:uid="{00000000-0005-0000-0000-00004F150000}"/>
    <cellStyle name="Moneda 23 8 2" xfId="6141" xr:uid="{00000000-0005-0000-0000-000050150000}"/>
    <cellStyle name="Moneda 23 9" xfId="2462" xr:uid="{00000000-0005-0000-0000-000051150000}"/>
    <cellStyle name="Moneda 23 9 2" xfId="6142" xr:uid="{00000000-0005-0000-0000-000052150000}"/>
    <cellStyle name="Moneda 24" xfId="57" xr:uid="{00000000-0005-0000-0000-000053150000}"/>
    <cellStyle name="Moneda 24 10" xfId="6143" xr:uid="{00000000-0005-0000-0000-000054150000}"/>
    <cellStyle name="Moneda 24 2" xfId="112" xr:uid="{00000000-0005-0000-0000-000055150000}"/>
    <cellStyle name="Moneda 24 2 2" xfId="288" xr:uid="{00000000-0005-0000-0000-000056150000}"/>
    <cellStyle name="Moneda 24 2 2 2" xfId="575" xr:uid="{00000000-0005-0000-0000-000057150000}"/>
    <cellStyle name="Moneda 24 2 2 2 2" xfId="2463" xr:uid="{00000000-0005-0000-0000-000058150000}"/>
    <cellStyle name="Moneda 24 2 2 2 2 2" xfId="6144" xr:uid="{00000000-0005-0000-0000-000059150000}"/>
    <cellStyle name="Moneda 24 2 2 2 3" xfId="2464" xr:uid="{00000000-0005-0000-0000-00005A150000}"/>
    <cellStyle name="Moneda 24 2 2 2 3 2" xfId="6145" xr:uid="{00000000-0005-0000-0000-00005B150000}"/>
    <cellStyle name="Moneda 24 2 2 2 4" xfId="6146" xr:uid="{00000000-0005-0000-0000-00005C150000}"/>
    <cellStyle name="Moneda 24 2 2 2 4 2" xfId="6147" xr:uid="{00000000-0005-0000-0000-00005D150000}"/>
    <cellStyle name="Moneda 24 2 2 2 5" xfId="6148" xr:uid="{00000000-0005-0000-0000-00005E150000}"/>
    <cellStyle name="Moneda 24 2 2 3" xfId="862" xr:uid="{00000000-0005-0000-0000-00005F150000}"/>
    <cellStyle name="Moneda 24 2 2 3 2" xfId="2465" xr:uid="{00000000-0005-0000-0000-000060150000}"/>
    <cellStyle name="Moneda 24 2 2 3 2 2" xfId="6149" xr:uid="{00000000-0005-0000-0000-000061150000}"/>
    <cellStyle name="Moneda 24 2 2 3 3" xfId="2466" xr:uid="{00000000-0005-0000-0000-000062150000}"/>
    <cellStyle name="Moneda 24 2 2 3 3 2" xfId="6150" xr:uid="{00000000-0005-0000-0000-000063150000}"/>
    <cellStyle name="Moneda 24 2 2 3 4" xfId="6151" xr:uid="{00000000-0005-0000-0000-000064150000}"/>
    <cellStyle name="Moneda 24 2 2 3 4 2" xfId="6152" xr:uid="{00000000-0005-0000-0000-000065150000}"/>
    <cellStyle name="Moneda 24 2 2 3 5" xfId="6153" xr:uid="{00000000-0005-0000-0000-000066150000}"/>
    <cellStyle name="Moneda 24 2 2 4" xfId="2467" xr:uid="{00000000-0005-0000-0000-000067150000}"/>
    <cellStyle name="Moneda 24 2 2 4 2" xfId="6154" xr:uid="{00000000-0005-0000-0000-000068150000}"/>
    <cellStyle name="Moneda 24 2 2 5" xfId="2468" xr:uid="{00000000-0005-0000-0000-000069150000}"/>
    <cellStyle name="Moneda 24 2 2 5 2" xfId="6155" xr:uid="{00000000-0005-0000-0000-00006A150000}"/>
    <cellStyle name="Moneda 24 2 2 6" xfId="2469" xr:uid="{00000000-0005-0000-0000-00006B150000}"/>
    <cellStyle name="Moneda 24 2 2 6 2" xfId="6156" xr:uid="{00000000-0005-0000-0000-00006C150000}"/>
    <cellStyle name="Moneda 24 2 2 7" xfId="6157" xr:uid="{00000000-0005-0000-0000-00006D150000}"/>
    <cellStyle name="Moneda 24 2 3" xfId="399" xr:uid="{00000000-0005-0000-0000-00006E150000}"/>
    <cellStyle name="Moneda 24 2 3 2" xfId="2470" xr:uid="{00000000-0005-0000-0000-00006F150000}"/>
    <cellStyle name="Moneda 24 2 3 2 2" xfId="6158" xr:uid="{00000000-0005-0000-0000-000070150000}"/>
    <cellStyle name="Moneda 24 2 3 3" xfId="2471" xr:uid="{00000000-0005-0000-0000-000071150000}"/>
    <cellStyle name="Moneda 24 2 3 3 2" xfId="6159" xr:uid="{00000000-0005-0000-0000-000072150000}"/>
    <cellStyle name="Moneda 24 2 3 4" xfId="6160" xr:uid="{00000000-0005-0000-0000-000073150000}"/>
    <cellStyle name="Moneda 24 2 3 4 2" xfId="6161" xr:uid="{00000000-0005-0000-0000-000074150000}"/>
    <cellStyle name="Moneda 24 2 3 5" xfId="6162" xr:uid="{00000000-0005-0000-0000-000075150000}"/>
    <cellStyle name="Moneda 24 2 4" xfId="686" xr:uid="{00000000-0005-0000-0000-000076150000}"/>
    <cellStyle name="Moneda 24 2 4 2" xfId="2472" xr:uid="{00000000-0005-0000-0000-000077150000}"/>
    <cellStyle name="Moneda 24 2 4 2 2" xfId="6163" xr:uid="{00000000-0005-0000-0000-000078150000}"/>
    <cellStyle name="Moneda 24 2 4 3" xfId="2473" xr:uid="{00000000-0005-0000-0000-000079150000}"/>
    <cellStyle name="Moneda 24 2 4 3 2" xfId="6164" xr:uid="{00000000-0005-0000-0000-00007A150000}"/>
    <cellStyle name="Moneda 24 2 4 4" xfId="6165" xr:uid="{00000000-0005-0000-0000-00007B150000}"/>
    <cellStyle name="Moneda 24 2 4 4 2" xfId="6166" xr:uid="{00000000-0005-0000-0000-00007C150000}"/>
    <cellStyle name="Moneda 24 2 4 5" xfId="6167" xr:uid="{00000000-0005-0000-0000-00007D150000}"/>
    <cellStyle name="Moneda 24 2 5" xfId="2474" xr:uid="{00000000-0005-0000-0000-00007E150000}"/>
    <cellStyle name="Moneda 24 2 5 2" xfId="6168" xr:uid="{00000000-0005-0000-0000-00007F150000}"/>
    <cellStyle name="Moneda 24 2 6" xfId="2475" xr:uid="{00000000-0005-0000-0000-000080150000}"/>
    <cellStyle name="Moneda 24 2 6 2" xfId="6169" xr:uid="{00000000-0005-0000-0000-000081150000}"/>
    <cellStyle name="Moneda 24 2 7" xfId="2476" xr:uid="{00000000-0005-0000-0000-000082150000}"/>
    <cellStyle name="Moneda 24 2 7 2" xfId="6170" xr:uid="{00000000-0005-0000-0000-000083150000}"/>
    <cellStyle name="Moneda 24 2 8" xfId="6171" xr:uid="{00000000-0005-0000-0000-000084150000}"/>
    <cellStyle name="Moneda 24 3" xfId="169" xr:uid="{00000000-0005-0000-0000-000085150000}"/>
    <cellStyle name="Moneda 24 3 2" xfId="456" xr:uid="{00000000-0005-0000-0000-000086150000}"/>
    <cellStyle name="Moneda 24 3 2 2" xfId="2477" xr:uid="{00000000-0005-0000-0000-000087150000}"/>
    <cellStyle name="Moneda 24 3 2 2 2" xfId="6172" xr:uid="{00000000-0005-0000-0000-000088150000}"/>
    <cellStyle name="Moneda 24 3 2 3" xfId="2478" xr:uid="{00000000-0005-0000-0000-000089150000}"/>
    <cellStyle name="Moneda 24 3 2 3 2" xfId="6173" xr:uid="{00000000-0005-0000-0000-00008A150000}"/>
    <cellStyle name="Moneda 24 3 2 4" xfId="6174" xr:uid="{00000000-0005-0000-0000-00008B150000}"/>
    <cellStyle name="Moneda 24 3 2 4 2" xfId="6175" xr:uid="{00000000-0005-0000-0000-00008C150000}"/>
    <cellStyle name="Moneda 24 3 2 5" xfId="6176" xr:uid="{00000000-0005-0000-0000-00008D150000}"/>
    <cellStyle name="Moneda 24 3 3" xfId="743" xr:uid="{00000000-0005-0000-0000-00008E150000}"/>
    <cellStyle name="Moneda 24 3 3 2" xfId="2479" xr:uid="{00000000-0005-0000-0000-00008F150000}"/>
    <cellStyle name="Moneda 24 3 3 2 2" xfId="6177" xr:uid="{00000000-0005-0000-0000-000090150000}"/>
    <cellStyle name="Moneda 24 3 3 3" xfId="2480" xr:uid="{00000000-0005-0000-0000-000091150000}"/>
    <cellStyle name="Moneda 24 3 3 3 2" xfId="6178" xr:uid="{00000000-0005-0000-0000-000092150000}"/>
    <cellStyle name="Moneda 24 3 3 4" xfId="6179" xr:uid="{00000000-0005-0000-0000-000093150000}"/>
    <cellStyle name="Moneda 24 3 3 4 2" xfId="6180" xr:uid="{00000000-0005-0000-0000-000094150000}"/>
    <cellStyle name="Moneda 24 3 3 5" xfId="6181" xr:uid="{00000000-0005-0000-0000-000095150000}"/>
    <cellStyle name="Moneda 24 3 4" xfId="2481" xr:uid="{00000000-0005-0000-0000-000096150000}"/>
    <cellStyle name="Moneda 24 3 4 2" xfId="6182" xr:uid="{00000000-0005-0000-0000-000097150000}"/>
    <cellStyle name="Moneda 24 3 5" xfId="2482" xr:uid="{00000000-0005-0000-0000-000098150000}"/>
    <cellStyle name="Moneda 24 3 5 2" xfId="6183" xr:uid="{00000000-0005-0000-0000-000099150000}"/>
    <cellStyle name="Moneda 24 3 6" xfId="2483" xr:uid="{00000000-0005-0000-0000-00009A150000}"/>
    <cellStyle name="Moneda 24 3 6 2" xfId="6184" xr:uid="{00000000-0005-0000-0000-00009B150000}"/>
    <cellStyle name="Moneda 24 3 7" xfId="6185" xr:uid="{00000000-0005-0000-0000-00009C150000}"/>
    <cellStyle name="Moneda 24 4" xfId="233" xr:uid="{00000000-0005-0000-0000-00009D150000}"/>
    <cellStyle name="Moneda 24 4 2" xfId="520" xr:uid="{00000000-0005-0000-0000-00009E150000}"/>
    <cellStyle name="Moneda 24 4 2 2" xfId="2484" xr:uid="{00000000-0005-0000-0000-00009F150000}"/>
    <cellStyle name="Moneda 24 4 2 2 2" xfId="6186" xr:uid="{00000000-0005-0000-0000-0000A0150000}"/>
    <cellStyle name="Moneda 24 4 2 3" xfId="2485" xr:uid="{00000000-0005-0000-0000-0000A1150000}"/>
    <cellStyle name="Moneda 24 4 2 3 2" xfId="6187" xr:uid="{00000000-0005-0000-0000-0000A2150000}"/>
    <cellStyle name="Moneda 24 4 2 4" xfId="6188" xr:uid="{00000000-0005-0000-0000-0000A3150000}"/>
    <cellStyle name="Moneda 24 4 2 4 2" xfId="6189" xr:uid="{00000000-0005-0000-0000-0000A4150000}"/>
    <cellStyle name="Moneda 24 4 2 5" xfId="6190" xr:uid="{00000000-0005-0000-0000-0000A5150000}"/>
    <cellStyle name="Moneda 24 4 3" xfId="807" xr:uid="{00000000-0005-0000-0000-0000A6150000}"/>
    <cellStyle name="Moneda 24 4 3 2" xfId="2486" xr:uid="{00000000-0005-0000-0000-0000A7150000}"/>
    <cellStyle name="Moneda 24 4 3 2 2" xfId="6191" xr:uid="{00000000-0005-0000-0000-0000A8150000}"/>
    <cellStyle name="Moneda 24 4 3 3" xfId="2487" xr:uid="{00000000-0005-0000-0000-0000A9150000}"/>
    <cellStyle name="Moneda 24 4 3 3 2" xfId="6192" xr:uid="{00000000-0005-0000-0000-0000AA150000}"/>
    <cellStyle name="Moneda 24 4 3 4" xfId="6193" xr:uid="{00000000-0005-0000-0000-0000AB150000}"/>
    <cellStyle name="Moneda 24 4 3 4 2" xfId="6194" xr:uid="{00000000-0005-0000-0000-0000AC150000}"/>
    <cellStyle name="Moneda 24 4 3 5" xfId="6195" xr:uid="{00000000-0005-0000-0000-0000AD150000}"/>
    <cellStyle name="Moneda 24 4 4" xfId="2488" xr:uid="{00000000-0005-0000-0000-0000AE150000}"/>
    <cellStyle name="Moneda 24 4 4 2" xfId="6196" xr:uid="{00000000-0005-0000-0000-0000AF150000}"/>
    <cellStyle name="Moneda 24 4 5" xfId="2489" xr:uid="{00000000-0005-0000-0000-0000B0150000}"/>
    <cellStyle name="Moneda 24 4 5 2" xfId="6197" xr:uid="{00000000-0005-0000-0000-0000B1150000}"/>
    <cellStyle name="Moneda 24 4 6" xfId="2490" xr:uid="{00000000-0005-0000-0000-0000B2150000}"/>
    <cellStyle name="Moneda 24 4 6 2" xfId="6198" xr:uid="{00000000-0005-0000-0000-0000B3150000}"/>
    <cellStyle name="Moneda 24 4 7" xfId="6199" xr:uid="{00000000-0005-0000-0000-0000B4150000}"/>
    <cellStyle name="Moneda 24 5" xfId="344" xr:uid="{00000000-0005-0000-0000-0000B5150000}"/>
    <cellStyle name="Moneda 24 5 2" xfId="2491" xr:uid="{00000000-0005-0000-0000-0000B6150000}"/>
    <cellStyle name="Moneda 24 5 2 2" xfId="6200" xr:uid="{00000000-0005-0000-0000-0000B7150000}"/>
    <cellStyle name="Moneda 24 5 3" xfId="2492" xr:uid="{00000000-0005-0000-0000-0000B8150000}"/>
    <cellStyle name="Moneda 24 5 3 2" xfId="6201" xr:uid="{00000000-0005-0000-0000-0000B9150000}"/>
    <cellStyle name="Moneda 24 5 4" xfId="6202" xr:uid="{00000000-0005-0000-0000-0000BA150000}"/>
    <cellStyle name="Moneda 24 5 4 2" xfId="6203" xr:uid="{00000000-0005-0000-0000-0000BB150000}"/>
    <cellStyle name="Moneda 24 5 5" xfId="6204" xr:uid="{00000000-0005-0000-0000-0000BC150000}"/>
    <cellStyle name="Moneda 24 6" xfId="631" xr:uid="{00000000-0005-0000-0000-0000BD150000}"/>
    <cellStyle name="Moneda 24 6 2" xfId="2493" xr:uid="{00000000-0005-0000-0000-0000BE150000}"/>
    <cellStyle name="Moneda 24 6 2 2" xfId="6205" xr:uid="{00000000-0005-0000-0000-0000BF150000}"/>
    <cellStyle name="Moneda 24 6 3" xfId="2494" xr:uid="{00000000-0005-0000-0000-0000C0150000}"/>
    <cellStyle name="Moneda 24 6 3 2" xfId="6206" xr:uid="{00000000-0005-0000-0000-0000C1150000}"/>
    <cellStyle name="Moneda 24 6 4" xfId="6207" xr:uid="{00000000-0005-0000-0000-0000C2150000}"/>
    <cellStyle name="Moneda 24 6 4 2" xfId="6208" xr:uid="{00000000-0005-0000-0000-0000C3150000}"/>
    <cellStyle name="Moneda 24 6 5" xfId="6209" xr:uid="{00000000-0005-0000-0000-0000C4150000}"/>
    <cellStyle name="Moneda 24 7" xfId="2495" xr:uid="{00000000-0005-0000-0000-0000C5150000}"/>
    <cellStyle name="Moneda 24 7 2" xfId="6210" xr:uid="{00000000-0005-0000-0000-0000C6150000}"/>
    <cellStyle name="Moneda 24 8" xfId="2496" xr:uid="{00000000-0005-0000-0000-0000C7150000}"/>
    <cellStyle name="Moneda 24 8 2" xfId="6211" xr:uid="{00000000-0005-0000-0000-0000C8150000}"/>
    <cellStyle name="Moneda 24 9" xfId="2497" xr:uid="{00000000-0005-0000-0000-0000C9150000}"/>
    <cellStyle name="Moneda 24 9 2" xfId="6212" xr:uid="{00000000-0005-0000-0000-0000CA150000}"/>
    <cellStyle name="Moneda 25" xfId="61" xr:uid="{00000000-0005-0000-0000-0000CB150000}"/>
    <cellStyle name="Moneda 25 10" xfId="6213" xr:uid="{00000000-0005-0000-0000-0000CC150000}"/>
    <cellStyle name="Moneda 25 2" xfId="116" xr:uid="{00000000-0005-0000-0000-0000CD150000}"/>
    <cellStyle name="Moneda 25 2 2" xfId="292" xr:uid="{00000000-0005-0000-0000-0000CE150000}"/>
    <cellStyle name="Moneda 25 2 2 2" xfId="579" xr:uid="{00000000-0005-0000-0000-0000CF150000}"/>
    <cellStyle name="Moneda 25 2 2 2 2" xfId="2498" xr:uid="{00000000-0005-0000-0000-0000D0150000}"/>
    <cellStyle name="Moneda 25 2 2 2 2 2" xfId="6214" xr:uid="{00000000-0005-0000-0000-0000D1150000}"/>
    <cellStyle name="Moneda 25 2 2 2 3" xfId="2499" xr:uid="{00000000-0005-0000-0000-0000D2150000}"/>
    <cellStyle name="Moneda 25 2 2 2 3 2" xfId="6215" xr:uid="{00000000-0005-0000-0000-0000D3150000}"/>
    <cellStyle name="Moneda 25 2 2 2 4" xfId="6216" xr:uid="{00000000-0005-0000-0000-0000D4150000}"/>
    <cellStyle name="Moneda 25 2 2 2 4 2" xfId="6217" xr:uid="{00000000-0005-0000-0000-0000D5150000}"/>
    <cellStyle name="Moneda 25 2 2 2 5" xfId="6218" xr:uid="{00000000-0005-0000-0000-0000D6150000}"/>
    <cellStyle name="Moneda 25 2 2 3" xfId="866" xr:uid="{00000000-0005-0000-0000-0000D7150000}"/>
    <cellStyle name="Moneda 25 2 2 3 2" xfId="2500" xr:uid="{00000000-0005-0000-0000-0000D8150000}"/>
    <cellStyle name="Moneda 25 2 2 3 2 2" xfId="6219" xr:uid="{00000000-0005-0000-0000-0000D9150000}"/>
    <cellStyle name="Moneda 25 2 2 3 3" xfId="2501" xr:uid="{00000000-0005-0000-0000-0000DA150000}"/>
    <cellStyle name="Moneda 25 2 2 3 3 2" xfId="6220" xr:uid="{00000000-0005-0000-0000-0000DB150000}"/>
    <cellStyle name="Moneda 25 2 2 3 4" xfId="6221" xr:uid="{00000000-0005-0000-0000-0000DC150000}"/>
    <cellStyle name="Moneda 25 2 2 3 4 2" xfId="6222" xr:uid="{00000000-0005-0000-0000-0000DD150000}"/>
    <cellStyle name="Moneda 25 2 2 3 5" xfId="6223" xr:uid="{00000000-0005-0000-0000-0000DE150000}"/>
    <cellStyle name="Moneda 25 2 2 4" xfId="2502" xr:uid="{00000000-0005-0000-0000-0000DF150000}"/>
    <cellStyle name="Moneda 25 2 2 4 2" xfId="6224" xr:uid="{00000000-0005-0000-0000-0000E0150000}"/>
    <cellStyle name="Moneda 25 2 2 5" xfId="2503" xr:uid="{00000000-0005-0000-0000-0000E1150000}"/>
    <cellStyle name="Moneda 25 2 2 5 2" xfId="6225" xr:uid="{00000000-0005-0000-0000-0000E2150000}"/>
    <cellStyle name="Moneda 25 2 2 6" xfId="2504" xr:uid="{00000000-0005-0000-0000-0000E3150000}"/>
    <cellStyle name="Moneda 25 2 2 6 2" xfId="6226" xr:uid="{00000000-0005-0000-0000-0000E4150000}"/>
    <cellStyle name="Moneda 25 2 2 7" xfId="6227" xr:uid="{00000000-0005-0000-0000-0000E5150000}"/>
    <cellStyle name="Moneda 25 2 3" xfId="403" xr:uid="{00000000-0005-0000-0000-0000E6150000}"/>
    <cellStyle name="Moneda 25 2 3 2" xfId="2505" xr:uid="{00000000-0005-0000-0000-0000E7150000}"/>
    <cellStyle name="Moneda 25 2 3 2 2" xfId="6228" xr:uid="{00000000-0005-0000-0000-0000E8150000}"/>
    <cellStyle name="Moneda 25 2 3 3" xfId="2506" xr:uid="{00000000-0005-0000-0000-0000E9150000}"/>
    <cellStyle name="Moneda 25 2 3 3 2" xfId="6229" xr:uid="{00000000-0005-0000-0000-0000EA150000}"/>
    <cellStyle name="Moneda 25 2 3 4" xfId="6230" xr:uid="{00000000-0005-0000-0000-0000EB150000}"/>
    <cellStyle name="Moneda 25 2 3 4 2" xfId="6231" xr:uid="{00000000-0005-0000-0000-0000EC150000}"/>
    <cellStyle name="Moneda 25 2 3 5" xfId="6232" xr:uid="{00000000-0005-0000-0000-0000ED150000}"/>
    <cellStyle name="Moneda 25 2 4" xfId="690" xr:uid="{00000000-0005-0000-0000-0000EE150000}"/>
    <cellStyle name="Moneda 25 2 4 2" xfId="2507" xr:uid="{00000000-0005-0000-0000-0000EF150000}"/>
    <cellStyle name="Moneda 25 2 4 2 2" xfId="6233" xr:uid="{00000000-0005-0000-0000-0000F0150000}"/>
    <cellStyle name="Moneda 25 2 4 3" xfId="2508" xr:uid="{00000000-0005-0000-0000-0000F1150000}"/>
    <cellStyle name="Moneda 25 2 4 3 2" xfId="6234" xr:uid="{00000000-0005-0000-0000-0000F2150000}"/>
    <cellStyle name="Moneda 25 2 4 4" xfId="6235" xr:uid="{00000000-0005-0000-0000-0000F3150000}"/>
    <cellStyle name="Moneda 25 2 4 4 2" xfId="6236" xr:uid="{00000000-0005-0000-0000-0000F4150000}"/>
    <cellStyle name="Moneda 25 2 4 5" xfId="6237" xr:uid="{00000000-0005-0000-0000-0000F5150000}"/>
    <cellStyle name="Moneda 25 2 5" xfId="2509" xr:uid="{00000000-0005-0000-0000-0000F6150000}"/>
    <cellStyle name="Moneda 25 2 5 2" xfId="6238" xr:uid="{00000000-0005-0000-0000-0000F7150000}"/>
    <cellStyle name="Moneda 25 2 6" xfId="2510" xr:uid="{00000000-0005-0000-0000-0000F8150000}"/>
    <cellStyle name="Moneda 25 2 6 2" xfId="6239" xr:uid="{00000000-0005-0000-0000-0000F9150000}"/>
    <cellStyle name="Moneda 25 2 7" xfId="2511" xr:uid="{00000000-0005-0000-0000-0000FA150000}"/>
    <cellStyle name="Moneda 25 2 7 2" xfId="6240" xr:uid="{00000000-0005-0000-0000-0000FB150000}"/>
    <cellStyle name="Moneda 25 2 8" xfId="6241" xr:uid="{00000000-0005-0000-0000-0000FC150000}"/>
    <cellStyle name="Moneda 25 3" xfId="173" xr:uid="{00000000-0005-0000-0000-0000FD150000}"/>
    <cellStyle name="Moneda 25 3 2" xfId="460" xr:uid="{00000000-0005-0000-0000-0000FE150000}"/>
    <cellStyle name="Moneda 25 3 2 2" xfId="2512" xr:uid="{00000000-0005-0000-0000-0000FF150000}"/>
    <cellStyle name="Moneda 25 3 2 2 2" xfId="6242" xr:uid="{00000000-0005-0000-0000-000000160000}"/>
    <cellStyle name="Moneda 25 3 2 3" xfId="2513" xr:uid="{00000000-0005-0000-0000-000001160000}"/>
    <cellStyle name="Moneda 25 3 2 3 2" xfId="6243" xr:uid="{00000000-0005-0000-0000-000002160000}"/>
    <cellStyle name="Moneda 25 3 2 4" xfId="6244" xr:uid="{00000000-0005-0000-0000-000003160000}"/>
    <cellStyle name="Moneda 25 3 2 4 2" xfId="6245" xr:uid="{00000000-0005-0000-0000-000004160000}"/>
    <cellStyle name="Moneda 25 3 2 5" xfId="6246" xr:uid="{00000000-0005-0000-0000-000005160000}"/>
    <cellStyle name="Moneda 25 3 3" xfId="747" xr:uid="{00000000-0005-0000-0000-000006160000}"/>
    <cellStyle name="Moneda 25 3 3 2" xfId="2514" xr:uid="{00000000-0005-0000-0000-000007160000}"/>
    <cellStyle name="Moneda 25 3 3 2 2" xfId="6247" xr:uid="{00000000-0005-0000-0000-000008160000}"/>
    <cellStyle name="Moneda 25 3 3 3" xfId="2515" xr:uid="{00000000-0005-0000-0000-000009160000}"/>
    <cellStyle name="Moneda 25 3 3 3 2" xfId="6248" xr:uid="{00000000-0005-0000-0000-00000A160000}"/>
    <cellStyle name="Moneda 25 3 3 4" xfId="6249" xr:uid="{00000000-0005-0000-0000-00000B160000}"/>
    <cellStyle name="Moneda 25 3 3 4 2" xfId="6250" xr:uid="{00000000-0005-0000-0000-00000C160000}"/>
    <cellStyle name="Moneda 25 3 3 5" xfId="6251" xr:uid="{00000000-0005-0000-0000-00000D160000}"/>
    <cellStyle name="Moneda 25 3 4" xfId="2516" xr:uid="{00000000-0005-0000-0000-00000E160000}"/>
    <cellStyle name="Moneda 25 3 4 2" xfId="6252" xr:uid="{00000000-0005-0000-0000-00000F160000}"/>
    <cellStyle name="Moneda 25 3 5" xfId="2517" xr:uid="{00000000-0005-0000-0000-000010160000}"/>
    <cellStyle name="Moneda 25 3 5 2" xfId="6253" xr:uid="{00000000-0005-0000-0000-000011160000}"/>
    <cellStyle name="Moneda 25 3 6" xfId="2518" xr:uid="{00000000-0005-0000-0000-000012160000}"/>
    <cellStyle name="Moneda 25 3 6 2" xfId="6254" xr:uid="{00000000-0005-0000-0000-000013160000}"/>
    <cellStyle name="Moneda 25 3 7" xfId="6255" xr:uid="{00000000-0005-0000-0000-000014160000}"/>
    <cellStyle name="Moneda 25 4" xfId="237" xr:uid="{00000000-0005-0000-0000-000015160000}"/>
    <cellStyle name="Moneda 25 4 2" xfId="524" xr:uid="{00000000-0005-0000-0000-000016160000}"/>
    <cellStyle name="Moneda 25 4 2 2" xfId="2519" xr:uid="{00000000-0005-0000-0000-000017160000}"/>
    <cellStyle name="Moneda 25 4 2 2 2" xfId="6256" xr:uid="{00000000-0005-0000-0000-000018160000}"/>
    <cellStyle name="Moneda 25 4 2 3" xfId="2520" xr:uid="{00000000-0005-0000-0000-000019160000}"/>
    <cellStyle name="Moneda 25 4 2 3 2" xfId="6257" xr:uid="{00000000-0005-0000-0000-00001A160000}"/>
    <cellStyle name="Moneda 25 4 2 4" xfId="6258" xr:uid="{00000000-0005-0000-0000-00001B160000}"/>
    <cellStyle name="Moneda 25 4 2 4 2" xfId="6259" xr:uid="{00000000-0005-0000-0000-00001C160000}"/>
    <cellStyle name="Moneda 25 4 2 5" xfId="6260" xr:uid="{00000000-0005-0000-0000-00001D160000}"/>
    <cellStyle name="Moneda 25 4 3" xfId="811" xr:uid="{00000000-0005-0000-0000-00001E160000}"/>
    <cellStyle name="Moneda 25 4 3 2" xfId="2521" xr:uid="{00000000-0005-0000-0000-00001F160000}"/>
    <cellStyle name="Moneda 25 4 3 2 2" xfId="6261" xr:uid="{00000000-0005-0000-0000-000020160000}"/>
    <cellStyle name="Moneda 25 4 3 3" xfId="2522" xr:uid="{00000000-0005-0000-0000-000021160000}"/>
    <cellStyle name="Moneda 25 4 3 3 2" xfId="6262" xr:uid="{00000000-0005-0000-0000-000022160000}"/>
    <cellStyle name="Moneda 25 4 3 4" xfId="6263" xr:uid="{00000000-0005-0000-0000-000023160000}"/>
    <cellStyle name="Moneda 25 4 3 4 2" xfId="6264" xr:uid="{00000000-0005-0000-0000-000024160000}"/>
    <cellStyle name="Moneda 25 4 3 5" xfId="6265" xr:uid="{00000000-0005-0000-0000-000025160000}"/>
    <cellStyle name="Moneda 25 4 4" xfId="2523" xr:uid="{00000000-0005-0000-0000-000026160000}"/>
    <cellStyle name="Moneda 25 4 4 2" xfId="6266" xr:uid="{00000000-0005-0000-0000-000027160000}"/>
    <cellStyle name="Moneda 25 4 5" xfId="2524" xr:uid="{00000000-0005-0000-0000-000028160000}"/>
    <cellStyle name="Moneda 25 4 5 2" xfId="6267" xr:uid="{00000000-0005-0000-0000-000029160000}"/>
    <cellStyle name="Moneda 25 4 6" xfId="2525" xr:uid="{00000000-0005-0000-0000-00002A160000}"/>
    <cellStyle name="Moneda 25 4 6 2" xfId="6268" xr:uid="{00000000-0005-0000-0000-00002B160000}"/>
    <cellStyle name="Moneda 25 4 7" xfId="6269" xr:uid="{00000000-0005-0000-0000-00002C160000}"/>
    <cellStyle name="Moneda 25 5" xfId="348" xr:uid="{00000000-0005-0000-0000-00002D160000}"/>
    <cellStyle name="Moneda 25 5 2" xfId="2526" xr:uid="{00000000-0005-0000-0000-00002E160000}"/>
    <cellStyle name="Moneda 25 5 2 2" xfId="6270" xr:uid="{00000000-0005-0000-0000-00002F160000}"/>
    <cellStyle name="Moneda 25 5 3" xfId="2527" xr:uid="{00000000-0005-0000-0000-000030160000}"/>
    <cellStyle name="Moneda 25 5 3 2" xfId="6271" xr:uid="{00000000-0005-0000-0000-000031160000}"/>
    <cellStyle name="Moneda 25 5 4" xfId="6272" xr:uid="{00000000-0005-0000-0000-000032160000}"/>
    <cellStyle name="Moneda 25 5 4 2" xfId="6273" xr:uid="{00000000-0005-0000-0000-000033160000}"/>
    <cellStyle name="Moneda 25 5 5" xfId="6274" xr:uid="{00000000-0005-0000-0000-000034160000}"/>
    <cellStyle name="Moneda 25 6" xfId="635" xr:uid="{00000000-0005-0000-0000-000035160000}"/>
    <cellStyle name="Moneda 25 6 2" xfId="2528" xr:uid="{00000000-0005-0000-0000-000036160000}"/>
    <cellStyle name="Moneda 25 6 2 2" xfId="6275" xr:uid="{00000000-0005-0000-0000-000037160000}"/>
    <cellStyle name="Moneda 25 6 3" xfId="2529" xr:uid="{00000000-0005-0000-0000-000038160000}"/>
    <cellStyle name="Moneda 25 6 3 2" xfId="6276" xr:uid="{00000000-0005-0000-0000-000039160000}"/>
    <cellStyle name="Moneda 25 6 4" xfId="6277" xr:uid="{00000000-0005-0000-0000-00003A160000}"/>
    <cellStyle name="Moneda 25 6 4 2" xfId="6278" xr:uid="{00000000-0005-0000-0000-00003B160000}"/>
    <cellStyle name="Moneda 25 6 5" xfId="6279" xr:uid="{00000000-0005-0000-0000-00003C160000}"/>
    <cellStyle name="Moneda 25 7" xfId="2530" xr:uid="{00000000-0005-0000-0000-00003D160000}"/>
    <cellStyle name="Moneda 25 7 2" xfId="6280" xr:uid="{00000000-0005-0000-0000-00003E160000}"/>
    <cellStyle name="Moneda 25 8" xfId="2531" xr:uid="{00000000-0005-0000-0000-00003F160000}"/>
    <cellStyle name="Moneda 25 8 2" xfId="6281" xr:uid="{00000000-0005-0000-0000-000040160000}"/>
    <cellStyle name="Moneda 25 9" xfId="2532" xr:uid="{00000000-0005-0000-0000-000041160000}"/>
    <cellStyle name="Moneda 25 9 2" xfId="6282" xr:uid="{00000000-0005-0000-0000-000042160000}"/>
    <cellStyle name="Moneda 26" xfId="64" xr:uid="{00000000-0005-0000-0000-000043160000}"/>
    <cellStyle name="Moneda 26 10" xfId="6283" xr:uid="{00000000-0005-0000-0000-000044160000}"/>
    <cellStyle name="Moneda 26 2" xfId="119" xr:uid="{00000000-0005-0000-0000-000045160000}"/>
    <cellStyle name="Moneda 26 2 2" xfId="295" xr:uid="{00000000-0005-0000-0000-000046160000}"/>
    <cellStyle name="Moneda 26 2 2 2" xfId="582" xr:uid="{00000000-0005-0000-0000-000047160000}"/>
    <cellStyle name="Moneda 26 2 2 2 2" xfId="2533" xr:uid="{00000000-0005-0000-0000-000048160000}"/>
    <cellStyle name="Moneda 26 2 2 2 2 2" xfId="6284" xr:uid="{00000000-0005-0000-0000-000049160000}"/>
    <cellStyle name="Moneda 26 2 2 2 3" xfId="2534" xr:uid="{00000000-0005-0000-0000-00004A160000}"/>
    <cellStyle name="Moneda 26 2 2 2 3 2" xfId="6285" xr:uid="{00000000-0005-0000-0000-00004B160000}"/>
    <cellStyle name="Moneda 26 2 2 2 4" xfId="6286" xr:uid="{00000000-0005-0000-0000-00004C160000}"/>
    <cellStyle name="Moneda 26 2 2 2 4 2" xfId="6287" xr:uid="{00000000-0005-0000-0000-00004D160000}"/>
    <cellStyle name="Moneda 26 2 2 2 5" xfId="6288" xr:uid="{00000000-0005-0000-0000-00004E160000}"/>
    <cellStyle name="Moneda 26 2 2 3" xfId="869" xr:uid="{00000000-0005-0000-0000-00004F160000}"/>
    <cellStyle name="Moneda 26 2 2 3 2" xfId="2535" xr:uid="{00000000-0005-0000-0000-000050160000}"/>
    <cellStyle name="Moneda 26 2 2 3 2 2" xfId="6289" xr:uid="{00000000-0005-0000-0000-000051160000}"/>
    <cellStyle name="Moneda 26 2 2 3 3" xfId="2536" xr:uid="{00000000-0005-0000-0000-000052160000}"/>
    <cellStyle name="Moneda 26 2 2 3 3 2" xfId="6290" xr:uid="{00000000-0005-0000-0000-000053160000}"/>
    <cellStyle name="Moneda 26 2 2 3 4" xfId="6291" xr:uid="{00000000-0005-0000-0000-000054160000}"/>
    <cellStyle name="Moneda 26 2 2 3 4 2" xfId="6292" xr:uid="{00000000-0005-0000-0000-000055160000}"/>
    <cellStyle name="Moneda 26 2 2 3 5" xfId="6293" xr:uid="{00000000-0005-0000-0000-000056160000}"/>
    <cellStyle name="Moneda 26 2 2 4" xfId="2537" xr:uid="{00000000-0005-0000-0000-000057160000}"/>
    <cellStyle name="Moneda 26 2 2 4 2" xfId="6294" xr:uid="{00000000-0005-0000-0000-000058160000}"/>
    <cellStyle name="Moneda 26 2 2 5" xfId="2538" xr:uid="{00000000-0005-0000-0000-000059160000}"/>
    <cellStyle name="Moneda 26 2 2 5 2" xfId="6295" xr:uid="{00000000-0005-0000-0000-00005A160000}"/>
    <cellStyle name="Moneda 26 2 2 6" xfId="2539" xr:uid="{00000000-0005-0000-0000-00005B160000}"/>
    <cellStyle name="Moneda 26 2 2 6 2" xfId="6296" xr:uid="{00000000-0005-0000-0000-00005C160000}"/>
    <cellStyle name="Moneda 26 2 2 7" xfId="6297" xr:uid="{00000000-0005-0000-0000-00005D160000}"/>
    <cellStyle name="Moneda 26 2 3" xfId="406" xr:uid="{00000000-0005-0000-0000-00005E160000}"/>
    <cellStyle name="Moneda 26 2 3 2" xfId="2540" xr:uid="{00000000-0005-0000-0000-00005F160000}"/>
    <cellStyle name="Moneda 26 2 3 2 2" xfId="6298" xr:uid="{00000000-0005-0000-0000-000060160000}"/>
    <cellStyle name="Moneda 26 2 3 3" xfId="2541" xr:uid="{00000000-0005-0000-0000-000061160000}"/>
    <cellStyle name="Moneda 26 2 3 3 2" xfId="6299" xr:uid="{00000000-0005-0000-0000-000062160000}"/>
    <cellStyle name="Moneda 26 2 3 4" xfId="6300" xr:uid="{00000000-0005-0000-0000-000063160000}"/>
    <cellStyle name="Moneda 26 2 3 4 2" xfId="6301" xr:uid="{00000000-0005-0000-0000-000064160000}"/>
    <cellStyle name="Moneda 26 2 3 5" xfId="6302" xr:uid="{00000000-0005-0000-0000-000065160000}"/>
    <cellStyle name="Moneda 26 2 4" xfId="693" xr:uid="{00000000-0005-0000-0000-000066160000}"/>
    <cellStyle name="Moneda 26 2 4 2" xfId="2542" xr:uid="{00000000-0005-0000-0000-000067160000}"/>
    <cellStyle name="Moneda 26 2 4 2 2" xfId="6303" xr:uid="{00000000-0005-0000-0000-000068160000}"/>
    <cellStyle name="Moneda 26 2 4 3" xfId="2543" xr:uid="{00000000-0005-0000-0000-000069160000}"/>
    <cellStyle name="Moneda 26 2 4 3 2" xfId="6304" xr:uid="{00000000-0005-0000-0000-00006A160000}"/>
    <cellStyle name="Moneda 26 2 4 4" xfId="6305" xr:uid="{00000000-0005-0000-0000-00006B160000}"/>
    <cellStyle name="Moneda 26 2 4 4 2" xfId="6306" xr:uid="{00000000-0005-0000-0000-00006C160000}"/>
    <cellStyle name="Moneda 26 2 4 5" xfId="6307" xr:uid="{00000000-0005-0000-0000-00006D160000}"/>
    <cellStyle name="Moneda 26 2 5" xfId="2544" xr:uid="{00000000-0005-0000-0000-00006E160000}"/>
    <cellStyle name="Moneda 26 2 5 2" xfId="6308" xr:uid="{00000000-0005-0000-0000-00006F160000}"/>
    <cellStyle name="Moneda 26 2 6" xfId="2545" xr:uid="{00000000-0005-0000-0000-000070160000}"/>
    <cellStyle name="Moneda 26 2 6 2" xfId="6309" xr:uid="{00000000-0005-0000-0000-000071160000}"/>
    <cellStyle name="Moneda 26 2 7" xfId="2546" xr:uid="{00000000-0005-0000-0000-000072160000}"/>
    <cellStyle name="Moneda 26 2 7 2" xfId="6310" xr:uid="{00000000-0005-0000-0000-000073160000}"/>
    <cellStyle name="Moneda 26 2 8" xfId="6311" xr:uid="{00000000-0005-0000-0000-000074160000}"/>
    <cellStyle name="Moneda 26 3" xfId="176" xr:uid="{00000000-0005-0000-0000-000075160000}"/>
    <cellStyle name="Moneda 26 3 2" xfId="463" xr:uid="{00000000-0005-0000-0000-000076160000}"/>
    <cellStyle name="Moneda 26 3 2 2" xfId="2547" xr:uid="{00000000-0005-0000-0000-000077160000}"/>
    <cellStyle name="Moneda 26 3 2 2 2" xfId="6312" xr:uid="{00000000-0005-0000-0000-000078160000}"/>
    <cellStyle name="Moneda 26 3 2 3" xfId="2548" xr:uid="{00000000-0005-0000-0000-000079160000}"/>
    <cellStyle name="Moneda 26 3 2 3 2" xfId="6313" xr:uid="{00000000-0005-0000-0000-00007A160000}"/>
    <cellStyle name="Moneda 26 3 2 4" xfId="6314" xr:uid="{00000000-0005-0000-0000-00007B160000}"/>
    <cellStyle name="Moneda 26 3 2 4 2" xfId="6315" xr:uid="{00000000-0005-0000-0000-00007C160000}"/>
    <cellStyle name="Moneda 26 3 2 5" xfId="6316" xr:uid="{00000000-0005-0000-0000-00007D160000}"/>
    <cellStyle name="Moneda 26 3 3" xfId="750" xr:uid="{00000000-0005-0000-0000-00007E160000}"/>
    <cellStyle name="Moneda 26 3 3 2" xfId="2549" xr:uid="{00000000-0005-0000-0000-00007F160000}"/>
    <cellStyle name="Moneda 26 3 3 2 2" xfId="6317" xr:uid="{00000000-0005-0000-0000-000080160000}"/>
    <cellStyle name="Moneda 26 3 3 3" xfId="2550" xr:uid="{00000000-0005-0000-0000-000081160000}"/>
    <cellStyle name="Moneda 26 3 3 3 2" xfId="6318" xr:uid="{00000000-0005-0000-0000-000082160000}"/>
    <cellStyle name="Moneda 26 3 3 4" xfId="6319" xr:uid="{00000000-0005-0000-0000-000083160000}"/>
    <cellStyle name="Moneda 26 3 3 4 2" xfId="6320" xr:uid="{00000000-0005-0000-0000-000084160000}"/>
    <cellStyle name="Moneda 26 3 3 5" xfId="6321" xr:uid="{00000000-0005-0000-0000-000085160000}"/>
    <cellStyle name="Moneda 26 3 4" xfId="2551" xr:uid="{00000000-0005-0000-0000-000086160000}"/>
    <cellStyle name="Moneda 26 3 4 2" xfId="6322" xr:uid="{00000000-0005-0000-0000-000087160000}"/>
    <cellStyle name="Moneda 26 3 5" xfId="2552" xr:uid="{00000000-0005-0000-0000-000088160000}"/>
    <cellStyle name="Moneda 26 3 5 2" xfId="6323" xr:uid="{00000000-0005-0000-0000-000089160000}"/>
    <cellStyle name="Moneda 26 3 6" xfId="2553" xr:uid="{00000000-0005-0000-0000-00008A160000}"/>
    <cellStyle name="Moneda 26 3 6 2" xfId="6324" xr:uid="{00000000-0005-0000-0000-00008B160000}"/>
    <cellStyle name="Moneda 26 3 7" xfId="6325" xr:uid="{00000000-0005-0000-0000-00008C160000}"/>
    <cellStyle name="Moneda 26 4" xfId="240" xr:uid="{00000000-0005-0000-0000-00008D160000}"/>
    <cellStyle name="Moneda 26 4 2" xfId="527" xr:uid="{00000000-0005-0000-0000-00008E160000}"/>
    <cellStyle name="Moneda 26 4 2 2" xfId="2554" xr:uid="{00000000-0005-0000-0000-00008F160000}"/>
    <cellStyle name="Moneda 26 4 2 2 2" xfId="6326" xr:uid="{00000000-0005-0000-0000-000090160000}"/>
    <cellStyle name="Moneda 26 4 2 3" xfId="2555" xr:uid="{00000000-0005-0000-0000-000091160000}"/>
    <cellStyle name="Moneda 26 4 2 3 2" xfId="6327" xr:uid="{00000000-0005-0000-0000-000092160000}"/>
    <cellStyle name="Moneda 26 4 2 4" xfId="6328" xr:uid="{00000000-0005-0000-0000-000093160000}"/>
    <cellStyle name="Moneda 26 4 2 4 2" xfId="6329" xr:uid="{00000000-0005-0000-0000-000094160000}"/>
    <cellStyle name="Moneda 26 4 2 5" xfId="6330" xr:uid="{00000000-0005-0000-0000-000095160000}"/>
    <cellStyle name="Moneda 26 4 3" xfId="814" xr:uid="{00000000-0005-0000-0000-000096160000}"/>
    <cellStyle name="Moneda 26 4 3 2" xfId="2556" xr:uid="{00000000-0005-0000-0000-000097160000}"/>
    <cellStyle name="Moneda 26 4 3 2 2" xfId="6331" xr:uid="{00000000-0005-0000-0000-000098160000}"/>
    <cellStyle name="Moneda 26 4 3 3" xfId="2557" xr:uid="{00000000-0005-0000-0000-000099160000}"/>
    <cellStyle name="Moneda 26 4 3 3 2" xfId="6332" xr:uid="{00000000-0005-0000-0000-00009A160000}"/>
    <cellStyle name="Moneda 26 4 3 4" xfId="6333" xr:uid="{00000000-0005-0000-0000-00009B160000}"/>
    <cellStyle name="Moneda 26 4 3 4 2" xfId="6334" xr:uid="{00000000-0005-0000-0000-00009C160000}"/>
    <cellStyle name="Moneda 26 4 3 5" xfId="6335" xr:uid="{00000000-0005-0000-0000-00009D160000}"/>
    <cellStyle name="Moneda 26 4 4" xfId="2558" xr:uid="{00000000-0005-0000-0000-00009E160000}"/>
    <cellStyle name="Moneda 26 4 4 2" xfId="6336" xr:uid="{00000000-0005-0000-0000-00009F160000}"/>
    <cellStyle name="Moneda 26 4 5" xfId="2559" xr:uid="{00000000-0005-0000-0000-0000A0160000}"/>
    <cellStyle name="Moneda 26 4 5 2" xfId="6337" xr:uid="{00000000-0005-0000-0000-0000A1160000}"/>
    <cellStyle name="Moneda 26 4 6" xfId="2560" xr:uid="{00000000-0005-0000-0000-0000A2160000}"/>
    <cellStyle name="Moneda 26 4 6 2" xfId="6338" xr:uid="{00000000-0005-0000-0000-0000A3160000}"/>
    <cellStyle name="Moneda 26 4 7" xfId="6339" xr:uid="{00000000-0005-0000-0000-0000A4160000}"/>
    <cellStyle name="Moneda 26 5" xfId="351" xr:uid="{00000000-0005-0000-0000-0000A5160000}"/>
    <cellStyle name="Moneda 26 5 2" xfId="2561" xr:uid="{00000000-0005-0000-0000-0000A6160000}"/>
    <cellStyle name="Moneda 26 5 2 2" xfId="6340" xr:uid="{00000000-0005-0000-0000-0000A7160000}"/>
    <cellStyle name="Moneda 26 5 3" xfId="2562" xr:uid="{00000000-0005-0000-0000-0000A8160000}"/>
    <cellStyle name="Moneda 26 5 3 2" xfId="6341" xr:uid="{00000000-0005-0000-0000-0000A9160000}"/>
    <cellStyle name="Moneda 26 5 4" xfId="6342" xr:uid="{00000000-0005-0000-0000-0000AA160000}"/>
    <cellStyle name="Moneda 26 5 4 2" xfId="6343" xr:uid="{00000000-0005-0000-0000-0000AB160000}"/>
    <cellStyle name="Moneda 26 5 5" xfId="6344" xr:uid="{00000000-0005-0000-0000-0000AC160000}"/>
    <cellStyle name="Moneda 26 6" xfId="638" xr:uid="{00000000-0005-0000-0000-0000AD160000}"/>
    <cellStyle name="Moneda 26 6 2" xfId="2563" xr:uid="{00000000-0005-0000-0000-0000AE160000}"/>
    <cellStyle name="Moneda 26 6 2 2" xfId="6345" xr:uid="{00000000-0005-0000-0000-0000AF160000}"/>
    <cellStyle name="Moneda 26 6 3" xfId="2564" xr:uid="{00000000-0005-0000-0000-0000B0160000}"/>
    <cellStyle name="Moneda 26 6 3 2" xfId="6346" xr:uid="{00000000-0005-0000-0000-0000B1160000}"/>
    <cellStyle name="Moneda 26 6 4" xfId="6347" xr:uid="{00000000-0005-0000-0000-0000B2160000}"/>
    <cellStyle name="Moneda 26 6 4 2" xfId="6348" xr:uid="{00000000-0005-0000-0000-0000B3160000}"/>
    <cellStyle name="Moneda 26 6 5" xfId="6349" xr:uid="{00000000-0005-0000-0000-0000B4160000}"/>
    <cellStyle name="Moneda 26 7" xfId="2565" xr:uid="{00000000-0005-0000-0000-0000B5160000}"/>
    <cellStyle name="Moneda 26 7 2" xfId="6350" xr:uid="{00000000-0005-0000-0000-0000B6160000}"/>
    <cellStyle name="Moneda 26 8" xfId="2566" xr:uid="{00000000-0005-0000-0000-0000B7160000}"/>
    <cellStyle name="Moneda 26 8 2" xfId="6351" xr:uid="{00000000-0005-0000-0000-0000B8160000}"/>
    <cellStyle name="Moneda 26 9" xfId="2567" xr:uid="{00000000-0005-0000-0000-0000B9160000}"/>
    <cellStyle name="Moneda 26 9 2" xfId="6352" xr:uid="{00000000-0005-0000-0000-0000BA160000}"/>
    <cellStyle name="Moneda 27" xfId="66" xr:uid="{00000000-0005-0000-0000-0000BB160000}"/>
    <cellStyle name="Moneda 27 10" xfId="6353" xr:uid="{00000000-0005-0000-0000-0000BC160000}"/>
    <cellStyle name="Moneda 27 2" xfId="121" xr:uid="{00000000-0005-0000-0000-0000BD160000}"/>
    <cellStyle name="Moneda 27 2 2" xfId="297" xr:uid="{00000000-0005-0000-0000-0000BE160000}"/>
    <cellStyle name="Moneda 27 2 2 2" xfId="584" xr:uid="{00000000-0005-0000-0000-0000BF160000}"/>
    <cellStyle name="Moneda 27 2 2 2 2" xfId="2568" xr:uid="{00000000-0005-0000-0000-0000C0160000}"/>
    <cellStyle name="Moneda 27 2 2 2 2 2" xfId="6354" xr:uid="{00000000-0005-0000-0000-0000C1160000}"/>
    <cellStyle name="Moneda 27 2 2 2 3" xfId="2569" xr:uid="{00000000-0005-0000-0000-0000C2160000}"/>
    <cellStyle name="Moneda 27 2 2 2 3 2" xfId="6355" xr:uid="{00000000-0005-0000-0000-0000C3160000}"/>
    <cellStyle name="Moneda 27 2 2 2 4" xfId="6356" xr:uid="{00000000-0005-0000-0000-0000C4160000}"/>
    <cellStyle name="Moneda 27 2 2 2 4 2" xfId="6357" xr:uid="{00000000-0005-0000-0000-0000C5160000}"/>
    <cellStyle name="Moneda 27 2 2 2 5" xfId="6358" xr:uid="{00000000-0005-0000-0000-0000C6160000}"/>
    <cellStyle name="Moneda 27 2 2 3" xfId="871" xr:uid="{00000000-0005-0000-0000-0000C7160000}"/>
    <cellStyle name="Moneda 27 2 2 3 2" xfId="2570" xr:uid="{00000000-0005-0000-0000-0000C8160000}"/>
    <cellStyle name="Moneda 27 2 2 3 2 2" xfId="6359" xr:uid="{00000000-0005-0000-0000-0000C9160000}"/>
    <cellStyle name="Moneda 27 2 2 3 3" xfId="2571" xr:uid="{00000000-0005-0000-0000-0000CA160000}"/>
    <cellStyle name="Moneda 27 2 2 3 3 2" xfId="6360" xr:uid="{00000000-0005-0000-0000-0000CB160000}"/>
    <cellStyle name="Moneda 27 2 2 3 4" xfId="6361" xr:uid="{00000000-0005-0000-0000-0000CC160000}"/>
    <cellStyle name="Moneda 27 2 2 3 4 2" xfId="6362" xr:uid="{00000000-0005-0000-0000-0000CD160000}"/>
    <cellStyle name="Moneda 27 2 2 3 5" xfId="6363" xr:uid="{00000000-0005-0000-0000-0000CE160000}"/>
    <cellStyle name="Moneda 27 2 2 4" xfId="2572" xr:uid="{00000000-0005-0000-0000-0000CF160000}"/>
    <cellStyle name="Moneda 27 2 2 4 2" xfId="6364" xr:uid="{00000000-0005-0000-0000-0000D0160000}"/>
    <cellStyle name="Moneda 27 2 2 5" xfId="2573" xr:uid="{00000000-0005-0000-0000-0000D1160000}"/>
    <cellStyle name="Moneda 27 2 2 5 2" xfId="6365" xr:uid="{00000000-0005-0000-0000-0000D2160000}"/>
    <cellStyle name="Moneda 27 2 2 6" xfId="2574" xr:uid="{00000000-0005-0000-0000-0000D3160000}"/>
    <cellStyle name="Moneda 27 2 2 6 2" xfId="6366" xr:uid="{00000000-0005-0000-0000-0000D4160000}"/>
    <cellStyle name="Moneda 27 2 2 7" xfId="6367" xr:uid="{00000000-0005-0000-0000-0000D5160000}"/>
    <cellStyle name="Moneda 27 2 3" xfId="408" xr:uid="{00000000-0005-0000-0000-0000D6160000}"/>
    <cellStyle name="Moneda 27 2 3 2" xfId="2575" xr:uid="{00000000-0005-0000-0000-0000D7160000}"/>
    <cellStyle name="Moneda 27 2 3 2 2" xfId="6368" xr:uid="{00000000-0005-0000-0000-0000D8160000}"/>
    <cellStyle name="Moneda 27 2 3 3" xfId="2576" xr:uid="{00000000-0005-0000-0000-0000D9160000}"/>
    <cellStyle name="Moneda 27 2 3 3 2" xfId="6369" xr:uid="{00000000-0005-0000-0000-0000DA160000}"/>
    <cellStyle name="Moneda 27 2 3 4" xfId="6370" xr:uid="{00000000-0005-0000-0000-0000DB160000}"/>
    <cellStyle name="Moneda 27 2 3 4 2" xfId="6371" xr:uid="{00000000-0005-0000-0000-0000DC160000}"/>
    <cellStyle name="Moneda 27 2 3 5" xfId="6372" xr:uid="{00000000-0005-0000-0000-0000DD160000}"/>
    <cellStyle name="Moneda 27 2 4" xfId="695" xr:uid="{00000000-0005-0000-0000-0000DE160000}"/>
    <cellStyle name="Moneda 27 2 4 2" xfId="2577" xr:uid="{00000000-0005-0000-0000-0000DF160000}"/>
    <cellStyle name="Moneda 27 2 4 2 2" xfId="6373" xr:uid="{00000000-0005-0000-0000-0000E0160000}"/>
    <cellStyle name="Moneda 27 2 4 3" xfId="2578" xr:uid="{00000000-0005-0000-0000-0000E1160000}"/>
    <cellStyle name="Moneda 27 2 4 3 2" xfId="6374" xr:uid="{00000000-0005-0000-0000-0000E2160000}"/>
    <cellStyle name="Moneda 27 2 4 4" xfId="6375" xr:uid="{00000000-0005-0000-0000-0000E3160000}"/>
    <cellStyle name="Moneda 27 2 4 4 2" xfId="6376" xr:uid="{00000000-0005-0000-0000-0000E4160000}"/>
    <cellStyle name="Moneda 27 2 4 5" xfId="6377" xr:uid="{00000000-0005-0000-0000-0000E5160000}"/>
    <cellStyle name="Moneda 27 2 5" xfId="2579" xr:uid="{00000000-0005-0000-0000-0000E6160000}"/>
    <cellStyle name="Moneda 27 2 5 2" xfId="6378" xr:uid="{00000000-0005-0000-0000-0000E7160000}"/>
    <cellStyle name="Moneda 27 2 6" xfId="2580" xr:uid="{00000000-0005-0000-0000-0000E8160000}"/>
    <cellStyle name="Moneda 27 2 6 2" xfId="6379" xr:uid="{00000000-0005-0000-0000-0000E9160000}"/>
    <cellStyle name="Moneda 27 2 7" xfId="2581" xr:uid="{00000000-0005-0000-0000-0000EA160000}"/>
    <cellStyle name="Moneda 27 2 7 2" xfId="6380" xr:uid="{00000000-0005-0000-0000-0000EB160000}"/>
    <cellStyle name="Moneda 27 2 8" xfId="6381" xr:uid="{00000000-0005-0000-0000-0000EC160000}"/>
    <cellStyle name="Moneda 27 3" xfId="178" xr:uid="{00000000-0005-0000-0000-0000ED160000}"/>
    <cellStyle name="Moneda 27 3 2" xfId="465" xr:uid="{00000000-0005-0000-0000-0000EE160000}"/>
    <cellStyle name="Moneda 27 3 2 2" xfId="2582" xr:uid="{00000000-0005-0000-0000-0000EF160000}"/>
    <cellStyle name="Moneda 27 3 2 2 2" xfId="6382" xr:uid="{00000000-0005-0000-0000-0000F0160000}"/>
    <cellStyle name="Moneda 27 3 2 3" xfId="2583" xr:uid="{00000000-0005-0000-0000-0000F1160000}"/>
    <cellStyle name="Moneda 27 3 2 3 2" xfId="6383" xr:uid="{00000000-0005-0000-0000-0000F2160000}"/>
    <cellStyle name="Moneda 27 3 2 4" xfId="6384" xr:uid="{00000000-0005-0000-0000-0000F3160000}"/>
    <cellStyle name="Moneda 27 3 2 4 2" xfId="6385" xr:uid="{00000000-0005-0000-0000-0000F4160000}"/>
    <cellStyle name="Moneda 27 3 2 5" xfId="6386" xr:uid="{00000000-0005-0000-0000-0000F5160000}"/>
    <cellStyle name="Moneda 27 3 3" xfId="752" xr:uid="{00000000-0005-0000-0000-0000F6160000}"/>
    <cellStyle name="Moneda 27 3 3 2" xfId="2584" xr:uid="{00000000-0005-0000-0000-0000F7160000}"/>
    <cellStyle name="Moneda 27 3 3 2 2" xfId="6387" xr:uid="{00000000-0005-0000-0000-0000F8160000}"/>
    <cellStyle name="Moneda 27 3 3 3" xfId="2585" xr:uid="{00000000-0005-0000-0000-0000F9160000}"/>
    <cellStyle name="Moneda 27 3 3 3 2" xfId="6388" xr:uid="{00000000-0005-0000-0000-0000FA160000}"/>
    <cellStyle name="Moneda 27 3 3 4" xfId="6389" xr:uid="{00000000-0005-0000-0000-0000FB160000}"/>
    <cellStyle name="Moneda 27 3 3 4 2" xfId="6390" xr:uid="{00000000-0005-0000-0000-0000FC160000}"/>
    <cellStyle name="Moneda 27 3 3 5" xfId="6391" xr:uid="{00000000-0005-0000-0000-0000FD160000}"/>
    <cellStyle name="Moneda 27 3 4" xfId="2586" xr:uid="{00000000-0005-0000-0000-0000FE160000}"/>
    <cellStyle name="Moneda 27 3 4 2" xfId="6392" xr:uid="{00000000-0005-0000-0000-0000FF160000}"/>
    <cellStyle name="Moneda 27 3 5" xfId="2587" xr:uid="{00000000-0005-0000-0000-000000170000}"/>
    <cellStyle name="Moneda 27 3 5 2" xfId="6393" xr:uid="{00000000-0005-0000-0000-000001170000}"/>
    <cellStyle name="Moneda 27 3 6" xfId="2588" xr:uid="{00000000-0005-0000-0000-000002170000}"/>
    <cellStyle name="Moneda 27 3 6 2" xfId="6394" xr:uid="{00000000-0005-0000-0000-000003170000}"/>
    <cellStyle name="Moneda 27 3 7" xfId="6395" xr:uid="{00000000-0005-0000-0000-000004170000}"/>
    <cellStyle name="Moneda 27 4" xfId="242" xr:uid="{00000000-0005-0000-0000-000005170000}"/>
    <cellStyle name="Moneda 27 4 2" xfId="529" xr:uid="{00000000-0005-0000-0000-000006170000}"/>
    <cellStyle name="Moneda 27 4 2 2" xfId="2589" xr:uid="{00000000-0005-0000-0000-000007170000}"/>
    <cellStyle name="Moneda 27 4 2 2 2" xfId="6396" xr:uid="{00000000-0005-0000-0000-000008170000}"/>
    <cellStyle name="Moneda 27 4 2 3" xfId="2590" xr:uid="{00000000-0005-0000-0000-000009170000}"/>
    <cellStyle name="Moneda 27 4 2 3 2" xfId="6397" xr:uid="{00000000-0005-0000-0000-00000A170000}"/>
    <cellStyle name="Moneda 27 4 2 4" xfId="6398" xr:uid="{00000000-0005-0000-0000-00000B170000}"/>
    <cellStyle name="Moneda 27 4 2 4 2" xfId="6399" xr:uid="{00000000-0005-0000-0000-00000C170000}"/>
    <cellStyle name="Moneda 27 4 2 5" xfId="6400" xr:uid="{00000000-0005-0000-0000-00000D170000}"/>
    <cellStyle name="Moneda 27 4 3" xfId="816" xr:uid="{00000000-0005-0000-0000-00000E170000}"/>
    <cellStyle name="Moneda 27 4 3 2" xfId="2591" xr:uid="{00000000-0005-0000-0000-00000F170000}"/>
    <cellStyle name="Moneda 27 4 3 2 2" xfId="6401" xr:uid="{00000000-0005-0000-0000-000010170000}"/>
    <cellStyle name="Moneda 27 4 3 3" xfId="2592" xr:uid="{00000000-0005-0000-0000-000011170000}"/>
    <cellStyle name="Moneda 27 4 3 3 2" xfId="6402" xr:uid="{00000000-0005-0000-0000-000012170000}"/>
    <cellStyle name="Moneda 27 4 3 4" xfId="6403" xr:uid="{00000000-0005-0000-0000-000013170000}"/>
    <cellStyle name="Moneda 27 4 3 4 2" xfId="6404" xr:uid="{00000000-0005-0000-0000-000014170000}"/>
    <cellStyle name="Moneda 27 4 3 5" xfId="6405" xr:uid="{00000000-0005-0000-0000-000015170000}"/>
    <cellStyle name="Moneda 27 4 4" xfId="2593" xr:uid="{00000000-0005-0000-0000-000016170000}"/>
    <cellStyle name="Moneda 27 4 4 2" xfId="6406" xr:uid="{00000000-0005-0000-0000-000017170000}"/>
    <cellStyle name="Moneda 27 4 5" xfId="2594" xr:uid="{00000000-0005-0000-0000-000018170000}"/>
    <cellStyle name="Moneda 27 4 5 2" xfId="6407" xr:uid="{00000000-0005-0000-0000-000019170000}"/>
    <cellStyle name="Moneda 27 4 6" xfId="2595" xr:uid="{00000000-0005-0000-0000-00001A170000}"/>
    <cellStyle name="Moneda 27 4 6 2" xfId="6408" xr:uid="{00000000-0005-0000-0000-00001B170000}"/>
    <cellStyle name="Moneda 27 4 7" xfId="6409" xr:uid="{00000000-0005-0000-0000-00001C170000}"/>
    <cellStyle name="Moneda 27 5" xfId="353" xr:uid="{00000000-0005-0000-0000-00001D170000}"/>
    <cellStyle name="Moneda 27 5 2" xfId="2596" xr:uid="{00000000-0005-0000-0000-00001E170000}"/>
    <cellStyle name="Moneda 27 5 2 2" xfId="6410" xr:uid="{00000000-0005-0000-0000-00001F170000}"/>
    <cellStyle name="Moneda 27 5 3" xfId="2597" xr:uid="{00000000-0005-0000-0000-000020170000}"/>
    <cellStyle name="Moneda 27 5 3 2" xfId="6411" xr:uid="{00000000-0005-0000-0000-000021170000}"/>
    <cellStyle name="Moneda 27 5 4" xfId="6412" xr:uid="{00000000-0005-0000-0000-000022170000}"/>
    <cellStyle name="Moneda 27 5 4 2" xfId="6413" xr:uid="{00000000-0005-0000-0000-000023170000}"/>
    <cellStyle name="Moneda 27 5 5" xfId="6414" xr:uid="{00000000-0005-0000-0000-000024170000}"/>
    <cellStyle name="Moneda 27 6" xfId="640" xr:uid="{00000000-0005-0000-0000-000025170000}"/>
    <cellStyle name="Moneda 27 6 2" xfId="2598" xr:uid="{00000000-0005-0000-0000-000026170000}"/>
    <cellStyle name="Moneda 27 6 2 2" xfId="6415" xr:uid="{00000000-0005-0000-0000-000027170000}"/>
    <cellStyle name="Moneda 27 6 3" xfId="2599" xr:uid="{00000000-0005-0000-0000-000028170000}"/>
    <cellStyle name="Moneda 27 6 3 2" xfId="6416" xr:uid="{00000000-0005-0000-0000-000029170000}"/>
    <cellStyle name="Moneda 27 6 4" xfId="6417" xr:uid="{00000000-0005-0000-0000-00002A170000}"/>
    <cellStyle name="Moneda 27 6 4 2" xfId="6418" xr:uid="{00000000-0005-0000-0000-00002B170000}"/>
    <cellStyle name="Moneda 27 6 5" xfId="6419" xr:uid="{00000000-0005-0000-0000-00002C170000}"/>
    <cellStyle name="Moneda 27 7" xfId="2600" xr:uid="{00000000-0005-0000-0000-00002D170000}"/>
    <cellStyle name="Moneda 27 7 2" xfId="6420" xr:uid="{00000000-0005-0000-0000-00002E170000}"/>
    <cellStyle name="Moneda 27 8" xfId="2601" xr:uid="{00000000-0005-0000-0000-00002F170000}"/>
    <cellStyle name="Moneda 27 8 2" xfId="6421" xr:uid="{00000000-0005-0000-0000-000030170000}"/>
    <cellStyle name="Moneda 27 9" xfId="2602" xr:uid="{00000000-0005-0000-0000-000031170000}"/>
    <cellStyle name="Moneda 27 9 2" xfId="6422" xr:uid="{00000000-0005-0000-0000-000032170000}"/>
    <cellStyle name="Moneda 28" xfId="67" xr:uid="{00000000-0005-0000-0000-000033170000}"/>
    <cellStyle name="Moneda 28 10" xfId="6423" xr:uid="{00000000-0005-0000-0000-000034170000}"/>
    <cellStyle name="Moneda 28 2" xfId="122" xr:uid="{00000000-0005-0000-0000-000035170000}"/>
    <cellStyle name="Moneda 28 2 2" xfId="298" xr:uid="{00000000-0005-0000-0000-000036170000}"/>
    <cellStyle name="Moneda 28 2 2 2" xfId="585" xr:uid="{00000000-0005-0000-0000-000037170000}"/>
    <cellStyle name="Moneda 28 2 2 2 2" xfId="2603" xr:uid="{00000000-0005-0000-0000-000038170000}"/>
    <cellStyle name="Moneda 28 2 2 2 2 2" xfId="6424" xr:uid="{00000000-0005-0000-0000-000039170000}"/>
    <cellStyle name="Moneda 28 2 2 2 3" xfId="2604" xr:uid="{00000000-0005-0000-0000-00003A170000}"/>
    <cellStyle name="Moneda 28 2 2 2 3 2" xfId="6425" xr:uid="{00000000-0005-0000-0000-00003B170000}"/>
    <cellStyle name="Moneda 28 2 2 2 4" xfId="6426" xr:uid="{00000000-0005-0000-0000-00003C170000}"/>
    <cellStyle name="Moneda 28 2 2 2 4 2" xfId="6427" xr:uid="{00000000-0005-0000-0000-00003D170000}"/>
    <cellStyle name="Moneda 28 2 2 2 5" xfId="6428" xr:uid="{00000000-0005-0000-0000-00003E170000}"/>
    <cellStyle name="Moneda 28 2 2 3" xfId="872" xr:uid="{00000000-0005-0000-0000-00003F170000}"/>
    <cellStyle name="Moneda 28 2 2 3 2" xfId="2605" xr:uid="{00000000-0005-0000-0000-000040170000}"/>
    <cellStyle name="Moneda 28 2 2 3 2 2" xfId="6429" xr:uid="{00000000-0005-0000-0000-000041170000}"/>
    <cellStyle name="Moneda 28 2 2 3 3" xfId="2606" xr:uid="{00000000-0005-0000-0000-000042170000}"/>
    <cellStyle name="Moneda 28 2 2 3 3 2" xfId="6430" xr:uid="{00000000-0005-0000-0000-000043170000}"/>
    <cellStyle name="Moneda 28 2 2 3 4" xfId="6431" xr:uid="{00000000-0005-0000-0000-000044170000}"/>
    <cellStyle name="Moneda 28 2 2 3 4 2" xfId="6432" xr:uid="{00000000-0005-0000-0000-000045170000}"/>
    <cellStyle name="Moneda 28 2 2 3 5" xfId="6433" xr:uid="{00000000-0005-0000-0000-000046170000}"/>
    <cellStyle name="Moneda 28 2 2 4" xfId="2607" xr:uid="{00000000-0005-0000-0000-000047170000}"/>
    <cellStyle name="Moneda 28 2 2 4 2" xfId="6434" xr:uid="{00000000-0005-0000-0000-000048170000}"/>
    <cellStyle name="Moneda 28 2 2 5" xfId="2608" xr:uid="{00000000-0005-0000-0000-000049170000}"/>
    <cellStyle name="Moneda 28 2 2 5 2" xfId="6435" xr:uid="{00000000-0005-0000-0000-00004A170000}"/>
    <cellStyle name="Moneda 28 2 2 6" xfId="2609" xr:uid="{00000000-0005-0000-0000-00004B170000}"/>
    <cellStyle name="Moneda 28 2 2 6 2" xfId="6436" xr:uid="{00000000-0005-0000-0000-00004C170000}"/>
    <cellStyle name="Moneda 28 2 2 7" xfId="6437" xr:uid="{00000000-0005-0000-0000-00004D170000}"/>
    <cellStyle name="Moneda 28 2 3" xfId="409" xr:uid="{00000000-0005-0000-0000-00004E170000}"/>
    <cellStyle name="Moneda 28 2 3 2" xfId="2610" xr:uid="{00000000-0005-0000-0000-00004F170000}"/>
    <cellStyle name="Moneda 28 2 3 2 2" xfId="6438" xr:uid="{00000000-0005-0000-0000-000050170000}"/>
    <cellStyle name="Moneda 28 2 3 3" xfId="2611" xr:uid="{00000000-0005-0000-0000-000051170000}"/>
    <cellStyle name="Moneda 28 2 3 3 2" xfId="6439" xr:uid="{00000000-0005-0000-0000-000052170000}"/>
    <cellStyle name="Moneda 28 2 3 4" xfId="6440" xr:uid="{00000000-0005-0000-0000-000053170000}"/>
    <cellStyle name="Moneda 28 2 3 4 2" xfId="6441" xr:uid="{00000000-0005-0000-0000-000054170000}"/>
    <cellStyle name="Moneda 28 2 3 5" xfId="6442" xr:uid="{00000000-0005-0000-0000-000055170000}"/>
    <cellStyle name="Moneda 28 2 4" xfId="696" xr:uid="{00000000-0005-0000-0000-000056170000}"/>
    <cellStyle name="Moneda 28 2 4 2" xfId="2612" xr:uid="{00000000-0005-0000-0000-000057170000}"/>
    <cellStyle name="Moneda 28 2 4 2 2" xfId="6443" xr:uid="{00000000-0005-0000-0000-000058170000}"/>
    <cellStyle name="Moneda 28 2 4 3" xfId="2613" xr:uid="{00000000-0005-0000-0000-000059170000}"/>
    <cellStyle name="Moneda 28 2 4 3 2" xfId="6444" xr:uid="{00000000-0005-0000-0000-00005A170000}"/>
    <cellStyle name="Moneda 28 2 4 4" xfId="6445" xr:uid="{00000000-0005-0000-0000-00005B170000}"/>
    <cellStyle name="Moneda 28 2 4 4 2" xfId="6446" xr:uid="{00000000-0005-0000-0000-00005C170000}"/>
    <cellStyle name="Moneda 28 2 4 5" xfId="6447" xr:uid="{00000000-0005-0000-0000-00005D170000}"/>
    <cellStyle name="Moneda 28 2 5" xfId="2614" xr:uid="{00000000-0005-0000-0000-00005E170000}"/>
    <cellStyle name="Moneda 28 2 5 2" xfId="6448" xr:uid="{00000000-0005-0000-0000-00005F170000}"/>
    <cellStyle name="Moneda 28 2 6" xfId="2615" xr:uid="{00000000-0005-0000-0000-000060170000}"/>
    <cellStyle name="Moneda 28 2 6 2" xfId="6449" xr:uid="{00000000-0005-0000-0000-000061170000}"/>
    <cellStyle name="Moneda 28 2 7" xfId="2616" xr:uid="{00000000-0005-0000-0000-000062170000}"/>
    <cellStyle name="Moneda 28 2 7 2" xfId="6450" xr:uid="{00000000-0005-0000-0000-000063170000}"/>
    <cellStyle name="Moneda 28 2 8" xfId="6451" xr:uid="{00000000-0005-0000-0000-000064170000}"/>
    <cellStyle name="Moneda 28 3" xfId="179" xr:uid="{00000000-0005-0000-0000-000065170000}"/>
    <cellStyle name="Moneda 28 3 2" xfId="466" xr:uid="{00000000-0005-0000-0000-000066170000}"/>
    <cellStyle name="Moneda 28 3 2 2" xfId="2617" xr:uid="{00000000-0005-0000-0000-000067170000}"/>
    <cellStyle name="Moneda 28 3 2 2 2" xfId="6452" xr:uid="{00000000-0005-0000-0000-000068170000}"/>
    <cellStyle name="Moneda 28 3 2 3" xfId="2618" xr:uid="{00000000-0005-0000-0000-000069170000}"/>
    <cellStyle name="Moneda 28 3 2 3 2" xfId="6453" xr:uid="{00000000-0005-0000-0000-00006A170000}"/>
    <cellStyle name="Moneda 28 3 2 4" xfId="6454" xr:uid="{00000000-0005-0000-0000-00006B170000}"/>
    <cellStyle name="Moneda 28 3 2 4 2" xfId="6455" xr:uid="{00000000-0005-0000-0000-00006C170000}"/>
    <cellStyle name="Moneda 28 3 2 5" xfId="6456" xr:uid="{00000000-0005-0000-0000-00006D170000}"/>
    <cellStyle name="Moneda 28 3 3" xfId="753" xr:uid="{00000000-0005-0000-0000-00006E170000}"/>
    <cellStyle name="Moneda 28 3 3 2" xfId="2619" xr:uid="{00000000-0005-0000-0000-00006F170000}"/>
    <cellStyle name="Moneda 28 3 3 2 2" xfId="6457" xr:uid="{00000000-0005-0000-0000-000070170000}"/>
    <cellStyle name="Moneda 28 3 3 3" xfId="2620" xr:uid="{00000000-0005-0000-0000-000071170000}"/>
    <cellStyle name="Moneda 28 3 3 3 2" xfId="6458" xr:uid="{00000000-0005-0000-0000-000072170000}"/>
    <cellStyle name="Moneda 28 3 3 4" xfId="6459" xr:uid="{00000000-0005-0000-0000-000073170000}"/>
    <cellStyle name="Moneda 28 3 3 4 2" xfId="6460" xr:uid="{00000000-0005-0000-0000-000074170000}"/>
    <cellStyle name="Moneda 28 3 3 5" xfId="6461" xr:uid="{00000000-0005-0000-0000-000075170000}"/>
    <cellStyle name="Moneda 28 3 4" xfId="2621" xr:uid="{00000000-0005-0000-0000-000076170000}"/>
    <cellStyle name="Moneda 28 3 4 2" xfId="6462" xr:uid="{00000000-0005-0000-0000-000077170000}"/>
    <cellStyle name="Moneda 28 3 5" xfId="2622" xr:uid="{00000000-0005-0000-0000-000078170000}"/>
    <cellStyle name="Moneda 28 3 5 2" xfId="6463" xr:uid="{00000000-0005-0000-0000-000079170000}"/>
    <cellStyle name="Moneda 28 3 6" xfId="2623" xr:uid="{00000000-0005-0000-0000-00007A170000}"/>
    <cellStyle name="Moneda 28 3 6 2" xfId="6464" xr:uid="{00000000-0005-0000-0000-00007B170000}"/>
    <cellStyle name="Moneda 28 3 7" xfId="6465" xr:uid="{00000000-0005-0000-0000-00007C170000}"/>
    <cellStyle name="Moneda 28 4" xfId="243" xr:uid="{00000000-0005-0000-0000-00007D170000}"/>
    <cellStyle name="Moneda 28 4 2" xfId="530" xr:uid="{00000000-0005-0000-0000-00007E170000}"/>
    <cellStyle name="Moneda 28 4 2 2" xfId="2624" xr:uid="{00000000-0005-0000-0000-00007F170000}"/>
    <cellStyle name="Moneda 28 4 2 2 2" xfId="6466" xr:uid="{00000000-0005-0000-0000-000080170000}"/>
    <cellStyle name="Moneda 28 4 2 3" xfId="2625" xr:uid="{00000000-0005-0000-0000-000081170000}"/>
    <cellStyle name="Moneda 28 4 2 3 2" xfId="6467" xr:uid="{00000000-0005-0000-0000-000082170000}"/>
    <cellStyle name="Moneda 28 4 2 4" xfId="6468" xr:uid="{00000000-0005-0000-0000-000083170000}"/>
    <cellStyle name="Moneda 28 4 2 4 2" xfId="6469" xr:uid="{00000000-0005-0000-0000-000084170000}"/>
    <cellStyle name="Moneda 28 4 2 5" xfId="6470" xr:uid="{00000000-0005-0000-0000-000085170000}"/>
    <cellStyle name="Moneda 28 4 3" xfId="817" xr:uid="{00000000-0005-0000-0000-000086170000}"/>
    <cellStyle name="Moneda 28 4 3 2" xfId="2626" xr:uid="{00000000-0005-0000-0000-000087170000}"/>
    <cellStyle name="Moneda 28 4 3 2 2" xfId="6471" xr:uid="{00000000-0005-0000-0000-000088170000}"/>
    <cellStyle name="Moneda 28 4 3 3" xfId="2627" xr:uid="{00000000-0005-0000-0000-000089170000}"/>
    <cellStyle name="Moneda 28 4 3 3 2" xfId="6472" xr:uid="{00000000-0005-0000-0000-00008A170000}"/>
    <cellStyle name="Moneda 28 4 3 4" xfId="6473" xr:uid="{00000000-0005-0000-0000-00008B170000}"/>
    <cellStyle name="Moneda 28 4 3 4 2" xfId="6474" xr:uid="{00000000-0005-0000-0000-00008C170000}"/>
    <cellStyle name="Moneda 28 4 3 5" xfId="6475" xr:uid="{00000000-0005-0000-0000-00008D170000}"/>
    <cellStyle name="Moneda 28 4 4" xfId="2628" xr:uid="{00000000-0005-0000-0000-00008E170000}"/>
    <cellStyle name="Moneda 28 4 4 2" xfId="6476" xr:uid="{00000000-0005-0000-0000-00008F170000}"/>
    <cellStyle name="Moneda 28 4 5" xfId="2629" xr:uid="{00000000-0005-0000-0000-000090170000}"/>
    <cellStyle name="Moneda 28 4 5 2" xfId="6477" xr:uid="{00000000-0005-0000-0000-000091170000}"/>
    <cellStyle name="Moneda 28 4 6" xfId="2630" xr:uid="{00000000-0005-0000-0000-000092170000}"/>
    <cellStyle name="Moneda 28 4 6 2" xfId="6478" xr:uid="{00000000-0005-0000-0000-000093170000}"/>
    <cellStyle name="Moneda 28 4 7" xfId="6479" xr:uid="{00000000-0005-0000-0000-000094170000}"/>
    <cellStyle name="Moneda 28 5" xfId="354" xr:uid="{00000000-0005-0000-0000-000095170000}"/>
    <cellStyle name="Moneda 28 5 2" xfId="2631" xr:uid="{00000000-0005-0000-0000-000096170000}"/>
    <cellStyle name="Moneda 28 5 2 2" xfId="6480" xr:uid="{00000000-0005-0000-0000-000097170000}"/>
    <cellStyle name="Moneda 28 5 3" xfId="2632" xr:uid="{00000000-0005-0000-0000-000098170000}"/>
    <cellStyle name="Moneda 28 5 3 2" xfId="6481" xr:uid="{00000000-0005-0000-0000-000099170000}"/>
    <cellStyle name="Moneda 28 5 4" xfId="6482" xr:uid="{00000000-0005-0000-0000-00009A170000}"/>
    <cellStyle name="Moneda 28 5 4 2" xfId="6483" xr:uid="{00000000-0005-0000-0000-00009B170000}"/>
    <cellStyle name="Moneda 28 5 5" xfId="6484" xr:uid="{00000000-0005-0000-0000-00009C170000}"/>
    <cellStyle name="Moneda 28 6" xfId="641" xr:uid="{00000000-0005-0000-0000-00009D170000}"/>
    <cellStyle name="Moneda 28 6 2" xfId="2633" xr:uid="{00000000-0005-0000-0000-00009E170000}"/>
    <cellStyle name="Moneda 28 6 2 2" xfId="6485" xr:uid="{00000000-0005-0000-0000-00009F170000}"/>
    <cellStyle name="Moneda 28 6 3" xfId="2634" xr:uid="{00000000-0005-0000-0000-0000A0170000}"/>
    <cellStyle name="Moneda 28 6 3 2" xfId="6486" xr:uid="{00000000-0005-0000-0000-0000A1170000}"/>
    <cellStyle name="Moneda 28 6 4" xfId="6487" xr:uid="{00000000-0005-0000-0000-0000A2170000}"/>
    <cellStyle name="Moneda 28 6 4 2" xfId="6488" xr:uid="{00000000-0005-0000-0000-0000A3170000}"/>
    <cellStyle name="Moneda 28 6 5" xfId="6489" xr:uid="{00000000-0005-0000-0000-0000A4170000}"/>
    <cellStyle name="Moneda 28 7" xfId="2635" xr:uid="{00000000-0005-0000-0000-0000A5170000}"/>
    <cellStyle name="Moneda 28 7 2" xfId="6490" xr:uid="{00000000-0005-0000-0000-0000A6170000}"/>
    <cellStyle name="Moneda 28 8" xfId="2636" xr:uid="{00000000-0005-0000-0000-0000A7170000}"/>
    <cellStyle name="Moneda 28 8 2" xfId="6491" xr:uid="{00000000-0005-0000-0000-0000A8170000}"/>
    <cellStyle name="Moneda 28 9" xfId="2637" xr:uid="{00000000-0005-0000-0000-0000A9170000}"/>
    <cellStyle name="Moneda 28 9 2" xfId="6492" xr:uid="{00000000-0005-0000-0000-0000AA170000}"/>
    <cellStyle name="Moneda 29" xfId="182" xr:uid="{00000000-0005-0000-0000-0000AB170000}"/>
    <cellStyle name="Moneda 29 2" xfId="469" xr:uid="{00000000-0005-0000-0000-0000AC170000}"/>
    <cellStyle name="Moneda 29 2 2" xfId="2638" xr:uid="{00000000-0005-0000-0000-0000AD170000}"/>
    <cellStyle name="Moneda 29 2 2 2" xfId="6493" xr:uid="{00000000-0005-0000-0000-0000AE170000}"/>
    <cellStyle name="Moneda 29 2 3" xfId="2639" xr:uid="{00000000-0005-0000-0000-0000AF170000}"/>
    <cellStyle name="Moneda 29 2 3 2" xfId="6494" xr:uid="{00000000-0005-0000-0000-0000B0170000}"/>
    <cellStyle name="Moneda 29 2 4" xfId="6495" xr:uid="{00000000-0005-0000-0000-0000B1170000}"/>
    <cellStyle name="Moneda 29 2 4 2" xfId="6496" xr:uid="{00000000-0005-0000-0000-0000B2170000}"/>
    <cellStyle name="Moneda 29 2 5" xfId="6497" xr:uid="{00000000-0005-0000-0000-0000B3170000}"/>
    <cellStyle name="Moneda 29 3" xfId="756" xr:uid="{00000000-0005-0000-0000-0000B4170000}"/>
    <cellStyle name="Moneda 29 3 2" xfId="2640" xr:uid="{00000000-0005-0000-0000-0000B5170000}"/>
    <cellStyle name="Moneda 29 3 2 2" xfId="6498" xr:uid="{00000000-0005-0000-0000-0000B6170000}"/>
    <cellStyle name="Moneda 29 3 3" xfId="2641" xr:uid="{00000000-0005-0000-0000-0000B7170000}"/>
    <cellStyle name="Moneda 29 3 3 2" xfId="6499" xr:uid="{00000000-0005-0000-0000-0000B8170000}"/>
    <cellStyle name="Moneda 29 3 4" xfId="6500" xr:uid="{00000000-0005-0000-0000-0000B9170000}"/>
    <cellStyle name="Moneda 29 3 4 2" xfId="6501" xr:uid="{00000000-0005-0000-0000-0000BA170000}"/>
    <cellStyle name="Moneda 29 3 5" xfId="6502" xr:uid="{00000000-0005-0000-0000-0000BB170000}"/>
    <cellStyle name="Moneda 29 4" xfId="2642" xr:uid="{00000000-0005-0000-0000-0000BC170000}"/>
    <cellStyle name="Moneda 29 4 2" xfId="6503" xr:uid="{00000000-0005-0000-0000-0000BD170000}"/>
    <cellStyle name="Moneda 29 5" xfId="2643" xr:uid="{00000000-0005-0000-0000-0000BE170000}"/>
    <cellStyle name="Moneda 29 5 2" xfId="6504" xr:uid="{00000000-0005-0000-0000-0000BF170000}"/>
    <cellStyle name="Moneda 29 6" xfId="2644" xr:uid="{00000000-0005-0000-0000-0000C0170000}"/>
    <cellStyle name="Moneda 29 6 2" xfId="6505" xr:uid="{00000000-0005-0000-0000-0000C1170000}"/>
    <cellStyle name="Moneda 29 7" xfId="6506" xr:uid="{00000000-0005-0000-0000-0000C2170000}"/>
    <cellStyle name="Moneda 3" xfId="1" xr:uid="{00000000-0005-0000-0000-0000C3170000}"/>
    <cellStyle name="Moneda 3 10" xfId="2645" xr:uid="{00000000-0005-0000-0000-0000C4170000}"/>
    <cellStyle name="Moneda 3 10 2" xfId="6507" xr:uid="{00000000-0005-0000-0000-0000C5170000}"/>
    <cellStyle name="Moneda 3 11" xfId="6508" xr:uid="{00000000-0005-0000-0000-0000C6170000}"/>
    <cellStyle name="Moneda 3 2" xfId="76" xr:uid="{00000000-0005-0000-0000-0000C7170000}"/>
    <cellStyle name="Moneda 3 2 2" xfId="252" xr:uid="{00000000-0005-0000-0000-0000C8170000}"/>
    <cellStyle name="Moneda 3 2 2 2" xfId="539" xr:uid="{00000000-0005-0000-0000-0000C9170000}"/>
    <cellStyle name="Moneda 3 2 2 2 2" xfId="2646" xr:uid="{00000000-0005-0000-0000-0000CA170000}"/>
    <cellStyle name="Moneda 3 2 2 2 2 2" xfId="6509" xr:uid="{00000000-0005-0000-0000-0000CB170000}"/>
    <cellStyle name="Moneda 3 2 2 2 3" xfId="2647" xr:uid="{00000000-0005-0000-0000-0000CC170000}"/>
    <cellStyle name="Moneda 3 2 2 2 3 2" xfId="6510" xr:uid="{00000000-0005-0000-0000-0000CD170000}"/>
    <cellStyle name="Moneda 3 2 2 2 4" xfId="6511" xr:uid="{00000000-0005-0000-0000-0000CE170000}"/>
    <cellStyle name="Moneda 3 2 2 2 4 2" xfId="6512" xr:uid="{00000000-0005-0000-0000-0000CF170000}"/>
    <cellStyle name="Moneda 3 2 2 2 5" xfId="6513" xr:uid="{00000000-0005-0000-0000-0000D0170000}"/>
    <cellStyle name="Moneda 3 2 2 3" xfId="826" xr:uid="{00000000-0005-0000-0000-0000D1170000}"/>
    <cellStyle name="Moneda 3 2 2 3 2" xfId="2648" xr:uid="{00000000-0005-0000-0000-0000D2170000}"/>
    <cellStyle name="Moneda 3 2 2 3 2 2" xfId="6514" xr:uid="{00000000-0005-0000-0000-0000D3170000}"/>
    <cellStyle name="Moneda 3 2 2 3 3" xfId="2649" xr:uid="{00000000-0005-0000-0000-0000D4170000}"/>
    <cellStyle name="Moneda 3 2 2 3 3 2" xfId="6515" xr:uid="{00000000-0005-0000-0000-0000D5170000}"/>
    <cellStyle name="Moneda 3 2 2 3 4" xfId="6516" xr:uid="{00000000-0005-0000-0000-0000D6170000}"/>
    <cellStyle name="Moneda 3 2 2 3 4 2" xfId="6517" xr:uid="{00000000-0005-0000-0000-0000D7170000}"/>
    <cellStyle name="Moneda 3 2 2 3 5" xfId="6518" xr:uid="{00000000-0005-0000-0000-0000D8170000}"/>
    <cellStyle name="Moneda 3 2 2 4" xfId="2650" xr:uid="{00000000-0005-0000-0000-0000D9170000}"/>
    <cellStyle name="Moneda 3 2 2 4 2" xfId="6519" xr:uid="{00000000-0005-0000-0000-0000DA170000}"/>
    <cellStyle name="Moneda 3 2 2 5" xfId="2651" xr:uid="{00000000-0005-0000-0000-0000DB170000}"/>
    <cellStyle name="Moneda 3 2 2 5 2" xfId="6520" xr:uid="{00000000-0005-0000-0000-0000DC170000}"/>
    <cellStyle name="Moneda 3 2 2 6" xfId="2652" xr:uid="{00000000-0005-0000-0000-0000DD170000}"/>
    <cellStyle name="Moneda 3 2 2 6 2" xfId="6521" xr:uid="{00000000-0005-0000-0000-0000DE170000}"/>
    <cellStyle name="Moneda 3 2 2 7" xfId="6522" xr:uid="{00000000-0005-0000-0000-0000DF170000}"/>
    <cellStyle name="Moneda 3 2 3" xfId="363" xr:uid="{00000000-0005-0000-0000-0000E0170000}"/>
    <cellStyle name="Moneda 3 2 3 2" xfId="2653" xr:uid="{00000000-0005-0000-0000-0000E1170000}"/>
    <cellStyle name="Moneda 3 2 3 2 2" xfId="6523" xr:uid="{00000000-0005-0000-0000-0000E2170000}"/>
    <cellStyle name="Moneda 3 2 3 3" xfId="2654" xr:uid="{00000000-0005-0000-0000-0000E3170000}"/>
    <cellStyle name="Moneda 3 2 3 3 2" xfId="6524" xr:uid="{00000000-0005-0000-0000-0000E4170000}"/>
    <cellStyle name="Moneda 3 2 3 4" xfId="6525" xr:uid="{00000000-0005-0000-0000-0000E5170000}"/>
    <cellStyle name="Moneda 3 2 3 4 2" xfId="6526" xr:uid="{00000000-0005-0000-0000-0000E6170000}"/>
    <cellStyle name="Moneda 3 2 3 5" xfId="6527" xr:uid="{00000000-0005-0000-0000-0000E7170000}"/>
    <cellStyle name="Moneda 3 2 4" xfId="650" xr:uid="{00000000-0005-0000-0000-0000E8170000}"/>
    <cellStyle name="Moneda 3 2 4 2" xfId="2655" xr:uid="{00000000-0005-0000-0000-0000E9170000}"/>
    <cellStyle name="Moneda 3 2 4 2 2" xfId="6528" xr:uid="{00000000-0005-0000-0000-0000EA170000}"/>
    <cellStyle name="Moneda 3 2 4 3" xfId="2656" xr:uid="{00000000-0005-0000-0000-0000EB170000}"/>
    <cellStyle name="Moneda 3 2 4 3 2" xfId="6529" xr:uid="{00000000-0005-0000-0000-0000EC170000}"/>
    <cellStyle name="Moneda 3 2 4 4" xfId="6530" xr:uid="{00000000-0005-0000-0000-0000ED170000}"/>
    <cellStyle name="Moneda 3 2 4 4 2" xfId="6531" xr:uid="{00000000-0005-0000-0000-0000EE170000}"/>
    <cellStyle name="Moneda 3 2 4 5" xfId="6532" xr:uid="{00000000-0005-0000-0000-0000EF170000}"/>
    <cellStyle name="Moneda 3 2 5" xfId="2657" xr:uid="{00000000-0005-0000-0000-0000F0170000}"/>
    <cellStyle name="Moneda 3 2 5 2" xfId="6533" xr:uid="{00000000-0005-0000-0000-0000F1170000}"/>
    <cellStyle name="Moneda 3 2 6" xfId="2658" xr:uid="{00000000-0005-0000-0000-0000F2170000}"/>
    <cellStyle name="Moneda 3 2 6 2" xfId="6534" xr:uid="{00000000-0005-0000-0000-0000F3170000}"/>
    <cellStyle name="Moneda 3 2 7" xfId="2659" xr:uid="{00000000-0005-0000-0000-0000F4170000}"/>
    <cellStyle name="Moneda 3 2 7 2" xfId="6535" xr:uid="{00000000-0005-0000-0000-0000F5170000}"/>
    <cellStyle name="Moneda 3 2 8" xfId="6536" xr:uid="{00000000-0005-0000-0000-0000F6170000}"/>
    <cellStyle name="Moneda 3 3" xfId="133" xr:uid="{00000000-0005-0000-0000-0000F7170000}"/>
    <cellStyle name="Moneda 3 3 2" xfId="420" xr:uid="{00000000-0005-0000-0000-0000F8170000}"/>
    <cellStyle name="Moneda 3 3 2 2" xfId="2660" xr:uid="{00000000-0005-0000-0000-0000F9170000}"/>
    <cellStyle name="Moneda 3 3 2 2 2" xfId="6537" xr:uid="{00000000-0005-0000-0000-0000FA170000}"/>
    <cellStyle name="Moneda 3 3 2 3" xfId="2661" xr:uid="{00000000-0005-0000-0000-0000FB170000}"/>
    <cellStyle name="Moneda 3 3 2 3 2" xfId="6538" xr:uid="{00000000-0005-0000-0000-0000FC170000}"/>
    <cellStyle name="Moneda 3 3 2 4" xfId="6539" xr:uid="{00000000-0005-0000-0000-0000FD170000}"/>
    <cellStyle name="Moneda 3 3 2 4 2" xfId="6540" xr:uid="{00000000-0005-0000-0000-0000FE170000}"/>
    <cellStyle name="Moneda 3 3 2 5" xfId="6541" xr:uid="{00000000-0005-0000-0000-0000FF170000}"/>
    <cellStyle name="Moneda 3 3 3" xfId="707" xr:uid="{00000000-0005-0000-0000-000000180000}"/>
    <cellStyle name="Moneda 3 3 3 2" xfId="2662" xr:uid="{00000000-0005-0000-0000-000001180000}"/>
    <cellStyle name="Moneda 3 3 3 2 2" xfId="6542" xr:uid="{00000000-0005-0000-0000-000002180000}"/>
    <cellStyle name="Moneda 3 3 3 3" xfId="2663" xr:uid="{00000000-0005-0000-0000-000003180000}"/>
    <cellStyle name="Moneda 3 3 3 3 2" xfId="6543" xr:uid="{00000000-0005-0000-0000-000004180000}"/>
    <cellStyle name="Moneda 3 3 3 4" xfId="6544" xr:uid="{00000000-0005-0000-0000-000005180000}"/>
    <cellStyle name="Moneda 3 3 3 4 2" xfId="6545" xr:uid="{00000000-0005-0000-0000-000006180000}"/>
    <cellStyle name="Moneda 3 3 3 5" xfId="6546" xr:uid="{00000000-0005-0000-0000-000007180000}"/>
    <cellStyle name="Moneda 3 3 4" xfId="2664" xr:uid="{00000000-0005-0000-0000-000008180000}"/>
    <cellStyle name="Moneda 3 3 4 2" xfId="6547" xr:uid="{00000000-0005-0000-0000-000009180000}"/>
    <cellStyle name="Moneda 3 3 5" xfId="2665" xr:uid="{00000000-0005-0000-0000-00000A180000}"/>
    <cellStyle name="Moneda 3 3 5 2" xfId="6548" xr:uid="{00000000-0005-0000-0000-00000B180000}"/>
    <cellStyle name="Moneda 3 3 6" xfId="2666" xr:uid="{00000000-0005-0000-0000-00000C180000}"/>
    <cellStyle name="Moneda 3 3 6 2" xfId="6549" xr:uid="{00000000-0005-0000-0000-00000D180000}"/>
    <cellStyle name="Moneda 3 3 7" xfId="6550" xr:uid="{00000000-0005-0000-0000-00000E180000}"/>
    <cellStyle name="Moneda 3 4" xfId="187" xr:uid="{00000000-0005-0000-0000-00000F180000}"/>
    <cellStyle name="Moneda 3 4 2" xfId="474" xr:uid="{00000000-0005-0000-0000-000010180000}"/>
    <cellStyle name="Moneda 3 4 2 2" xfId="2667" xr:uid="{00000000-0005-0000-0000-000011180000}"/>
    <cellStyle name="Moneda 3 4 2 2 2" xfId="6551" xr:uid="{00000000-0005-0000-0000-000012180000}"/>
    <cellStyle name="Moneda 3 4 2 3" xfId="2668" xr:uid="{00000000-0005-0000-0000-000013180000}"/>
    <cellStyle name="Moneda 3 4 2 3 2" xfId="6552" xr:uid="{00000000-0005-0000-0000-000014180000}"/>
    <cellStyle name="Moneda 3 4 2 4" xfId="6553" xr:uid="{00000000-0005-0000-0000-000015180000}"/>
    <cellStyle name="Moneda 3 4 2 4 2" xfId="6554" xr:uid="{00000000-0005-0000-0000-000016180000}"/>
    <cellStyle name="Moneda 3 4 2 5" xfId="6555" xr:uid="{00000000-0005-0000-0000-000017180000}"/>
    <cellStyle name="Moneda 3 4 3" xfId="761" xr:uid="{00000000-0005-0000-0000-000018180000}"/>
    <cellStyle name="Moneda 3 4 3 2" xfId="2669" xr:uid="{00000000-0005-0000-0000-000019180000}"/>
    <cellStyle name="Moneda 3 4 3 2 2" xfId="6556" xr:uid="{00000000-0005-0000-0000-00001A180000}"/>
    <cellStyle name="Moneda 3 4 3 3" xfId="2670" xr:uid="{00000000-0005-0000-0000-00001B180000}"/>
    <cellStyle name="Moneda 3 4 3 3 2" xfId="6557" xr:uid="{00000000-0005-0000-0000-00001C180000}"/>
    <cellStyle name="Moneda 3 4 3 4" xfId="6558" xr:uid="{00000000-0005-0000-0000-00001D180000}"/>
    <cellStyle name="Moneda 3 4 3 4 2" xfId="6559" xr:uid="{00000000-0005-0000-0000-00001E180000}"/>
    <cellStyle name="Moneda 3 4 3 5" xfId="6560" xr:uid="{00000000-0005-0000-0000-00001F180000}"/>
    <cellStyle name="Moneda 3 4 4" xfId="2671" xr:uid="{00000000-0005-0000-0000-000020180000}"/>
    <cellStyle name="Moneda 3 4 4 2" xfId="6561" xr:uid="{00000000-0005-0000-0000-000021180000}"/>
    <cellStyle name="Moneda 3 4 5" xfId="2672" xr:uid="{00000000-0005-0000-0000-000022180000}"/>
    <cellStyle name="Moneda 3 4 5 2" xfId="6562" xr:uid="{00000000-0005-0000-0000-000023180000}"/>
    <cellStyle name="Moneda 3 4 6" xfId="2673" xr:uid="{00000000-0005-0000-0000-000024180000}"/>
    <cellStyle name="Moneda 3 4 6 2" xfId="6563" xr:uid="{00000000-0005-0000-0000-000025180000}"/>
    <cellStyle name="Moneda 3 4 7" xfId="6564" xr:uid="{00000000-0005-0000-0000-000026180000}"/>
    <cellStyle name="Moneda 3 5" xfId="197" xr:uid="{00000000-0005-0000-0000-000027180000}"/>
    <cellStyle name="Moneda 3 5 2" xfId="484" xr:uid="{00000000-0005-0000-0000-000028180000}"/>
    <cellStyle name="Moneda 3 5 2 2" xfId="2674" xr:uid="{00000000-0005-0000-0000-000029180000}"/>
    <cellStyle name="Moneda 3 5 2 2 2" xfId="6565" xr:uid="{00000000-0005-0000-0000-00002A180000}"/>
    <cellStyle name="Moneda 3 5 2 3" xfId="2675" xr:uid="{00000000-0005-0000-0000-00002B180000}"/>
    <cellStyle name="Moneda 3 5 2 3 2" xfId="6566" xr:uid="{00000000-0005-0000-0000-00002C180000}"/>
    <cellStyle name="Moneda 3 5 2 4" xfId="6567" xr:uid="{00000000-0005-0000-0000-00002D180000}"/>
    <cellStyle name="Moneda 3 5 2 4 2" xfId="6568" xr:uid="{00000000-0005-0000-0000-00002E180000}"/>
    <cellStyle name="Moneda 3 5 2 5" xfId="6569" xr:uid="{00000000-0005-0000-0000-00002F180000}"/>
    <cellStyle name="Moneda 3 5 3" xfId="771" xr:uid="{00000000-0005-0000-0000-000030180000}"/>
    <cellStyle name="Moneda 3 5 3 2" xfId="2676" xr:uid="{00000000-0005-0000-0000-000031180000}"/>
    <cellStyle name="Moneda 3 5 3 2 2" xfId="6570" xr:uid="{00000000-0005-0000-0000-000032180000}"/>
    <cellStyle name="Moneda 3 5 3 3" xfId="2677" xr:uid="{00000000-0005-0000-0000-000033180000}"/>
    <cellStyle name="Moneda 3 5 3 3 2" xfId="6571" xr:uid="{00000000-0005-0000-0000-000034180000}"/>
    <cellStyle name="Moneda 3 5 3 4" xfId="6572" xr:uid="{00000000-0005-0000-0000-000035180000}"/>
    <cellStyle name="Moneda 3 5 3 4 2" xfId="6573" xr:uid="{00000000-0005-0000-0000-000036180000}"/>
    <cellStyle name="Moneda 3 5 3 5" xfId="6574" xr:uid="{00000000-0005-0000-0000-000037180000}"/>
    <cellStyle name="Moneda 3 5 4" xfId="2678" xr:uid="{00000000-0005-0000-0000-000038180000}"/>
    <cellStyle name="Moneda 3 5 4 2" xfId="6575" xr:uid="{00000000-0005-0000-0000-000039180000}"/>
    <cellStyle name="Moneda 3 5 5" xfId="2679" xr:uid="{00000000-0005-0000-0000-00003A180000}"/>
    <cellStyle name="Moneda 3 5 5 2" xfId="6576" xr:uid="{00000000-0005-0000-0000-00003B180000}"/>
    <cellStyle name="Moneda 3 5 6" xfId="2680" xr:uid="{00000000-0005-0000-0000-00003C180000}"/>
    <cellStyle name="Moneda 3 5 6 2" xfId="6577" xr:uid="{00000000-0005-0000-0000-00003D180000}"/>
    <cellStyle name="Moneda 3 5 7" xfId="6578" xr:uid="{00000000-0005-0000-0000-00003E180000}"/>
    <cellStyle name="Moneda 3 6" xfId="308" xr:uid="{00000000-0005-0000-0000-00003F180000}"/>
    <cellStyle name="Moneda 3 6 2" xfId="2681" xr:uid="{00000000-0005-0000-0000-000040180000}"/>
    <cellStyle name="Moneda 3 6 2 2" xfId="6579" xr:uid="{00000000-0005-0000-0000-000041180000}"/>
    <cellStyle name="Moneda 3 6 3" xfId="2682" xr:uid="{00000000-0005-0000-0000-000042180000}"/>
    <cellStyle name="Moneda 3 6 3 2" xfId="6580" xr:uid="{00000000-0005-0000-0000-000043180000}"/>
    <cellStyle name="Moneda 3 6 4" xfId="6581" xr:uid="{00000000-0005-0000-0000-000044180000}"/>
    <cellStyle name="Moneda 3 6 4 2" xfId="6582" xr:uid="{00000000-0005-0000-0000-000045180000}"/>
    <cellStyle name="Moneda 3 6 5" xfId="6583" xr:uid="{00000000-0005-0000-0000-000046180000}"/>
    <cellStyle name="Moneda 3 7" xfId="595" xr:uid="{00000000-0005-0000-0000-000047180000}"/>
    <cellStyle name="Moneda 3 7 2" xfId="2683" xr:uid="{00000000-0005-0000-0000-000048180000}"/>
    <cellStyle name="Moneda 3 7 2 2" xfId="6584" xr:uid="{00000000-0005-0000-0000-000049180000}"/>
    <cellStyle name="Moneda 3 7 3" xfId="2684" xr:uid="{00000000-0005-0000-0000-00004A180000}"/>
    <cellStyle name="Moneda 3 7 3 2" xfId="6585" xr:uid="{00000000-0005-0000-0000-00004B180000}"/>
    <cellStyle name="Moneda 3 7 4" xfId="6586" xr:uid="{00000000-0005-0000-0000-00004C180000}"/>
    <cellStyle name="Moneda 3 7 4 2" xfId="6587" xr:uid="{00000000-0005-0000-0000-00004D180000}"/>
    <cellStyle name="Moneda 3 7 5" xfId="6588" xr:uid="{00000000-0005-0000-0000-00004E180000}"/>
    <cellStyle name="Moneda 3 8" xfId="21" xr:uid="{00000000-0005-0000-0000-00004F180000}"/>
    <cellStyle name="Moneda 3 8 2" xfId="6589" xr:uid="{00000000-0005-0000-0000-000050180000}"/>
    <cellStyle name="Moneda 3 9" xfId="2685" xr:uid="{00000000-0005-0000-0000-000051180000}"/>
    <cellStyle name="Moneda 3 9 2" xfId="6590" xr:uid="{00000000-0005-0000-0000-000052180000}"/>
    <cellStyle name="Moneda 30" xfId="189" xr:uid="{00000000-0005-0000-0000-000053180000}"/>
    <cellStyle name="Moneda 30 2" xfId="476" xr:uid="{00000000-0005-0000-0000-000054180000}"/>
    <cellStyle name="Moneda 30 2 2" xfId="2686" xr:uid="{00000000-0005-0000-0000-000055180000}"/>
    <cellStyle name="Moneda 30 2 2 2" xfId="6591" xr:uid="{00000000-0005-0000-0000-000056180000}"/>
    <cellStyle name="Moneda 30 2 3" xfId="2687" xr:uid="{00000000-0005-0000-0000-000057180000}"/>
    <cellStyle name="Moneda 30 2 3 2" xfId="6592" xr:uid="{00000000-0005-0000-0000-000058180000}"/>
    <cellStyle name="Moneda 30 2 4" xfId="6593" xr:uid="{00000000-0005-0000-0000-000059180000}"/>
    <cellStyle name="Moneda 30 2 4 2" xfId="6594" xr:uid="{00000000-0005-0000-0000-00005A180000}"/>
    <cellStyle name="Moneda 30 2 5" xfId="6595" xr:uid="{00000000-0005-0000-0000-00005B180000}"/>
    <cellStyle name="Moneda 30 3" xfId="763" xr:uid="{00000000-0005-0000-0000-00005C180000}"/>
    <cellStyle name="Moneda 30 3 2" xfId="2688" xr:uid="{00000000-0005-0000-0000-00005D180000}"/>
    <cellStyle name="Moneda 30 3 2 2" xfId="6596" xr:uid="{00000000-0005-0000-0000-00005E180000}"/>
    <cellStyle name="Moneda 30 3 3" xfId="2689" xr:uid="{00000000-0005-0000-0000-00005F180000}"/>
    <cellStyle name="Moneda 30 3 3 2" xfId="6597" xr:uid="{00000000-0005-0000-0000-000060180000}"/>
    <cellStyle name="Moneda 30 3 4" xfId="6598" xr:uid="{00000000-0005-0000-0000-000061180000}"/>
    <cellStyle name="Moneda 30 3 4 2" xfId="6599" xr:uid="{00000000-0005-0000-0000-000062180000}"/>
    <cellStyle name="Moneda 30 3 5" xfId="6600" xr:uid="{00000000-0005-0000-0000-000063180000}"/>
    <cellStyle name="Moneda 30 4" xfId="2690" xr:uid="{00000000-0005-0000-0000-000064180000}"/>
    <cellStyle name="Moneda 30 4 2" xfId="6601" xr:uid="{00000000-0005-0000-0000-000065180000}"/>
    <cellStyle name="Moneda 30 5" xfId="2691" xr:uid="{00000000-0005-0000-0000-000066180000}"/>
    <cellStyle name="Moneda 30 5 2" xfId="6602" xr:uid="{00000000-0005-0000-0000-000067180000}"/>
    <cellStyle name="Moneda 30 6" xfId="2692" xr:uid="{00000000-0005-0000-0000-000068180000}"/>
    <cellStyle name="Moneda 30 6 2" xfId="6603" xr:uid="{00000000-0005-0000-0000-000069180000}"/>
    <cellStyle name="Moneda 30 7" xfId="6604" xr:uid="{00000000-0005-0000-0000-00006A180000}"/>
    <cellStyle name="Moneda 31" xfId="2693" xr:uid="{00000000-0005-0000-0000-00006B180000}"/>
    <cellStyle name="Moneda 32" xfId="2694" xr:uid="{00000000-0005-0000-0000-00006C180000}"/>
    <cellStyle name="Moneda 33" xfId="6605" xr:uid="{00000000-0005-0000-0000-00006D180000}"/>
    <cellStyle name="Moneda 34" xfId="6606" xr:uid="{00000000-0005-0000-0000-00006E180000}"/>
    <cellStyle name="Moneda 4" xfId="14" xr:uid="{00000000-0005-0000-0000-00006F180000}"/>
    <cellStyle name="Moneda 4 10" xfId="6607" xr:uid="{00000000-0005-0000-0000-000070180000}"/>
    <cellStyle name="Moneda 4 2" xfId="70" xr:uid="{00000000-0005-0000-0000-000071180000}"/>
    <cellStyle name="Moneda 4 2 2" xfId="246" xr:uid="{00000000-0005-0000-0000-000072180000}"/>
    <cellStyle name="Moneda 4 2 2 2" xfId="533" xr:uid="{00000000-0005-0000-0000-000073180000}"/>
    <cellStyle name="Moneda 4 2 2 2 2" xfId="2695" xr:uid="{00000000-0005-0000-0000-000074180000}"/>
    <cellStyle name="Moneda 4 2 2 2 2 2" xfId="6608" xr:uid="{00000000-0005-0000-0000-000075180000}"/>
    <cellStyle name="Moneda 4 2 2 2 3" xfId="2696" xr:uid="{00000000-0005-0000-0000-000076180000}"/>
    <cellStyle name="Moneda 4 2 2 2 3 2" xfId="6609" xr:uid="{00000000-0005-0000-0000-000077180000}"/>
    <cellStyle name="Moneda 4 2 2 2 4" xfId="6610" xr:uid="{00000000-0005-0000-0000-000078180000}"/>
    <cellStyle name="Moneda 4 2 2 2 4 2" xfId="6611" xr:uid="{00000000-0005-0000-0000-000079180000}"/>
    <cellStyle name="Moneda 4 2 2 2 5" xfId="6612" xr:uid="{00000000-0005-0000-0000-00007A180000}"/>
    <cellStyle name="Moneda 4 2 2 3" xfId="820" xr:uid="{00000000-0005-0000-0000-00007B180000}"/>
    <cellStyle name="Moneda 4 2 2 3 2" xfId="2697" xr:uid="{00000000-0005-0000-0000-00007C180000}"/>
    <cellStyle name="Moneda 4 2 2 3 2 2" xfId="6613" xr:uid="{00000000-0005-0000-0000-00007D180000}"/>
    <cellStyle name="Moneda 4 2 2 3 3" xfId="2698" xr:uid="{00000000-0005-0000-0000-00007E180000}"/>
    <cellStyle name="Moneda 4 2 2 3 3 2" xfId="6614" xr:uid="{00000000-0005-0000-0000-00007F180000}"/>
    <cellStyle name="Moneda 4 2 2 3 4" xfId="6615" xr:uid="{00000000-0005-0000-0000-000080180000}"/>
    <cellStyle name="Moneda 4 2 2 3 4 2" xfId="6616" xr:uid="{00000000-0005-0000-0000-000081180000}"/>
    <cellStyle name="Moneda 4 2 2 3 5" xfId="6617" xr:uid="{00000000-0005-0000-0000-000082180000}"/>
    <cellStyle name="Moneda 4 2 2 4" xfId="2699" xr:uid="{00000000-0005-0000-0000-000083180000}"/>
    <cellStyle name="Moneda 4 2 2 4 2" xfId="6618" xr:uid="{00000000-0005-0000-0000-000084180000}"/>
    <cellStyle name="Moneda 4 2 2 5" xfId="2700" xr:uid="{00000000-0005-0000-0000-000085180000}"/>
    <cellStyle name="Moneda 4 2 2 5 2" xfId="6619" xr:uid="{00000000-0005-0000-0000-000086180000}"/>
    <cellStyle name="Moneda 4 2 2 6" xfId="2701" xr:uid="{00000000-0005-0000-0000-000087180000}"/>
    <cellStyle name="Moneda 4 2 2 6 2" xfId="6620" xr:uid="{00000000-0005-0000-0000-000088180000}"/>
    <cellStyle name="Moneda 4 2 2 7" xfId="6621" xr:uid="{00000000-0005-0000-0000-000089180000}"/>
    <cellStyle name="Moneda 4 2 3" xfId="357" xr:uid="{00000000-0005-0000-0000-00008A180000}"/>
    <cellStyle name="Moneda 4 2 3 2" xfId="2702" xr:uid="{00000000-0005-0000-0000-00008B180000}"/>
    <cellStyle name="Moneda 4 2 3 2 2" xfId="6622" xr:uid="{00000000-0005-0000-0000-00008C180000}"/>
    <cellStyle name="Moneda 4 2 3 3" xfId="2703" xr:uid="{00000000-0005-0000-0000-00008D180000}"/>
    <cellStyle name="Moneda 4 2 3 3 2" xfId="6623" xr:uid="{00000000-0005-0000-0000-00008E180000}"/>
    <cellStyle name="Moneda 4 2 3 4" xfId="6624" xr:uid="{00000000-0005-0000-0000-00008F180000}"/>
    <cellStyle name="Moneda 4 2 3 4 2" xfId="6625" xr:uid="{00000000-0005-0000-0000-000090180000}"/>
    <cellStyle name="Moneda 4 2 3 5" xfId="6626" xr:uid="{00000000-0005-0000-0000-000091180000}"/>
    <cellStyle name="Moneda 4 2 4" xfId="644" xr:uid="{00000000-0005-0000-0000-000092180000}"/>
    <cellStyle name="Moneda 4 2 4 2" xfId="2704" xr:uid="{00000000-0005-0000-0000-000093180000}"/>
    <cellStyle name="Moneda 4 2 4 2 2" xfId="6627" xr:uid="{00000000-0005-0000-0000-000094180000}"/>
    <cellStyle name="Moneda 4 2 4 3" xfId="2705" xr:uid="{00000000-0005-0000-0000-000095180000}"/>
    <cellStyle name="Moneda 4 2 4 3 2" xfId="6628" xr:uid="{00000000-0005-0000-0000-000096180000}"/>
    <cellStyle name="Moneda 4 2 4 4" xfId="6629" xr:uid="{00000000-0005-0000-0000-000097180000}"/>
    <cellStyle name="Moneda 4 2 4 4 2" xfId="6630" xr:uid="{00000000-0005-0000-0000-000098180000}"/>
    <cellStyle name="Moneda 4 2 4 5" xfId="6631" xr:uid="{00000000-0005-0000-0000-000099180000}"/>
    <cellStyle name="Moneda 4 2 5" xfId="2706" xr:uid="{00000000-0005-0000-0000-00009A180000}"/>
    <cellStyle name="Moneda 4 2 5 2" xfId="6632" xr:uid="{00000000-0005-0000-0000-00009B180000}"/>
    <cellStyle name="Moneda 4 2 6" xfId="2707" xr:uid="{00000000-0005-0000-0000-00009C180000}"/>
    <cellStyle name="Moneda 4 2 6 2" xfId="6633" xr:uid="{00000000-0005-0000-0000-00009D180000}"/>
    <cellStyle name="Moneda 4 2 7" xfId="2708" xr:uid="{00000000-0005-0000-0000-00009E180000}"/>
    <cellStyle name="Moneda 4 2 7 2" xfId="6634" xr:uid="{00000000-0005-0000-0000-00009F180000}"/>
    <cellStyle name="Moneda 4 2 8" xfId="6635" xr:uid="{00000000-0005-0000-0000-0000A0180000}"/>
    <cellStyle name="Moneda 4 3" xfId="128" xr:uid="{00000000-0005-0000-0000-0000A1180000}"/>
    <cellStyle name="Moneda 4 3 2" xfId="415" xr:uid="{00000000-0005-0000-0000-0000A2180000}"/>
    <cellStyle name="Moneda 4 3 2 2" xfId="2709" xr:uid="{00000000-0005-0000-0000-0000A3180000}"/>
    <cellStyle name="Moneda 4 3 2 2 2" xfId="6636" xr:uid="{00000000-0005-0000-0000-0000A4180000}"/>
    <cellStyle name="Moneda 4 3 2 3" xfId="2710" xr:uid="{00000000-0005-0000-0000-0000A5180000}"/>
    <cellStyle name="Moneda 4 3 2 3 2" xfId="6637" xr:uid="{00000000-0005-0000-0000-0000A6180000}"/>
    <cellStyle name="Moneda 4 3 2 4" xfId="6638" xr:uid="{00000000-0005-0000-0000-0000A7180000}"/>
    <cellStyle name="Moneda 4 3 2 4 2" xfId="6639" xr:uid="{00000000-0005-0000-0000-0000A8180000}"/>
    <cellStyle name="Moneda 4 3 2 5" xfId="6640" xr:uid="{00000000-0005-0000-0000-0000A9180000}"/>
    <cellStyle name="Moneda 4 3 3" xfId="702" xr:uid="{00000000-0005-0000-0000-0000AA180000}"/>
    <cellStyle name="Moneda 4 3 3 2" xfId="2711" xr:uid="{00000000-0005-0000-0000-0000AB180000}"/>
    <cellStyle name="Moneda 4 3 3 2 2" xfId="6641" xr:uid="{00000000-0005-0000-0000-0000AC180000}"/>
    <cellStyle name="Moneda 4 3 3 3" xfId="2712" xr:uid="{00000000-0005-0000-0000-0000AD180000}"/>
    <cellStyle name="Moneda 4 3 3 3 2" xfId="6642" xr:uid="{00000000-0005-0000-0000-0000AE180000}"/>
    <cellStyle name="Moneda 4 3 3 4" xfId="6643" xr:uid="{00000000-0005-0000-0000-0000AF180000}"/>
    <cellStyle name="Moneda 4 3 3 4 2" xfId="6644" xr:uid="{00000000-0005-0000-0000-0000B0180000}"/>
    <cellStyle name="Moneda 4 3 3 5" xfId="6645" xr:uid="{00000000-0005-0000-0000-0000B1180000}"/>
    <cellStyle name="Moneda 4 3 4" xfId="2713" xr:uid="{00000000-0005-0000-0000-0000B2180000}"/>
    <cellStyle name="Moneda 4 3 4 2" xfId="6646" xr:uid="{00000000-0005-0000-0000-0000B3180000}"/>
    <cellStyle name="Moneda 4 3 5" xfId="2714" xr:uid="{00000000-0005-0000-0000-0000B4180000}"/>
    <cellStyle name="Moneda 4 3 5 2" xfId="6647" xr:uid="{00000000-0005-0000-0000-0000B5180000}"/>
    <cellStyle name="Moneda 4 3 6" xfId="2715" xr:uid="{00000000-0005-0000-0000-0000B6180000}"/>
    <cellStyle name="Moneda 4 3 6 2" xfId="6648" xr:uid="{00000000-0005-0000-0000-0000B7180000}"/>
    <cellStyle name="Moneda 4 3 7" xfId="6649" xr:uid="{00000000-0005-0000-0000-0000B8180000}"/>
    <cellStyle name="Moneda 4 4" xfId="195" xr:uid="{00000000-0005-0000-0000-0000B9180000}"/>
    <cellStyle name="Moneda 4 4 2" xfId="482" xr:uid="{00000000-0005-0000-0000-0000BA180000}"/>
    <cellStyle name="Moneda 4 4 2 2" xfId="2716" xr:uid="{00000000-0005-0000-0000-0000BB180000}"/>
    <cellStyle name="Moneda 4 4 2 2 2" xfId="6650" xr:uid="{00000000-0005-0000-0000-0000BC180000}"/>
    <cellStyle name="Moneda 4 4 2 3" xfId="2717" xr:uid="{00000000-0005-0000-0000-0000BD180000}"/>
    <cellStyle name="Moneda 4 4 2 3 2" xfId="6651" xr:uid="{00000000-0005-0000-0000-0000BE180000}"/>
    <cellStyle name="Moneda 4 4 2 4" xfId="6652" xr:uid="{00000000-0005-0000-0000-0000BF180000}"/>
    <cellStyle name="Moneda 4 4 2 4 2" xfId="6653" xr:uid="{00000000-0005-0000-0000-0000C0180000}"/>
    <cellStyle name="Moneda 4 4 2 5" xfId="6654" xr:uid="{00000000-0005-0000-0000-0000C1180000}"/>
    <cellStyle name="Moneda 4 4 3" xfId="769" xr:uid="{00000000-0005-0000-0000-0000C2180000}"/>
    <cellStyle name="Moneda 4 4 3 2" xfId="2718" xr:uid="{00000000-0005-0000-0000-0000C3180000}"/>
    <cellStyle name="Moneda 4 4 3 2 2" xfId="6655" xr:uid="{00000000-0005-0000-0000-0000C4180000}"/>
    <cellStyle name="Moneda 4 4 3 3" xfId="2719" xr:uid="{00000000-0005-0000-0000-0000C5180000}"/>
    <cellStyle name="Moneda 4 4 3 3 2" xfId="6656" xr:uid="{00000000-0005-0000-0000-0000C6180000}"/>
    <cellStyle name="Moneda 4 4 3 4" xfId="6657" xr:uid="{00000000-0005-0000-0000-0000C7180000}"/>
    <cellStyle name="Moneda 4 4 3 4 2" xfId="6658" xr:uid="{00000000-0005-0000-0000-0000C8180000}"/>
    <cellStyle name="Moneda 4 4 3 5" xfId="6659" xr:uid="{00000000-0005-0000-0000-0000C9180000}"/>
    <cellStyle name="Moneda 4 4 4" xfId="2720" xr:uid="{00000000-0005-0000-0000-0000CA180000}"/>
    <cellStyle name="Moneda 4 4 4 2" xfId="6660" xr:uid="{00000000-0005-0000-0000-0000CB180000}"/>
    <cellStyle name="Moneda 4 4 5" xfId="2721" xr:uid="{00000000-0005-0000-0000-0000CC180000}"/>
    <cellStyle name="Moneda 4 4 5 2" xfId="6661" xr:uid="{00000000-0005-0000-0000-0000CD180000}"/>
    <cellStyle name="Moneda 4 4 6" xfId="2722" xr:uid="{00000000-0005-0000-0000-0000CE180000}"/>
    <cellStyle name="Moneda 4 4 6 2" xfId="6662" xr:uid="{00000000-0005-0000-0000-0000CF180000}"/>
    <cellStyle name="Moneda 4 4 7" xfId="6663" xr:uid="{00000000-0005-0000-0000-0000D0180000}"/>
    <cellStyle name="Moneda 4 5" xfId="303" xr:uid="{00000000-0005-0000-0000-0000D1180000}"/>
    <cellStyle name="Moneda 4 5 2" xfId="2723" xr:uid="{00000000-0005-0000-0000-0000D2180000}"/>
    <cellStyle name="Moneda 4 5 2 2" xfId="6664" xr:uid="{00000000-0005-0000-0000-0000D3180000}"/>
    <cellStyle name="Moneda 4 5 3" xfId="2724" xr:uid="{00000000-0005-0000-0000-0000D4180000}"/>
    <cellStyle name="Moneda 4 5 3 2" xfId="6665" xr:uid="{00000000-0005-0000-0000-0000D5180000}"/>
    <cellStyle name="Moneda 4 5 4" xfId="6666" xr:uid="{00000000-0005-0000-0000-0000D6180000}"/>
    <cellStyle name="Moneda 4 5 4 2" xfId="6667" xr:uid="{00000000-0005-0000-0000-0000D7180000}"/>
    <cellStyle name="Moneda 4 5 5" xfId="6668" xr:uid="{00000000-0005-0000-0000-0000D8180000}"/>
    <cellStyle name="Moneda 4 6" xfId="590" xr:uid="{00000000-0005-0000-0000-0000D9180000}"/>
    <cellStyle name="Moneda 4 6 2" xfId="2725" xr:uid="{00000000-0005-0000-0000-0000DA180000}"/>
    <cellStyle name="Moneda 4 6 2 2" xfId="6669" xr:uid="{00000000-0005-0000-0000-0000DB180000}"/>
    <cellStyle name="Moneda 4 6 3" xfId="2726" xr:uid="{00000000-0005-0000-0000-0000DC180000}"/>
    <cellStyle name="Moneda 4 6 3 2" xfId="6670" xr:uid="{00000000-0005-0000-0000-0000DD180000}"/>
    <cellStyle name="Moneda 4 6 4" xfId="6671" xr:uid="{00000000-0005-0000-0000-0000DE180000}"/>
    <cellStyle name="Moneda 4 6 4 2" xfId="6672" xr:uid="{00000000-0005-0000-0000-0000DF180000}"/>
    <cellStyle name="Moneda 4 6 5" xfId="6673" xr:uid="{00000000-0005-0000-0000-0000E0180000}"/>
    <cellStyle name="Moneda 4 7" xfId="2727" xr:uid="{00000000-0005-0000-0000-0000E1180000}"/>
    <cellStyle name="Moneda 4 7 2" xfId="6674" xr:uid="{00000000-0005-0000-0000-0000E2180000}"/>
    <cellStyle name="Moneda 4 8" xfId="2728" xr:uid="{00000000-0005-0000-0000-0000E3180000}"/>
    <cellStyle name="Moneda 4 8 2" xfId="6675" xr:uid="{00000000-0005-0000-0000-0000E4180000}"/>
    <cellStyle name="Moneda 4 9" xfId="2729" xr:uid="{00000000-0005-0000-0000-0000E5180000}"/>
    <cellStyle name="Moneda 4 9 2" xfId="6676" xr:uid="{00000000-0005-0000-0000-0000E6180000}"/>
    <cellStyle name="Moneda 5" xfId="22" xr:uid="{00000000-0005-0000-0000-0000E7180000}"/>
    <cellStyle name="Moneda 5 10" xfId="6677" xr:uid="{00000000-0005-0000-0000-0000E8180000}"/>
    <cellStyle name="Moneda 5 11" xfId="7083" xr:uid="{6B641F6D-708A-4934-967C-0B14CA8AB74A}"/>
    <cellStyle name="Moneda 5 2" xfId="77" xr:uid="{00000000-0005-0000-0000-0000E9180000}"/>
    <cellStyle name="Moneda 5 2 2" xfId="253" xr:uid="{00000000-0005-0000-0000-0000EA180000}"/>
    <cellStyle name="Moneda 5 2 2 2" xfId="540" xr:uid="{00000000-0005-0000-0000-0000EB180000}"/>
    <cellStyle name="Moneda 5 2 2 2 2" xfId="2730" xr:uid="{00000000-0005-0000-0000-0000EC180000}"/>
    <cellStyle name="Moneda 5 2 2 2 2 2" xfId="6678" xr:uid="{00000000-0005-0000-0000-0000ED180000}"/>
    <cellStyle name="Moneda 5 2 2 2 3" xfId="2731" xr:uid="{00000000-0005-0000-0000-0000EE180000}"/>
    <cellStyle name="Moneda 5 2 2 2 3 2" xfId="6679" xr:uid="{00000000-0005-0000-0000-0000EF180000}"/>
    <cellStyle name="Moneda 5 2 2 2 4" xfId="6680" xr:uid="{00000000-0005-0000-0000-0000F0180000}"/>
    <cellStyle name="Moneda 5 2 2 2 4 2" xfId="6681" xr:uid="{00000000-0005-0000-0000-0000F1180000}"/>
    <cellStyle name="Moneda 5 2 2 2 5" xfId="6682" xr:uid="{00000000-0005-0000-0000-0000F2180000}"/>
    <cellStyle name="Moneda 5 2 2 3" xfId="827" xr:uid="{00000000-0005-0000-0000-0000F3180000}"/>
    <cellStyle name="Moneda 5 2 2 3 2" xfId="2732" xr:uid="{00000000-0005-0000-0000-0000F4180000}"/>
    <cellStyle name="Moneda 5 2 2 3 2 2" xfId="6683" xr:uid="{00000000-0005-0000-0000-0000F5180000}"/>
    <cellStyle name="Moneda 5 2 2 3 3" xfId="2733" xr:uid="{00000000-0005-0000-0000-0000F6180000}"/>
    <cellStyle name="Moneda 5 2 2 3 3 2" xfId="6684" xr:uid="{00000000-0005-0000-0000-0000F7180000}"/>
    <cellStyle name="Moneda 5 2 2 3 4" xfId="6685" xr:uid="{00000000-0005-0000-0000-0000F8180000}"/>
    <cellStyle name="Moneda 5 2 2 3 4 2" xfId="6686" xr:uid="{00000000-0005-0000-0000-0000F9180000}"/>
    <cellStyle name="Moneda 5 2 2 3 5" xfId="6687" xr:uid="{00000000-0005-0000-0000-0000FA180000}"/>
    <cellStyle name="Moneda 5 2 2 4" xfId="2734" xr:uid="{00000000-0005-0000-0000-0000FB180000}"/>
    <cellStyle name="Moneda 5 2 2 4 2" xfId="6688" xr:uid="{00000000-0005-0000-0000-0000FC180000}"/>
    <cellStyle name="Moneda 5 2 2 5" xfId="2735" xr:uid="{00000000-0005-0000-0000-0000FD180000}"/>
    <cellStyle name="Moneda 5 2 2 5 2" xfId="6689" xr:uid="{00000000-0005-0000-0000-0000FE180000}"/>
    <cellStyle name="Moneda 5 2 2 6" xfId="2736" xr:uid="{00000000-0005-0000-0000-0000FF180000}"/>
    <cellStyle name="Moneda 5 2 2 6 2" xfId="6690" xr:uid="{00000000-0005-0000-0000-000000190000}"/>
    <cellStyle name="Moneda 5 2 2 7" xfId="6691" xr:uid="{00000000-0005-0000-0000-000001190000}"/>
    <cellStyle name="Moneda 5 2 3" xfId="364" xr:uid="{00000000-0005-0000-0000-000002190000}"/>
    <cellStyle name="Moneda 5 2 3 2" xfId="2737" xr:uid="{00000000-0005-0000-0000-000003190000}"/>
    <cellStyle name="Moneda 5 2 3 2 2" xfId="6692" xr:uid="{00000000-0005-0000-0000-000004190000}"/>
    <cellStyle name="Moneda 5 2 3 3" xfId="2738" xr:uid="{00000000-0005-0000-0000-000005190000}"/>
    <cellStyle name="Moneda 5 2 3 3 2" xfId="6693" xr:uid="{00000000-0005-0000-0000-000006190000}"/>
    <cellStyle name="Moneda 5 2 3 4" xfId="6694" xr:uid="{00000000-0005-0000-0000-000007190000}"/>
    <cellStyle name="Moneda 5 2 3 4 2" xfId="6695" xr:uid="{00000000-0005-0000-0000-000008190000}"/>
    <cellStyle name="Moneda 5 2 3 5" xfId="6696" xr:uid="{00000000-0005-0000-0000-000009190000}"/>
    <cellStyle name="Moneda 5 2 4" xfId="651" xr:uid="{00000000-0005-0000-0000-00000A190000}"/>
    <cellStyle name="Moneda 5 2 4 2" xfId="2739" xr:uid="{00000000-0005-0000-0000-00000B190000}"/>
    <cellStyle name="Moneda 5 2 4 2 2" xfId="6697" xr:uid="{00000000-0005-0000-0000-00000C190000}"/>
    <cellStyle name="Moneda 5 2 4 3" xfId="2740" xr:uid="{00000000-0005-0000-0000-00000D190000}"/>
    <cellStyle name="Moneda 5 2 4 3 2" xfId="6698" xr:uid="{00000000-0005-0000-0000-00000E190000}"/>
    <cellStyle name="Moneda 5 2 4 4" xfId="6699" xr:uid="{00000000-0005-0000-0000-00000F190000}"/>
    <cellStyle name="Moneda 5 2 4 4 2" xfId="6700" xr:uid="{00000000-0005-0000-0000-000010190000}"/>
    <cellStyle name="Moneda 5 2 4 5" xfId="6701" xr:uid="{00000000-0005-0000-0000-000011190000}"/>
    <cellStyle name="Moneda 5 2 5" xfId="2741" xr:uid="{00000000-0005-0000-0000-000012190000}"/>
    <cellStyle name="Moneda 5 2 5 2" xfId="6702" xr:uid="{00000000-0005-0000-0000-000013190000}"/>
    <cellStyle name="Moneda 5 2 6" xfId="2742" xr:uid="{00000000-0005-0000-0000-000014190000}"/>
    <cellStyle name="Moneda 5 2 6 2" xfId="6703" xr:uid="{00000000-0005-0000-0000-000015190000}"/>
    <cellStyle name="Moneda 5 2 7" xfId="2743" xr:uid="{00000000-0005-0000-0000-000016190000}"/>
    <cellStyle name="Moneda 5 2 7 2" xfId="6704" xr:uid="{00000000-0005-0000-0000-000017190000}"/>
    <cellStyle name="Moneda 5 2 8" xfId="6705" xr:uid="{00000000-0005-0000-0000-000018190000}"/>
    <cellStyle name="Moneda 5 3" xfId="134" xr:uid="{00000000-0005-0000-0000-000019190000}"/>
    <cellStyle name="Moneda 5 3 2" xfId="421" xr:uid="{00000000-0005-0000-0000-00001A190000}"/>
    <cellStyle name="Moneda 5 3 2 2" xfId="2744" xr:uid="{00000000-0005-0000-0000-00001B190000}"/>
    <cellStyle name="Moneda 5 3 2 2 2" xfId="6706" xr:uid="{00000000-0005-0000-0000-00001C190000}"/>
    <cellStyle name="Moneda 5 3 2 3" xfId="2745" xr:uid="{00000000-0005-0000-0000-00001D190000}"/>
    <cellStyle name="Moneda 5 3 2 3 2" xfId="6707" xr:uid="{00000000-0005-0000-0000-00001E190000}"/>
    <cellStyle name="Moneda 5 3 2 4" xfId="6708" xr:uid="{00000000-0005-0000-0000-00001F190000}"/>
    <cellStyle name="Moneda 5 3 2 4 2" xfId="6709" xr:uid="{00000000-0005-0000-0000-000020190000}"/>
    <cellStyle name="Moneda 5 3 2 5" xfId="6710" xr:uid="{00000000-0005-0000-0000-000021190000}"/>
    <cellStyle name="Moneda 5 3 3" xfId="708" xr:uid="{00000000-0005-0000-0000-000022190000}"/>
    <cellStyle name="Moneda 5 3 3 2" xfId="2746" xr:uid="{00000000-0005-0000-0000-000023190000}"/>
    <cellStyle name="Moneda 5 3 3 2 2" xfId="6711" xr:uid="{00000000-0005-0000-0000-000024190000}"/>
    <cellStyle name="Moneda 5 3 3 3" xfId="2747" xr:uid="{00000000-0005-0000-0000-000025190000}"/>
    <cellStyle name="Moneda 5 3 3 3 2" xfId="6712" xr:uid="{00000000-0005-0000-0000-000026190000}"/>
    <cellStyle name="Moneda 5 3 3 4" xfId="6713" xr:uid="{00000000-0005-0000-0000-000027190000}"/>
    <cellStyle name="Moneda 5 3 3 4 2" xfId="6714" xr:uid="{00000000-0005-0000-0000-000028190000}"/>
    <cellStyle name="Moneda 5 3 3 5" xfId="6715" xr:uid="{00000000-0005-0000-0000-000029190000}"/>
    <cellStyle name="Moneda 5 3 4" xfId="2748" xr:uid="{00000000-0005-0000-0000-00002A190000}"/>
    <cellStyle name="Moneda 5 3 4 2" xfId="6716" xr:uid="{00000000-0005-0000-0000-00002B190000}"/>
    <cellStyle name="Moneda 5 3 5" xfId="2749" xr:uid="{00000000-0005-0000-0000-00002C190000}"/>
    <cellStyle name="Moneda 5 3 5 2" xfId="6717" xr:uid="{00000000-0005-0000-0000-00002D190000}"/>
    <cellStyle name="Moneda 5 3 6" xfId="2750" xr:uid="{00000000-0005-0000-0000-00002E190000}"/>
    <cellStyle name="Moneda 5 3 6 2" xfId="6718" xr:uid="{00000000-0005-0000-0000-00002F190000}"/>
    <cellStyle name="Moneda 5 3 7" xfId="6719" xr:uid="{00000000-0005-0000-0000-000030190000}"/>
    <cellStyle name="Moneda 5 4" xfId="198" xr:uid="{00000000-0005-0000-0000-000031190000}"/>
    <cellStyle name="Moneda 5 4 2" xfId="485" xr:uid="{00000000-0005-0000-0000-000032190000}"/>
    <cellStyle name="Moneda 5 4 2 2" xfId="2751" xr:uid="{00000000-0005-0000-0000-000033190000}"/>
    <cellStyle name="Moneda 5 4 2 2 2" xfId="6720" xr:uid="{00000000-0005-0000-0000-000034190000}"/>
    <cellStyle name="Moneda 5 4 2 3" xfId="2752" xr:uid="{00000000-0005-0000-0000-000035190000}"/>
    <cellStyle name="Moneda 5 4 2 3 2" xfId="6721" xr:uid="{00000000-0005-0000-0000-000036190000}"/>
    <cellStyle name="Moneda 5 4 2 4" xfId="6722" xr:uid="{00000000-0005-0000-0000-000037190000}"/>
    <cellStyle name="Moneda 5 4 2 4 2" xfId="6723" xr:uid="{00000000-0005-0000-0000-000038190000}"/>
    <cellStyle name="Moneda 5 4 2 5" xfId="6724" xr:uid="{00000000-0005-0000-0000-000039190000}"/>
    <cellStyle name="Moneda 5 4 3" xfId="772" xr:uid="{00000000-0005-0000-0000-00003A190000}"/>
    <cellStyle name="Moneda 5 4 3 2" xfId="2753" xr:uid="{00000000-0005-0000-0000-00003B190000}"/>
    <cellStyle name="Moneda 5 4 3 2 2" xfId="6725" xr:uid="{00000000-0005-0000-0000-00003C190000}"/>
    <cellStyle name="Moneda 5 4 3 3" xfId="2754" xr:uid="{00000000-0005-0000-0000-00003D190000}"/>
    <cellStyle name="Moneda 5 4 3 3 2" xfId="6726" xr:uid="{00000000-0005-0000-0000-00003E190000}"/>
    <cellStyle name="Moneda 5 4 3 4" xfId="6727" xr:uid="{00000000-0005-0000-0000-00003F190000}"/>
    <cellStyle name="Moneda 5 4 3 4 2" xfId="6728" xr:uid="{00000000-0005-0000-0000-000040190000}"/>
    <cellStyle name="Moneda 5 4 3 5" xfId="6729" xr:uid="{00000000-0005-0000-0000-000041190000}"/>
    <cellStyle name="Moneda 5 4 4" xfId="2755" xr:uid="{00000000-0005-0000-0000-000042190000}"/>
    <cellStyle name="Moneda 5 4 4 2" xfId="6730" xr:uid="{00000000-0005-0000-0000-000043190000}"/>
    <cellStyle name="Moneda 5 4 5" xfId="2756" xr:uid="{00000000-0005-0000-0000-000044190000}"/>
    <cellStyle name="Moneda 5 4 5 2" xfId="6731" xr:uid="{00000000-0005-0000-0000-000045190000}"/>
    <cellStyle name="Moneda 5 4 6" xfId="2757" xr:uid="{00000000-0005-0000-0000-000046190000}"/>
    <cellStyle name="Moneda 5 4 6 2" xfId="6732" xr:uid="{00000000-0005-0000-0000-000047190000}"/>
    <cellStyle name="Moneda 5 4 7" xfId="6733" xr:uid="{00000000-0005-0000-0000-000048190000}"/>
    <cellStyle name="Moneda 5 5" xfId="309" xr:uid="{00000000-0005-0000-0000-000049190000}"/>
    <cellStyle name="Moneda 5 5 2" xfId="2758" xr:uid="{00000000-0005-0000-0000-00004A190000}"/>
    <cellStyle name="Moneda 5 5 2 2" xfId="6734" xr:uid="{00000000-0005-0000-0000-00004B190000}"/>
    <cellStyle name="Moneda 5 5 3" xfId="2759" xr:uid="{00000000-0005-0000-0000-00004C190000}"/>
    <cellStyle name="Moneda 5 5 3 2" xfId="6735" xr:uid="{00000000-0005-0000-0000-00004D190000}"/>
    <cellStyle name="Moneda 5 5 4" xfId="6736" xr:uid="{00000000-0005-0000-0000-00004E190000}"/>
    <cellStyle name="Moneda 5 5 4 2" xfId="6737" xr:uid="{00000000-0005-0000-0000-00004F190000}"/>
    <cellStyle name="Moneda 5 5 5" xfId="6738" xr:uid="{00000000-0005-0000-0000-000050190000}"/>
    <cellStyle name="Moneda 5 6" xfId="596" xr:uid="{00000000-0005-0000-0000-000051190000}"/>
    <cellStyle name="Moneda 5 6 2" xfId="2760" xr:uid="{00000000-0005-0000-0000-000052190000}"/>
    <cellStyle name="Moneda 5 6 2 2" xfId="6739" xr:uid="{00000000-0005-0000-0000-000053190000}"/>
    <cellStyle name="Moneda 5 6 3" xfId="2761" xr:uid="{00000000-0005-0000-0000-000054190000}"/>
    <cellStyle name="Moneda 5 6 3 2" xfId="6740" xr:uid="{00000000-0005-0000-0000-000055190000}"/>
    <cellStyle name="Moneda 5 6 4" xfId="6741" xr:uid="{00000000-0005-0000-0000-000056190000}"/>
    <cellStyle name="Moneda 5 6 4 2" xfId="6742" xr:uid="{00000000-0005-0000-0000-000057190000}"/>
    <cellStyle name="Moneda 5 6 5" xfId="6743" xr:uid="{00000000-0005-0000-0000-000058190000}"/>
    <cellStyle name="Moneda 5 7" xfId="2762" xr:uid="{00000000-0005-0000-0000-000059190000}"/>
    <cellStyle name="Moneda 5 7 2" xfId="6744" xr:uid="{00000000-0005-0000-0000-00005A190000}"/>
    <cellStyle name="Moneda 5 8" xfId="2763" xr:uid="{00000000-0005-0000-0000-00005B190000}"/>
    <cellStyle name="Moneda 5 8 2" xfId="6745" xr:uid="{00000000-0005-0000-0000-00005C190000}"/>
    <cellStyle name="Moneda 5 9" xfId="2764" xr:uid="{00000000-0005-0000-0000-00005D190000}"/>
    <cellStyle name="Moneda 5 9 2" xfId="6746" xr:uid="{00000000-0005-0000-0000-00005E190000}"/>
    <cellStyle name="Moneda 6" xfId="24" xr:uid="{00000000-0005-0000-0000-00005F190000}"/>
    <cellStyle name="Moneda 6 10" xfId="6747" xr:uid="{00000000-0005-0000-0000-000060190000}"/>
    <cellStyle name="Moneda 6 2" xfId="79" xr:uid="{00000000-0005-0000-0000-000061190000}"/>
    <cellStyle name="Moneda 6 2 2" xfId="255" xr:uid="{00000000-0005-0000-0000-000062190000}"/>
    <cellStyle name="Moneda 6 2 2 2" xfId="542" xr:uid="{00000000-0005-0000-0000-000063190000}"/>
    <cellStyle name="Moneda 6 2 2 2 2" xfId="2765" xr:uid="{00000000-0005-0000-0000-000064190000}"/>
    <cellStyle name="Moneda 6 2 2 2 2 2" xfId="6748" xr:uid="{00000000-0005-0000-0000-000065190000}"/>
    <cellStyle name="Moneda 6 2 2 2 3" xfId="2766" xr:uid="{00000000-0005-0000-0000-000066190000}"/>
    <cellStyle name="Moneda 6 2 2 2 3 2" xfId="6749" xr:uid="{00000000-0005-0000-0000-000067190000}"/>
    <cellStyle name="Moneda 6 2 2 2 4" xfId="6750" xr:uid="{00000000-0005-0000-0000-000068190000}"/>
    <cellStyle name="Moneda 6 2 2 2 4 2" xfId="6751" xr:uid="{00000000-0005-0000-0000-000069190000}"/>
    <cellStyle name="Moneda 6 2 2 2 5" xfId="6752" xr:uid="{00000000-0005-0000-0000-00006A190000}"/>
    <cellStyle name="Moneda 6 2 2 3" xfId="829" xr:uid="{00000000-0005-0000-0000-00006B190000}"/>
    <cellStyle name="Moneda 6 2 2 3 2" xfId="2767" xr:uid="{00000000-0005-0000-0000-00006C190000}"/>
    <cellStyle name="Moneda 6 2 2 3 2 2" xfId="6753" xr:uid="{00000000-0005-0000-0000-00006D190000}"/>
    <cellStyle name="Moneda 6 2 2 3 3" xfId="2768" xr:uid="{00000000-0005-0000-0000-00006E190000}"/>
    <cellStyle name="Moneda 6 2 2 3 3 2" xfId="6754" xr:uid="{00000000-0005-0000-0000-00006F190000}"/>
    <cellStyle name="Moneda 6 2 2 3 4" xfId="6755" xr:uid="{00000000-0005-0000-0000-000070190000}"/>
    <cellStyle name="Moneda 6 2 2 3 4 2" xfId="6756" xr:uid="{00000000-0005-0000-0000-000071190000}"/>
    <cellStyle name="Moneda 6 2 2 3 5" xfId="6757" xr:uid="{00000000-0005-0000-0000-000072190000}"/>
    <cellStyle name="Moneda 6 2 2 4" xfId="2769" xr:uid="{00000000-0005-0000-0000-000073190000}"/>
    <cellStyle name="Moneda 6 2 2 4 2" xfId="6758" xr:uid="{00000000-0005-0000-0000-000074190000}"/>
    <cellStyle name="Moneda 6 2 2 5" xfId="2770" xr:uid="{00000000-0005-0000-0000-000075190000}"/>
    <cellStyle name="Moneda 6 2 2 5 2" xfId="6759" xr:uid="{00000000-0005-0000-0000-000076190000}"/>
    <cellStyle name="Moneda 6 2 2 6" xfId="2771" xr:uid="{00000000-0005-0000-0000-000077190000}"/>
    <cellStyle name="Moneda 6 2 2 6 2" xfId="6760" xr:uid="{00000000-0005-0000-0000-000078190000}"/>
    <cellStyle name="Moneda 6 2 2 7" xfId="6761" xr:uid="{00000000-0005-0000-0000-000079190000}"/>
    <cellStyle name="Moneda 6 2 3" xfId="366" xr:uid="{00000000-0005-0000-0000-00007A190000}"/>
    <cellStyle name="Moneda 6 2 3 2" xfId="2772" xr:uid="{00000000-0005-0000-0000-00007B190000}"/>
    <cellStyle name="Moneda 6 2 3 2 2" xfId="6762" xr:uid="{00000000-0005-0000-0000-00007C190000}"/>
    <cellStyle name="Moneda 6 2 3 3" xfId="2773" xr:uid="{00000000-0005-0000-0000-00007D190000}"/>
    <cellStyle name="Moneda 6 2 3 3 2" xfId="6763" xr:uid="{00000000-0005-0000-0000-00007E190000}"/>
    <cellStyle name="Moneda 6 2 3 4" xfId="6764" xr:uid="{00000000-0005-0000-0000-00007F190000}"/>
    <cellStyle name="Moneda 6 2 3 4 2" xfId="6765" xr:uid="{00000000-0005-0000-0000-000080190000}"/>
    <cellStyle name="Moneda 6 2 3 5" xfId="6766" xr:uid="{00000000-0005-0000-0000-000081190000}"/>
    <cellStyle name="Moneda 6 2 4" xfId="653" xr:uid="{00000000-0005-0000-0000-000082190000}"/>
    <cellStyle name="Moneda 6 2 4 2" xfId="2774" xr:uid="{00000000-0005-0000-0000-000083190000}"/>
    <cellStyle name="Moneda 6 2 4 2 2" xfId="6767" xr:uid="{00000000-0005-0000-0000-000084190000}"/>
    <cellStyle name="Moneda 6 2 4 3" xfId="2775" xr:uid="{00000000-0005-0000-0000-000085190000}"/>
    <cellStyle name="Moneda 6 2 4 3 2" xfId="6768" xr:uid="{00000000-0005-0000-0000-000086190000}"/>
    <cellStyle name="Moneda 6 2 4 4" xfId="6769" xr:uid="{00000000-0005-0000-0000-000087190000}"/>
    <cellStyle name="Moneda 6 2 4 4 2" xfId="6770" xr:uid="{00000000-0005-0000-0000-000088190000}"/>
    <cellStyle name="Moneda 6 2 4 5" xfId="6771" xr:uid="{00000000-0005-0000-0000-000089190000}"/>
    <cellStyle name="Moneda 6 2 5" xfId="2776" xr:uid="{00000000-0005-0000-0000-00008A190000}"/>
    <cellStyle name="Moneda 6 2 5 2" xfId="6772" xr:uid="{00000000-0005-0000-0000-00008B190000}"/>
    <cellStyle name="Moneda 6 2 6" xfId="2777" xr:uid="{00000000-0005-0000-0000-00008C190000}"/>
    <cellStyle name="Moneda 6 2 6 2" xfId="6773" xr:uid="{00000000-0005-0000-0000-00008D190000}"/>
    <cellStyle name="Moneda 6 2 7" xfId="2778" xr:uid="{00000000-0005-0000-0000-00008E190000}"/>
    <cellStyle name="Moneda 6 2 7 2" xfId="6774" xr:uid="{00000000-0005-0000-0000-00008F190000}"/>
    <cellStyle name="Moneda 6 2 8" xfId="6775" xr:uid="{00000000-0005-0000-0000-000090190000}"/>
    <cellStyle name="Moneda 6 3" xfId="136" xr:uid="{00000000-0005-0000-0000-000091190000}"/>
    <cellStyle name="Moneda 6 3 2" xfId="423" xr:uid="{00000000-0005-0000-0000-000092190000}"/>
    <cellStyle name="Moneda 6 3 2 2" xfId="2779" xr:uid="{00000000-0005-0000-0000-000093190000}"/>
    <cellStyle name="Moneda 6 3 2 2 2" xfId="6776" xr:uid="{00000000-0005-0000-0000-000094190000}"/>
    <cellStyle name="Moneda 6 3 2 3" xfId="2780" xr:uid="{00000000-0005-0000-0000-000095190000}"/>
    <cellStyle name="Moneda 6 3 2 3 2" xfId="6777" xr:uid="{00000000-0005-0000-0000-000096190000}"/>
    <cellStyle name="Moneda 6 3 2 4" xfId="6778" xr:uid="{00000000-0005-0000-0000-000097190000}"/>
    <cellStyle name="Moneda 6 3 2 4 2" xfId="6779" xr:uid="{00000000-0005-0000-0000-000098190000}"/>
    <cellStyle name="Moneda 6 3 2 5" xfId="6780" xr:uid="{00000000-0005-0000-0000-000099190000}"/>
    <cellStyle name="Moneda 6 3 3" xfId="710" xr:uid="{00000000-0005-0000-0000-00009A190000}"/>
    <cellStyle name="Moneda 6 3 3 2" xfId="2781" xr:uid="{00000000-0005-0000-0000-00009B190000}"/>
    <cellStyle name="Moneda 6 3 3 2 2" xfId="6781" xr:uid="{00000000-0005-0000-0000-00009C190000}"/>
    <cellStyle name="Moneda 6 3 3 3" xfId="2782" xr:uid="{00000000-0005-0000-0000-00009D190000}"/>
    <cellStyle name="Moneda 6 3 3 3 2" xfId="6782" xr:uid="{00000000-0005-0000-0000-00009E190000}"/>
    <cellStyle name="Moneda 6 3 3 4" xfId="6783" xr:uid="{00000000-0005-0000-0000-00009F190000}"/>
    <cellStyle name="Moneda 6 3 3 4 2" xfId="6784" xr:uid="{00000000-0005-0000-0000-0000A0190000}"/>
    <cellStyle name="Moneda 6 3 3 5" xfId="6785" xr:uid="{00000000-0005-0000-0000-0000A1190000}"/>
    <cellStyle name="Moneda 6 3 4" xfId="2783" xr:uid="{00000000-0005-0000-0000-0000A2190000}"/>
    <cellStyle name="Moneda 6 3 4 2" xfId="6786" xr:uid="{00000000-0005-0000-0000-0000A3190000}"/>
    <cellStyle name="Moneda 6 3 5" xfId="2784" xr:uid="{00000000-0005-0000-0000-0000A4190000}"/>
    <cellStyle name="Moneda 6 3 5 2" xfId="6787" xr:uid="{00000000-0005-0000-0000-0000A5190000}"/>
    <cellStyle name="Moneda 6 3 6" xfId="2785" xr:uid="{00000000-0005-0000-0000-0000A6190000}"/>
    <cellStyle name="Moneda 6 3 6 2" xfId="6788" xr:uid="{00000000-0005-0000-0000-0000A7190000}"/>
    <cellStyle name="Moneda 6 3 7" xfId="6789" xr:uid="{00000000-0005-0000-0000-0000A8190000}"/>
    <cellStyle name="Moneda 6 4" xfId="200" xr:uid="{00000000-0005-0000-0000-0000A9190000}"/>
    <cellStyle name="Moneda 6 4 2" xfId="487" xr:uid="{00000000-0005-0000-0000-0000AA190000}"/>
    <cellStyle name="Moneda 6 4 2 2" xfId="2786" xr:uid="{00000000-0005-0000-0000-0000AB190000}"/>
    <cellStyle name="Moneda 6 4 2 2 2" xfId="6790" xr:uid="{00000000-0005-0000-0000-0000AC190000}"/>
    <cellStyle name="Moneda 6 4 2 3" xfId="2787" xr:uid="{00000000-0005-0000-0000-0000AD190000}"/>
    <cellStyle name="Moneda 6 4 2 3 2" xfId="6791" xr:uid="{00000000-0005-0000-0000-0000AE190000}"/>
    <cellStyle name="Moneda 6 4 2 4" xfId="6792" xr:uid="{00000000-0005-0000-0000-0000AF190000}"/>
    <cellStyle name="Moneda 6 4 2 4 2" xfId="6793" xr:uid="{00000000-0005-0000-0000-0000B0190000}"/>
    <cellStyle name="Moneda 6 4 2 5" xfId="6794" xr:uid="{00000000-0005-0000-0000-0000B1190000}"/>
    <cellStyle name="Moneda 6 4 3" xfId="774" xr:uid="{00000000-0005-0000-0000-0000B2190000}"/>
    <cellStyle name="Moneda 6 4 3 2" xfId="2788" xr:uid="{00000000-0005-0000-0000-0000B3190000}"/>
    <cellStyle name="Moneda 6 4 3 2 2" xfId="6795" xr:uid="{00000000-0005-0000-0000-0000B4190000}"/>
    <cellStyle name="Moneda 6 4 3 3" xfId="2789" xr:uid="{00000000-0005-0000-0000-0000B5190000}"/>
    <cellStyle name="Moneda 6 4 3 3 2" xfId="6796" xr:uid="{00000000-0005-0000-0000-0000B6190000}"/>
    <cellStyle name="Moneda 6 4 3 4" xfId="6797" xr:uid="{00000000-0005-0000-0000-0000B7190000}"/>
    <cellStyle name="Moneda 6 4 3 4 2" xfId="6798" xr:uid="{00000000-0005-0000-0000-0000B8190000}"/>
    <cellStyle name="Moneda 6 4 3 5" xfId="6799" xr:uid="{00000000-0005-0000-0000-0000B9190000}"/>
    <cellStyle name="Moneda 6 4 4" xfId="2790" xr:uid="{00000000-0005-0000-0000-0000BA190000}"/>
    <cellStyle name="Moneda 6 4 4 2" xfId="6800" xr:uid="{00000000-0005-0000-0000-0000BB190000}"/>
    <cellStyle name="Moneda 6 4 5" xfId="2791" xr:uid="{00000000-0005-0000-0000-0000BC190000}"/>
    <cellStyle name="Moneda 6 4 5 2" xfId="6801" xr:uid="{00000000-0005-0000-0000-0000BD190000}"/>
    <cellStyle name="Moneda 6 4 6" xfId="2792" xr:uid="{00000000-0005-0000-0000-0000BE190000}"/>
    <cellStyle name="Moneda 6 4 6 2" xfId="6802" xr:uid="{00000000-0005-0000-0000-0000BF190000}"/>
    <cellStyle name="Moneda 6 4 7" xfId="6803" xr:uid="{00000000-0005-0000-0000-0000C0190000}"/>
    <cellStyle name="Moneda 6 5" xfId="311" xr:uid="{00000000-0005-0000-0000-0000C1190000}"/>
    <cellStyle name="Moneda 6 5 2" xfId="2793" xr:uid="{00000000-0005-0000-0000-0000C2190000}"/>
    <cellStyle name="Moneda 6 5 2 2" xfId="6804" xr:uid="{00000000-0005-0000-0000-0000C3190000}"/>
    <cellStyle name="Moneda 6 5 3" xfId="2794" xr:uid="{00000000-0005-0000-0000-0000C4190000}"/>
    <cellStyle name="Moneda 6 5 3 2" xfId="6805" xr:uid="{00000000-0005-0000-0000-0000C5190000}"/>
    <cellStyle name="Moneda 6 5 4" xfId="6806" xr:uid="{00000000-0005-0000-0000-0000C6190000}"/>
    <cellStyle name="Moneda 6 5 4 2" xfId="6807" xr:uid="{00000000-0005-0000-0000-0000C7190000}"/>
    <cellStyle name="Moneda 6 5 5" xfId="6808" xr:uid="{00000000-0005-0000-0000-0000C8190000}"/>
    <cellStyle name="Moneda 6 6" xfId="598" xr:uid="{00000000-0005-0000-0000-0000C9190000}"/>
    <cellStyle name="Moneda 6 6 2" xfId="2795" xr:uid="{00000000-0005-0000-0000-0000CA190000}"/>
    <cellStyle name="Moneda 6 6 2 2" xfId="6809" xr:uid="{00000000-0005-0000-0000-0000CB190000}"/>
    <cellStyle name="Moneda 6 6 3" xfId="2796" xr:uid="{00000000-0005-0000-0000-0000CC190000}"/>
    <cellStyle name="Moneda 6 6 3 2" xfId="6810" xr:uid="{00000000-0005-0000-0000-0000CD190000}"/>
    <cellStyle name="Moneda 6 6 4" xfId="6811" xr:uid="{00000000-0005-0000-0000-0000CE190000}"/>
    <cellStyle name="Moneda 6 6 4 2" xfId="6812" xr:uid="{00000000-0005-0000-0000-0000CF190000}"/>
    <cellStyle name="Moneda 6 6 5" xfId="6813" xr:uid="{00000000-0005-0000-0000-0000D0190000}"/>
    <cellStyle name="Moneda 6 7" xfId="2797" xr:uid="{00000000-0005-0000-0000-0000D1190000}"/>
    <cellStyle name="Moneda 6 7 2" xfId="6814" xr:uid="{00000000-0005-0000-0000-0000D2190000}"/>
    <cellStyle name="Moneda 6 8" xfId="2798" xr:uid="{00000000-0005-0000-0000-0000D3190000}"/>
    <cellStyle name="Moneda 6 8 2" xfId="6815" xr:uid="{00000000-0005-0000-0000-0000D4190000}"/>
    <cellStyle name="Moneda 6 9" xfId="2799" xr:uid="{00000000-0005-0000-0000-0000D5190000}"/>
    <cellStyle name="Moneda 6 9 2" xfId="6816" xr:uid="{00000000-0005-0000-0000-0000D6190000}"/>
    <cellStyle name="Moneda 7" xfId="26" xr:uid="{00000000-0005-0000-0000-0000D7190000}"/>
    <cellStyle name="Moneda 7 10" xfId="6817" xr:uid="{00000000-0005-0000-0000-0000D8190000}"/>
    <cellStyle name="Moneda 7 2" xfId="81" xr:uid="{00000000-0005-0000-0000-0000D9190000}"/>
    <cellStyle name="Moneda 7 2 2" xfId="257" xr:uid="{00000000-0005-0000-0000-0000DA190000}"/>
    <cellStyle name="Moneda 7 2 2 2" xfId="544" xr:uid="{00000000-0005-0000-0000-0000DB190000}"/>
    <cellStyle name="Moneda 7 2 2 2 2" xfId="2800" xr:uid="{00000000-0005-0000-0000-0000DC190000}"/>
    <cellStyle name="Moneda 7 2 2 2 2 2" xfId="6818" xr:uid="{00000000-0005-0000-0000-0000DD190000}"/>
    <cellStyle name="Moneda 7 2 2 2 3" xfId="2801" xr:uid="{00000000-0005-0000-0000-0000DE190000}"/>
    <cellStyle name="Moneda 7 2 2 2 3 2" xfId="6819" xr:uid="{00000000-0005-0000-0000-0000DF190000}"/>
    <cellStyle name="Moneda 7 2 2 2 4" xfId="6820" xr:uid="{00000000-0005-0000-0000-0000E0190000}"/>
    <cellStyle name="Moneda 7 2 2 2 4 2" xfId="6821" xr:uid="{00000000-0005-0000-0000-0000E1190000}"/>
    <cellStyle name="Moneda 7 2 2 2 5" xfId="6822" xr:uid="{00000000-0005-0000-0000-0000E2190000}"/>
    <cellStyle name="Moneda 7 2 2 3" xfId="831" xr:uid="{00000000-0005-0000-0000-0000E3190000}"/>
    <cellStyle name="Moneda 7 2 2 3 2" xfId="2802" xr:uid="{00000000-0005-0000-0000-0000E4190000}"/>
    <cellStyle name="Moneda 7 2 2 3 2 2" xfId="6823" xr:uid="{00000000-0005-0000-0000-0000E5190000}"/>
    <cellStyle name="Moneda 7 2 2 3 3" xfId="2803" xr:uid="{00000000-0005-0000-0000-0000E6190000}"/>
    <cellStyle name="Moneda 7 2 2 3 3 2" xfId="6824" xr:uid="{00000000-0005-0000-0000-0000E7190000}"/>
    <cellStyle name="Moneda 7 2 2 3 4" xfId="6825" xr:uid="{00000000-0005-0000-0000-0000E8190000}"/>
    <cellStyle name="Moneda 7 2 2 3 4 2" xfId="6826" xr:uid="{00000000-0005-0000-0000-0000E9190000}"/>
    <cellStyle name="Moneda 7 2 2 3 5" xfId="6827" xr:uid="{00000000-0005-0000-0000-0000EA190000}"/>
    <cellStyle name="Moneda 7 2 2 4" xfId="2804" xr:uid="{00000000-0005-0000-0000-0000EB190000}"/>
    <cellStyle name="Moneda 7 2 2 4 2" xfId="6828" xr:uid="{00000000-0005-0000-0000-0000EC190000}"/>
    <cellStyle name="Moneda 7 2 2 5" xfId="2805" xr:uid="{00000000-0005-0000-0000-0000ED190000}"/>
    <cellStyle name="Moneda 7 2 2 5 2" xfId="6829" xr:uid="{00000000-0005-0000-0000-0000EE190000}"/>
    <cellStyle name="Moneda 7 2 2 6" xfId="2806" xr:uid="{00000000-0005-0000-0000-0000EF190000}"/>
    <cellStyle name="Moneda 7 2 2 6 2" xfId="6830" xr:uid="{00000000-0005-0000-0000-0000F0190000}"/>
    <cellStyle name="Moneda 7 2 2 7" xfId="6831" xr:uid="{00000000-0005-0000-0000-0000F1190000}"/>
    <cellStyle name="Moneda 7 2 3" xfId="368" xr:uid="{00000000-0005-0000-0000-0000F2190000}"/>
    <cellStyle name="Moneda 7 2 3 2" xfId="2807" xr:uid="{00000000-0005-0000-0000-0000F3190000}"/>
    <cellStyle name="Moneda 7 2 3 2 2" xfId="6832" xr:uid="{00000000-0005-0000-0000-0000F4190000}"/>
    <cellStyle name="Moneda 7 2 3 3" xfId="2808" xr:uid="{00000000-0005-0000-0000-0000F5190000}"/>
    <cellStyle name="Moneda 7 2 3 3 2" xfId="6833" xr:uid="{00000000-0005-0000-0000-0000F6190000}"/>
    <cellStyle name="Moneda 7 2 3 4" xfId="6834" xr:uid="{00000000-0005-0000-0000-0000F7190000}"/>
    <cellStyle name="Moneda 7 2 3 4 2" xfId="6835" xr:uid="{00000000-0005-0000-0000-0000F8190000}"/>
    <cellStyle name="Moneda 7 2 3 5" xfId="6836" xr:uid="{00000000-0005-0000-0000-0000F9190000}"/>
    <cellStyle name="Moneda 7 2 4" xfId="655" xr:uid="{00000000-0005-0000-0000-0000FA190000}"/>
    <cellStyle name="Moneda 7 2 4 2" xfId="2809" xr:uid="{00000000-0005-0000-0000-0000FB190000}"/>
    <cellStyle name="Moneda 7 2 4 2 2" xfId="6837" xr:uid="{00000000-0005-0000-0000-0000FC190000}"/>
    <cellStyle name="Moneda 7 2 4 3" xfId="2810" xr:uid="{00000000-0005-0000-0000-0000FD190000}"/>
    <cellStyle name="Moneda 7 2 4 3 2" xfId="6838" xr:uid="{00000000-0005-0000-0000-0000FE190000}"/>
    <cellStyle name="Moneda 7 2 4 4" xfId="6839" xr:uid="{00000000-0005-0000-0000-0000FF190000}"/>
    <cellStyle name="Moneda 7 2 4 4 2" xfId="6840" xr:uid="{00000000-0005-0000-0000-0000001A0000}"/>
    <cellStyle name="Moneda 7 2 4 5" xfId="6841" xr:uid="{00000000-0005-0000-0000-0000011A0000}"/>
    <cellStyle name="Moneda 7 2 5" xfId="2811" xr:uid="{00000000-0005-0000-0000-0000021A0000}"/>
    <cellStyle name="Moneda 7 2 5 2" xfId="6842" xr:uid="{00000000-0005-0000-0000-0000031A0000}"/>
    <cellStyle name="Moneda 7 2 6" xfId="2812" xr:uid="{00000000-0005-0000-0000-0000041A0000}"/>
    <cellStyle name="Moneda 7 2 6 2" xfId="6843" xr:uid="{00000000-0005-0000-0000-0000051A0000}"/>
    <cellStyle name="Moneda 7 2 7" xfId="2813" xr:uid="{00000000-0005-0000-0000-0000061A0000}"/>
    <cellStyle name="Moneda 7 2 7 2" xfId="6844" xr:uid="{00000000-0005-0000-0000-0000071A0000}"/>
    <cellStyle name="Moneda 7 2 8" xfId="6845" xr:uid="{00000000-0005-0000-0000-0000081A0000}"/>
    <cellStyle name="Moneda 7 3" xfId="138" xr:uid="{00000000-0005-0000-0000-0000091A0000}"/>
    <cellStyle name="Moneda 7 3 2" xfId="425" xr:uid="{00000000-0005-0000-0000-00000A1A0000}"/>
    <cellStyle name="Moneda 7 3 2 2" xfId="2814" xr:uid="{00000000-0005-0000-0000-00000B1A0000}"/>
    <cellStyle name="Moneda 7 3 2 2 2" xfId="6846" xr:uid="{00000000-0005-0000-0000-00000C1A0000}"/>
    <cellStyle name="Moneda 7 3 2 3" xfId="2815" xr:uid="{00000000-0005-0000-0000-00000D1A0000}"/>
    <cellStyle name="Moneda 7 3 2 3 2" xfId="6847" xr:uid="{00000000-0005-0000-0000-00000E1A0000}"/>
    <cellStyle name="Moneda 7 3 2 4" xfId="6848" xr:uid="{00000000-0005-0000-0000-00000F1A0000}"/>
    <cellStyle name="Moneda 7 3 2 4 2" xfId="6849" xr:uid="{00000000-0005-0000-0000-0000101A0000}"/>
    <cellStyle name="Moneda 7 3 2 5" xfId="6850" xr:uid="{00000000-0005-0000-0000-0000111A0000}"/>
    <cellStyle name="Moneda 7 3 3" xfId="712" xr:uid="{00000000-0005-0000-0000-0000121A0000}"/>
    <cellStyle name="Moneda 7 3 3 2" xfId="2816" xr:uid="{00000000-0005-0000-0000-0000131A0000}"/>
    <cellStyle name="Moneda 7 3 3 2 2" xfId="6851" xr:uid="{00000000-0005-0000-0000-0000141A0000}"/>
    <cellStyle name="Moneda 7 3 3 3" xfId="2817" xr:uid="{00000000-0005-0000-0000-0000151A0000}"/>
    <cellStyle name="Moneda 7 3 3 3 2" xfId="6852" xr:uid="{00000000-0005-0000-0000-0000161A0000}"/>
    <cellStyle name="Moneda 7 3 3 4" xfId="6853" xr:uid="{00000000-0005-0000-0000-0000171A0000}"/>
    <cellStyle name="Moneda 7 3 3 4 2" xfId="6854" xr:uid="{00000000-0005-0000-0000-0000181A0000}"/>
    <cellStyle name="Moneda 7 3 3 5" xfId="6855" xr:uid="{00000000-0005-0000-0000-0000191A0000}"/>
    <cellStyle name="Moneda 7 3 4" xfId="2818" xr:uid="{00000000-0005-0000-0000-00001A1A0000}"/>
    <cellStyle name="Moneda 7 3 4 2" xfId="6856" xr:uid="{00000000-0005-0000-0000-00001B1A0000}"/>
    <cellStyle name="Moneda 7 3 5" xfId="2819" xr:uid="{00000000-0005-0000-0000-00001C1A0000}"/>
    <cellStyle name="Moneda 7 3 5 2" xfId="6857" xr:uid="{00000000-0005-0000-0000-00001D1A0000}"/>
    <cellStyle name="Moneda 7 3 6" xfId="2820" xr:uid="{00000000-0005-0000-0000-00001E1A0000}"/>
    <cellStyle name="Moneda 7 3 6 2" xfId="6858" xr:uid="{00000000-0005-0000-0000-00001F1A0000}"/>
    <cellStyle name="Moneda 7 3 7" xfId="6859" xr:uid="{00000000-0005-0000-0000-0000201A0000}"/>
    <cellStyle name="Moneda 7 4" xfId="202" xr:uid="{00000000-0005-0000-0000-0000211A0000}"/>
    <cellStyle name="Moneda 7 4 2" xfId="489" xr:uid="{00000000-0005-0000-0000-0000221A0000}"/>
    <cellStyle name="Moneda 7 4 2 2" xfId="2821" xr:uid="{00000000-0005-0000-0000-0000231A0000}"/>
    <cellStyle name="Moneda 7 4 2 2 2" xfId="6860" xr:uid="{00000000-0005-0000-0000-0000241A0000}"/>
    <cellStyle name="Moneda 7 4 2 3" xfId="2822" xr:uid="{00000000-0005-0000-0000-0000251A0000}"/>
    <cellStyle name="Moneda 7 4 2 3 2" xfId="6861" xr:uid="{00000000-0005-0000-0000-0000261A0000}"/>
    <cellStyle name="Moneda 7 4 2 4" xfId="6862" xr:uid="{00000000-0005-0000-0000-0000271A0000}"/>
    <cellStyle name="Moneda 7 4 2 4 2" xfId="6863" xr:uid="{00000000-0005-0000-0000-0000281A0000}"/>
    <cellStyle name="Moneda 7 4 2 5" xfId="6864" xr:uid="{00000000-0005-0000-0000-0000291A0000}"/>
    <cellStyle name="Moneda 7 4 3" xfId="776" xr:uid="{00000000-0005-0000-0000-00002A1A0000}"/>
    <cellStyle name="Moneda 7 4 3 2" xfId="2823" xr:uid="{00000000-0005-0000-0000-00002B1A0000}"/>
    <cellStyle name="Moneda 7 4 3 2 2" xfId="6865" xr:uid="{00000000-0005-0000-0000-00002C1A0000}"/>
    <cellStyle name="Moneda 7 4 3 3" xfId="2824" xr:uid="{00000000-0005-0000-0000-00002D1A0000}"/>
    <cellStyle name="Moneda 7 4 3 3 2" xfId="6866" xr:uid="{00000000-0005-0000-0000-00002E1A0000}"/>
    <cellStyle name="Moneda 7 4 3 4" xfId="6867" xr:uid="{00000000-0005-0000-0000-00002F1A0000}"/>
    <cellStyle name="Moneda 7 4 3 4 2" xfId="6868" xr:uid="{00000000-0005-0000-0000-0000301A0000}"/>
    <cellStyle name="Moneda 7 4 3 5" xfId="6869" xr:uid="{00000000-0005-0000-0000-0000311A0000}"/>
    <cellStyle name="Moneda 7 4 4" xfId="2825" xr:uid="{00000000-0005-0000-0000-0000321A0000}"/>
    <cellStyle name="Moneda 7 4 4 2" xfId="6870" xr:uid="{00000000-0005-0000-0000-0000331A0000}"/>
    <cellStyle name="Moneda 7 4 5" xfId="2826" xr:uid="{00000000-0005-0000-0000-0000341A0000}"/>
    <cellStyle name="Moneda 7 4 5 2" xfId="6871" xr:uid="{00000000-0005-0000-0000-0000351A0000}"/>
    <cellStyle name="Moneda 7 4 6" xfId="2827" xr:uid="{00000000-0005-0000-0000-0000361A0000}"/>
    <cellStyle name="Moneda 7 4 6 2" xfId="6872" xr:uid="{00000000-0005-0000-0000-0000371A0000}"/>
    <cellStyle name="Moneda 7 4 7" xfId="6873" xr:uid="{00000000-0005-0000-0000-0000381A0000}"/>
    <cellStyle name="Moneda 7 5" xfId="313" xr:uid="{00000000-0005-0000-0000-0000391A0000}"/>
    <cellStyle name="Moneda 7 5 2" xfId="2828" xr:uid="{00000000-0005-0000-0000-00003A1A0000}"/>
    <cellStyle name="Moneda 7 5 2 2" xfId="6874" xr:uid="{00000000-0005-0000-0000-00003B1A0000}"/>
    <cellStyle name="Moneda 7 5 3" xfId="2829" xr:uid="{00000000-0005-0000-0000-00003C1A0000}"/>
    <cellStyle name="Moneda 7 5 3 2" xfId="6875" xr:uid="{00000000-0005-0000-0000-00003D1A0000}"/>
    <cellStyle name="Moneda 7 5 4" xfId="6876" xr:uid="{00000000-0005-0000-0000-00003E1A0000}"/>
    <cellStyle name="Moneda 7 5 4 2" xfId="6877" xr:uid="{00000000-0005-0000-0000-00003F1A0000}"/>
    <cellStyle name="Moneda 7 5 5" xfId="6878" xr:uid="{00000000-0005-0000-0000-0000401A0000}"/>
    <cellStyle name="Moneda 7 6" xfId="600" xr:uid="{00000000-0005-0000-0000-0000411A0000}"/>
    <cellStyle name="Moneda 7 6 2" xfId="2830" xr:uid="{00000000-0005-0000-0000-0000421A0000}"/>
    <cellStyle name="Moneda 7 6 2 2" xfId="6879" xr:uid="{00000000-0005-0000-0000-0000431A0000}"/>
    <cellStyle name="Moneda 7 6 3" xfId="2831" xr:uid="{00000000-0005-0000-0000-0000441A0000}"/>
    <cellStyle name="Moneda 7 6 3 2" xfId="6880" xr:uid="{00000000-0005-0000-0000-0000451A0000}"/>
    <cellStyle name="Moneda 7 6 4" xfId="6881" xr:uid="{00000000-0005-0000-0000-0000461A0000}"/>
    <cellStyle name="Moneda 7 6 4 2" xfId="6882" xr:uid="{00000000-0005-0000-0000-0000471A0000}"/>
    <cellStyle name="Moneda 7 6 5" xfId="6883" xr:uid="{00000000-0005-0000-0000-0000481A0000}"/>
    <cellStyle name="Moneda 7 7" xfId="2832" xr:uid="{00000000-0005-0000-0000-0000491A0000}"/>
    <cellStyle name="Moneda 7 7 2" xfId="6884" xr:uid="{00000000-0005-0000-0000-00004A1A0000}"/>
    <cellStyle name="Moneda 7 8" xfId="2833" xr:uid="{00000000-0005-0000-0000-00004B1A0000}"/>
    <cellStyle name="Moneda 7 8 2" xfId="6885" xr:uid="{00000000-0005-0000-0000-00004C1A0000}"/>
    <cellStyle name="Moneda 7 9" xfId="2834" xr:uid="{00000000-0005-0000-0000-00004D1A0000}"/>
    <cellStyle name="Moneda 7 9 2" xfId="6886" xr:uid="{00000000-0005-0000-0000-00004E1A0000}"/>
    <cellStyle name="Moneda 8" xfId="28" xr:uid="{00000000-0005-0000-0000-00004F1A0000}"/>
    <cellStyle name="Moneda 8 10" xfId="6887" xr:uid="{00000000-0005-0000-0000-0000501A0000}"/>
    <cellStyle name="Moneda 8 2" xfId="83" xr:uid="{00000000-0005-0000-0000-0000511A0000}"/>
    <cellStyle name="Moneda 8 2 2" xfId="259" xr:uid="{00000000-0005-0000-0000-0000521A0000}"/>
    <cellStyle name="Moneda 8 2 2 2" xfId="546" xr:uid="{00000000-0005-0000-0000-0000531A0000}"/>
    <cellStyle name="Moneda 8 2 2 2 2" xfId="2835" xr:uid="{00000000-0005-0000-0000-0000541A0000}"/>
    <cellStyle name="Moneda 8 2 2 2 2 2" xfId="6888" xr:uid="{00000000-0005-0000-0000-0000551A0000}"/>
    <cellStyle name="Moneda 8 2 2 2 3" xfId="2836" xr:uid="{00000000-0005-0000-0000-0000561A0000}"/>
    <cellStyle name="Moneda 8 2 2 2 3 2" xfId="6889" xr:uid="{00000000-0005-0000-0000-0000571A0000}"/>
    <cellStyle name="Moneda 8 2 2 2 4" xfId="6890" xr:uid="{00000000-0005-0000-0000-0000581A0000}"/>
    <cellStyle name="Moneda 8 2 2 2 4 2" xfId="6891" xr:uid="{00000000-0005-0000-0000-0000591A0000}"/>
    <cellStyle name="Moneda 8 2 2 2 5" xfId="6892" xr:uid="{00000000-0005-0000-0000-00005A1A0000}"/>
    <cellStyle name="Moneda 8 2 2 3" xfId="833" xr:uid="{00000000-0005-0000-0000-00005B1A0000}"/>
    <cellStyle name="Moneda 8 2 2 3 2" xfId="2837" xr:uid="{00000000-0005-0000-0000-00005C1A0000}"/>
    <cellStyle name="Moneda 8 2 2 3 2 2" xfId="6893" xr:uid="{00000000-0005-0000-0000-00005D1A0000}"/>
    <cellStyle name="Moneda 8 2 2 3 3" xfId="2838" xr:uid="{00000000-0005-0000-0000-00005E1A0000}"/>
    <cellStyle name="Moneda 8 2 2 3 3 2" xfId="6894" xr:uid="{00000000-0005-0000-0000-00005F1A0000}"/>
    <cellStyle name="Moneda 8 2 2 3 4" xfId="6895" xr:uid="{00000000-0005-0000-0000-0000601A0000}"/>
    <cellStyle name="Moneda 8 2 2 3 4 2" xfId="6896" xr:uid="{00000000-0005-0000-0000-0000611A0000}"/>
    <cellStyle name="Moneda 8 2 2 3 5" xfId="6897" xr:uid="{00000000-0005-0000-0000-0000621A0000}"/>
    <cellStyle name="Moneda 8 2 2 4" xfId="2839" xr:uid="{00000000-0005-0000-0000-0000631A0000}"/>
    <cellStyle name="Moneda 8 2 2 4 2" xfId="6898" xr:uid="{00000000-0005-0000-0000-0000641A0000}"/>
    <cellStyle name="Moneda 8 2 2 5" xfId="2840" xr:uid="{00000000-0005-0000-0000-0000651A0000}"/>
    <cellStyle name="Moneda 8 2 2 5 2" xfId="6899" xr:uid="{00000000-0005-0000-0000-0000661A0000}"/>
    <cellStyle name="Moneda 8 2 2 6" xfId="2841" xr:uid="{00000000-0005-0000-0000-0000671A0000}"/>
    <cellStyle name="Moneda 8 2 2 6 2" xfId="6900" xr:uid="{00000000-0005-0000-0000-0000681A0000}"/>
    <cellStyle name="Moneda 8 2 2 7" xfId="6901" xr:uid="{00000000-0005-0000-0000-0000691A0000}"/>
    <cellStyle name="Moneda 8 2 3" xfId="370" xr:uid="{00000000-0005-0000-0000-00006A1A0000}"/>
    <cellStyle name="Moneda 8 2 3 2" xfId="2842" xr:uid="{00000000-0005-0000-0000-00006B1A0000}"/>
    <cellStyle name="Moneda 8 2 3 2 2" xfId="6902" xr:uid="{00000000-0005-0000-0000-00006C1A0000}"/>
    <cellStyle name="Moneda 8 2 3 3" xfId="2843" xr:uid="{00000000-0005-0000-0000-00006D1A0000}"/>
    <cellStyle name="Moneda 8 2 3 3 2" xfId="6903" xr:uid="{00000000-0005-0000-0000-00006E1A0000}"/>
    <cellStyle name="Moneda 8 2 3 4" xfId="6904" xr:uid="{00000000-0005-0000-0000-00006F1A0000}"/>
    <cellStyle name="Moneda 8 2 3 4 2" xfId="6905" xr:uid="{00000000-0005-0000-0000-0000701A0000}"/>
    <cellStyle name="Moneda 8 2 3 5" xfId="6906" xr:uid="{00000000-0005-0000-0000-0000711A0000}"/>
    <cellStyle name="Moneda 8 2 4" xfId="657" xr:uid="{00000000-0005-0000-0000-0000721A0000}"/>
    <cellStyle name="Moneda 8 2 4 2" xfId="2844" xr:uid="{00000000-0005-0000-0000-0000731A0000}"/>
    <cellStyle name="Moneda 8 2 4 2 2" xfId="6907" xr:uid="{00000000-0005-0000-0000-0000741A0000}"/>
    <cellStyle name="Moneda 8 2 4 3" xfId="2845" xr:uid="{00000000-0005-0000-0000-0000751A0000}"/>
    <cellStyle name="Moneda 8 2 4 3 2" xfId="6908" xr:uid="{00000000-0005-0000-0000-0000761A0000}"/>
    <cellStyle name="Moneda 8 2 4 4" xfId="6909" xr:uid="{00000000-0005-0000-0000-0000771A0000}"/>
    <cellStyle name="Moneda 8 2 4 4 2" xfId="6910" xr:uid="{00000000-0005-0000-0000-0000781A0000}"/>
    <cellStyle name="Moneda 8 2 4 5" xfId="6911" xr:uid="{00000000-0005-0000-0000-0000791A0000}"/>
    <cellStyle name="Moneda 8 2 5" xfId="2846" xr:uid="{00000000-0005-0000-0000-00007A1A0000}"/>
    <cellStyle name="Moneda 8 2 5 2" xfId="6912" xr:uid="{00000000-0005-0000-0000-00007B1A0000}"/>
    <cellStyle name="Moneda 8 2 6" xfId="2847" xr:uid="{00000000-0005-0000-0000-00007C1A0000}"/>
    <cellStyle name="Moneda 8 2 6 2" xfId="6913" xr:uid="{00000000-0005-0000-0000-00007D1A0000}"/>
    <cellStyle name="Moneda 8 2 7" xfId="2848" xr:uid="{00000000-0005-0000-0000-00007E1A0000}"/>
    <cellStyle name="Moneda 8 2 7 2" xfId="6914" xr:uid="{00000000-0005-0000-0000-00007F1A0000}"/>
    <cellStyle name="Moneda 8 2 8" xfId="6915" xr:uid="{00000000-0005-0000-0000-0000801A0000}"/>
    <cellStyle name="Moneda 8 3" xfId="140" xr:uid="{00000000-0005-0000-0000-0000811A0000}"/>
    <cellStyle name="Moneda 8 3 2" xfId="427" xr:uid="{00000000-0005-0000-0000-0000821A0000}"/>
    <cellStyle name="Moneda 8 3 2 2" xfId="2849" xr:uid="{00000000-0005-0000-0000-0000831A0000}"/>
    <cellStyle name="Moneda 8 3 2 2 2" xfId="6916" xr:uid="{00000000-0005-0000-0000-0000841A0000}"/>
    <cellStyle name="Moneda 8 3 2 3" xfId="2850" xr:uid="{00000000-0005-0000-0000-0000851A0000}"/>
    <cellStyle name="Moneda 8 3 2 3 2" xfId="6917" xr:uid="{00000000-0005-0000-0000-0000861A0000}"/>
    <cellStyle name="Moneda 8 3 2 4" xfId="6918" xr:uid="{00000000-0005-0000-0000-0000871A0000}"/>
    <cellStyle name="Moneda 8 3 2 4 2" xfId="6919" xr:uid="{00000000-0005-0000-0000-0000881A0000}"/>
    <cellStyle name="Moneda 8 3 2 5" xfId="6920" xr:uid="{00000000-0005-0000-0000-0000891A0000}"/>
    <cellStyle name="Moneda 8 3 3" xfId="714" xr:uid="{00000000-0005-0000-0000-00008A1A0000}"/>
    <cellStyle name="Moneda 8 3 3 2" xfId="2851" xr:uid="{00000000-0005-0000-0000-00008B1A0000}"/>
    <cellStyle name="Moneda 8 3 3 2 2" xfId="6921" xr:uid="{00000000-0005-0000-0000-00008C1A0000}"/>
    <cellStyle name="Moneda 8 3 3 3" xfId="2852" xr:uid="{00000000-0005-0000-0000-00008D1A0000}"/>
    <cellStyle name="Moneda 8 3 3 3 2" xfId="6922" xr:uid="{00000000-0005-0000-0000-00008E1A0000}"/>
    <cellStyle name="Moneda 8 3 3 4" xfId="6923" xr:uid="{00000000-0005-0000-0000-00008F1A0000}"/>
    <cellStyle name="Moneda 8 3 3 4 2" xfId="6924" xr:uid="{00000000-0005-0000-0000-0000901A0000}"/>
    <cellStyle name="Moneda 8 3 3 5" xfId="6925" xr:uid="{00000000-0005-0000-0000-0000911A0000}"/>
    <cellStyle name="Moneda 8 3 4" xfId="2853" xr:uid="{00000000-0005-0000-0000-0000921A0000}"/>
    <cellStyle name="Moneda 8 3 4 2" xfId="6926" xr:uid="{00000000-0005-0000-0000-0000931A0000}"/>
    <cellStyle name="Moneda 8 3 5" xfId="2854" xr:uid="{00000000-0005-0000-0000-0000941A0000}"/>
    <cellStyle name="Moneda 8 3 5 2" xfId="6927" xr:uid="{00000000-0005-0000-0000-0000951A0000}"/>
    <cellStyle name="Moneda 8 3 6" xfId="2855" xr:uid="{00000000-0005-0000-0000-0000961A0000}"/>
    <cellStyle name="Moneda 8 3 6 2" xfId="6928" xr:uid="{00000000-0005-0000-0000-0000971A0000}"/>
    <cellStyle name="Moneda 8 3 7" xfId="6929" xr:uid="{00000000-0005-0000-0000-0000981A0000}"/>
    <cellStyle name="Moneda 8 4" xfId="204" xr:uid="{00000000-0005-0000-0000-0000991A0000}"/>
    <cellStyle name="Moneda 8 4 2" xfId="491" xr:uid="{00000000-0005-0000-0000-00009A1A0000}"/>
    <cellStyle name="Moneda 8 4 2 2" xfId="2856" xr:uid="{00000000-0005-0000-0000-00009B1A0000}"/>
    <cellStyle name="Moneda 8 4 2 2 2" xfId="6930" xr:uid="{00000000-0005-0000-0000-00009C1A0000}"/>
    <cellStyle name="Moneda 8 4 2 3" xfId="2857" xr:uid="{00000000-0005-0000-0000-00009D1A0000}"/>
    <cellStyle name="Moneda 8 4 2 3 2" xfId="6931" xr:uid="{00000000-0005-0000-0000-00009E1A0000}"/>
    <cellStyle name="Moneda 8 4 2 4" xfId="6932" xr:uid="{00000000-0005-0000-0000-00009F1A0000}"/>
    <cellStyle name="Moneda 8 4 2 4 2" xfId="6933" xr:uid="{00000000-0005-0000-0000-0000A01A0000}"/>
    <cellStyle name="Moneda 8 4 2 5" xfId="6934" xr:uid="{00000000-0005-0000-0000-0000A11A0000}"/>
    <cellStyle name="Moneda 8 4 3" xfId="778" xr:uid="{00000000-0005-0000-0000-0000A21A0000}"/>
    <cellStyle name="Moneda 8 4 3 2" xfId="2858" xr:uid="{00000000-0005-0000-0000-0000A31A0000}"/>
    <cellStyle name="Moneda 8 4 3 2 2" xfId="6935" xr:uid="{00000000-0005-0000-0000-0000A41A0000}"/>
    <cellStyle name="Moneda 8 4 3 3" xfId="2859" xr:uid="{00000000-0005-0000-0000-0000A51A0000}"/>
    <cellStyle name="Moneda 8 4 3 3 2" xfId="6936" xr:uid="{00000000-0005-0000-0000-0000A61A0000}"/>
    <cellStyle name="Moneda 8 4 3 4" xfId="6937" xr:uid="{00000000-0005-0000-0000-0000A71A0000}"/>
    <cellStyle name="Moneda 8 4 3 4 2" xfId="6938" xr:uid="{00000000-0005-0000-0000-0000A81A0000}"/>
    <cellStyle name="Moneda 8 4 3 5" xfId="6939" xr:uid="{00000000-0005-0000-0000-0000A91A0000}"/>
    <cellStyle name="Moneda 8 4 4" xfId="2860" xr:uid="{00000000-0005-0000-0000-0000AA1A0000}"/>
    <cellStyle name="Moneda 8 4 4 2" xfId="6940" xr:uid="{00000000-0005-0000-0000-0000AB1A0000}"/>
    <cellStyle name="Moneda 8 4 5" xfId="2861" xr:uid="{00000000-0005-0000-0000-0000AC1A0000}"/>
    <cellStyle name="Moneda 8 4 5 2" xfId="6941" xr:uid="{00000000-0005-0000-0000-0000AD1A0000}"/>
    <cellStyle name="Moneda 8 4 6" xfId="2862" xr:uid="{00000000-0005-0000-0000-0000AE1A0000}"/>
    <cellStyle name="Moneda 8 4 6 2" xfId="6942" xr:uid="{00000000-0005-0000-0000-0000AF1A0000}"/>
    <cellStyle name="Moneda 8 4 7" xfId="6943" xr:uid="{00000000-0005-0000-0000-0000B01A0000}"/>
    <cellStyle name="Moneda 8 5" xfId="315" xr:uid="{00000000-0005-0000-0000-0000B11A0000}"/>
    <cellStyle name="Moneda 8 5 2" xfId="2863" xr:uid="{00000000-0005-0000-0000-0000B21A0000}"/>
    <cellStyle name="Moneda 8 5 2 2" xfId="6944" xr:uid="{00000000-0005-0000-0000-0000B31A0000}"/>
    <cellStyle name="Moneda 8 5 3" xfId="2864" xr:uid="{00000000-0005-0000-0000-0000B41A0000}"/>
    <cellStyle name="Moneda 8 5 3 2" xfId="6945" xr:uid="{00000000-0005-0000-0000-0000B51A0000}"/>
    <cellStyle name="Moneda 8 5 4" xfId="6946" xr:uid="{00000000-0005-0000-0000-0000B61A0000}"/>
    <cellStyle name="Moneda 8 5 4 2" xfId="6947" xr:uid="{00000000-0005-0000-0000-0000B71A0000}"/>
    <cellStyle name="Moneda 8 5 5" xfId="6948" xr:uid="{00000000-0005-0000-0000-0000B81A0000}"/>
    <cellStyle name="Moneda 8 6" xfId="602" xr:uid="{00000000-0005-0000-0000-0000B91A0000}"/>
    <cellStyle name="Moneda 8 6 2" xfId="2865" xr:uid="{00000000-0005-0000-0000-0000BA1A0000}"/>
    <cellStyle name="Moneda 8 6 2 2" xfId="6949" xr:uid="{00000000-0005-0000-0000-0000BB1A0000}"/>
    <cellStyle name="Moneda 8 6 3" xfId="2866" xr:uid="{00000000-0005-0000-0000-0000BC1A0000}"/>
    <cellStyle name="Moneda 8 6 3 2" xfId="6950" xr:uid="{00000000-0005-0000-0000-0000BD1A0000}"/>
    <cellStyle name="Moneda 8 6 4" xfId="6951" xr:uid="{00000000-0005-0000-0000-0000BE1A0000}"/>
    <cellStyle name="Moneda 8 6 4 2" xfId="6952" xr:uid="{00000000-0005-0000-0000-0000BF1A0000}"/>
    <cellStyle name="Moneda 8 6 5" xfId="6953" xr:uid="{00000000-0005-0000-0000-0000C01A0000}"/>
    <cellStyle name="Moneda 8 7" xfId="2867" xr:uid="{00000000-0005-0000-0000-0000C11A0000}"/>
    <cellStyle name="Moneda 8 7 2" xfId="6954" xr:uid="{00000000-0005-0000-0000-0000C21A0000}"/>
    <cellStyle name="Moneda 8 8" xfId="2868" xr:uid="{00000000-0005-0000-0000-0000C31A0000}"/>
    <cellStyle name="Moneda 8 8 2" xfId="6955" xr:uid="{00000000-0005-0000-0000-0000C41A0000}"/>
    <cellStyle name="Moneda 8 9" xfId="2869" xr:uid="{00000000-0005-0000-0000-0000C51A0000}"/>
    <cellStyle name="Moneda 8 9 2" xfId="6956" xr:uid="{00000000-0005-0000-0000-0000C61A0000}"/>
    <cellStyle name="Moneda 9" xfId="30" xr:uid="{00000000-0005-0000-0000-0000C71A0000}"/>
    <cellStyle name="Moneda 9 10" xfId="6957" xr:uid="{00000000-0005-0000-0000-0000C81A0000}"/>
    <cellStyle name="Moneda 9 2" xfId="85" xr:uid="{00000000-0005-0000-0000-0000C91A0000}"/>
    <cellStyle name="Moneda 9 2 2" xfId="261" xr:uid="{00000000-0005-0000-0000-0000CA1A0000}"/>
    <cellStyle name="Moneda 9 2 2 2" xfId="548" xr:uid="{00000000-0005-0000-0000-0000CB1A0000}"/>
    <cellStyle name="Moneda 9 2 2 2 2" xfId="2870" xr:uid="{00000000-0005-0000-0000-0000CC1A0000}"/>
    <cellStyle name="Moneda 9 2 2 2 2 2" xfId="6958" xr:uid="{00000000-0005-0000-0000-0000CD1A0000}"/>
    <cellStyle name="Moneda 9 2 2 2 3" xfId="2871" xr:uid="{00000000-0005-0000-0000-0000CE1A0000}"/>
    <cellStyle name="Moneda 9 2 2 2 3 2" xfId="6959" xr:uid="{00000000-0005-0000-0000-0000CF1A0000}"/>
    <cellStyle name="Moneda 9 2 2 2 4" xfId="6960" xr:uid="{00000000-0005-0000-0000-0000D01A0000}"/>
    <cellStyle name="Moneda 9 2 2 2 4 2" xfId="6961" xr:uid="{00000000-0005-0000-0000-0000D11A0000}"/>
    <cellStyle name="Moneda 9 2 2 2 5" xfId="6962" xr:uid="{00000000-0005-0000-0000-0000D21A0000}"/>
    <cellStyle name="Moneda 9 2 2 3" xfId="835" xr:uid="{00000000-0005-0000-0000-0000D31A0000}"/>
    <cellStyle name="Moneda 9 2 2 3 2" xfId="2872" xr:uid="{00000000-0005-0000-0000-0000D41A0000}"/>
    <cellStyle name="Moneda 9 2 2 3 2 2" xfId="6963" xr:uid="{00000000-0005-0000-0000-0000D51A0000}"/>
    <cellStyle name="Moneda 9 2 2 3 3" xfId="2873" xr:uid="{00000000-0005-0000-0000-0000D61A0000}"/>
    <cellStyle name="Moneda 9 2 2 3 3 2" xfId="6964" xr:uid="{00000000-0005-0000-0000-0000D71A0000}"/>
    <cellStyle name="Moneda 9 2 2 3 4" xfId="6965" xr:uid="{00000000-0005-0000-0000-0000D81A0000}"/>
    <cellStyle name="Moneda 9 2 2 3 4 2" xfId="6966" xr:uid="{00000000-0005-0000-0000-0000D91A0000}"/>
    <cellStyle name="Moneda 9 2 2 3 5" xfId="6967" xr:uid="{00000000-0005-0000-0000-0000DA1A0000}"/>
    <cellStyle name="Moneda 9 2 2 4" xfId="2874" xr:uid="{00000000-0005-0000-0000-0000DB1A0000}"/>
    <cellStyle name="Moneda 9 2 2 4 2" xfId="6968" xr:uid="{00000000-0005-0000-0000-0000DC1A0000}"/>
    <cellStyle name="Moneda 9 2 2 5" xfId="2875" xr:uid="{00000000-0005-0000-0000-0000DD1A0000}"/>
    <cellStyle name="Moneda 9 2 2 5 2" xfId="6969" xr:uid="{00000000-0005-0000-0000-0000DE1A0000}"/>
    <cellStyle name="Moneda 9 2 2 6" xfId="2876" xr:uid="{00000000-0005-0000-0000-0000DF1A0000}"/>
    <cellStyle name="Moneda 9 2 2 6 2" xfId="6970" xr:uid="{00000000-0005-0000-0000-0000E01A0000}"/>
    <cellStyle name="Moneda 9 2 2 7" xfId="6971" xr:uid="{00000000-0005-0000-0000-0000E11A0000}"/>
    <cellStyle name="Moneda 9 2 3" xfId="372" xr:uid="{00000000-0005-0000-0000-0000E21A0000}"/>
    <cellStyle name="Moneda 9 2 3 2" xfId="2877" xr:uid="{00000000-0005-0000-0000-0000E31A0000}"/>
    <cellStyle name="Moneda 9 2 3 2 2" xfId="6972" xr:uid="{00000000-0005-0000-0000-0000E41A0000}"/>
    <cellStyle name="Moneda 9 2 3 3" xfId="2878" xr:uid="{00000000-0005-0000-0000-0000E51A0000}"/>
    <cellStyle name="Moneda 9 2 3 3 2" xfId="6973" xr:uid="{00000000-0005-0000-0000-0000E61A0000}"/>
    <cellStyle name="Moneda 9 2 3 4" xfId="6974" xr:uid="{00000000-0005-0000-0000-0000E71A0000}"/>
    <cellStyle name="Moneda 9 2 3 4 2" xfId="6975" xr:uid="{00000000-0005-0000-0000-0000E81A0000}"/>
    <cellStyle name="Moneda 9 2 3 5" xfId="6976" xr:uid="{00000000-0005-0000-0000-0000E91A0000}"/>
    <cellStyle name="Moneda 9 2 4" xfId="659" xr:uid="{00000000-0005-0000-0000-0000EA1A0000}"/>
    <cellStyle name="Moneda 9 2 4 2" xfId="2879" xr:uid="{00000000-0005-0000-0000-0000EB1A0000}"/>
    <cellStyle name="Moneda 9 2 4 2 2" xfId="6977" xr:uid="{00000000-0005-0000-0000-0000EC1A0000}"/>
    <cellStyle name="Moneda 9 2 4 3" xfId="2880" xr:uid="{00000000-0005-0000-0000-0000ED1A0000}"/>
    <cellStyle name="Moneda 9 2 4 3 2" xfId="6978" xr:uid="{00000000-0005-0000-0000-0000EE1A0000}"/>
    <cellStyle name="Moneda 9 2 4 4" xfId="6979" xr:uid="{00000000-0005-0000-0000-0000EF1A0000}"/>
    <cellStyle name="Moneda 9 2 4 4 2" xfId="6980" xr:uid="{00000000-0005-0000-0000-0000F01A0000}"/>
    <cellStyle name="Moneda 9 2 4 5" xfId="6981" xr:uid="{00000000-0005-0000-0000-0000F11A0000}"/>
    <cellStyle name="Moneda 9 2 5" xfId="2881" xr:uid="{00000000-0005-0000-0000-0000F21A0000}"/>
    <cellStyle name="Moneda 9 2 5 2" xfId="6982" xr:uid="{00000000-0005-0000-0000-0000F31A0000}"/>
    <cellStyle name="Moneda 9 2 6" xfId="2882" xr:uid="{00000000-0005-0000-0000-0000F41A0000}"/>
    <cellStyle name="Moneda 9 2 6 2" xfId="6983" xr:uid="{00000000-0005-0000-0000-0000F51A0000}"/>
    <cellStyle name="Moneda 9 2 7" xfId="2883" xr:uid="{00000000-0005-0000-0000-0000F61A0000}"/>
    <cellStyle name="Moneda 9 2 7 2" xfId="6984" xr:uid="{00000000-0005-0000-0000-0000F71A0000}"/>
    <cellStyle name="Moneda 9 2 8" xfId="6985" xr:uid="{00000000-0005-0000-0000-0000F81A0000}"/>
    <cellStyle name="Moneda 9 3" xfId="142" xr:uid="{00000000-0005-0000-0000-0000F91A0000}"/>
    <cellStyle name="Moneda 9 3 2" xfId="429" xr:uid="{00000000-0005-0000-0000-0000FA1A0000}"/>
    <cellStyle name="Moneda 9 3 2 2" xfId="2884" xr:uid="{00000000-0005-0000-0000-0000FB1A0000}"/>
    <cellStyle name="Moneda 9 3 2 2 2" xfId="6986" xr:uid="{00000000-0005-0000-0000-0000FC1A0000}"/>
    <cellStyle name="Moneda 9 3 2 3" xfId="2885" xr:uid="{00000000-0005-0000-0000-0000FD1A0000}"/>
    <cellStyle name="Moneda 9 3 2 3 2" xfId="6987" xr:uid="{00000000-0005-0000-0000-0000FE1A0000}"/>
    <cellStyle name="Moneda 9 3 2 4" xfId="6988" xr:uid="{00000000-0005-0000-0000-0000FF1A0000}"/>
    <cellStyle name="Moneda 9 3 2 4 2" xfId="6989" xr:uid="{00000000-0005-0000-0000-0000001B0000}"/>
    <cellStyle name="Moneda 9 3 2 5" xfId="6990" xr:uid="{00000000-0005-0000-0000-0000011B0000}"/>
    <cellStyle name="Moneda 9 3 3" xfId="716" xr:uid="{00000000-0005-0000-0000-0000021B0000}"/>
    <cellStyle name="Moneda 9 3 3 2" xfId="2886" xr:uid="{00000000-0005-0000-0000-0000031B0000}"/>
    <cellStyle name="Moneda 9 3 3 2 2" xfId="6991" xr:uid="{00000000-0005-0000-0000-0000041B0000}"/>
    <cellStyle name="Moneda 9 3 3 3" xfId="2887" xr:uid="{00000000-0005-0000-0000-0000051B0000}"/>
    <cellStyle name="Moneda 9 3 3 3 2" xfId="6992" xr:uid="{00000000-0005-0000-0000-0000061B0000}"/>
    <cellStyle name="Moneda 9 3 3 4" xfId="6993" xr:uid="{00000000-0005-0000-0000-0000071B0000}"/>
    <cellStyle name="Moneda 9 3 3 4 2" xfId="6994" xr:uid="{00000000-0005-0000-0000-0000081B0000}"/>
    <cellStyle name="Moneda 9 3 3 5" xfId="6995" xr:uid="{00000000-0005-0000-0000-0000091B0000}"/>
    <cellStyle name="Moneda 9 3 4" xfId="2888" xr:uid="{00000000-0005-0000-0000-00000A1B0000}"/>
    <cellStyle name="Moneda 9 3 4 2" xfId="6996" xr:uid="{00000000-0005-0000-0000-00000B1B0000}"/>
    <cellStyle name="Moneda 9 3 5" xfId="2889" xr:uid="{00000000-0005-0000-0000-00000C1B0000}"/>
    <cellStyle name="Moneda 9 3 5 2" xfId="6997" xr:uid="{00000000-0005-0000-0000-00000D1B0000}"/>
    <cellStyle name="Moneda 9 3 6" xfId="2890" xr:uid="{00000000-0005-0000-0000-00000E1B0000}"/>
    <cellStyle name="Moneda 9 3 6 2" xfId="6998" xr:uid="{00000000-0005-0000-0000-00000F1B0000}"/>
    <cellStyle name="Moneda 9 3 7" xfId="6999" xr:uid="{00000000-0005-0000-0000-0000101B0000}"/>
    <cellStyle name="Moneda 9 4" xfId="206" xr:uid="{00000000-0005-0000-0000-0000111B0000}"/>
    <cellStyle name="Moneda 9 4 2" xfId="493" xr:uid="{00000000-0005-0000-0000-0000121B0000}"/>
    <cellStyle name="Moneda 9 4 2 2" xfId="2891" xr:uid="{00000000-0005-0000-0000-0000131B0000}"/>
    <cellStyle name="Moneda 9 4 2 2 2" xfId="7000" xr:uid="{00000000-0005-0000-0000-0000141B0000}"/>
    <cellStyle name="Moneda 9 4 2 3" xfId="2892" xr:uid="{00000000-0005-0000-0000-0000151B0000}"/>
    <cellStyle name="Moneda 9 4 2 3 2" xfId="7001" xr:uid="{00000000-0005-0000-0000-0000161B0000}"/>
    <cellStyle name="Moneda 9 4 2 4" xfId="7002" xr:uid="{00000000-0005-0000-0000-0000171B0000}"/>
    <cellStyle name="Moneda 9 4 2 4 2" xfId="7003" xr:uid="{00000000-0005-0000-0000-0000181B0000}"/>
    <cellStyle name="Moneda 9 4 2 5" xfId="7004" xr:uid="{00000000-0005-0000-0000-0000191B0000}"/>
    <cellStyle name="Moneda 9 4 3" xfId="780" xr:uid="{00000000-0005-0000-0000-00001A1B0000}"/>
    <cellStyle name="Moneda 9 4 3 2" xfId="2893" xr:uid="{00000000-0005-0000-0000-00001B1B0000}"/>
    <cellStyle name="Moneda 9 4 3 2 2" xfId="7005" xr:uid="{00000000-0005-0000-0000-00001C1B0000}"/>
    <cellStyle name="Moneda 9 4 3 3" xfId="2894" xr:uid="{00000000-0005-0000-0000-00001D1B0000}"/>
    <cellStyle name="Moneda 9 4 3 3 2" xfId="7006" xr:uid="{00000000-0005-0000-0000-00001E1B0000}"/>
    <cellStyle name="Moneda 9 4 3 4" xfId="7007" xr:uid="{00000000-0005-0000-0000-00001F1B0000}"/>
    <cellStyle name="Moneda 9 4 3 4 2" xfId="7008" xr:uid="{00000000-0005-0000-0000-0000201B0000}"/>
    <cellStyle name="Moneda 9 4 3 5" xfId="7009" xr:uid="{00000000-0005-0000-0000-0000211B0000}"/>
    <cellStyle name="Moneda 9 4 4" xfId="2895" xr:uid="{00000000-0005-0000-0000-0000221B0000}"/>
    <cellStyle name="Moneda 9 4 4 2" xfId="7010" xr:uid="{00000000-0005-0000-0000-0000231B0000}"/>
    <cellStyle name="Moneda 9 4 5" xfId="2896" xr:uid="{00000000-0005-0000-0000-0000241B0000}"/>
    <cellStyle name="Moneda 9 4 5 2" xfId="7011" xr:uid="{00000000-0005-0000-0000-0000251B0000}"/>
    <cellStyle name="Moneda 9 4 6" xfId="2897" xr:uid="{00000000-0005-0000-0000-0000261B0000}"/>
    <cellStyle name="Moneda 9 4 6 2" xfId="7012" xr:uid="{00000000-0005-0000-0000-0000271B0000}"/>
    <cellStyle name="Moneda 9 4 7" xfId="7013" xr:uid="{00000000-0005-0000-0000-0000281B0000}"/>
    <cellStyle name="Moneda 9 5" xfId="317" xr:uid="{00000000-0005-0000-0000-0000291B0000}"/>
    <cellStyle name="Moneda 9 5 2" xfId="2898" xr:uid="{00000000-0005-0000-0000-00002A1B0000}"/>
    <cellStyle name="Moneda 9 5 2 2" xfId="7014" xr:uid="{00000000-0005-0000-0000-00002B1B0000}"/>
    <cellStyle name="Moneda 9 5 3" xfId="2899" xr:uid="{00000000-0005-0000-0000-00002C1B0000}"/>
    <cellStyle name="Moneda 9 5 3 2" xfId="7015" xr:uid="{00000000-0005-0000-0000-00002D1B0000}"/>
    <cellStyle name="Moneda 9 5 4" xfId="7016" xr:uid="{00000000-0005-0000-0000-00002E1B0000}"/>
    <cellStyle name="Moneda 9 5 4 2" xfId="7017" xr:uid="{00000000-0005-0000-0000-00002F1B0000}"/>
    <cellStyle name="Moneda 9 5 5" xfId="7018" xr:uid="{00000000-0005-0000-0000-0000301B0000}"/>
    <cellStyle name="Moneda 9 6" xfId="604" xr:uid="{00000000-0005-0000-0000-0000311B0000}"/>
    <cellStyle name="Moneda 9 6 2" xfId="2900" xr:uid="{00000000-0005-0000-0000-0000321B0000}"/>
    <cellStyle name="Moneda 9 6 2 2" xfId="7019" xr:uid="{00000000-0005-0000-0000-0000331B0000}"/>
    <cellStyle name="Moneda 9 6 3" xfId="2901" xr:uid="{00000000-0005-0000-0000-0000341B0000}"/>
    <cellStyle name="Moneda 9 6 3 2" xfId="7020" xr:uid="{00000000-0005-0000-0000-0000351B0000}"/>
    <cellStyle name="Moneda 9 6 4" xfId="7021" xr:uid="{00000000-0005-0000-0000-0000361B0000}"/>
    <cellStyle name="Moneda 9 6 4 2" xfId="7022" xr:uid="{00000000-0005-0000-0000-0000371B0000}"/>
    <cellStyle name="Moneda 9 6 5" xfId="7023" xr:uid="{00000000-0005-0000-0000-0000381B0000}"/>
    <cellStyle name="Moneda 9 7" xfId="2902" xr:uid="{00000000-0005-0000-0000-0000391B0000}"/>
    <cellStyle name="Moneda 9 7 2" xfId="7024" xr:uid="{00000000-0005-0000-0000-00003A1B0000}"/>
    <cellStyle name="Moneda 9 8" xfId="2903" xr:uid="{00000000-0005-0000-0000-00003B1B0000}"/>
    <cellStyle name="Moneda 9 8 2" xfId="7025" xr:uid="{00000000-0005-0000-0000-00003C1B0000}"/>
    <cellStyle name="Moneda 9 9" xfId="2904" xr:uid="{00000000-0005-0000-0000-00003D1B0000}"/>
    <cellStyle name="Moneda 9 9 2" xfId="7026" xr:uid="{00000000-0005-0000-0000-00003E1B0000}"/>
    <cellStyle name="Neutral 2" xfId="2981" xr:uid="{00000000-0005-0000-0000-00003F1B0000}"/>
    <cellStyle name="Normal" xfId="0" builtinId="0"/>
    <cellStyle name="Normal 10" xfId="2905" xr:uid="{00000000-0005-0000-0000-0000411B0000}"/>
    <cellStyle name="Normal 11" xfId="2906" xr:uid="{00000000-0005-0000-0000-0000421B0000}"/>
    <cellStyle name="Normal 12" xfId="881" xr:uid="{00000000-0005-0000-0000-0000431B0000}"/>
    <cellStyle name="Normal 13" xfId="7027" xr:uid="{00000000-0005-0000-0000-0000441B0000}"/>
    <cellStyle name="Normal 14" xfId="7050" xr:uid="{00000000-0005-0000-0000-0000451B0000}"/>
    <cellStyle name="Normal 15" xfId="7069" xr:uid="{00000000-0005-0000-0000-0000461B0000}"/>
    <cellStyle name="Normal 16" xfId="7081" xr:uid="{246806DC-48DA-4DE2-8A45-E1C1706E37A0}"/>
    <cellStyle name="Normal 18" xfId="7073" xr:uid="{EAFA022A-167C-446C-942B-D4C599E8C6B8}"/>
    <cellStyle name="Normal 18 2" xfId="7067" xr:uid="{00000000-0005-0000-0000-0000471B0000}"/>
    <cellStyle name="Normal 19 2" xfId="7065" xr:uid="{00000000-0005-0000-0000-0000481B0000}"/>
    <cellStyle name="Normal 2" xfId="7" xr:uid="{00000000-0005-0000-0000-0000491B0000}"/>
    <cellStyle name="Normal 2 10" xfId="2907" xr:uid="{00000000-0005-0000-0000-00004A1B0000}"/>
    <cellStyle name="Normal 2 10 2" xfId="7064" xr:uid="{00000000-0005-0000-0000-00004B1B0000}"/>
    <cellStyle name="Normal 2 11" xfId="2908" xr:uid="{00000000-0005-0000-0000-00004C1B0000}"/>
    <cellStyle name="Normal 2 12" xfId="2909" xr:uid="{00000000-0005-0000-0000-00004D1B0000}"/>
    <cellStyle name="Normal 2 13" xfId="2910" xr:uid="{00000000-0005-0000-0000-00004E1B0000}"/>
    <cellStyle name="Normal 2 14" xfId="2911" xr:uid="{00000000-0005-0000-0000-00004F1B0000}"/>
    <cellStyle name="Normal 2 17" xfId="7061" xr:uid="{00000000-0005-0000-0000-0000501B0000}"/>
    <cellStyle name="Normal 2 2" xfId="2912" xr:uid="{00000000-0005-0000-0000-0000511B0000}"/>
    <cellStyle name="Normal 2 2 2" xfId="2913" xr:uid="{00000000-0005-0000-0000-0000521B0000}"/>
    <cellStyle name="Normal 2 2 2 2" xfId="7078" xr:uid="{5D423D34-A6DB-4400-8E8E-9A2E8A41ABD2}"/>
    <cellStyle name="Normal 2 2 3" xfId="2914" xr:uid="{00000000-0005-0000-0000-0000531B0000}"/>
    <cellStyle name="Normal 2 3" xfId="2915" xr:uid="{00000000-0005-0000-0000-0000541B0000}"/>
    <cellStyle name="Normal 2 3 3" xfId="7077" xr:uid="{A00A76CD-94A8-4019-BF64-8C54A7E49470}"/>
    <cellStyle name="Normal 2 4" xfId="2916" xr:uid="{00000000-0005-0000-0000-0000551B0000}"/>
    <cellStyle name="Normal 2 4 2" xfId="2917" xr:uid="{00000000-0005-0000-0000-0000561B0000}"/>
    <cellStyle name="Normal 2 4 3" xfId="2918" xr:uid="{00000000-0005-0000-0000-0000571B0000}"/>
    <cellStyle name="Normal 2 5" xfId="2919" xr:uid="{00000000-0005-0000-0000-0000581B0000}"/>
    <cellStyle name="Normal 2 5 4" xfId="7079" xr:uid="{FA3E0A34-0971-4074-89AB-205322D16BA7}"/>
    <cellStyle name="Normal 2 6" xfId="2920" xr:uid="{00000000-0005-0000-0000-0000591B0000}"/>
    <cellStyle name="Normal 2 7" xfId="2921" xr:uid="{00000000-0005-0000-0000-00005A1B0000}"/>
    <cellStyle name="Normal 2 8" xfId="2922" xr:uid="{00000000-0005-0000-0000-00005B1B0000}"/>
    <cellStyle name="Normal 2 9" xfId="2923" xr:uid="{00000000-0005-0000-0000-00005C1B0000}"/>
    <cellStyle name="Normal 21" xfId="7090" xr:uid="{1A681847-80D0-4391-BFFC-FAC8C6A4AE78}"/>
    <cellStyle name="Normal 22" xfId="7066" xr:uid="{00000000-0005-0000-0000-00005D1B0000}"/>
    <cellStyle name="Normal 3" xfId="9" xr:uid="{00000000-0005-0000-0000-00005E1B0000}"/>
    <cellStyle name="Normal 3 2" xfId="2924" xr:uid="{00000000-0005-0000-0000-00005F1B0000}"/>
    <cellStyle name="Normal 3 3" xfId="2925" xr:uid="{00000000-0005-0000-0000-0000601B0000}"/>
    <cellStyle name="Normal 3 4" xfId="2926" xr:uid="{00000000-0005-0000-0000-0000611B0000}"/>
    <cellStyle name="Normal 3 5" xfId="2927" xr:uid="{00000000-0005-0000-0000-0000621B0000}"/>
    <cellStyle name="Normal 4" xfId="12" xr:uid="{00000000-0005-0000-0000-0000631B0000}"/>
    <cellStyle name="Normal 4 2" xfId="2928" xr:uid="{00000000-0005-0000-0000-0000641B0000}"/>
    <cellStyle name="Normal 4 2 2" xfId="7089" xr:uid="{9661B1FE-0492-4408-BEFB-81469B27AEF0}"/>
    <cellStyle name="Normal 4 3" xfId="2929" xr:uid="{00000000-0005-0000-0000-0000651B0000}"/>
    <cellStyle name="Normal 4 4" xfId="2930" xr:uid="{00000000-0005-0000-0000-0000661B0000}"/>
    <cellStyle name="Normal 4 5" xfId="7028" xr:uid="{00000000-0005-0000-0000-0000671B0000}"/>
    <cellStyle name="Normal 5" xfId="2931" xr:uid="{00000000-0005-0000-0000-0000681B0000}"/>
    <cellStyle name="Normal 5 2" xfId="2932" xr:uid="{00000000-0005-0000-0000-0000691B0000}"/>
    <cellStyle name="Normal 5 3" xfId="2933" xr:uid="{00000000-0005-0000-0000-00006A1B0000}"/>
    <cellStyle name="Normal 6" xfId="2934" xr:uid="{00000000-0005-0000-0000-00006B1B0000}"/>
    <cellStyle name="Normal 6 2" xfId="19" xr:uid="{00000000-0005-0000-0000-00006C1B0000}"/>
    <cellStyle name="Normal 6 4" xfId="7056" xr:uid="{00000000-0005-0000-0000-00006D1B0000}"/>
    <cellStyle name="Normal 7" xfId="2935" xr:uid="{00000000-0005-0000-0000-00006E1B0000}"/>
    <cellStyle name="Normal 8" xfId="2936" xr:uid="{00000000-0005-0000-0000-00006F1B0000}"/>
    <cellStyle name="Normal 9" xfId="2937" xr:uid="{00000000-0005-0000-0000-0000701B0000}"/>
    <cellStyle name="Notas 2" xfId="2982" xr:uid="{00000000-0005-0000-0000-0000711B0000}"/>
    <cellStyle name="Notas 2 2" xfId="2983" xr:uid="{00000000-0005-0000-0000-0000721B0000}"/>
    <cellStyle name="Notas 2 3" xfId="2984" xr:uid="{00000000-0005-0000-0000-0000731B0000}"/>
    <cellStyle name="Notas 2 4" xfId="2985" xr:uid="{00000000-0005-0000-0000-0000741B0000}"/>
    <cellStyle name="Notas 2 5" xfId="2986" xr:uid="{00000000-0005-0000-0000-0000751B0000}"/>
    <cellStyle name="Notas 2 6" xfId="7029" xr:uid="{00000000-0005-0000-0000-0000761B0000}"/>
    <cellStyle name="Notas 2 7" xfId="7030" xr:uid="{00000000-0005-0000-0000-0000771B0000}"/>
    <cellStyle name="Notas 3" xfId="2987" xr:uid="{00000000-0005-0000-0000-0000781B0000}"/>
    <cellStyle name="Notas 3 2" xfId="7031" xr:uid="{00000000-0005-0000-0000-0000791B0000}"/>
    <cellStyle name="Notas 3 3" xfId="7032" xr:uid="{00000000-0005-0000-0000-00007A1B0000}"/>
    <cellStyle name="Percent" xfId="2938" xr:uid="{00000000-0005-0000-0000-00007B1B0000}"/>
    <cellStyle name="Percent 2" xfId="7063" xr:uid="{00000000-0005-0000-0000-00007C1B0000}"/>
    <cellStyle name="Porcentaje" xfId="7054" builtinId="5"/>
    <cellStyle name="Porcentaje 2" xfId="13" xr:uid="{00000000-0005-0000-0000-00007E1B0000}"/>
    <cellStyle name="Porcentaje 2 2" xfId="3007" xr:uid="{00000000-0005-0000-0000-00007F1B0000}"/>
    <cellStyle name="Porcentaje 2 2 13" xfId="7087" xr:uid="{6EAE4306-B677-42DA-83D0-DB870A49278F}"/>
    <cellStyle name="Porcentaje 2 3" xfId="7033" xr:uid="{00000000-0005-0000-0000-0000801B0000}"/>
    <cellStyle name="Porcentaje 2 4" xfId="7055" xr:uid="{00000000-0005-0000-0000-0000811B0000}"/>
    <cellStyle name="Porcentaje 2 4 4 6" xfId="7075" xr:uid="{F61C517E-3FE4-4A2A-A9C9-1D11CF6555CF}"/>
    <cellStyle name="Porcentaje 3" xfId="882" xr:uid="{00000000-0005-0000-0000-0000821B0000}"/>
    <cellStyle name="Porcentaje 3 2" xfId="7034" xr:uid="{00000000-0005-0000-0000-0000831B0000}"/>
    <cellStyle name="Porcentaje 3 3" xfId="7088" xr:uid="{A1C8442D-4833-4CC6-B1C9-7A37A49F131A}"/>
    <cellStyle name="Porcentaje 4" xfId="7035" xr:uid="{00000000-0005-0000-0000-0000841B0000}"/>
    <cellStyle name="Porcentaje 4 2" xfId="7036" xr:uid="{00000000-0005-0000-0000-0000851B0000}"/>
    <cellStyle name="Porcentaje 6" xfId="7085" xr:uid="{5D799F8E-46C6-4F8A-A35A-1879BAF1E87A}"/>
    <cellStyle name="Porcentual 2" xfId="8" xr:uid="{00000000-0005-0000-0000-0000861B0000}"/>
    <cellStyle name="Salida 2" xfId="2988" xr:uid="{00000000-0005-0000-0000-0000871B0000}"/>
    <cellStyle name="Salida 2 2" xfId="2989" xr:uid="{00000000-0005-0000-0000-0000881B0000}"/>
    <cellStyle name="Salida 2 3" xfId="2990" xr:uid="{00000000-0005-0000-0000-0000891B0000}"/>
    <cellStyle name="Salida 2 4" xfId="2991" xr:uid="{00000000-0005-0000-0000-00008A1B0000}"/>
    <cellStyle name="Salida 2 5" xfId="2992" xr:uid="{00000000-0005-0000-0000-00008B1B0000}"/>
    <cellStyle name="Salida 2 6" xfId="7037" xr:uid="{00000000-0005-0000-0000-00008C1B0000}"/>
    <cellStyle name="Salida 2 7" xfId="7038" xr:uid="{00000000-0005-0000-0000-00008D1B0000}"/>
    <cellStyle name="Salida 3" xfId="2993" xr:uid="{00000000-0005-0000-0000-00008E1B0000}"/>
    <cellStyle name="Salida 3 2" xfId="7039" xr:uid="{00000000-0005-0000-0000-00008F1B0000}"/>
    <cellStyle name="Salida 3 3" xfId="7040" xr:uid="{00000000-0005-0000-0000-0000901B0000}"/>
    <cellStyle name="Texto de advertencia 2" xfId="2994" xr:uid="{00000000-0005-0000-0000-0000911B0000}"/>
    <cellStyle name="Texto explicativo 2" xfId="2995" xr:uid="{00000000-0005-0000-0000-0000921B0000}"/>
    <cellStyle name="Título 2 2" xfId="2996" xr:uid="{00000000-0005-0000-0000-0000931B0000}"/>
    <cellStyle name="Título 3 2" xfId="2997" xr:uid="{00000000-0005-0000-0000-0000941B0000}"/>
    <cellStyle name="Título 4" xfId="2998" xr:uid="{00000000-0005-0000-0000-0000951B0000}"/>
    <cellStyle name="Total 2" xfId="2939" xr:uid="{00000000-0005-0000-0000-0000961B0000}"/>
    <cellStyle name="Total 2 2" xfId="2999" xr:uid="{00000000-0005-0000-0000-0000971B0000}"/>
    <cellStyle name="Total 2 3" xfId="3000" xr:uid="{00000000-0005-0000-0000-0000981B0000}"/>
    <cellStyle name="Total 2 4" xfId="3001" xr:uid="{00000000-0005-0000-0000-0000991B0000}"/>
    <cellStyle name="Total 2 5" xfId="3002" xr:uid="{00000000-0005-0000-0000-00009A1B0000}"/>
    <cellStyle name="Total 2 6" xfId="7041" xr:uid="{00000000-0005-0000-0000-00009B1B0000}"/>
    <cellStyle name="Total 3" xfId="3003" xr:uid="{00000000-0005-0000-0000-00009C1B0000}"/>
    <cellStyle name="Total 3 2" xfId="7042" xr:uid="{00000000-0005-0000-0000-00009D1B0000}"/>
    <cellStyle name="Total 3 3" xfId="7043" xr:uid="{00000000-0005-0000-0000-00009E1B0000}"/>
    <cellStyle name="Total 4" xfId="7044" xr:uid="{00000000-0005-0000-0000-00009F1B0000}"/>
    <cellStyle name="Total 4 2" xfId="7045" xr:uid="{00000000-0005-0000-0000-0000A01B0000}"/>
  </cellStyles>
  <dxfs count="1"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colors>
    <mruColors>
      <color rgb="FFFFCC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g%20Jaime%20Soto\Desktop\ESCRITORIO\JAIME%20SOTO%20V\CALIXTO%20ANDRES\SENA\1.%20PRESUPUESTO%20MANTENIEMIENTO%20SENA%20SEDE%20PRINCIPAL.xlsx" TargetMode="External"/><Relationship Id="rId1" Type="http://schemas.openxmlformats.org/officeDocument/2006/relationships/externalLinkPath" Target="1.%20PRESUPUESTO%20MANTENIEMIENTO%20SENA%20SEDE%20PRINCIP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"/>
      <sheetName val="MEMORIA DE CANTIDADES"/>
      <sheetName val="MO"/>
      <sheetName val="FACTOR PRESTACIONAL"/>
      <sheetName val="MATERIALES"/>
    </sheetNames>
    <sheetDataSet>
      <sheetData sheetId="0" refreshError="1"/>
      <sheetData sheetId="1" refreshError="1"/>
      <sheetData sheetId="2" refreshError="1"/>
      <sheetData sheetId="3">
        <row r="7">
          <cell r="A7" t="str">
            <v>Oficial electrico</v>
          </cell>
        </row>
      </sheetData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Rojo">
      <a:dk1>
        <a:sysClr val="windowText" lastClr="000000"/>
      </a:dk1>
      <a:lt1>
        <a:sysClr val="window" lastClr="FFFFFF"/>
      </a:lt1>
      <a:dk2>
        <a:srgbClr val="323232"/>
      </a:dk2>
      <a:lt2>
        <a:srgbClr val="E5C243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B26B0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G64"/>
  <sheetViews>
    <sheetView tabSelected="1" view="pageBreakPreview" topLeftCell="B44" zoomScaleNormal="100" zoomScaleSheetLayoutView="100" workbookViewId="0">
      <selection activeCell="B59" sqref="B59"/>
    </sheetView>
  </sheetViews>
  <sheetFormatPr baseColWidth="10" defaultColWidth="11.453125" defaultRowHeight="15.5"/>
  <cols>
    <col min="1" max="1" width="11.90625" style="19" bestFit="1" customWidth="1"/>
    <col min="2" max="2" width="59.6328125" style="37" customWidth="1"/>
    <col min="3" max="3" width="11.453125" style="19"/>
    <col min="4" max="4" width="13.54296875" style="40" customWidth="1"/>
    <col min="5" max="5" width="17.453125" style="20" customWidth="1"/>
    <col min="6" max="6" width="20.453125" style="21" bestFit="1" customWidth="1"/>
    <col min="7" max="7" width="36.90625" style="19" hidden="1" customWidth="1"/>
    <col min="8" max="9" width="11.453125" style="19"/>
    <col min="10" max="10" width="19.90625" style="19" bestFit="1" customWidth="1"/>
    <col min="11" max="16384" width="11.453125" style="19"/>
  </cols>
  <sheetData>
    <row r="1" spans="1:7" ht="18.5" thickBot="1">
      <c r="A1" s="206" t="s">
        <v>29</v>
      </c>
      <c r="B1" s="207"/>
      <c r="C1" s="207"/>
      <c r="D1" s="207"/>
      <c r="E1" s="207"/>
      <c r="F1" s="208"/>
    </row>
    <row r="2" spans="1:7">
      <c r="A2" s="209" t="s">
        <v>30</v>
      </c>
      <c r="B2" s="211" t="s">
        <v>289</v>
      </c>
      <c r="C2" s="212"/>
      <c r="D2" s="212"/>
      <c r="E2" s="212"/>
      <c r="F2" s="213"/>
    </row>
    <row r="3" spans="1:7" ht="16" thickBot="1">
      <c r="A3" s="210"/>
      <c r="B3" s="214"/>
      <c r="C3" s="215"/>
      <c r="D3" s="215"/>
      <c r="E3" s="215"/>
      <c r="F3" s="216"/>
    </row>
    <row r="4" spans="1:7" ht="18">
      <c r="A4" s="217"/>
      <c r="B4" s="218"/>
      <c r="C4" s="218"/>
      <c r="D4" s="218"/>
      <c r="E4" s="218"/>
      <c r="F4" s="219"/>
    </row>
    <row r="5" spans="1:7" s="26" customFormat="1" ht="14">
      <c r="A5" s="22" t="s">
        <v>0</v>
      </c>
      <c r="B5" s="35" t="s">
        <v>7</v>
      </c>
      <c r="C5" s="23" t="s">
        <v>9</v>
      </c>
      <c r="D5" s="38" t="s">
        <v>8</v>
      </c>
      <c r="E5" s="24" t="s">
        <v>10</v>
      </c>
      <c r="F5" s="25" t="s">
        <v>11</v>
      </c>
    </row>
    <row r="6" spans="1:7" s="26" customFormat="1" ht="14">
      <c r="A6" s="30">
        <v>1</v>
      </c>
      <c r="B6" s="36" t="s">
        <v>18</v>
      </c>
      <c r="C6" s="27"/>
      <c r="D6" s="39"/>
      <c r="E6" s="28"/>
      <c r="F6" s="29">
        <f>SUM(F7:F8)</f>
        <v>8398920</v>
      </c>
      <c r="G6" s="203">
        <f>E6*F6</f>
        <v>0</v>
      </c>
    </row>
    <row r="7" spans="1:7" s="26" customFormat="1" ht="14">
      <c r="A7" s="180">
        <v>1.1000000000000001</v>
      </c>
      <c r="B7" s="181" t="s">
        <v>290</v>
      </c>
      <c r="C7" s="182" t="s">
        <v>20</v>
      </c>
      <c r="D7" s="183">
        <f>+'MEMORIA DE CANTIDADES'!L25</f>
        <v>20</v>
      </c>
      <c r="E7" s="184">
        <f>+APU!G40</f>
        <v>307473</v>
      </c>
      <c r="F7" s="185">
        <f>+E7*D7</f>
        <v>6149460</v>
      </c>
      <c r="G7" s="203">
        <f t="shared" ref="G7:G49" si="0">E7*F7</f>
        <v>1890792914580</v>
      </c>
    </row>
    <row r="8" spans="1:7" s="26" customFormat="1" ht="14">
      <c r="A8" s="180">
        <v>1.2</v>
      </c>
      <c r="B8" s="181" t="s">
        <v>308</v>
      </c>
      <c r="C8" s="182" t="s">
        <v>20</v>
      </c>
      <c r="D8" s="183">
        <f>+'MEMORIA DE CANTIDADES'!L48</f>
        <v>20</v>
      </c>
      <c r="E8" s="184">
        <f>+APU!G89</f>
        <v>112473</v>
      </c>
      <c r="F8" s="185">
        <f>+E8*D8</f>
        <v>2249460</v>
      </c>
      <c r="G8" s="203"/>
    </row>
    <row r="9" spans="1:7" s="26" customFormat="1" ht="14">
      <c r="A9" s="30">
        <v>2</v>
      </c>
      <c r="B9" s="36" t="s">
        <v>293</v>
      </c>
      <c r="C9" s="27"/>
      <c r="D9" s="39"/>
      <c r="E9" s="28"/>
      <c r="F9" s="29">
        <f>SUM(F10:F11)</f>
        <v>39731025</v>
      </c>
      <c r="G9" s="203">
        <f t="shared" si="0"/>
        <v>0</v>
      </c>
    </row>
    <row r="10" spans="1:7" s="26" customFormat="1" ht="28">
      <c r="A10" s="180">
        <v>2.1</v>
      </c>
      <c r="B10" s="181" t="s">
        <v>294</v>
      </c>
      <c r="C10" s="182" t="s">
        <v>6</v>
      </c>
      <c r="D10" s="183">
        <f>+'MEMORIA DE CANTIDADES'!L71</f>
        <v>480</v>
      </c>
      <c r="E10" s="184">
        <f>+APU!G138</f>
        <v>61954</v>
      </c>
      <c r="F10" s="185">
        <f>+E10*D10</f>
        <v>29737920</v>
      </c>
      <c r="G10" s="203">
        <f t="shared" si="0"/>
        <v>1842383095680</v>
      </c>
    </row>
    <row r="11" spans="1:7" s="26" customFormat="1" ht="28">
      <c r="A11" s="180">
        <v>2.2000000000000002</v>
      </c>
      <c r="B11" s="181" t="s">
        <v>292</v>
      </c>
      <c r="C11" s="182" t="s">
        <v>31</v>
      </c>
      <c r="D11" s="183">
        <f>+'MEMORIA DE CANTIDADES'!L94</f>
        <v>395</v>
      </c>
      <c r="E11" s="184">
        <f>+APU!G186</f>
        <v>25299</v>
      </c>
      <c r="F11" s="185">
        <f>+E11*D11</f>
        <v>9993105</v>
      </c>
      <c r="G11" s="203"/>
    </row>
    <row r="12" spans="1:7" s="26" customFormat="1" ht="14">
      <c r="A12" s="30">
        <v>3</v>
      </c>
      <c r="B12" s="36" t="s">
        <v>295</v>
      </c>
      <c r="C12" s="27"/>
      <c r="D12" s="39"/>
      <c r="E12" s="28"/>
      <c r="F12" s="29">
        <f>SUM(F13)</f>
        <v>4555892.88</v>
      </c>
      <c r="G12" s="203">
        <f t="shared" si="0"/>
        <v>0</v>
      </c>
    </row>
    <row r="13" spans="1:7" s="26" customFormat="1" ht="14">
      <c r="A13" s="180">
        <v>3.1</v>
      </c>
      <c r="B13" s="181" t="s">
        <v>296</v>
      </c>
      <c r="C13" s="182" t="s">
        <v>109</v>
      </c>
      <c r="D13" s="183">
        <f>+'MEMORIA DE CANTIDADES'!L117</f>
        <v>113.96</v>
      </c>
      <c r="E13" s="184">
        <f>+APU!G234</f>
        <v>39978</v>
      </c>
      <c r="F13" s="185">
        <f>+E13*D13</f>
        <v>4555892.88</v>
      </c>
      <c r="G13" s="203"/>
    </row>
    <row r="14" spans="1:7" s="26" customFormat="1" ht="14">
      <c r="A14" s="30">
        <v>4</v>
      </c>
      <c r="B14" s="36" t="s">
        <v>301</v>
      </c>
      <c r="C14" s="27"/>
      <c r="D14" s="39"/>
      <c r="E14" s="28"/>
      <c r="F14" s="29">
        <f>SUM(F15:F15)</f>
        <v>1227336</v>
      </c>
      <c r="G14" s="203">
        <f t="shared" si="0"/>
        <v>0</v>
      </c>
    </row>
    <row r="15" spans="1:7" s="26" customFormat="1" ht="28">
      <c r="A15" s="180">
        <v>4.0999999999999996</v>
      </c>
      <c r="B15" s="181" t="s">
        <v>307</v>
      </c>
      <c r="C15" s="182" t="s">
        <v>114</v>
      </c>
      <c r="D15" s="183">
        <f>+'MEMORIA DE CANTIDADES'!L140</f>
        <v>22</v>
      </c>
      <c r="E15" s="184">
        <f>+APU!G283</f>
        <v>55788</v>
      </c>
      <c r="F15" s="185">
        <f t="shared" ref="F15" si="1">+E15*D15</f>
        <v>1227336</v>
      </c>
      <c r="G15" s="203"/>
    </row>
    <row r="16" spans="1:7" s="26" customFormat="1" ht="14">
      <c r="A16" s="30">
        <v>5</v>
      </c>
      <c r="B16" s="36" t="s">
        <v>315</v>
      </c>
      <c r="C16" s="27"/>
      <c r="D16" s="39"/>
      <c r="E16" s="28"/>
      <c r="F16" s="29">
        <f>SUM(F17:F26)</f>
        <v>51393365</v>
      </c>
      <c r="G16" s="203">
        <f t="shared" si="0"/>
        <v>0</v>
      </c>
    </row>
    <row r="17" spans="1:7" s="26" customFormat="1" ht="14">
      <c r="A17" s="180">
        <v>5.0999999999999996</v>
      </c>
      <c r="B17" s="181" t="s">
        <v>385</v>
      </c>
      <c r="C17" s="182" t="s">
        <v>127</v>
      </c>
      <c r="D17" s="183">
        <f>+'MEMORIA DE CANTIDADES'!L163</f>
        <v>2</v>
      </c>
      <c r="E17" s="184">
        <f>+APU!G332</f>
        <v>611575</v>
      </c>
      <c r="F17" s="185">
        <f>+E17*D17</f>
        <v>1223150</v>
      </c>
      <c r="G17" s="203">
        <f t="shared" si="0"/>
        <v>748047961250</v>
      </c>
    </row>
    <row r="18" spans="1:7" s="26" customFormat="1" ht="14">
      <c r="A18" s="180">
        <v>5.2</v>
      </c>
      <c r="B18" s="181" t="s">
        <v>418</v>
      </c>
      <c r="C18" s="182" t="s">
        <v>127</v>
      </c>
      <c r="D18" s="183">
        <f>+'MEMORIA DE CANTIDADES'!L186</f>
        <v>10</v>
      </c>
      <c r="E18" s="184">
        <f>+APU!G381</f>
        <v>891575</v>
      </c>
      <c r="F18" s="185">
        <f t="shared" ref="F18:F26" si="2">+E18*D18</f>
        <v>8915750</v>
      </c>
      <c r="G18" s="203">
        <f t="shared" si="0"/>
        <v>7949059806250</v>
      </c>
    </row>
    <row r="19" spans="1:7" s="26" customFormat="1" ht="14">
      <c r="A19" s="180">
        <v>5.3</v>
      </c>
      <c r="B19" s="181" t="s">
        <v>400</v>
      </c>
      <c r="C19" s="182" t="s">
        <v>127</v>
      </c>
      <c r="D19" s="183">
        <f>+'MEMORIA DE CANTIDADES'!L209</f>
        <v>1</v>
      </c>
      <c r="E19" s="184">
        <f>+APU!G430</f>
        <v>391575</v>
      </c>
      <c r="F19" s="185">
        <f t="shared" si="2"/>
        <v>391575</v>
      </c>
      <c r="G19" s="203">
        <f t="shared" si="0"/>
        <v>153330980625</v>
      </c>
    </row>
    <row r="20" spans="1:7" s="26" customFormat="1" ht="14">
      <c r="A20" s="180">
        <v>5.4</v>
      </c>
      <c r="B20" s="181" t="s">
        <v>389</v>
      </c>
      <c r="C20" s="182" t="s">
        <v>127</v>
      </c>
      <c r="D20" s="183">
        <f>+'MEMORIA DE CANTIDADES'!L238</f>
        <v>8</v>
      </c>
      <c r="E20" s="184">
        <f>+APU!G479</f>
        <v>511050</v>
      </c>
      <c r="F20" s="185">
        <f t="shared" si="2"/>
        <v>4088400</v>
      </c>
      <c r="G20" s="203">
        <f t="shared" si="0"/>
        <v>2089376820000</v>
      </c>
    </row>
    <row r="21" spans="1:7" s="26" customFormat="1" ht="14">
      <c r="A21" s="180">
        <v>5.5</v>
      </c>
      <c r="B21" s="181" t="s">
        <v>393</v>
      </c>
      <c r="C21" s="182" t="s">
        <v>127</v>
      </c>
      <c r="D21" s="183">
        <f>+'MEMORIA DE CANTIDADES'!L269</f>
        <v>8</v>
      </c>
      <c r="E21" s="184">
        <f>+APU!G528</f>
        <v>461050</v>
      </c>
      <c r="F21" s="185">
        <f t="shared" si="2"/>
        <v>3688400</v>
      </c>
      <c r="G21" s="203">
        <f t="shared" si="0"/>
        <v>1700536820000</v>
      </c>
    </row>
    <row r="22" spans="1:7" s="26" customFormat="1" ht="14">
      <c r="A22" s="180">
        <v>5.6</v>
      </c>
      <c r="B22" s="181" t="s">
        <v>394</v>
      </c>
      <c r="C22" s="182" t="s">
        <v>127</v>
      </c>
      <c r="D22" s="183">
        <f>+'MEMORIA DE CANTIDADES'!L300</f>
        <v>8</v>
      </c>
      <c r="E22" s="184">
        <f>+APU!G577</f>
        <v>909890</v>
      </c>
      <c r="F22" s="185">
        <f t="shared" si="2"/>
        <v>7279120</v>
      </c>
      <c r="G22" s="203">
        <f t="shared" si="0"/>
        <v>6623198496800</v>
      </c>
    </row>
    <row r="23" spans="1:7" s="26" customFormat="1" ht="14">
      <c r="A23" s="180">
        <v>5.7</v>
      </c>
      <c r="B23" s="181" t="s">
        <v>395</v>
      </c>
      <c r="C23" s="182" t="s">
        <v>127</v>
      </c>
      <c r="D23" s="183">
        <f>+'MEMORIA DE CANTIDADES'!L331</f>
        <v>8</v>
      </c>
      <c r="E23" s="184">
        <f>+APU!G626</f>
        <v>441575</v>
      </c>
      <c r="F23" s="185">
        <f t="shared" si="2"/>
        <v>3532600</v>
      </c>
      <c r="G23" s="203">
        <f t="shared" si="0"/>
        <v>1559907845000</v>
      </c>
    </row>
    <row r="24" spans="1:7" s="26" customFormat="1" ht="14">
      <c r="A24" s="180">
        <v>5.8</v>
      </c>
      <c r="B24" s="181" t="s">
        <v>396</v>
      </c>
      <c r="C24" s="182" t="s">
        <v>109</v>
      </c>
      <c r="D24" s="183">
        <f>+'MEMORIA DE CANTIDADES'!L362</f>
        <v>18</v>
      </c>
      <c r="E24" s="184">
        <f>+APU!G675</f>
        <v>683150</v>
      </c>
      <c r="F24" s="185">
        <f t="shared" si="2"/>
        <v>12296700</v>
      </c>
      <c r="G24" s="203">
        <f t="shared" si="0"/>
        <v>8400490605000</v>
      </c>
    </row>
    <row r="25" spans="1:7" s="26" customFormat="1" ht="14">
      <c r="A25" s="180">
        <v>5.9</v>
      </c>
      <c r="B25" s="181" t="s">
        <v>397</v>
      </c>
      <c r="C25" s="182" t="s">
        <v>127</v>
      </c>
      <c r="D25" s="183">
        <f>+'MEMORIA DE CANTIDADES'!L393</f>
        <v>15</v>
      </c>
      <c r="E25" s="184">
        <f>+APU!G724</f>
        <v>378493</v>
      </c>
      <c r="F25" s="185">
        <f t="shared" si="2"/>
        <v>5677395</v>
      </c>
      <c r="G25" s="203">
        <f t="shared" si="0"/>
        <v>2148854265735</v>
      </c>
    </row>
    <row r="26" spans="1:7" s="26" customFormat="1" ht="28">
      <c r="A26" s="198">
        <v>5.0999999999999996</v>
      </c>
      <c r="B26" s="181" t="s">
        <v>398</v>
      </c>
      <c r="C26" s="182" t="s">
        <v>109</v>
      </c>
      <c r="D26" s="183">
        <f>+'MEMORIA DE CANTIDADES'!L424</f>
        <v>35</v>
      </c>
      <c r="E26" s="184">
        <f>+APU!G772</f>
        <v>122865</v>
      </c>
      <c r="F26" s="185">
        <f t="shared" si="2"/>
        <v>4300275</v>
      </c>
      <c r="G26" s="203"/>
    </row>
    <row r="27" spans="1:7" s="26" customFormat="1" ht="14">
      <c r="A27" s="30">
        <v>6</v>
      </c>
      <c r="B27" s="36" t="s">
        <v>316</v>
      </c>
      <c r="C27" s="27"/>
      <c r="D27" s="39"/>
      <c r="E27" s="28"/>
      <c r="F27" s="29">
        <f>SUM(F28:F29)</f>
        <v>9501750</v>
      </c>
      <c r="G27" s="203">
        <f t="shared" si="0"/>
        <v>0</v>
      </c>
    </row>
    <row r="28" spans="1:7" s="26" customFormat="1" ht="14">
      <c r="A28" s="180">
        <v>6.1</v>
      </c>
      <c r="B28" s="181" t="s">
        <v>317</v>
      </c>
      <c r="C28" s="182" t="s">
        <v>402</v>
      </c>
      <c r="D28" s="183">
        <f>+'MEMORIA DE CANTIDADES'!L447</f>
        <v>1</v>
      </c>
      <c r="E28" s="184">
        <f>+APU!G821</f>
        <v>2747250</v>
      </c>
      <c r="F28" s="185">
        <f t="shared" ref="F28:F29" si="3">+E28*D28</f>
        <v>2747250</v>
      </c>
      <c r="G28" s="203">
        <f t="shared" si="0"/>
        <v>7547382562500</v>
      </c>
    </row>
    <row r="29" spans="1:7" s="26" customFormat="1" ht="14">
      <c r="A29" s="180">
        <v>6.2</v>
      </c>
      <c r="B29" s="181" t="s">
        <v>318</v>
      </c>
      <c r="C29" s="182" t="s">
        <v>127</v>
      </c>
      <c r="D29" s="183">
        <f>+'MEMORIA DE CANTIDADES'!L470</f>
        <v>10</v>
      </c>
      <c r="E29" s="184">
        <f>+APU!G870</f>
        <v>675450</v>
      </c>
      <c r="F29" s="185">
        <f t="shared" si="3"/>
        <v>6754500</v>
      </c>
      <c r="G29" s="203"/>
    </row>
    <row r="30" spans="1:7" s="26" customFormat="1" ht="14">
      <c r="A30" s="30">
        <v>7</v>
      </c>
      <c r="B30" s="36" t="s">
        <v>320</v>
      </c>
      <c r="C30" s="27"/>
      <c r="D30" s="39"/>
      <c r="E30" s="28"/>
      <c r="F30" s="29">
        <f>SUM(F31)</f>
        <v>2123625</v>
      </c>
      <c r="G30" s="203">
        <f t="shared" si="0"/>
        <v>0</v>
      </c>
    </row>
    <row r="31" spans="1:7" s="26" customFormat="1" ht="14">
      <c r="A31" s="180">
        <v>7.1</v>
      </c>
      <c r="B31" s="181" t="s">
        <v>321</v>
      </c>
      <c r="C31" s="182" t="s">
        <v>114</v>
      </c>
      <c r="D31" s="183">
        <f>+'MEMORIA DE CANTIDADES'!L493</f>
        <v>25</v>
      </c>
      <c r="E31" s="184">
        <f>+APU!G919</f>
        <v>84945</v>
      </c>
      <c r="F31" s="185">
        <f>+E31*D31</f>
        <v>2123625</v>
      </c>
      <c r="G31" s="203"/>
    </row>
    <row r="32" spans="1:7" s="26" customFormat="1" ht="14">
      <c r="A32" s="30">
        <v>8</v>
      </c>
      <c r="B32" s="36" t="s">
        <v>323</v>
      </c>
      <c r="C32" s="27"/>
      <c r="D32" s="39"/>
      <c r="E32" s="28"/>
      <c r="F32" s="29">
        <f>SUM(F33)</f>
        <v>1831500</v>
      </c>
      <c r="G32" s="203">
        <f t="shared" si="0"/>
        <v>0</v>
      </c>
    </row>
    <row r="33" spans="1:7" s="26" customFormat="1" ht="28">
      <c r="A33" s="180">
        <v>8.1</v>
      </c>
      <c r="B33" s="181" t="s">
        <v>324</v>
      </c>
      <c r="C33" s="182" t="s">
        <v>127</v>
      </c>
      <c r="D33" s="183">
        <f>+'MEMORIA DE CANTIDADES'!L516</f>
        <v>1</v>
      </c>
      <c r="E33" s="184">
        <f>+APU!G968</f>
        <v>1831500</v>
      </c>
      <c r="F33" s="185">
        <f>+E33*D33</f>
        <v>1831500</v>
      </c>
      <c r="G33" s="203"/>
    </row>
    <row r="34" spans="1:7" s="26" customFormat="1" ht="14">
      <c r="A34" s="30">
        <v>9</v>
      </c>
      <c r="B34" s="36" t="s">
        <v>326</v>
      </c>
      <c r="C34" s="27"/>
      <c r="D34" s="39"/>
      <c r="E34" s="28"/>
      <c r="F34" s="29">
        <f>SUM(F35:F36)</f>
        <v>64351856</v>
      </c>
      <c r="G34" s="203">
        <f t="shared" si="0"/>
        <v>0</v>
      </c>
    </row>
    <row r="35" spans="1:7" s="26" customFormat="1" ht="14">
      <c r="A35" s="180">
        <v>9.1</v>
      </c>
      <c r="B35" s="181" t="s">
        <v>327</v>
      </c>
      <c r="C35" s="182" t="s">
        <v>109</v>
      </c>
      <c r="D35" s="183">
        <f>+'MEMORIA DE CANTIDADES'!L539</f>
        <v>1000</v>
      </c>
      <c r="E35" s="184">
        <f>+APU!G1017</f>
        <v>23873</v>
      </c>
      <c r="F35" s="185">
        <f t="shared" ref="F35:F36" si="4">+E35*D35</f>
        <v>23873000</v>
      </c>
      <c r="G35" s="203">
        <f t="shared" si="0"/>
        <v>569920129000</v>
      </c>
    </row>
    <row r="36" spans="1:7" s="26" customFormat="1" ht="28">
      <c r="A36" s="180">
        <v>9.1999999999999993</v>
      </c>
      <c r="B36" s="181" t="s">
        <v>329</v>
      </c>
      <c r="C36" s="182" t="s">
        <v>109</v>
      </c>
      <c r="D36" s="183">
        <f>+'MEMORIA DE CANTIDADES'!L562</f>
        <v>1052</v>
      </c>
      <c r="E36" s="184">
        <f>+APU!G1066</f>
        <v>38478</v>
      </c>
      <c r="F36" s="185">
        <f t="shared" si="4"/>
        <v>40478856</v>
      </c>
      <c r="G36" s="203"/>
    </row>
    <row r="37" spans="1:7" s="26" customFormat="1" ht="14">
      <c r="A37" s="30">
        <v>10</v>
      </c>
      <c r="B37" s="36" t="s">
        <v>331</v>
      </c>
      <c r="C37" s="27"/>
      <c r="D37" s="39"/>
      <c r="E37" s="28"/>
      <c r="F37" s="29">
        <f>SUM(F38:F42)</f>
        <v>63643686.262857124</v>
      </c>
      <c r="G37" s="203">
        <f t="shared" si="0"/>
        <v>0</v>
      </c>
    </row>
    <row r="38" spans="1:7" s="26" customFormat="1" ht="28.75" customHeight="1">
      <c r="A38" s="180">
        <v>10.1</v>
      </c>
      <c r="B38" s="181" t="s">
        <v>437</v>
      </c>
      <c r="C38" s="182" t="s">
        <v>127</v>
      </c>
      <c r="D38" s="183">
        <f>+'MEMORIA DE CANTIDADES'!L605</f>
        <v>48</v>
      </c>
      <c r="E38" s="184">
        <f>+APU!G1115</f>
        <v>505846</v>
      </c>
      <c r="F38" s="185">
        <f t="shared" ref="F38:F42" si="5">+E38*D38</f>
        <v>24280608</v>
      </c>
      <c r="G38" s="203">
        <f t="shared" si="0"/>
        <v>12282248434368</v>
      </c>
    </row>
    <row r="39" spans="1:7" s="26" customFormat="1" ht="28">
      <c r="A39" s="180">
        <v>10.199999999999999</v>
      </c>
      <c r="B39" s="181" t="s">
        <v>364</v>
      </c>
      <c r="C39" s="182" t="s">
        <v>127</v>
      </c>
      <c r="D39" s="183">
        <f>+'MEMORIA DE CANTIDADES'!L631</f>
        <v>7</v>
      </c>
      <c r="E39" s="184">
        <f>+APU!G1164</f>
        <v>968681</v>
      </c>
      <c r="F39" s="185">
        <f t="shared" si="5"/>
        <v>6780767</v>
      </c>
      <c r="G39" s="203">
        <f t="shared" si="0"/>
        <v>6568400158327</v>
      </c>
    </row>
    <row r="40" spans="1:7" s="26" customFormat="1" ht="14">
      <c r="A40" s="180">
        <v>10.3</v>
      </c>
      <c r="B40" s="181" t="s">
        <v>445</v>
      </c>
      <c r="C40" s="182" t="s">
        <v>109</v>
      </c>
      <c r="D40" s="183">
        <f>+'MEMORIA DE CANTIDADES'!L657</f>
        <v>325.22483972738411</v>
      </c>
      <c r="E40" s="184">
        <f>+APU!G1213</f>
        <v>96630</v>
      </c>
      <c r="F40" s="185">
        <f t="shared" si="5"/>
        <v>31426476.262857128</v>
      </c>
      <c r="G40" s="203">
        <f t="shared" si="0"/>
        <v>3036740401279.8843</v>
      </c>
    </row>
    <row r="41" spans="1:7" s="26" customFormat="1" ht="28">
      <c r="A41" s="180">
        <v>10.4</v>
      </c>
      <c r="B41" s="181" t="s">
        <v>401</v>
      </c>
      <c r="C41" s="182" t="s">
        <v>127</v>
      </c>
      <c r="D41" s="183">
        <f>+'MEMORIA DE CANTIDADES'!L683</f>
        <v>1</v>
      </c>
      <c r="E41" s="184">
        <f>+APU!G1262</f>
        <v>537154</v>
      </c>
      <c r="F41" s="185">
        <f t="shared" si="5"/>
        <v>537154</v>
      </c>
      <c r="G41" s="203">
        <f t="shared" si="0"/>
        <v>288534419716</v>
      </c>
    </row>
    <row r="42" spans="1:7" s="26" customFormat="1" ht="14">
      <c r="A42" s="180">
        <v>10.5</v>
      </c>
      <c r="B42" s="181" t="s">
        <v>405</v>
      </c>
      <c r="C42" s="182" t="s">
        <v>127</v>
      </c>
      <c r="D42" s="183">
        <f>+'MEMORIA DE CANTIDADES'!L709</f>
        <v>1</v>
      </c>
      <c r="E42" s="184">
        <f>+APU!G1311</f>
        <v>618681</v>
      </c>
      <c r="F42" s="185">
        <f t="shared" si="5"/>
        <v>618681</v>
      </c>
      <c r="G42" s="203"/>
    </row>
    <row r="43" spans="1:7" s="26" customFormat="1" ht="14">
      <c r="A43" s="30">
        <v>11</v>
      </c>
      <c r="B43" s="36" t="s">
        <v>372</v>
      </c>
      <c r="C43" s="27"/>
      <c r="D43" s="39"/>
      <c r="E43" s="28"/>
      <c r="F43" s="29">
        <f>SUM(F44)</f>
        <v>1674725</v>
      </c>
      <c r="G43" s="203">
        <f t="shared" si="0"/>
        <v>0</v>
      </c>
    </row>
    <row r="44" spans="1:7" s="26" customFormat="1" ht="28">
      <c r="A44" s="180">
        <v>11.1</v>
      </c>
      <c r="B44" s="186" t="s">
        <v>373</v>
      </c>
      <c r="C44" s="187" t="s">
        <v>127</v>
      </c>
      <c r="D44" s="183">
        <f>+'MEMORIA DE CANTIDADES'!L732</f>
        <v>1</v>
      </c>
      <c r="E44" s="184">
        <f>+APU!G1360</f>
        <v>1674725</v>
      </c>
      <c r="F44" s="185">
        <f>+E44*D44</f>
        <v>1674725</v>
      </c>
      <c r="G44" s="203"/>
    </row>
    <row r="45" spans="1:7" s="26" customFormat="1" ht="14">
      <c r="A45" s="30">
        <v>12</v>
      </c>
      <c r="B45" s="36" t="s">
        <v>378</v>
      </c>
      <c r="C45" s="27"/>
      <c r="D45" s="39"/>
      <c r="E45" s="28"/>
      <c r="F45" s="29">
        <f>SUM(F46:F48)</f>
        <v>7857392.8571428573</v>
      </c>
      <c r="G45" s="203">
        <f t="shared" si="0"/>
        <v>0</v>
      </c>
    </row>
    <row r="46" spans="1:7" s="26" customFormat="1" ht="28">
      <c r="A46" s="180">
        <v>12.1</v>
      </c>
      <c r="B46" s="186" t="s">
        <v>374</v>
      </c>
      <c r="C46" s="187" t="s">
        <v>127</v>
      </c>
      <c r="D46" s="183">
        <f>+'MEMORIA DE CANTIDADES'!L754</f>
        <v>2</v>
      </c>
      <c r="E46" s="184">
        <f>+APU!G1409</f>
        <v>1383625</v>
      </c>
      <c r="F46" s="185">
        <f t="shared" ref="F46:F50" si="6">+E46*D46</f>
        <v>2767250</v>
      </c>
      <c r="G46" s="203">
        <f t="shared" si="0"/>
        <v>3828836281250</v>
      </c>
    </row>
    <row r="47" spans="1:7" s="26" customFormat="1" ht="28">
      <c r="A47" s="180">
        <v>12.2</v>
      </c>
      <c r="B47" s="186" t="s">
        <v>376</v>
      </c>
      <c r="C47" s="187" t="s">
        <v>127</v>
      </c>
      <c r="D47" s="183">
        <f>+'MEMORIA DE CANTIDADES'!L782</f>
        <v>1</v>
      </c>
      <c r="E47" s="184">
        <f>+APU!G1449</f>
        <v>1427142.8571428573</v>
      </c>
      <c r="F47" s="185">
        <f t="shared" si="6"/>
        <v>1427142.8571428573</v>
      </c>
      <c r="G47" s="203">
        <f t="shared" si="0"/>
        <v>2036736734693.8779</v>
      </c>
    </row>
    <row r="48" spans="1:7" s="26" customFormat="1" ht="14">
      <c r="A48" s="180">
        <v>12.3</v>
      </c>
      <c r="B48" s="186" t="s">
        <v>379</v>
      </c>
      <c r="C48" s="187" t="s">
        <v>127</v>
      </c>
      <c r="D48" s="183">
        <f>+'MEMORIA DE CANTIDADES'!L810</f>
        <v>2</v>
      </c>
      <c r="E48" s="184">
        <f>+APU!G1507</f>
        <v>1831500</v>
      </c>
      <c r="F48" s="185">
        <f t="shared" si="6"/>
        <v>3663000</v>
      </c>
      <c r="G48" s="203"/>
    </row>
    <row r="49" spans="1:7" s="26" customFormat="1" ht="14">
      <c r="A49" s="30">
        <v>13</v>
      </c>
      <c r="B49" s="36" t="s">
        <v>406</v>
      </c>
      <c r="C49" s="27"/>
      <c r="D49" s="39"/>
      <c r="E49" s="28"/>
      <c r="F49" s="29">
        <f>SUM(F50)</f>
        <v>1642089</v>
      </c>
      <c r="G49" s="203">
        <f t="shared" si="0"/>
        <v>0</v>
      </c>
    </row>
    <row r="50" spans="1:7" s="26" customFormat="1" ht="28">
      <c r="A50" s="180">
        <v>13.1</v>
      </c>
      <c r="B50" s="186" t="s">
        <v>407</v>
      </c>
      <c r="C50" s="187" t="s">
        <v>127</v>
      </c>
      <c r="D50" s="183">
        <f>+'MEMORIA DE CANTIDADES'!L838</f>
        <v>3</v>
      </c>
      <c r="E50" s="184">
        <f>+APU!G1555</f>
        <v>547363</v>
      </c>
      <c r="F50" s="185">
        <f t="shared" si="6"/>
        <v>1642089</v>
      </c>
      <c r="G50" s="204">
        <f>SUM(G6:G49)</f>
        <v>71264778732054.766</v>
      </c>
    </row>
    <row r="51" spans="1:7" s="26" customFormat="1" ht="14">
      <c r="A51" s="220" t="s">
        <v>19</v>
      </c>
      <c r="B51" s="221"/>
      <c r="C51" s="221"/>
      <c r="D51" s="222"/>
      <c r="E51" s="222"/>
      <c r="F51" s="31">
        <f>+F45+F43+F37+F34+F32+F30+F27+F16+F14+F12+F9+F6+F49</f>
        <v>257933162.99999997</v>
      </c>
      <c r="G51" s="203">
        <f ca="1">+ROUND($G$55*0.23,0)</f>
        <v>59324627</v>
      </c>
    </row>
    <row r="52" spans="1:7" s="26" customFormat="1" ht="14">
      <c r="A52" s="223" t="s">
        <v>32</v>
      </c>
      <c r="B52" s="224"/>
      <c r="C52" s="224"/>
      <c r="D52" s="224"/>
      <c r="E52" s="224"/>
      <c r="F52" s="32">
        <f>+F51</f>
        <v>257933162.99999997</v>
      </c>
      <c r="G52" s="203">
        <f ca="1">+ROUND($G$55*0.02,0)</f>
        <v>5158663</v>
      </c>
    </row>
    <row r="53" spans="1:7" s="26" customFormat="1" ht="14">
      <c r="A53" s="225" t="s">
        <v>288</v>
      </c>
      <c r="B53" s="226"/>
      <c r="C53" s="226"/>
      <c r="D53" s="226"/>
      <c r="E53" s="226"/>
      <c r="F53" s="33">
        <f>+ROUND($F$52*0.23,0)</f>
        <v>59324627</v>
      </c>
      <c r="G53" s="203">
        <f ca="1">+ROUND($G$55*0.05,0)</f>
        <v>12896658</v>
      </c>
    </row>
    <row r="54" spans="1:7" s="26" customFormat="1" ht="14">
      <c r="A54" s="225" t="s">
        <v>34</v>
      </c>
      <c r="B54" s="226"/>
      <c r="C54" s="226"/>
      <c r="D54" s="226"/>
      <c r="E54" s="226"/>
      <c r="F54" s="33">
        <f>+ROUND($F$52*0.05,0)</f>
        <v>12896658</v>
      </c>
      <c r="G54" s="203">
        <f ca="1">+ROUND($G$55*0.3,0)</f>
        <v>77379949</v>
      </c>
    </row>
    <row r="55" spans="1:7" s="26" customFormat="1" ht="14">
      <c r="A55" s="225" t="s">
        <v>287</v>
      </c>
      <c r="B55" s="226"/>
      <c r="C55" s="226"/>
      <c r="D55" s="226"/>
      <c r="E55" s="226"/>
      <c r="F55" s="33">
        <f>+ROUND($F$52*0.02,0)</f>
        <v>5158663</v>
      </c>
      <c r="G55" s="204">
        <f ca="1">G50+G51+G53+G52</f>
        <v>335313111.00285709</v>
      </c>
    </row>
    <row r="56" spans="1:7" s="26" customFormat="1" ht="14">
      <c r="A56" s="225" t="s">
        <v>35</v>
      </c>
      <c r="B56" s="226"/>
      <c r="C56" s="226"/>
      <c r="D56" s="226"/>
      <c r="E56" s="226"/>
      <c r="F56" s="33">
        <f>+F55+F54+F53</f>
        <v>77379948</v>
      </c>
    </row>
    <row r="57" spans="1:7" s="26" customFormat="1" ht="14">
      <c r="A57" s="223" t="s">
        <v>33</v>
      </c>
      <c r="B57" s="224"/>
      <c r="C57" s="224"/>
      <c r="D57" s="224"/>
      <c r="E57" s="224"/>
      <c r="F57" s="32">
        <f>+F56+F52</f>
        <v>335313111</v>
      </c>
      <c r="G57" s="201">
        <v>335313111</v>
      </c>
    </row>
    <row r="58" spans="1:7">
      <c r="G58" s="202">
        <f>+F57-G57</f>
        <v>0</v>
      </c>
    </row>
    <row r="61" spans="1:7">
      <c r="A61" s="205" t="s">
        <v>285</v>
      </c>
      <c r="B61" s="205"/>
      <c r="C61" s="205"/>
      <c r="D61" s="205"/>
      <c r="E61" s="205"/>
      <c r="F61" s="205"/>
    </row>
    <row r="62" spans="1:7">
      <c r="A62" s="205"/>
      <c r="B62" s="205"/>
      <c r="C62" s="205"/>
      <c r="D62" s="205"/>
      <c r="E62" s="205"/>
      <c r="F62" s="205"/>
    </row>
    <row r="63" spans="1:7">
      <c r="A63" s="205"/>
      <c r="B63" s="205"/>
      <c r="C63" s="205"/>
      <c r="D63" s="205"/>
      <c r="E63" s="205"/>
      <c r="F63" s="205"/>
    </row>
    <row r="64" spans="1:7">
      <c r="A64" s="205"/>
      <c r="B64" s="205"/>
      <c r="C64" s="205"/>
      <c r="D64" s="205"/>
      <c r="E64" s="205"/>
      <c r="F64" s="205"/>
    </row>
  </sheetData>
  <mergeCells count="15">
    <mergeCell ref="A61:F61"/>
    <mergeCell ref="A62:F62"/>
    <mergeCell ref="A63:F63"/>
    <mergeCell ref="A64:F64"/>
    <mergeCell ref="A1:F1"/>
    <mergeCell ref="A2:A3"/>
    <mergeCell ref="B2:F3"/>
    <mergeCell ref="A4:F4"/>
    <mergeCell ref="A51:E51"/>
    <mergeCell ref="A52:E52"/>
    <mergeCell ref="A53:E53"/>
    <mergeCell ref="A56:E56"/>
    <mergeCell ref="A54:E54"/>
    <mergeCell ref="A55:E55"/>
    <mergeCell ref="A57:E57"/>
  </mergeCells>
  <conditionalFormatting sqref="A2">
    <cfRule type="cellIs" dxfId="0" priority="1" stopIfTrue="1" operator="equal">
      <formula>"ESCRIBA AQUÍ EL NOMBRE DE LA OBRA"</formula>
    </cfRule>
  </conditionalFormatting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466A7-539A-44A3-9DEF-B6804821CF1B}">
  <dimension ref="A1:I1563"/>
  <sheetViews>
    <sheetView view="pageBreakPreview" topLeftCell="A1091" zoomScale="80" zoomScaleNormal="70" zoomScaleSheetLayoutView="80" workbookViewId="0">
      <selection activeCell="H10" sqref="H10"/>
    </sheetView>
  </sheetViews>
  <sheetFormatPr baseColWidth="10" defaultColWidth="11.453125" defaultRowHeight="14.5"/>
  <cols>
    <col min="1" max="1" width="32.90625" customWidth="1"/>
    <col min="2" max="2" width="13.08984375" bestFit="1" customWidth="1"/>
    <col min="3" max="3" width="15.36328125" customWidth="1"/>
    <col min="4" max="4" width="13.36328125" customWidth="1"/>
    <col min="5" max="5" width="18.54296875" customWidth="1"/>
    <col min="6" max="6" width="21.08984375" bestFit="1" customWidth="1"/>
    <col min="7" max="7" width="26.36328125" style="1" hidden="1" customWidth="1"/>
  </cols>
  <sheetData>
    <row r="1" spans="1:7" ht="15" thickBot="1">
      <c r="A1" s="257" t="s">
        <v>71</v>
      </c>
      <c r="B1" s="258"/>
      <c r="C1" s="258"/>
      <c r="D1" s="258"/>
      <c r="E1" s="258"/>
      <c r="F1" s="258"/>
      <c r="G1" s="259"/>
    </row>
    <row r="2" spans="1:7">
      <c r="A2" s="260" t="s">
        <v>72</v>
      </c>
      <c r="B2" s="261"/>
      <c r="C2" s="261"/>
      <c r="D2" s="261"/>
      <c r="E2" s="261"/>
      <c r="F2" s="262"/>
      <c r="G2" s="263"/>
    </row>
    <row r="3" spans="1:7" ht="15" customHeight="1">
      <c r="A3" s="266" t="s">
        <v>73</v>
      </c>
      <c r="B3" s="268" t="s">
        <v>289</v>
      </c>
      <c r="C3" s="269"/>
      <c r="D3" s="269"/>
      <c r="E3" s="269"/>
      <c r="F3" s="270"/>
      <c r="G3" s="264"/>
    </row>
    <row r="4" spans="1:7" ht="15" customHeight="1">
      <c r="A4" s="267"/>
      <c r="B4" s="271"/>
      <c r="C4" s="272"/>
      <c r="D4" s="272"/>
      <c r="E4" s="272"/>
      <c r="F4" s="273"/>
      <c r="G4" s="264"/>
    </row>
    <row r="5" spans="1:7">
      <c r="A5" s="56" t="s">
        <v>74</v>
      </c>
      <c r="B5" s="274" t="str">
        <f>+PRESUPUESTO!B6</f>
        <v>REDES ELECTRICAS</v>
      </c>
      <c r="C5" s="275"/>
      <c r="D5" s="275"/>
      <c r="E5" s="41">
        <f>+PRESUPUESTO!A6</f>
        <v>1</v>
      </c>
      <c r="F5" s="58" t="s">
        <v>75</v>
      </c>
      <c r="G5" s="264"/>
    </row>
    <row r="6" spans="1:7" ht="30" customHeight="1">
      <c r="A6" s="56" t="s">
        <v>76</v>
      </c>
      <c r="B6" s="276" t="str">
        <f>+PRESUPUESTO!B7</f>
        <v>Suministro e instalación de lamparas de emergencia led</v>
      </c>
      <c r="C6" s="276"/>
      <c r="D6" s="276"/>
      <c r="E6" s="42">
        <f>+PRESUPUESTO!A7</f>
        <v>1.1000000000000001</v>
      </c>
      <c r="F6" s="43">
        <v>45407</v>
      </c>
      <c r="G6" s="264"/>
    </row>
    <row r="7" spans="1:7" ht="15" thickBot="1">
      <c r="A7" s="59" t="s">
        <v>0</v>
      </c>
      <c r="B7" s="197">
        <f>+E6</f>
        <v>1.1000000000000001</v>
      </c>
      <c r="C7" s="60" t="s">
        <v>63</v>
      </c>
      <c r="D7" s="86" t="str">
        <f>+PRESUPUESTO!C7</f>
        <v>UND</v>
      </c>
      <c r="E7" s="60" t="s">
        <v>77</v>
      </c>
      <c r="F7" s="61">
        <f>+G48</f>
        <v>399715</v>
      </c>
      <c r="G7" s="265"/>
    </row>
    <row r="8" spans="1:7" s="193" customFormat="1">
      <c r="A8" s="279"/>
      <c r="B8" s="280"/>
      <c r="C8" s="280"/>
      <c r="D8" s="280"/>
      <c r="E8" s="280"/>
      <c r="F8" s="280"/>
      <c r="G8" s="281"/>
    </row>
    <row r="9" spans="1:7" ht="15" thickBot="1">
      <c r="A9" s="248" t="s">
        <v>78</v>
      </c>
      <c r="B9" s="249"/>
      <c r="C9" s="249"/>
      <c r="D9" s="249"/>
      <c r="E9" s="249"/>
      <c r="F9" s="249"/>
      <c r="G9" s="250"/>
    </row>
    <row r="10" spans="1:7" ht="15" thickBot="1">
      <c r="A10" s="227" t="s">
        <v>7</v>
      </c>
      <c r="B10" s="228"/>
      <c r="C10" s="228"/>
      <c r="D10" s="62" t="s">
        <v>79</v>
      </c>
      <c r="E10" s="63" t="s">
        <v>80</v>
      </c>
      <c r="F10" s="63" t="s">
        <v>81</v>
      </c>
      <c r="G10" s="90"/>
    </row>
    <row r="11" spans="1:7">
      <c r="A11" s="251" t="s">
        <v>159</v>
      </c>
      <c r="B11" s="252"/>
      <c r="C11" s="253"/>
      <c r="D11" s="87"/>
      <c r="E11" s="46" t="s">
        <v>160</v>
      </c>
      <c r="F11" s="46">
        <v>1</v>
      </c>
      <c r="G11" s="91">
        <f>0.1*G31</f>
        <v>2497.5</v>
      </c>
    </row>
    <row r="12" spans="1:7">
      <c r="A12" s="254"/>
      <c r="B12" s="255"/>
      <c r="C12" s="256"/>
      <c r="D12" s="57"/>
      <c r="E12" s="64"/>
      <c r="F12" s="65"/>
      <c r="G12" s="92"/>
    </row>
    <row r="13" spans="1:7">
      <c r="A13" s="66"/>
      <c r="B13" s="66"/>
      <c r="C13" s="66"/>
      <c r="D13" s="66"/>
      <c r="E13" s="66"/>
      <c r="F13" s="67" t="s">
        <v>36</v>
      </c>
      <c r="G13" s="93">
        <f>SUM(G11:G12)</f>
        <v>2497.5</v>
      </c>
    </row>
    <row r="14" spans="1:7" ht="15" thickBot="1">
      <c r="A14" s="66"/>
      <c r="B14" s="66"/>
      <c r="C14" s="66"/>
      <c r="D14" s="66"/>
      <c r="E14" s="66"/>
      <c r="F14" s="66"/>
      <c r="G14" s="94"/>
    </row>
    <row r="15" spans="1:7" ht="15" thickBot="1">
      <c r="A15" s="235" t="s">
        <v>86</v>
      </c>
      <c r="B15" s="236"/>
      <c r="C15" s="236"/>
      <c r="D15" s="236"/>
      <c r="E15" s="236"/>
      <c r="F15" s="236"/>
      <c r="G15" s="237"/>
    </row>
    <row r="16" spans="1:7" ht="15" thickBot="1">
      <c r="A16" s="227" t="s">
        <v>7</v>
      </c>
      <c r="B16" s="228"/>
      <c r="C16" s="228"/>
      <c r="D16" s="62" t="s">
        <v>63</v>
      </c>
      <c r="E16" s="62" t="s">
        <v>5</v>
      </c>
      <c r="F16" s="62" t="s">
        <v>2</v>
      </c>
      <c r="G16" s="90"/>
    </row>
    <row r="17" spans="1:9" ht="16.5" customHeight="1">
      <c r="A17" s="229" t="s">
        <v>381</v>
      </c>
      <c r="B17" s="230"/>
      <c r="C17" s="231"/>
      <c r="D17" s="102" t="s">
        <v>127</v>
      </c>
      <c r="E17" s="103">
        <v>280000</v>
      </c>
      <c r="F17" s="104">
        <v>1</v>
      </c>
      <c r="G17" s="105">
        <f>+F17*E17</f>
        <v>280000</v>
      </c>
    </row>
    <row r="18" spans="1:9" ht="16.5" customHeight="1">
      <c r="A18" s="232"/>
      <c r="B18" s="233"/>
      <c r="C18" s="234"/>
      <c r="D18" s="102"/>
      <c r="E18" s="103"/>
      <c r="F18" s="106"/>
      <c r="G18" s="105"/>
    </row>
    <row r="19" spans="1:9" ht="16.5" customHeight="1">
      <c r="A19" s="232"/>
      <c r="B19" s="233"/>
      <c r="C19" s="234"/>
      <c r="D19" s="102"/>
      <c r="E19" s="103"/>
      <c r="F19" s="106"/>
      <c r="G19" s="105"/>
      <c r="I19" s="194"/>
    </row>
    <row r="20" spans="1:9" ht="16.5" customHeight="1">
      <c r="A20" s="232"/>
      <c r="B20" s="233"/>
      <c r="C20" s="234"/>
      <c r="D20" s="102"/>
      <c r="E20" s="103"/>
      <c r="F20" s="104"/>
      <c r="G20" s="105"/>
      <c r="I20">
        <f>125000/50</f>
        <v>2500</v>
      </c>
    </row>
    <row r="21" spans="1:9">
      <c r="A21" s="65"/>
      <c r="B21" s="65"/>
      <c r="C21" s="65"/>
      <c r="D21" s="69"/>
      <c r="E21" s="53"/>
      <c r="F21" s="68"/>
      <c r="G21" s="88"/>
    </row>
    <row r="22" spans="1:9">
      <c r="A22" s="65"/>
      <c r="B22" s="65"/>
      <c r="C22" s="65"/>
      <c r="D22" s="69"/>
      <c r="E22" s="53"/>
      <c r="F22" s="68"/>
      <c r="G22" s="88"/>
    </row>
    <row r="23" spans="1:9">
      <c r="A23" s="66"/>
      <c r="B23" s="66"/>
      <c r="C23" s="66"/>
      <c r="D23" s="66"/>
      <c r="E23" s="66"/>
      <c r="F23" s="67" t="s">
        <v>36</v>
      </c>
      <c r="G23" s="88">
        <f>SUM(G17:G22)</f>
        <v>280000</v>
      </c>
    </row>
    <row r="24" spans="1:9" ht="15" thickBot="1">
      <c r="A24" s="66"/>
      <c r="B24" s="66"/>
      <c r="C24" s="66"/>
      <c r="D24" s="66"/>
      <c r="E24" s="66"/>
      <c r="F24" s="66"/>
      <c r="G24" s="94"/>
    </row>
    <row r="25" spans="1:9" ht="15" thickBot="1">
      <c r="A25" s="245" t="s">
        <v>87</v>
      </c>
      <c r="B25" s="246"/>
      <c r="C25" s="246"/>
      <c r="D25" s="246"/>
      <c r="E25" s="246"/>
      <c r="F25" s="246"/>
      <c r="G25" s="247"/>
    </row>
    <row r="26" spans="1:9">
      <c r="A26" s="70" t="s">
        <v>88</v>
      </c>
      <c r="B26" s="71" t="s">
        <v>89</v>
      </c>
      <c r="C26" s="71" t="s">
        <v>90</v>
      </c>
      <c r="D26" s="71" t="s">
        <v>91</v>
      </c>
      <c r="E26" s="71" t="s">
        <v>80</v>
      </c>
      <c r="F26" s="71" t="s">
        <v>81</v>
      </c>
      <c r="G26" s="95"/>
    </row>
    <row r="27" spans="1:9">
      <c r="A27" s="50" t="str">
        <f>+[1]MO!$A$7</f>
        <v>Oficial electrico</v>
      </c>
      <c r="B27" s="53">
        <f>+MO!B7</f>
        <v>140000</v>
      </c>
      <c r="C27" s="54">
        <v>1.85</v>
      </c>
      <c r="D27" s="52">
        <f>SUM(B27*C27)</f>
        <v>259000</v>
      </c>
      <c r="E27" s="53">
        <f>+D27/8</f>
        <v>32375</v>
      </c>
      <c r="F27" s="55">
        <v>20</v>
      </c>
      <c r="G27" s="92">
        <f>+D27/F27</f>
        <v>12950</v>
      </c>
    </row>
    <row r="28" spans="1:9">
      <c r="A28" s="65" t="s">
        <v>382</v>
      </c>
      <c r="B28" s="51">
        <f>+MO!B6*3</f>
        <v>130000</v>
      </c>
      <c r="C28" s="54">
        <v>1.85</v>
      </c>
      <c r="D28" s="52">
        <f>SUM(B28*C28)</f>
        <v>240500</v>
      </c>
      <c r="E28" s="53">
        <f>+D28/8</f>
        <v>30062.5</v>
      </c>
      <c r="F28" s="55">
        <f>+F27</f>
        <v>20</v>
      </c>
      <c r="G28" s="92">
        <f>+D28/F28</f>
        <v>12025</v>
      </c>
    </row>
    <row r="29" spans="1:9">
      <c r="A29" s="65"/>
      <c r="B29" s="65"/>
      <c r="C29" s="65"/>
      <c r="D29" s="57"/>
      <c r="E29" s="65"/>
      <c r="F29" s="65"/>
      <c r="G29" s="88"/>
    </row>
    <row r="30" spans="1:9">
      <c r="A30" s="65"/>
      <c r="B30" s="65"/>
      <c r="C30" s="65"/>
      <c r="D30" s="57"/>
      <c r="E30" s="65"/>
      <c r="F30" s="65"/>
      <c r="G30" s="88"/>
    </row>
    <row r="31" spans="1:9">
      <c r="A31" s="66"/>
      <c r="B31" s="66"/>
      <c r="C31" s="66"/>
      <c r="D31" s="66"/>
      <c r="E31" s="66"/>
      <c r="F31" s="67" t="s">
        <v>36</v>
      </c>
      <c r="G31" s="93">
        <f>SUM(G27:G30)</f>
        <v>24975</v>
      </c>
    </row>
    <row r="32" spans="1:9" ht="15" thickBot="1">
      <c r="A32" s="66"/>
      <c r="B32" s="66"/>
      <c r="C32" s="66"/>
      <c r="D32" s="44"/>
      <c r="E32" s="66"/>
      <c r="F32" s="66"/>
      <c r="G32" s="94"/>
    </row>
    <row r="33" spans="1:7" ht="15" thickBot="1">
      <c r="A33" s="238" t="s">
        <v>92</v>
      </c>
      <c r="B33" s="239"/>
      <c r="C33" s="239"/>
      <c r="D33" s="239"/>
      <c r="E33" s="239"/>
      <c r="F33" s="239"/>
      <c r="G33" s="240"/>
    </row>
    <row r="34" spans="1:7" ht="15" thickBot="1">
      <c r="A34" s="241" t="s">
        <v>93</v>
      </c>
      <c r="B34" s="242"/>
      <c r="C34" s="62" t="s">
        <v>64</v>
      </c>
      <c r="D34" s="62" t="s">
        <v>94</v>
      </c>
      <c r="E34" s="62" t="s">
        <v>95</v>
      </c>
      <c r="F34" s="62" t="s">
        <v>81</v>
      </c>
      <c r="G34" s="90"/>
    </row>
    <row r="35" spans="1:7">
      <c r="A35" s="243"/>
      <c r="B35" s="244"/>
      <c r="C35" s="45"/>
      <c r="D35" s="46"/>
      <c r="E35" s="46"/>
      <c r="F35" s="47"/>
      <c r="G35" s="91"/>
    </row>
    <row r="36" spans="1:7">
      <c r="A36" s="277"/>
      <c r="B36" s="278"/>
      <c r="C36" s="65"/>
      <c r="D36" s="65"/>
      <c r="E36" s="65"/>
      <c r="F36" s="65"/>
      <c r="G36" s="88"/>
    </row>
    <row r="37" spans="1:7">
      <c r="A37" s="277"/>
      <c r="B37" s="278"/>
      <c r="C37" s="65"/>
      <c r="D37" s="65"/>
      <c r="E37" s="65"/>
      <c r="F37" s="65"/>
      <c r="G37" s="88"/>
    </row>
    <row r="38" spans="1:7">
      <c r="A38" s="66"/>
      <c r="B38" s="66"/>
      <c r="C38" s="66"/>
      <c r="D38" s="66"/>
      <c r="E38" s="66"/>
      <c r="F38" s="67" t="s">
        <v>36</v>
      </c>
      <c r="G38" s="93"/>
    </row>
    <row r="39" spans="1:7" ht="15" thickBot="1">
      <c r="A39" s="66"/>
      <c r="B39" s="66"/>
      <c r="C39" s="66"/>
      <c r="D39" s="66"/>
      <c r="E39" s="66"/>
      <c r="F39" s="66"/>
      <c r="G39" s="94"/>
    </row>
    <row r="40" spans="1:7" ht="15" thickBot="1">
      <c r="B40" s="72"/>
      <c r="C40" s="72"/>
      <c r="D40" s="72"/>
      <c r="E40" s="73" t="s">
        <v>96</v>
      </c>
      <c r="F40" s="74"/>
      <c r="G40" s="96">
        <f>+ROUND(G38+G31+G23+G13,0)</f>
        <v>307473</v>
      </c>
    </row>
    <row r="41" spans="1:7" ht="15" thickBot="1">
      <c r="A41" s="75" t="s">
        <v>97</v>
      </c>
      <c r="B41" s="75"/>
      <c r="D41" s="72"/>
      <c r="E41" s="72"/>
      <c r="F41" s="72"/>
      <c r="G41" s="97"/>
    </row>
    <row r="42" spans="1:7">
      <c r="A42" s="76"/>
      <c r="B42" s="77" t="s">
        <v>98</v>
      </c>
      <c r="C42" s="77"/>
      <c r="D42" s="77"/>
      <c r="E42" s="89" t="s">
        <v>99</v>
      </c>
      <c r="F42" s="78" t="s">
        <v>100</v>
      </c>
      <c r="G42" s="98"/>
    </row>
    <row r="43" spans="1:7">
      <c r="A43" s="79" t="s">
        <v>23</v>
      </c>
      <c r="B43" s="80"/>
      <c r="C43" s="81"/>
      <c r="D43" s="81"/>
      <c r="E43" s="195">
        <v>0.23</v>
      </c>
      <c r="F43" s="82">
        <f>+E43*G40</f>
        <v>70718.790000000008</v>
      </c>
      <c r="G43" s="99"/>
    </row>
    <row r="44" spans="1:7">
      <c r="A44" s="79" t="s">
        <v>101</v>
      </c>
      <c r="B44" s="80"/>
      <c r="C44" s="81"/>
      <c r="D44" s="81"/>
      <c r="E44" s="195">
        <v>0.02</v>
      </c>
      <c r="F44" s="82">
        <f>+E44*G40</f>
        <v>6149.46</v>
      </c>
      <c r="G44" s="99"/>
    </row>
    <row r="45" spans="1:7" ht="15" thickBot="1">
      <c r="A45" s="83" t="s">
        <v>24</v>
      </c>
      <c r="B45" s="178"/>
      <c r="C45" s="179"/>
      <c r="D45" s="179"/>
      <c r="E45" s="196">
        <v>0.05</v>
      </c>
      <c r="F45" s="84">
        <f>+E45*G40</f>
        <v>15373.650000000001</v>
      </c>
      <c r="G45" s="100"/>
    </row>
    <row r="46" spans="1:7" ht="15" thickBot="1">
      <c r="B46" s="72"/>
      <c r="C46" s="72"/>
      <c r="D46" s="72"/>
      <c r="E46" s="72"/>
      <c r="F46" s="85" t="s">
        <v>102</v>
      </c>
      <c r="G46" s="100">
        <f>SUM(F43:F45)</f>
        <v>92241.900000000023</v>
      </c>
    </row>
    <row r="47" spans="1:7" ht="15" thickBot="1">
      <c r="B47" s="72"/>
      <c r="C47" s="72"/>
      <c r="D47" s="72"/>
      <c r="E47" s="72"/>
      <c r="F47" s="72"/>
      <c r="G47" s="97"/>
    </row>
    <row r="48" spans="1:7" ht="15" thickBot="1">
      <c r="D48" s="72"/>
      <c r="E48" s="74"/>
      <c r="F48" s="74"/>
      <c r="G48" s="101">
        <f>ROUND((G40+G46),0)</f>
        <v>399715</v>
      </c>
    </row>
    <row r="49" spans="1:7" ht="15" thickBot="1">
      <c r="D49" s="72"/>
      <c r="E49" s="74"/>
      <c r="F49" s="74"/>
      <c r="G49" s="107"/>
    </row>
    <row r="50" spans="1:7" ht="15" thickBot="1">
      <c r="A50" s="257" t="s">
        <v>71</v>
      </c>
      <c r="B50" s="258"/>
      <c r="C50" s="258"/>
      <c r="D50" s="258"/>
      <c r="E50" s="258"/>
      <c r="F50" s="258"/>
      <c r="G50" s="259"/>
    </row>
    <row r="51" spans="1:7">
      <c r="A51" s="260" t="s">
        <v>72</v>
      </c>
      <c r="B51" s="261"/>
      <c r="C51" s="261"/>
      <c r="D51" s="261"/>
      <c r="E51" s="261"/>
      <c r="F51" s="262"/>
      <c r="G51" s="263"/>
    </row>
    <row r="52" spans="1:7" ht="15" customHeight="1">
      <c r="A52" s="266" t="s">
        <v>73</v>
      </c>
      <c r="B52" s="268" t="s">
        <v>289</v>
      </c>
      <c r="C52" s="269"/>
      <c r="D52" s="269"/>
      <c r="E52" s="269"/>
      <c r="F52" s="270"/>
      <c r="G52" s="264"/>
    </row>
    <row r="53" spans="1:7" ht="15" customHeight="1">
      <c r="A53" s="267"/>
      <c r="B53" s="271"/>
      <c r="C53" s="272"/>
      <c r="D53" s="272"/>
      <c r="E53" s="272"/>
      <c r="F53" s="273"/>
      <c r="G53" s="264"/>
    </row>
    <row r="54" spans="1:7">
      <c r="A54" s="56" t="s">
        <v>74</v>
      </c>
      <c r="B54" s="274" t="str">
        <f>+PRESUPUESTO!B6</f>
        <v>REDES ELECTRICAS</v>
      </c>
      <c r="C54" s="275"/>
      <c r="D54" s="275"/>
      <c r="E54" s="41">
        <f>+PRESUPUESTO!A6</f>
        <v>1</v>
      </c>
      <c r="F54" s="58" t="s">
        <v>75</v>
      </c>
      <c r="G54" s="264"/>
    </row>
    <row r="55" spans="1:7" ht="30" customHeight="1">
      <c r="A55" s="56" t="s">
        <v>76</v>
      </c>
      <c r="B55" s="276" t="str">
        <f>+PRESUPUESTO!B8</f>
        <v>Suministro e instalación de panel led de 12w de sobreponer</v>
      </c>
      <c r="C55" s="276"/>
      <c r="D55" s="276"/>
      <c r="E55" s="42">
        <f>+PRESUPUESTO!A8</f>
        <v>1.2</v>
      </c>
      <c r="F55" s="43">
        <v>45407</v>
      </c>
      <c r="G55" s="264"/>
    </row>
    <row r="56" spans="1:7" ht="15" thickBot="1">
      <c r="A56" s="59" t="s">
        <v>0</v>
      </c>
      <c r="B56" s="197">
        <f>+E55</f>
        <v>1.2</v>
      </c>
      <c r="C56" s="60" t="s">
        <v>63</v>
      </c>
      <c r="D56" s="86" t="str">
        <f>+PRESUPUESTO!C8</f>
        <v>UND</v>
      </c>
      <c r="E56" s="60" t="s">
        <v>77</v>
      </c>
      <c r="F56" s="61">
        <f>+G97</f>
        <v>146215</v>
      </c>
      <c r="G56" s="265"/>
    </row>
    <row r="57" spans="1:7" s="193" customFormat="1">
      <c r="A57" s="279"/>
      <c r="B57" s="280"/>
      <c r="C57" s="280"/>
      <c r="D57" s="280"/>
      <c r="E57" s="280"/>
      <c r="F57" s="280"/>
      <c r="G57" s="281"/>
    </row>
    <row r="58" spans="1:7" ht="15" thickBot="1">
      <c r="A58" s="248" t="s">
        <v>78</v>
      </c>
      <c r="B58" s="249"/>
      <c r="C58" s="249"/>
      <c r="D58" s="249"/>
      <c r="E58" s="249"/>
      <c r="F58" s="249"/>
      <c r="G58" s="250"/>
    </row>
    <row r="59" spans="1:7" ht="15" thickBot="1">
      <c r="A59" s="227" t="s">
        <v>7</v>
      </c>
      <c r="B59" s="228"/>
      <c r="C59" s="228"/>
      <c r="D59" s="62" t="s">
        <v>79</v>
      </c>
      <c r="E59" s="63" t="s">
        <v>80</v>
      </c>
      <c r="F59" s="63" t="s">
        <v>81</v>
      </c>
      <c r="G59" s="90"/>
    </row>
    <row r="60" spans="1:7">
      <c r="A60" s="251" t="s">
        <v>159</v>
      </c>
      <c r="B60" s="252"/>
      <c r="C60" s="253"/>
      <c r="D60" s="87"/>
      <c r="E60" s="46" t="s">
        <v>160</v>
      </c>
      <c r="F60" s="46">
        <v>1</v>
      </c>
      <c r="G60" s="91">
        <f>0.1*G80</f>
        <v>2497.5</v>
      </c>
    </row>
    <row r="61" spans="1:7">
      <c r="A61" s="254"/>
      <c r="B61" s="255"/>
      <c r="C61" s="256"/>
      <c r="D61" s="57"/>
      <c r="E61" s="64"/>
      <c r="F61" s="65"/>
      <c r="G61" s="92"/>
    </row>
    <row r="62" spans="1:7">
      <c r="A62" s="66"/>
      <c r="B62" s="66"/>
      <c r="C62" s="66"/>
      <c r="D62" s="66"/>
      <c r="E62" s="66"/>
      <c r="F62" s="67" t="s">
        <v>36</v>
      </c>
      <c r="G62" s="93">
        <f>SUM(G60:G61)</f>
        <v>2497.5</v>
      </c>
    </row>
    <row r="63" spans="1:7" ht="15" thickBot="1">
      <c r="A63" s="66"/>
      <c r="B63" s="66"/>
      <c r="C63" s="66"/>
      <c r="D63" s="66"/>
      <c r="E63" s="66"/>
      <c r="F63" s="66"/>
      <c r="G63" s="94"/>
    </row>
    <row r="64" spans="1:7" ht="15" thickBot="1">
      <c r="A64" s="235" t="s">
        <v>86</v>
      </c>
      <c r="B64" s="236"/>
      <c r="C64" s="236"/>
      <c r="D64" s="236"/>
      <c r="E64" s="236"/>
      <c r="F64" s="236"/>
      <c r="G64" s="237"/>
    </row>
    <row r="65" spans="1:9" ht="15" thickBot="1">
      <c r="A65" s="227" t="s">
        <v>7</v>
      </c>
      <c r="B65" s="228"/>
      <c r="C65" s="228"/>
      <c r="D65" s="62" t="s">
        <v>63</v>
      </c>
      <c r="E65" s="62" t="s">
        <v>5</v>
      </c>
      <c r="F65" s="62" t="s">
        <v>2</v>
      </c>
      <c r="G65" s="90"/>
    </row>
    <row r="66" spans="1:9" ht="16.5" customHeight="1">
      <c r="A66" s="229" t="s">
        <v>383</v>
      </c>
      <c r="B66" s="230"/>
      <c r="C66" s="231"/>
      <c r="D66" s="102" t="s">
        <v>127</v>
      </c>
      <c r="E66" s="103">
        <v>85000</v>
      </c>
      <c r="F66" s="104">
        <v>1</v>
      </c>
      <c r="G66" s="105">
        <f>+F66*E66</f>
        <v>85000</v>
      </c>
    </row>
    <row r="67" spans="1:9" ht="16.5" customHeight="1">
      <c r="A67" s="232"/>
      <c r="B67" s="233"/>
      <c r="C67" s="234"/>
      <c r="D67" s="102"/>
      <c r="E67" s="103"/>
      <c r="F67" s="106"/>
      <c r="G67" s="105"/>
    </row>
    <row r="68" spans="1:9" ht="16.5" customHeight="1">
      <c r="A68" s="232"/>
      <c r="B68" s="233"/>
      <c r="C68" s="234"/>
      <c r="D68" s="102"/>
      <c r="E68" s="103"/>
      <c r="F68" s="106"/>
      <c r="G68" s="105"/>
      <c r="I68" s="194"/>
    </row>
    <row r="69" spans="1:9" ht="16.5" customHeight="1">
      <c r="A69" s="232"/>
      <c r="B69" s="233"/>
      <c r="C69" s="234"/>
      <c r="D69" s="102"/>
      <c r="E69" s="103"/>
      <c r="F69" s="104"/>
      <c r="G69" s="105"/>
      <c r="I69">
        <f>125000/50</f>
        <v>2500</v>
      </c>
    </row>
    <row r="70" spans="1:9">
      <c r="A70" s="65"/>
      <c r="B70" s="65"/>
      <c r="C70" s="65"/>
      <c r="D70" s="69"/>
      <c r="E70" s="53"/>
      <c r="F70" s="68"/>
      <c r="G70" s="88"/>
    </row>
    <row r="71" spans="1:9">
      <c r="A71" s="65"/>
      <c r="B71" s="65"/>
      <c r="C71" s="65"/>
      <c r="D71" s="69"/>
      <c r="E71" s="53"/>
      <c r="F71" s="68"/>
      <c r="G71" s="88"/>
    </row>
    <row r="72" spans="1:9">
      <c r="A72" s="66"/>
      <c r="B72" s="66"/>
      <c r="C72" s="66"/>
      <c r="D72" s="66"/>
      <c r="E72" s="66"/>
      <c r="F72" s="67" t="s">
        <v>36</v>
      </c>
      <c r="G72" s="88">
        <f>SUM(G66:G71)</f>
        <v>85000</v>
      </c>
    </row>
    <row r="73" spans="1:9" ht="15" thickBot="1">
      <c r="A73" s="66"/>
      <c r="B73" s="66"/>
      <c r="C73" s="66"/>
      <c r="D73" s="66"/>
      <c r="E73" s="66"/>
      <c r="F73" s="66"/>
      <c r="G73" s="94"/>
    </row>
    <row r="74" spans="1:9" ht="15" thickBot="1">
      <c r="A74" s="245" t="s">
        <v>87</v>
      </c>
      <c r="B74" s="246"/>
      <c r="C74" s="246"/>
      <c r="D74" s="246"/>
      <c r="E74" s="246"/>
      <c r="F74" s="246"/>
      <c r="G74" s="247"/>
    </row>
    <row r="75" spans="1:9">
      <c r="A75" s="70" t="s">
        <v>88</v>
      </c>
      <c r="B75" s="71" t="s">
        <v>89</v>
      </c>
      <c r="C75" s="71" t="s">
        <v>90</v>
      </c>
      <c r="D75" s="71" t="s">
        <v>91</v>
      </c>
      <c r="E75" s="71" t="s">
        <v>80</v>
      </c>
      <c r="F75" s="71" t="s">
        <v>81</v>
      </c>
      <c r="G75" s="95"/>
    </row>
    <row r="76" spans="1:9">
      <c r="A76" s="50" t="str">
        <f>+[1]MO!$A$7</f>
        <v>Oficial electrico</v>
      </c>
      <c r="B76" s="53">
        <f>+MO!$B$7</f>
        <v>140000</v>
      </c>
      <c r="C76" s="54">
        <v>1.85</v>
      </c>
      <c r="D76" s="52">
        <f>SUM(B76*C76)</f>
        <v>259000</v>
      </c>
      <c r="E76" s="53">
        <f>+D76/8</f>
        <v>32375</v>
      </c>
      <c r="F76" s="55">
        <v>20</v>
      </c>
      <c r="G76" s="92">
        <f>+D76/F76</f>
        <v>12950</v>
      </c>
    </row>
    <row r="77" spans="1:9">
      <c r="A77" s="65" t="s">
        <v>382</v>
      </c>
      <c r="B77" s="51">
        <f>+MO!$B$8*3</f>
        <v>130000</v>
      </c>
      <c r="C77" s="54">
        <v>1.85</v>
      </c>
      <c r="D77" s="52">
        <f>SUM(B77*C77)</f>
        <v>240500</v>
      </c>
      <c r="E77" s="53">
        <f>+D77/8</f>
        <v>30062.5</v>
      </c>
      <c r="F77" s="55">
        <f>+F76</f>
        <v>20</v>
      </c>
      <c r="G77" s="92">
        <f>+D77/F77</f>
        <v>12025</v>
      </c>
    </row>
    <row r="78" spans="1:9">
      <c r="A78" s="65"/>
      <c r="B78" s="65"/>
      <c r="C78" s="65"/>
      <c r="D78" s="57"/>
      <c r="E78" s="65"/>
      <c r="F78" s="65"/>
      <c r="G78" s="88"/>
    </row>
    <row r="79" spans="1:9">
      <c r="A79" s="65"/>
      <c r="B79" s="65"/>
      <c r="C79" s="65"/>
      <c r="D79" s="57"/>
      <c r="E79" s="65"/>
      <c r="F79" s="65"/>
      <c r="G79" s="88"/>
    </row>
    <row r="80" spans="1:9">
      <c r="A80" s="66"/>
      <c r="B80" s="66"/>
      <c r="C80" s="66"/>
      <c r="D80" s="66"/>
      <c r="E80" s="66"/>
      <c r="F80" s="67" t="s">
        <v>36</v>
      </c>
      <c r="G80" s="93">
        <f>SUM(G76:G79)</f>
        <v>24975</v>
      </c>
    </row>
    <row r="81" spans="1:7" ht="15" thickBot="1">
      <c r="A81" s="66"/>
      <c r="B81" s="66"/>
      <c r="C81" s="66"/>
      <c r="D81" s="44"/>
      <c r="E81" s="66"/>
      <c r="F81" s="66"/>
      <c r="G81" s="94"/>
    </row>
    <row r="82" spans="1:7" ht="15" thickBot="1">
      <c r="A82" s="238" t="s">
        <v>92</v>
      </c>
      <c r="B82" s="239"/>
      <c r="C82" s="239"/>
      <c r="D82" s="239"/>
      <c r="E82" s="239"/>
      <c r="F82" s="239"/>
      <c r="G82" s="240"/>
    </row>
    <row r="83" spans="1:7" ht="15" thickBot="1">
      <c r="A83" s="241" t="s">
        <v>93</v>
      </c>
      <c r="B83" s="242"/>
      <c r="C83" s="62" t="s">
        <v>64</v>
      </c>
      <c r="D83" s="62" t="s">
        <v>94</v>
      </c>
      <c r="E83" s="62" t="s">
        <v>95</v>
      </c>
      <c r="F83" s="62" t="s">
        <v>81</v>
      </c>
      <c r="G83" s="90"/>
    </row>
    <row r="84" spans="1:7">
      <c r="A84" s="243"/>
      <c r="B84" s="244"/>
      <c r="C84" s="45"/>
      <c r="D84" s="46"/>
      <c r="E84" s="46"/>
      <c r="F84" s="47"/>
      <c r="G84" s="91"/>
    </row>
    <row r="85" spans="1:7">
      <c r="A85" s="277"/>
      <c r="B85" s="278"/>
      <c r="C85" s="65"/>
      <c r="D85" s="65"/>
      <c r="E85" s="65"/>
      <c r="F85" s="65"/>
      <c r="G85" s="88"/>
    </row>
    <row r="86" spans="1:7">
      <c r="A86" s="277"/>
      <c r="B86" s="278"/>
      <c r="C86" s="65"/>
      <c r="D86" s="65"/>
      <c r="E86" s="65"/>
      <c r="F86" s="65"/>
      <c r="G86" s="88"/>
    </row>
    <row r="87" spans="1:7">
      <c r="A87" s="66"/>
      <c r="B87" s="66"/>
      <c r="C87" s="66"/>
      <c r="D87" s="66"/>
      <c r="E87" s="66"/>
      <c r="F87" s="67" t="s">
        <v>36</v>
      </c>
      <c r="G87" s="93"/>
    </row>
    <row r="88" spans="1:7" ht="15" thickBot="1">
      <c r="A88" s="66"/>
      <c r="B88" s="66"/>
      <c r="C88" s="66"/>
      <c r="D88" s="66"/>
      <c r="E88" s="66"/>
      <c r="F88" s="66"/>
      <c r="G88" s="94"/>
    </row>
    <row r="89" spans="1:7" ht="15" thickBot="1">
      <c r="B89" s="72"/>
      <c r="C89" s="72"/>
      <c r="D89" s="72"/>
      <c r="E89" s="73" t="s">
        <v>96</v>
      </c>
      <c r="F89" s="74"/>
      <c r="G89" s="96">
        <f>+ROUND(G87+G80+G72+G62,0)</f>
        <v>112473</v>
      </c>
    </row>
    <row r="90" spans="1:7" ht="15" thickBot="1">
      <c r="A90" s="75" t="s">
        <v>97</v>
      </c>
      <c r="B90" s="75"/>
      <c r="D90" s="72"/>
      <c r="E90" s="72"/>
      <c r="F90" s="72"/>
      <c r="G90" s="97"/>
    </row>
    <row r="91" spans="1:7">
      <c r="A91" s="76"/>
      <c r="B91" s="77" t="s">
        <v>98</v>
      </c>
      <c r="C91" s="77"/>
      <c r="D91" s="77"/>
      <c r="E91" s="89" t="s">
        <v>99</v>
      </c>
      <c r="F91" s="78" t="s">
        <v>100</v>
      </c>
      <c r="G91" s="98"/>
    </row>
    <row r="92" spans="1:7">
      <c r="A92" s="79" t="s">
        <v>23</v>
      </c>
      <c r="B92" s="80"/>
      <c r="C92" s="81"/>
      <c r="D92" s="81"/>
      <c r="E92" s="195">
        <v>0.23</v>
      </c>
      <c r="F92" s="82">
        <f>+E92*G89</f>
        <v>25868.79</v>
      </c>
      <c r="G92" s="99"/>
    </row>
    <row r="93" spans="1:7">
      <c r="A93" s="79" t="s">
        <v>101</v>
      </c>
      <c r="B93" s="80"/>
      <c r="C93" s="81"/>
      <c r="D93" s="81"/>
      <c r="E93" s="195">
        <v>0.02</v>
      </c>
      <c r="F93" s="82">
        <f>+E93*G89</f>
        <v>2249.46</v>
      </c>
      <c r="G93" s="99"/>
    </row>
    <row r="94" spans="1:7" ht="15" thickBot="1">
      <c r="A94" s="83" t="s">
        <v>24</v>
      </c>
      <c r="B94" s="178"/>
      <c r="C94" s="179"/>
      <c r="D94" s="179"/>
      <c r="E94" s="196">
        <v>0.05</v>
      </c>
      <c r="F94" s="84">
        <f>+E94*G89</f>
        <v>5623.6500000000005</v>
      </c>
      <c r="G94" s="100"/>
    </row>
    <row r="95" spans="1:7" ht="15" thickBot="1">
      <c r="B95" s="72"/>
      <c r="C95" s="72"/>
      <c r="D95" s="72"/>
      <c r="E95" s="72"/>
      <c r="F95" s="85" t="s">
        <v>102</v>
      </c>
      <c r="G95" s="100">
        <f>SUM(F92:F94)</f>
        <v>33741.9</v>
      </c>
    </row>
    <row r="96" spans="1:7" ht="15" thickBot="1">
      <c r="B96" s="72"/>
      <c r="C96" s="72"/>
      <c r="D96" s="72"/>
      <c r="E96" s="72"/>
      <c r="F96" s="72"/>
      <c r="G96" s="97"/>
    </row>
    <row r="97" spans="1:7" ht="15" thickBot="1">
      <c r="D97" s="72"/>
      <c r="E97" s="74"/>
      <c r="F97" s="74"/>
      <c r="G97" s="101">
        <f>ROUND((G89+G95),0)</f>
        <v>146215</v>
      </c>
    </row>
    <row r="98" spans="1:7" ht="15" thickBot="1">
      <c r="D98" s="72"/>
      <c r="E98" s="74"/>
      <c r="F98" s="74"/>
      <c r="G98" s="107"/>
    </row>
    <row r="99" spans="1:7" ht="15" thickBot="1">
      <c r="A99" s="257" t="s">
        <v>71</v>
      </c>
      <c r="B99" s="258"/>
      <c r="C99" s="258"/>
      <c r="D99" s="258"/>
      <c r="E99" s="258"/>
      <c r="F99" s="258"/>
      <c r="G99" s="259"/>
    </row>
    <row r="100" spans="1:7">
      <c r="A100" s="260" t="s">
        <v>72</v>
      </c>
      <c r="B100" s="261"/>
      <c r="C100" s="261"/>
      <c r="D100" s="261"/>
      <c r="E100" s="261"/>
      <c r="F100" s="262"/>
      <c r="G100" s="263"/>
    </row>
    <row r="101" spans="1:7" ht="15" customHeight="1">
      <c r="A101" s="266" t="s">
        <v>73</v>
      </c>
      <c r="B101" s="268" t="s">
        <v>412</v>
      </c>
      <c r="C101" s="269"/>
      <c r="D101" s="269"/>
      <c r="E101" s="269"/>
      <c r="F101" s="270"/>
      <c r="G101" s="264"/>
    </row>
    <row r="102" spans="1:7" ht="15" customHeight="1">
      <c r="A102" s="267"/>
      <c r="B102" s="271"/>
      <c r="C102" s="272"/>
      <c r="D102" s="272"/>
      <c r="E102" s="272"/>
      <c r="F102" s="273"/>
      <c r="G102" s="264"/>
    </row>
    <row r="103" spans="1:7">
      <c r="A103" s="56" t="s">
        <v>74</v>
      </c>
      <c r="B103" s="274" t="str">
        <f>+PRESUPUESTO!B9</f>
        <v>PISOS Y ESCALERAS</v>
      </c>
      <c r="C103" s="275"/>
      <c r="D103" s="275"/>
      <c r="E103" s="41">
        <f>+PRESUPUESTO!A9</f>
        <v>2</v>
      </c>
      <c r="F103" s="58" t="s">
        <v>75</v>
      </c>
      <c r="G103" s="264"/>
    </row>
    <row r="104" spans="1:7" ht="30" customHeight="1">
      <c r="A104" s="56" t="s">
        <v>76</v>
      </c>
      <c r="B104" s="276" t="str">
        <f>+PRESUPUESTO!B10</f>
        <v>Mantenimiento de pisos y escalera en grano en pulido (desmanche, lavado y brillado)</v>
      </c>
      <c r="C104" s="276"/>
      <c r="D104" s="276"/>
      <c r="E104" s="42">
        <f>+PRESUPUESTO!A10</f>
        <v>2.1</v>
      </c>
      <c r="F104" s="43">
        <v>45407</v>
      </c>
      <c r="G104" s="264"/>
    </row>
    <row r="105" spans="1:7" ht="15" thickBot="1">
      <c r="A105" s="59" t="s">
        <v>0</v>
      </c>
      <c r="B105" s="197">
        <f>+E104</f>
        <v>2.1</v>
      </c>
      <c r="C105" s="60" t="s">
        <v>63</v>
      </c>
      <c r="D105" s="86" t="str">
        <f>+PRESUPUESTO!C10</f>
        <v>M2</v>
      </c>
      <c r="E105" s="60" t="s">
        <v>77</v>
      </c>
      <c r="F105" s="61">
        <f>+G146</f>
        <v>80540</v>
      </c>
      <c r="G105" s="265"/>
    </row>
    <row r="106" spans="1:7" s="193" customFormat="1">
      <c r="A106" s="279"/>
      <c r="B106" s="280"/>
      <c r="C106" s="280"/>
      <c r="D106" s="280"/>
      <c r="E106" s="280"/>
      <c r="F106" s="280"/>
      <c r="G106" s="281"/>
    </row>
    <row r="107" spans="1:7" ht="15" thickBot="1">
      <c r="A107" s="248" t="s">
        <v>78</v>
      </c>
      <c r="B107" s="249"/>
      <c r="C107" s="249"/>
      <c r="D107" s="249"/>
      <c r="E107" s="249"/>
      <c r="F107" s="249"/>
      <c r="G107" s="250"/>
    </row>
    <row r="108" spans="1:7" ht="15" thickBot="1">
      <c r="A108" s="227" t="s">
        <v>7</v>
      </c>
      <c r="B108" s="228"/>
      <c r="C108" s="228"/>
      <c r="D108" s="62" t="s">
        <v>79</v>
      </c>
      <c r="E108" s="63" t="s">
        <v>80</v>
      </c>
      <c r="F108" s="63" t="s">
        <v>81</v>
      </c>
      <c r="G108" s="90"/>
    </row>
    <row r="109" spans="1:7" ht="15" thickBot="1">
      <c r="A109" s="251" t="s">
        <v>159</v>
      </c>
      <c r="B109" s="252"/>
      <c r="C109" s="253"/>
      <c r="D109" s="87"/>
      <c r="E109" s="46" t="s">
        <v>160</v>
      </c>
      <c r="F109" s="46">
        <v>1</v>
      </c>
      <c r="G109" s="91">
        <f>0.1*G129</f>
        <v>4162.5</v>
      </c>
    </row>
    <row r="110" spans="1:7">
      <c r="A110" s="254" t="s">
        <v>411</v>
      </c>
      <c r="B110" s="255"/>
      <c r="C110" s="256"/>
      <c r="D110" s="57"/>
      <c r="E110" s="64">
        <v>50000</v>
      </c>
      <c r="F110" s="65">
        <v>12</v>
      </c>
      <c r="G110" s="91">
        <f>+E110/F110</f>
        <v>4166.666666666667</v>
      </c>
    </row>
    <row r="111" spans="1:7">
      <c r="A111" s="66"/>
      <c r="B111" s="66"/>
      <c r="C111" s="66"/>
      <c r="D111" s="66"/>
      <c r="E111" s="66"/>
      <c r="F111" s="67" t="s">
        <v>36</v>
      </c>
      <c r="G111" s="93">
        <f>SUM(G109:G110)</f>
        <v>8329.1666666666679</v>
      </c>
    </row>
    <row r="112" spans="1:7" ht="15" thickBot="1">
      <c r="A112" s="66"/>
      <c r="B112" s="66"/>
      <c r="C112" s="66"/>
      <c r="D112" s="66"/>
      <c r="E112" s="66"/>
      <c r="F112" s="66"/>
      <c r="G112" s="94"/>
    </row>
    <row r="113" spans="1:9" ht="15" thickBot="1">
      <c r="A113" s="235" t="s">
        <v>86</v>
      </c>
      <c r="B113" s="236"/>
      <c r="C113" s="236"/>
      <c r="D113" s="236"/>
      <c r="E113" s="236"/>
      <c r="F113" s="236"/>
      <c r="G113" s="237"/>
    </row>
    <row r="114" spans="1:9" ht="15" thickBot="1">
      <c r="A114" s="227" t="s">
        <v>7</v>
      </c>
      <c r="B114" s="228"/>
      <c r="C114" s="228"/>
      <c r="D114" s="62" t="s">
        <v>63</v>
      </c>
      <c r="E114" s="62" t="s">
        <v>5</v>
      </c>
      <c r="F114" s="62" t="s">
        <v>2</v>
      </c>
      <c r="G114" s="90"/>
    </row>
    <row r="115" spans="1:9" ht="16.5" customHeight="1">
      <c r="A115" s="229" t="s">
        <v>410</v>
      </c>
      <c r="B115" s="230"/>
      <c r="C115" s="231"/>
      <c r="D115" s="102" t="s">
        <v>127</v>
      </c>
      <c r="E115" s="103">
        <v>240000</v>
      </c>
      <c r="F115" s="104">
        <v>0.05</v>
      </c>
      <c r="G115" s="105">
        <f>+F115*E115</f>
        <v>12000</v>
      </c>
    </row>
    <row r="116" spans="1:9" ht="16.5" customHeight="1">
      <c r="A116" s="232"/>
      <c r="B116" s="233"/>
      <c r="C116" s="234"/>
      <c r="D116" s="102"/>
      <c r="E116" s="103"/>
      <c r="F116" s="106"/>
      <c r="G116" s="105"/>
    </row>
    <row r="117" spans="1:9" ht="16.5" customHeight="1">
      <c r="A117" s="232"/>
      <c r="B117" s="233"/>
      <c r="C117" s="234"/>
      <c r="D117" s="102"/>
      <c r="E117" s="103"/>
      <c r="F117" s="106"/>
      <c r="G117" s="105"/>
      <c r="I117" s="194"/>
    </row>
    <row r="118" spans="1:9" ht="16.5" customHeight="1">
      <c r="A118" s="232"/>
      <c r="B118" s="233"/>
      <c r="C118" s="234"/>
      <c r="D118" s="102"/>
      <c r="E118" s="103"/>
      <c r="F118" s="104"/>
      <c r="G118" s="105"/>
      <c r="I118">
        <f>125000/50</f>
        <v>2500</v>
      </c>
    </row>
    <row r="119" spans="1:9">
      <c r="A119" s="65"/>
      <c r="B119" s="65"/>
      <c r="C119" s="65"/>
      <c r="D119" s="69"/>
      <c r="E119" s="53"/>
      <c r="F119" s="68"/>
      <c r="G119" s="88"/>
    </row>
    <row r="120" spans="1:9">
      <c r="A120" s="65"/>
      <c r="B120" s="65"/>
      <c r="C120" s="65"/>
      <c r="D120" s="69"/>
      <c r="E120" s="53"/>
      <c r="F120" s="68"/>
      <c r="G120" s="88"/>
    </row>
    <row r="121" spans="1:9">
      <c r="A121" s="66"/>
      <c r="B121" s="66"/>
      <c r="C121" s="66"/>
      <c r="D121" s="66"/>
      <c r="E121" s="66"/>
      <c r="F121" s="67" t="s">
        <v>36</v>
      </c>
      <c r="G121" s="88">
        <f>SUM(G115:G120)</f>
        <v>12000</v>
      </c>
    </row>
    <row r="122" spans="1:9" ht="15" thickBot="1">
      <c r="A122" s="66"/>
      <c r="B122" s="66"/>
      <c r="C122" s="66"/>
      <c r="D122" s="66"/>
      <c r="E122" s="66"/>
      <c r="F122" s="66"/>
      <c r="G122" s="94"/>
    </row>
    <row r="123" spans="1:9" ht="15" thickBot="1">
      <c r="A123" s="245" t="s">
        <v>87</v>
      </c>
      <c r="B123" s="246"/>
      <c r="C123" s="246"/>
      <c r="D123" s="246"/>
      <c r="E123" s="246"/>
      <c r="F123" s="246"/>
      <c r="G123" s="247"/>
    </row>
    <row r="124" spans="1:9">
      <c r="A124" s="70" t="s">
        <v>88</v>
      </c>
      <c r="B124" s="71" t="s">
        <v>89</v>
      </c>
      <c r="C124" s="71" t="s">
        <v>90</v>
      </c>
      <c r="D124" s="71" t="s">
        <v>91</v>
      </c>
      <c r="E124" s="71" t="s">
        <v>80</v>
      </c>
      <c r="F124" s="71" t="s">
        <v>81</v>
      </c>
      <c r="G124" s="95"/>
    </row>
    <row r="125" spans="1:9">
      <c r="A125" s="50" t="str">
        <f>+MO!$A$5</f>
        <v>Oficial</v>
      </c>
      <c r="B125" s="53">
        <f>+MO!$B$7</f>
        <v>140000</v>
      </c>
      <c r="C125" s="54">
        <v>1.85</v>
      </c>
      <c r="D125" s="52">
        <f>SUM(B125*C125)</f>
        <v>259000</v>
      </c>
      <c r="E125" s="53">
        <f>+D125/8</f>
        <v>32375</v>
      </c>
      <c r="F125" s="55">
        <f>+F110</f>
        <v>12</v>
      </c>
      <c r="G125" s="92">
        <f>+D125/F125</f>
        <v>21583.333333333332</v>
      </c>
    </row>
    <row r="126" spans="1:9">
      <c r="A126" s="65" t="s">
        <v>384</v>
      </c>
      <c r="B126" s="51">
        <f>+MO!$B$6*3</f>
        <v>130000</v>
      </c>
      <c r="C126" s="54">
        <v>1.85</v>
      </c>
      <c r="D126" s="52">
        <f>SUM(B126*C126)</f>
        <v>240500</v>
      </c>
      <c r="E126" s="53">
        <f>+D126/8</f>
        <v>30062.5</v>
      </c>
      <c r="F126" s="55">
        <f>+F125</f>
        <v>12</v>
      </c>
      <c r="G126" s="92">
        <f>+D126/F126</f>
        <v>20041.666666666668</v>
      </c>
    </row>
    <row r="127" spans="1:9">
      <c r="A127" s="65"/>
      <c r="B127" s="65"/>
      <c r="C127" s="65"/>
      <c r="D127" s="57"/>
      <c r="E127" s="65"/>
      <c r="F127" s="65"/>
      <c r="G127" s="88"/>
    </row>
    <row r="128" spans="1:9">
      <c r="A128" s="65"/>
      <c r="B128" s="65"/>
      <c r="C128" s="65"/>
      <c r="D128" s="57"/>
      <c r="E128" s="65"/>
      <c r="F128" s="65"/>
      <c r="G128" s="88"/>
    </row>
    <row r="129" spans="1:7">
      <c r="A129" s="66"/>
      <c r="B129" s="66"/>
      <c r="C129" s="66"/>
      <c r="D129" s="66"/>
      <c r="E129" s="66"/>
      <c r="F129" s="67" t="s">
        <v>36</v>
      </c>
      <c r="G129" s="93">
        <f>SUM(G125:G128)</f>
        <v>41625</v>
      </c>
    </row>
    <row r="130" spans="1:7" ht="15" thickBot="1">
      <c r="A130" s="66"/>
      <c r="B130" s="66"/>
      <c r="C130" s="66"/>
      <c r="D130" s="44"/>
      <c r="E130" s="66"/>
      <c r="F130" s="66"/>
      <c r="G130" s="94"/>
    </row>
    <row r="131" spans="1:7" ht="15" thickBot="1">
      <c r="A131" s="238" t="s">
        <v>92</v>
      </c>
      <c r="B131" s="239"/>
      <c r="C131" s="239"/>
      <c r="D131" s="239"/>
      <c r="E131" s="239"/>
      <c r="F131" s="239"/>
      <c r="G131" s="240"/>
    </row>
    <row r="132" spans="1:7" ht="15" thickBot="1">
      <c r="A132" s="241" t="s">
        <v>93</v>
      </c>
      <c r="B132" s="242"/>
      <c r="C132" s="62" t="s">
        <v>64</v>
      </c>
      <c r="D132" s="62" t="s">
        <v>94</v>
      </c>
      <c r="E132" s="62" t="s">
        <v>95</v>
      </c>
      <c r="F132" s="62" t="s">
        <v>81</v>
      </c>
      <c r="G132" s="90"/>
    </row>
    <row r="133" spans="1:7">
      <c r="A133" s="243"/>
      <c r="B133" s="244"/>
      <c r="C133" s="45"/>
      <c r="D133" s="46"/>
      <c r="E133" s="46"/>
      <c r="F133" s="47"/>
      <c r="G133" s="91"/>
    </row>
    <row r="134" spans="1:7">
      <c r="A134" s="277"/>
      <c r="B134" s="278"/>
      <c r="C134" s="65"/>
      <c r="D134" s="65"/>
      <c r="E134" s="65"/>
      <c r="F134" s="65"/>
      <c r="G134" s="88"/>
    </row>
    <row r="135" spans="1:7">
      <c r="A135" s="277"/>
      <c r="B135" s="278"/>
      <c r="C135" s="65"/>
      <c r="D135" s="65"/>
      <c r="E135" s="65"/>
      <c r="F135" s="65"/>
      <c r="G135" s="88"/>
    </row>
    <row r="136" spans="1:7">
      <c r="A136" s="66"/>
      <c r="B136" s="66"/>
      <c r="C136" s="66"/>
      <c r="D136" s="66"/>
      <c r="E136" s="66"/>
      <c r="F136" s="67" t="s">
        <v>36</v>
      </c>
      <c r="G136" s="93"/>
    </row>
    <row r="137" spans="1:7" ht="15" thickBot="1">
      <c r="A137" s="66"/>
      <c r="B137" s="66"/>
      <c r="C137" s="66"/>
      <c r="D137" s="66"/>
      <c r="E137" s="66"/>
      <c r="F137" s="66"/>
      <c r="G137" s="94"/>
    </row>
    <row r="138" spans="1:7" ht="15" thickBot="1">
      <c r="B138" s="72"/>
      <c r="C138" s="72"/>
      <c r="D138" s="72"/>
      <c r="E138" s="73" t="s">
        <v>96</v>
      </c>
      <c r="F138" s="74"/>
      <c r="G138" s="96">
        <f>+ROUND(G136+G129+G121+G111,0)</f>
        <v>61954</v>
      </c>
    </row>
    <row r="139" spans="1:7" ht="15" thickBot="1">
      <c r="A139" s="75" t="s">
        <v>97</v>
      </c>
      <c r="B139" s="75"/>
      <c r="D139" s="72"/>
      <c r="E139" s="72"/>
      <c r="F139" s="72"/>
      <c r="G139" s="97"/>
    </row>
    <row r="140" spans="1:7">
      <c r="A140" s="76"/>
      <c r="B140" s="77" t="s">
        <v>98</v>
      </c>
      <c r="C140" s="77"/>
      <c r="D140" s="77"/>
      <c r="E140" s="89" t="s">
        <v>99</v>
      </c>
      <c r="F140" s="78" t="s">
        <v>100</v>
      </c>
      <c r="G140" s="98"/>
    </row>
    <row r="141" spans="1:7">
      <c r="A141" s="79" t="s">
        <v>23</v>
      </c>
      <c r="B141" s="80"/>
      <c r="C141" s="81"/>
      <c r="D141" s="81"/>
      <c r="E141" s="195">
        <v>0.23</v>
      </c>
      <c r="F141" s="82">
        <f>+E141*G138</f>
        <v>14249.42</v>
      </c>
      <c r="G141" s="99"/>
    </row>
    <row r="142" spans="1:7">
      <c r="A142" s="79" t="s">
        <v>101</v>
      </c>
      <c r="B142" s="80"/>
      <c r="C142" s="81"/>
      <c r="D142" s="81"/>
      <c r="E142" s="195">
        <v>0.02</v>
      </c>
      <c r="F142" s="82">
        <f>+E142*G138</f>
        <v>1239.08</v>
      </c>
      <c r="G142" s="99"/>
    </row>
    <row r="143" spans="1:7" ht="15" thickBot="1">
      <c r="A143" s="83" t="s">
        <v>24</v>
      </c>
      <c r="B143" s="178"/>
      <c r="C143" s="179"/>
      <c r="D143" s="179"/>
      <c r="E143" s="196">
        <v>0.05</v>
      </c>
      <c r="F143" s="84">
        <f>+E143*G138</f>
        <v>3097.7000000000003</v>
      </c>
      <c r="G143" s="100"/>
    </row>
    <row r="144" spans="1:7" ht="15" thickBot="1">
      <c r="B144" s="72"/>
      <c r="C144" s="72"/>
      <c r="D144" s="72"/>
      <c r="E144" s="72"/>
      <c r="F144" s="85" t="s">
        <v>102</v>
      </c>
      <c r="G144" s="100">
        <f>SUM(F141:F143)</f>
        <v>18586.2</v>
      </c>
    </row>
    <row r="145" spans="1:7" ht="15" thickBot="1">
      <c r="B145" s="72"/>
      <c r="C145" s="72"/>
      <c r="D145" s="72"/>
      <c r="E145" s="72"/>
      <c r="F145" s="72"/>
      <c r="G145" s="97"/>
    </row>
    <row r="146" spans="1:7" ht="15" thickBot="1">
      <c r="D146" s="72"/>
      <c r="E146" s="74"/>
      <c r="F146" s="74"/>
      <c r="G146" s="101">
        <f>ROUND((G138+G144),0)</f>
        <v>80540</v>
      </c>
    </row>
    <row r="147" spans="1:7" ht="15" thickBot="1">
      <c r="A147" s="257" t="s">
        <v>71</v>
      </c>
      <c r="B147" s="258"/>
      <c r="C147" s="258"/>
      <c r="D147" s="258"/>
      <c r="E147" s="258"/>
      <c r="F147" s="258"/>
      <c r="G147" s="259"/>
    </row>
    <row r="148" spans="1:7">
      <c r="A148" s="260" t="s">
        <v>72</v>
      </c>
      <c r="B148" s="261"/>
      <c r="C148" s="261"/>
      <c r="D148" s="261"/>
      <c r="E148" s="261"/>
      <c r="F148" s="262"/>
      <c r="G148" s="263"/>
    </row>
    <row r="149" spans="1:7">
      <c r="A149" s="266" t="s">
        <v>73</v>
      </c>
      <c r="B149" s="268" t="s">
        <v>412</v>
      </c>
      <c r="C149" s="269"/>
      <c r="D149" s="269"/>
      <c r="E149" s="269"/>
      <c r="F149" s="270"/>
      <c r="G149" s="264"/>
    </row>
    <row r="150" spans="1:7">
      <c r="A150" s="267"/>
      <c r="B150" s="271"/>
      <c r="C150" s="272"/>
      <c r="D150" s="272"/>
      <c r="E150" s="272"/>
      <c r="F150" s="273"/>
      <c r="G150" s="264"/>
    </row>
    <row r="151" spans="1:7">
      <c r="A151" s="56" t="s">
        <v>74</v>
      </c>
      <c r="B151" s="274" t="str">
        <f>+PRESUPUESTO!B9</f>
        <v>PISOS Y ESCALERAS</v>
      </c>
      <c r="C151" s="275"/>
      <c r="D151" s="275"/>
      <c r="E151" s="41">
        <f>+PRESUPUESTO!A9</f>
        <v>2</v>
      </c>
      <c r="F151" s="58" t="s">
        <v>75</v>
      </c>
      <c r="G151" s="264"/>
    </row>
    <row r="152" spans="1:7" ht="30" customHeight="1">
      <c r="A152" s="56" t="s">
        <v>76</v>
      </c>
      <c r="B152" s="276" t="str">
        <f>+PRESUPUESTO!B11</f>
        <v>Mantenimiento de socalos en grano en pulido (desmanche, lavado)</v>
      </c>
      <c r="C152" s="276"/>
      <c r="D152" s="276"/>
      <c r="E152" s="42">
        <f>+PRESUPUESTO!A11</f>
        <v>2.2000000000000002</v>
      </c>
      <c r="F152" s="43">
        <v>45407</v>
      </c>
      <c r="G152" s="264"/>
    </row>
    <row r="153" spans="1:7" ht="15" thickBot="1">
      <c r="A153" s="59" t="s">
        <v>0</v>
      </c>
      <c r="B153" s="197">
        <f>+E152</f>
        <v>2.2000000000000002</v>
      </c>
      <c r="C153" s="60" t="s">
        <v>63</v>
      </c>
      <c r="D153" s="86" t="str">
        <f>+PRESUPUESTO!C11</f>
        <v>M</v>
      </c>
      <c r="E153" s="60" t="s">
        <v>77</v>
      </c>
      <c r="F153" s="61">
        <f>+G194</f>
        <v>32889</v>
      </c>
      <c r="G153" s="265"/>
    </row>
    <row r="154" spans="1:7">
      <c r="A154" s="279"/>
      <c r="B154" s="280"/>
      <c r="C154" s="280"/>
      <c r="D154" s="280"/>
      <c r="E154" s="280"/>
      <c r="F154" s="280"/>
      <c r="G154" s="281"/>
    </row>
    <row r="155" spans="1:7" ht="15" thickBot="1">
      <c r="A155" s="248" t="s">
        <v>78</v>
      </c>
      <c r="B155" s="249"/>
      <c r="C155" s="249"/>
      <c r="D155" s="249"/>
      <c r="E155" s="249"/>
      <c r="F155" s="249"/>
      <c r="G155" s="250"/>
    </row>
    <row r="156" spans="1:7" ht="15" thickBot="1">
      <c r="A156" s="227" t="s">
        <v>7</v>
      </c>
      <c r="B156" s="228"/>
      <c r="C156" s="228"/>
      <c r="D156" s="62" t="s">
        <v>79</v>
      </c>
      <c r="E156" s="63" t="s">
        <v>80</v>
      </c>
      <c r="F156" s="63" t="s">
        <v>81</v>
      </c>
      <c r="G156" s="90"/>
    </row>
    <row r="157" spans="1:7">
      <c r="A157" s="251" t="s">
        <v>159</v>
      </c>
      <c r="B157" s="252"/>
      <c r="C157" s="253"/>
      <c r="D157" s="87"/>
      <c r="E157" s="46" t="s">
        <v>160</v>
      </c>
      <c r="F157" s="46">
        <v>1</v>
      </c>
      <c r="G157" s="91">
        <f>0.1*G177</f>
        <v>1427.1428571428573</v>
      </c>
    </row>
    <row r="158" spans="1:7">
      <c r="A158" s="254"/>
      <c r="B158" s="255"/>
      <c r="C158" s="256"/>
      <c r="D158" s="57"/>
      <c r="E158" s="64"/>
      <c r="F158" s="65"/>
      <c r="G158" s="92"/>
    </row>
    <row r="159" spans="1:7">
      <c r="A159" s="66"/>
      <c r="B159" s="66"/>
      <c r="C159" s="66"/>
      <c r="D159" s="66"/>
      <c r="E159" s="66"/>
      <c r="F159" s="67" t="s">
        <v>36</v>
      </c>
      <c r="G159" s="93">
        <f>SUM(G157:G158)</f>
        <v>1427.1428571428573</v>
      </c>
    </row>
    <row r="160" spans="1:7" ht="15" thickBot="1">
      <c r="A160" s="66"/>
      <c r="B160" s="66"/>
      <c r="C160" s="66"/>
      <c r="D160" s="66"/>
      <c r="E160" s="66"/>
      <c r="F160" s="66"/>
      <c r="G160" s="94"/>
    </row>
    <row r="161" spans="1:7" ht="15" thickBot="1">
      <c r="A161" s="235" t="s">
        <v>86</v>
      </c>
      <c r="B161" s="236"/>
      <c r="C161" s="236"/>
      <c r="D161" s="236"/>
      <c r="E161" s="236"/>
      <c r="F161" s="236"/>
      <c r="G161" s="237"/>
    </row>
    <row r="162" spans="1:7" ht="15" thickBot="1">
      <c r="A162" s="227" t="s">
        <v>7</v>
      </c>
      <c r="B162" s="228"/>
      <c r="C162" s="228"/>
      <c r="D162" s="62" t="s">
        <v>63</v>
      </c>
      <c r="E162" s="62" t="s">
        <v>5</v>
      </c>
      <c r="F162" s="62" t="s">
        <v>2</v>
      </c>
      <c r="G162" s="90"/>
    </row>
    <row r="163" spans="1:7">
      <c r="A163" s="229" t="s">
        <v>410</v>
      </c>
      <c r="B163" s="230"/>
      <c r="C163" s="231"/>
      <c r="D163" s="102" t="s">
        <v>127</v>
      </c>
      <c r="E163" s="103">
        <v>240000</v>
      </c>
      <c r="F163" s="104">
        <v>0.04</v>
      </c>
      <c r="G163" s="105">
        <f>+F163*E163</f>
        <v>9600</v>
      </c>
    </row>
    <row r="164" spans="1:7">
      <c r="A164" s="232"/>
      <c r="B164" s="233"/>
      <c r="C164" s="234"/>
      <c r="D164" s="102"/>
      <c r="E164" s="103"/>
      <c r="F164" s="106"/>
      <c r="G164" s="105"/>
    </row>
    <row r="165" spans="1:7">
      <c r="A165" s="232"/>
      <c r="B165" s="233"/>
      <c r="C165" s="234"/>
      <c r="D165" s="102"/>
      <c r="E165" s="103"/>
      <c r="F165" s="106"/>
      <c r="G165" s="105"/>
    </row>
    <row r="166" spans="1:7">
      <c r="A166" s="232"/>
      <c r="B166" s="233"/>
      <c r="C166" s="234"/>
      <c r="D166" s="102"/>
      <c r="E166" s="103"/>
      <c r="F166" s="104"/>
      <c r="G166" s="105"/>
    </row>
    <row r="167" spans="1:7">
      <c r="A167" s="65"/>
      <c r="B167" s="65"/>
      <c r="C167" s="65"/>
      <c r="D167" s="69"/>
      <c r="E167" s="53"/>
      <c r="F167" s="68"/>
      <c r="G167" s="88"/>
    </row>
    <row r="168" spans="1:7">
      <c r="A168" s="65"/>
      <c r="B168" s="65"/>
      <c r="C168" s="65"/>
      <c r="D168" s="69"/>
      <c r="E168" s="53"/>
      <c r="F168" s="68"/>
      <c r="G168" s="88"/>
    </row>
    <row r="169" spans="1:7">
      <c r="A169" s="66"/>
      <c r="B169" s="66"/>
      <c r="C169" s="66"/>
      <c r="D169" s="66"/>
      <c r="E169" s="66"/>
      <c r="F169" s="67" t="s">
        <v>36</v>
      </c>
      <c r="G169" s="88">
        <f>SUM(G163:G168)</f>
        <v>9600</v>
      </c>
    </row>
    <row r="170" spans="1:7" ht="15" thickBot="1">
      <c r="A170" s="66"/>
      <c r="B170" s="66"/>
      <c r="C170" s="66"/>
      <c r="D170" s="66"/>
      <c r="E170" s="66"/>
      <c r="F170" s="66"/>
      <c r="G170" s="94"/>
    </row>
    <row r="171" spans="1:7" ht="15" thickBot="1">
      <c r="A171" s="245" t="s">
        <v>87</v>
      </c>
      <c r="B171" s="246"/>
      <c r="C171" s="246"/>
      <c r="D171" s="246"/>
      <c r="E171" s="246"/>
      <c r="F171" s="246"/>
      <c r="G171" s="247"/>
    </row>
    <row r="172" spans="1:7">
      <c r="A172" s="70" t="s">
        <v>88</v>
      </c>
      <c r="B172" s="71" t="s">
        <v>89</v>
      </c>
      <c r="C172" s="71" t="s">
        <v>90</v>
      </c>
      <c r="D172" s="71" t="s">
        <v>91</v>
      </c>
      <c r="E172" s="71" t="s">
        <v>80</v>
      </c>
      <c r="F172" s="71" t="s">
        <v>81</v>
      </c>
      <c r="G172" s="95"/>
    </row>
    <row r="173" spans="1:7">
      <c r="A173" s="50" t="str">
        <f>+MO!$A$5</f>
        <v>Oficial</v>
      </c>
      <c r="B173" s="53">
        <f>+MO!$B$7</f>
        <v>140000</v>
      </c>
      <c r="C173" s="54">
        <v>1.85</v>
      </c>
      <c r="D173" s="52">
        <f>SUM(B173*C173)</f>
        <v>259000</v>
      </c>
      <c r="E173" s="53">
        <f>+D173/8</f>
        <v>32375</v>
      </c>
      <c r="F173" s="55">
        <v>35</v>
      </c>
      <c r="G173" s="92">
        <f>+D173/F173</f>
        <v>7400</v>
      </c>
    </row>
    <row r="174" spans="1:7">
      <c r="A174" s="65" t="s">
        <v>384</v>
      </c>
      <c r="B174" s="51">
        <f>+MO!$B$6*3</f>
        <v>130000</v>
      </c>
      <c r="C174" s="54">
        <v>1.85</v>
      </c>
      <c r="D174" s="52">
        <f>SUM(B174*C174)</f>
        <v>240500</v>
      </c>
      <c r="E174" s="53">
        <f>+D174/8</f>
        <v>30062.5</v>
      </c>
      <c r="F174" s="55">
        <f>+F173</f>
        <v>35</v>
      </c>
      <c r="G174" s="92">
        <f>+D174/F174</f>
        <v>6871.4285714285716</v>
      </c>
    </row>
    <row r="175" spans="1:7">
      <c r="A175" s="65"/>
      <c r="B175" s="65"/>
      <c r="C175" s="65"/>
      <c r="D175" s="57"/>
      <c r="E175" s="65"/>
      <c r="F175" s="65"/>
      <c r="G175" s="88"/>
    </row>
    <row r="176" spans="1:7">
      <c r="A176" s="65"/>
      <c r="B176" s="65"/>
      <c r="C176" s="65"/>
      <c r="D176" s="57"/>
      <c r="E176" s="65"/>
      <c r="F176" s="65"/>
      <c r="G176" s="88"/>
    </row>
    <row r="177" spans="1:7">
      <c r="A177" s="66"/>
      <c r="B177" s="66"/>
      <c r="C177" s="66"/>
      <c r="D177" s="66"/>
      <c r="E177" s="66"/>
      <c r="F177" s="67" t="s">
        <v>36</v>
      </c>
      <c r="G177" s="93">
        <f>SUM(G173:G176)</f>
        <v>14271.428571428572</v>
      </c>
    </row>
    <row r="178" spans="1:7" ht="15" thickBot="1">
      <c r="A178" s="66"/>
      <c r="B178" s="66"/>
      <c r="C178" s="66"/>
      <c r="D178" s="44"/>
      <c r="E178" s="66"/>
      <c r="F178" s="66"/>
      <c r="G178" s="94"/>
    </row>
    <row r="179" spans="1:7" ht="15" thickBot="1">
      <c r="A179" s="238" t="s">
        <v>92</v>
      </c>
      <c r="B179" s="239"/>
      <c r="C179" s="239"/>
      <c r="D179" s="239"/>
      <c r="E179" s="239"/>
      <c r="F179" s="239"/>
      <c r="G179" s="240"/>
    </row>
    <row r="180" spans="1:7" ht="15" thickBot="1">
      <c r="A180" s="241" t="s">
        <v>93</v>
      </c>
      <c r="B180" s="242"/>
      <c r="C180" s="62" t="s">
        <v>64</v>
      </c>
      <c r="D180" s="62" t="s">
        <v>94</v>
      </c>
      <c r="E180" s="62" t="s">
        <v>95</v>
      </c>
      <c r="F180" s="62" t="s">
        <v>81</v>
      </c>
      <c r="G180" s="90"/>
    </row>
    <row r="181" spans="1:7">
      <c r="A181" s="243"/>
      <c r="B181" s="244"/>
      <c r="C181" s="45"/>
      <c r="D181" s="46"/>
      <c r="E181" s="46"/>
      <c r="F181" s="47"/>
      <c r="G181" s="91"/>
    </row>
    <row r="182" spans="1:7">
      <c r="A182" s="277"/>
      <c r="B182" s="278"/>
      <c r="C182" s="65"/>
      <c r="D182" s="65"/>
      <c r="E182" s="65"/>
      <c r="F182" s="65"/>
      <c r="G182" s="88"/>
    </row>
    <row r="183" spans="1:7">
      <c r="A183" s="277"/>
      <c r="B183" s="278"/>
      <c r="C183" s="65"/>
      <c r="D183" s="65"/>
      <c r="E183" s="65"/>
      <c r="F183" s="65"/>
      <c r="G183" s="88"/>
    </row>
    <row r="184" spans="1:7">
      <c r="A184" s="66"/>
      <c r="B184" s="66"/>
      <c r="C184" s="66"/>
      <c r="D184" s="66"/>
      <c r="E184" s="66"/>
      <c r="F184" s="67" t="s">
        <v>36</v>
      </c>
      <c r="G184" s="93"/>
    </row>
    <row r="185" spans="1:7" ht="15" thickBot="1">
      <c r="A185" s="66"/>
      <c r="B185" s="66"/>
      <c r="C185" s="66"/>
      <c r="D185" s="66"/>
      <c r="E185" s="66"/>
      <c r="F185" s="66"/>
      <c r="G185" s="94"/>
    </row>
    <row r="186" spans="1:7" ht="15" thickBot="1">
      <c r="B186" s="72"/>
      <c r="C186" s="72"/>
      <c r="D186" s="72"/>
      <c r="E186" s="73" t="s">
        <v>96</v>
      </c>
      <c r="F186" s="74"/>
      <c r="G186" s="96">
        <f>+ROUND(G184+G177+G169+G159,0)</f>
        <v>25299</v>
      </c>
    </row>
    <row r="187" spans="1:7" ht="15" thickBot="1">
      <c r="A187" s="75" t="s">
        <v>97</v>
      </c>
      <c r="B187" s="75"/>
      <c r="D187" s="72"/>
      <c r="E187" s="72"/>
      <c r="F187" s="72"/>
      <c r="G187" s="97"/>
    </row>
    <row r="188" spans="1:7">
      <c r="A188" s="76"/>
      <c r="B188" s="77" t="s">
        <v>98</v>
      </c>
      <c r="C188" s="77"/>
      <c r="D188" s="77"/>
      <c r="E188" s="89" t="s">
        <v>99</v>
      </c>
      <c r="F188" s="78" t="s">
        <v>100</v>
      </c>
      <c r="G188" s="98"/>
    </row>
    <row r="189" spans="1:7">
      <c r="A189" s="79" t="s">
        <v>23</v>
      </c>
      <c r="B189" s="80"/>
      <c r="C189" s="81"/>
      <c r="D189" s="81"/>
      <c r="E189" s="195">
        <v>0.23</v>
      </c>
      <c r="F189" s="82">
        <f>+E189*G186</f>
        <v>5818.77</v>
      </c>
      <c r="G189" s="99"/>
    </row>
    <row r="190" spans="1:7">
      <c r="A190" s="79" t="s">
        <v>101</v>
      </c>
      <c r="B190" s="80"/>
      <c r="C190" s="81"/>
      <c r="D190" s="81"/>
      <c r="E190" s="195">
        <v>0.02</v>
      </c>
      <c r="F190" s="82">
        <f>+E190*G186</f>
        <v>505.98</v>
      </c>
      <c r="G190" s="99"/>
    </row>
    <row r="191" spans="1:7" ht="15" thickBot="1">
      <c r="A191" s="83" t="s">
        <v>24</v>
      </c>
      <c r="B191" s="178"/>
      <c r="C191" s="179"/>
      <c r="D191" s="179"/>
      <c r="E191" s="196">
        <v>0.05</v>
      </c>
      <c r="F191" s="84">
        <f>+E191*G186</f>
        <v>1264.95</v>
      </c>
      <c r="G191" s="100"/>
    </row>
    <row r="192" spans="1:7" ht="15" thickBot="1">
      <c r="B192" s="72"/>
      <c r="C192" s="72"/>
      <c r="D192" s="72"/>
      <c r="E192" s="72"/>
      <c r="F192" s="85" t="s">
        <v>102</v>
      </c>
      <c r="G192" s="100">
        <f>SUM(F189:F191)</f>
        <v>7589.7</v>
      </c>
    </row>
    <row r="193" spans="1:7" ht="15" thickBot="1">
      <c r="B193" s="72"/>
      <c r="C193" s="72"/>
      <c r="D193" s="72"/>
      <c r="E193" s="72"/>
      <c r="F193" s="72"/>
      <c r="G193" s="97"/>
    </row>
    <row r="194" spans="1:7" ht="15" thickBot="1">
      <c r="D194" s="72"/>
      <c r="E194" s="74"/>
      <c r="F194" s="74"/>
      <c r="G194" s="101">
        <f>ROUND((G186+G192),0)</f>
        <v>32889</v>
      </c>
    </row>
    <row r="195" spans="1:7" ht="15" thickBot="1">
      <c r="A195" s="257" t="s">
        <v>71</v>
      </c>
      <c r="B195" s="258"/>
      <c r="C195" s="258"/>
      <c r="D195" s="258"/>
      <c r="E195" s="258"/>
      <c r="F195" s="258"/>
      <c r="G195" s="259"/>
    </row>
    <row r="196" spans="1:7">
      <c r="A196" s="260" t="s">
        <v>72</v>
      </c>
      <c r="B196" s="261"/>
      <c r="C196" s="261"/>
      <c r="D196" s="261"/>
      <c r="E196" s="261"/>
      <c r="F196" s="262"/>
      <c r="G196" s="263"/>
    </row>
    <row r="197" spans="1:7">
      <c r="A197" s="266" t="s">
        <v>73</v>
      </c>
      <c r="B197" s="268" t="s">
        <v>412</v>
      </c>
      <c r="C197" s="269"/>
      <c r="D197" s="269"/>
      <c r="E197" s="269"/>
      <c r="F197" s="270"/>
      <c r="G197" s="264"/>
    </row>
    <row r="198" spans="1:7">
      <c r="A198" s="267"/>
      <c r="B198" s="271"/>
      <c r="C198" s="272"/>
      <c r="D198" s="272"/>
      <c r="E198" s="272"/>
      <c r="F198" s="273"/>
      <c r="G198" s="264"/>
    </row>
    <row r="199" spans="1:7">
      <c r="A199" s="56" t="s">
        <v>74</v>
      </c>
      <c r="B199" s="274" t="str">
        <f>+PRESUPUESTO!B12</f>
        <v>IMPERMEABILIZACIÓN</v>
      </c>
      <c r="C199" s="275"/>
      <c r="D199" s="275"/>
      <c r="E199" s="41">
        <f>+PRESUPUESTO!A12</f>
        <v>3</v>
      </c>
      <c r="F199" s="58" t="s">
        <v>75</v>
      </c>
      <c r="G199" s="264"/>
    </row>
    <row r="200" spans="1:7" ht="25.75" customHeight="1">
      <c r="A200" s="56" t="s">
        <v>76</v>
      </c>
      <c r="B200" s="282" t="str">
        <f>+PRESUPUESTO!B13</f>
        <v>Impermeabilización de placas en concreto reforzado</v>
      </c>
      <c r="C200" s="282"/>
      <c r="D200" s="282"/>
      <c r="E200" s="42">
        <f>+PRESUPUESTO!A13</f>
        <v>3.1</v>
      </c>
      <c r="F200" s="43">
        <v>45407</v>
      </c>
      <c r="G200" s="264"/>
    </row>
    <row r="201" spans="1:7" ht="15" thickBot="1">
      <c r="A201" s="59" t="s">
        <v>0</v>
      </c>
      <c r="B201" s="197">
        <f>+E200</f>
        <v>3.1</v>
      </c>
      <c r="C201" s="60" t="s">
        <v>63</v>
      </c>
      <c r="D201" s="86" t="str">
        <f>+PRESUPUESTO!C13</f>
        <v>m2</v>
      </c>
      <c r="E201" s="60" t="s">
        <v>77</v>
      </c>
      <c r="F201" s="61">
        <f>+G242</f>
        <v>51971</v>
      </c>
      <c r="G201" s="265"/>
    </row>
    <row r="202" spans="1:7">
      <c r="A202" s="279"/>
      <c r="B202" s="280"/>
      <c r="C202" s="280"/>
      <c r="D202" s="280"/>
      <c r="E202" s="280"/>
      <c r="F202" s="280"/>
      <c r="G202" s="281"/>
    </row>
    <row r="203" spans="1:7" ht="15" thickBot="1">
      <c r="A203" s="248" t="s">
        <v>78</v>
      </c>
      <c r="B203" s="249"/>
      <c r="C203" s="249"/>
      <c r="D203" s="249"/>
      <c r="E203" s="249"/>
      <c r="F203" s="249"/>
      <c r="G203" s="250"/>
    </row>
    <row r="204" spans="1:7" ht="15" thickBot="1">
      <c r="A204" s="227" t="s">
        <v>7</v>
      </c>
      <c r="B204" s="228"/>
      <c r="C204" s="228"/>
      <c r="D204" s="62" t="s">
        <v>79</v>
      </c>
      <c r="E204" s="63" t="s">
        <v>80</v>
      </c>
      <c r="F204" s="63" t="s">
        <v>81</v>
      </c>
      <c r="G204" s="90"/>
    </row>
    <row r="205" spans="1:7">
      <c r="A205" s="251" t="s">
        <v>159</v>
      </c>
      <c r="B205" s="252"/>
      <c r="C205" s="253"/>
      <c r="D205" s="87"/>
      <c r="E205" s="46" t="s">
        <v>160</v>
      </c>
      <c r="F205" s="46">
        <v>1</v>
      </c>
      <c r="G205" s="91">
        <f>0.1*G225</f>
        <v>1998</v>
      </c>
    </row>
    <row r="206" spans="1:7">
      <c r="A206" s="254"/>
      <c r="B206" s="255"/>
      <c r="C206" s="256"/>
      <c r="D206" s="57"/>
      <c r="E206" s="64"/>
      <c r="F206" s="65"/>
      <c r="G206" s="92"/>
    </row>
    <row r="207" spans="1:7">
      <c r="A207" s="66"/>
      <c r="B207" s="66"/>
      <c r="C207" s="66"/>
      <c r="D207" s="66"/>
      <c r="E207" s="66"/>
      <c r="F207" s="67" t="s">
        <v>36</v>
      </c>
      <c r="G207" s="93">
        <f>SUM(G205:G206)</f>
        <v>1998</v>
      </c>
    </row>
    <row r="208" spans="1:7" ht="15" thickBot="1">
      <c r="A208" s="66"/>
      <c r="B208" s="66"/>
      <c r="C208" s="66"/>
      <c r="D208" s="66"/>
      <c r="E208" s="66"/>
      <c r="F208" s="66"/>
      <c r="G208" s="94"/>
    </row>
    <row r="209" spans="1:7" ht="15" thickBot="1">
      <c r="A209" s="235" t="s">
        <v>86</v>
      </c>
      <c r="B209" s="236"/>
      <c r="C209" s="236"/>
      <c r="D209" s="236"/>
      <c r="E209" s="236"/>
      <c r="F209" s="236"/>
      <c r="G209" s="237"/>
    </row>
    <row r="210" spans="1:7" ht="15" thickBot="1">
      <c r="A210" s="227" t="s">
        <v>7</v>
      </c>
      <c r="B210" s="228"/>
      <c r="C210" s="228"/>
      <c r="D210" s="62" t="s">
        <v>63</v>
      </c>
      <c r="E210" s="62" t="s">
        <v>5</v>
      </c>
      <c r="F210" s="62" t="s">
        <v>2</v>
      </c>
      <c r="G210" s="90"/>
    </row>
    <row r="211" spans="1:7">
      <c r="A211" s="229" t="s">
        <v>413</v>
      </c>
      <c r="B211" s="230"/>
      <c r="C211" s="231"/>
      <c r="D211" s="102" t="s">
        <v>127</v>
      </c>
      <c r="E211" s="103">
        <v>120000</v>
      </c>
      <c r="F211" s="104">
        <v>0.15</v>
      </c>
      <c r="G211" s="105">
        <f>+F211*E211</f>
        <v>18000</v>
      </c>
    </row>
    <row r="212" spans="1:7">
      <c r="A212" s="232"/>
      <c r="B212" s="233"/>
      <c r="C212" s="234"/>
      <c r="D212" s="102"/>
      <c r="E212" s="103"/>
      <c r="F212" s="106"/>
      <c r="G212" s="105"/>
    </row>
    <row r="213" spans="1:7">
      <c r="A213" s="232"/>
      <c r="B213" s="233"/>
      <c r="C213" s="234"/>
      <c r="D213" s="102"/>
      <c r="E213" s="103"/>
      <c r="F213" s="106"/>
      <c r="G213" s="105"/>
    </row>
    <row r="214" spans="1:7">
      <c r="A214" s="232"/>
      <c r="B214" s="233"/>
      <c r="C214" s="234"/>
      <c r="D214" s="102"/>
      <c r="E214" s="103"/>
      <c r="F214" s="104"/>
      <c r="G214" s="105"/>
    </row>
    <row r="215" spans="1:7">
      <c r="A215" s="65"/>
      <c r="B215" s="65"/>
      <c r="C215" s="65"/>
      <c r="D215" s="69"/>
      <c r="E215" s="53"/>
      <c r="F215" s="68"/>
      <c r="G215" s="88"/>
    </row>
    <row r="216" spans="1:7">
      <c r="A216" s="65"/>
      <c r="B216" s="65"/>
      <c r="C216" s="65"/>
      <c r="D216" s="69"/>
      <c r="E216" s="53"/>
      <c r="F216" s="68"/>
      <c r="G216" s="88"/>
    </row>
    <row r="217" spans="1:7">
      <c r="A217" s="66"/>
      <c r="B217" s="66"/>
      <c r="C217" s="66"/>
      <c r="D217" s="66"/>
      <c r="E217" s="66"/>
      <c r="F217" s="67" t="s">
        <v>36</v>
      </c>
      <c r="G217" s="88">
        <f>SUM(G211:G216)</f>
        <v>18000</v>
      </c>
    </row>
    <row r="218" spans="1:7" ht="15" thickBot="1">
      <c r="A218" s="66"/>
      <c r="B218" s="66"/>
      <c r="C218" s="66"/>
      <c r="D218" s="66"/>
      <c r="E218" s="66"/>
      <c r="F218" s="66"/>
      <c r="G218" s="94"/>
    </row>
    <row r="219" spans="1:7" ht="15" thickBot="1">
      <c r="A219" s="245" t="s">
        <v>87</v>
      </c>
      <c r="B219" s="246"/>
      <c r="C219" s="246"/>
      <c r="D219" s="246"/>
      <c r="E219" s="246"/>
      <c r="F219" s="246"/>
      <c r="G219" s="247"/>
    </row>
    <row r="220" spans="1:7">
      <c r="A220" s="70" t="s">
        <v>88</v>
      </c>
      <c r="B220" s="71" t="s">
        <v>89</v>
      </c>
      <c r="C220" s="71" t="s">
        <v>90</v>
      </c>
      <c r="D220" s="71" t="s">
        <v>91</v>
      </c>
      <c r="E220" s="71" t="s">
        <v>80</v>
      </c>
      <c r="F220" s="71" t="s">
        <v>81</v>
      </c>
      <c r="G220" s="95"/>
    </row>
    <row r="221" spans="1:7">
      <c r="A221" s="50" t="str">
        <f>+MO!$A$5</f>
        <v>Oficial</v>
      </c>
      <c r="B221" s="53">
        <f>+MO!$B$7</f>
        <v>140000</v>
      </c>
      <c r="C221" s="54">
        <v>1.85</v>
      </c>
      <c r="D221" s="52">
        <f>SUM(B221*C221)</f>
        <v>259000</v>
      </c>
      <c r="E221" s="53">
        <f>+D221/8</f>
        <v>32375</v>
      </c>
      <c r="F221" s="55">
        <v>25</v>
      </c>
      <c r="G221" s="92">
        <f>+D221/F221</f>
        <v>10360</v>
      </c>
    </row>
    <row r="222" spans="1:7">
      <c r="A222" s="65" t="s">
        <v>384</v>
      </c>
      <c r="B222" s="51">
        <f>+MO!$B$6*3</f>
        <v>130000</v>
      </c>
      <c r="C222" s="54">
        <v>1.85</v>
      </c>
      <c r="D222" s="52">
        <f>SUM(B222*C222)</f>
        <v>240500</v>
      </c>
      <c r="E222" s="53">
        <f>+D222/8</f>
        <v>30062.5</v>
      </c>
      <c r="F222" s="55">
        <f>+F221</f>
        <v>25</v>
      </c>
      <c r="G222" s="92">
        <f>+D222/F222</f>
        <v>9620</v>
      </c>
    </row>
    <row r="223" spans="1:7">
      <c r="A223" s="65"/>
      <c r="B223" s="65"/>
      <c r="C223" s="65"/>
      <c r="D223" s="57"/>
      <c r="E223" s="65"/>
      <c r="F223" s="65"/>
      <c r="G223" s="88"/>
    </row>
    <row r="224" spans="1:7">
      <c r="A224" s="65"/>
      <c r="B224" s="65"/>
      <c r="C224" s="65"/>
      <c r="D224" s="57"/>
      <c r="E224" s="65"/>
      <c r="F224" s="65"/>
      <c r="G224" s="88"/>
    </row>
    <row r="225" spans="1:7">
      <c r="A225" s="66"/>
      <c r="B225" s="66"/>
      <c r="C225" s="66"/>
      <c r="D225" s="66"/>
      <c r="E225" s="66"/>
      <c r="F225" s="67" t="s">
        <v>36</v>
      </c>
      <c r="G225" s="93">
        <f>SUM(G221:G224)</f>
        <v>19980</v>
      </c>
    </row>
    <row r="226" spans="1:7" ht="15" thickBot="1">
      <c r="A226" s="66"/>
      <c r="B226" s="66"/>
      <c r="C226" s="66"/>
      <c r="D226" s="44"/>
      <c r="E226" s="66"/>
      <c r="F226" s="66"/>
      <c r="G226" s="94"/>
    </row>
    <row r="227" spans="1:7" ht="15" thickBot="1">
      <c r="A227" s="238" t="s">
        <v>92</v>
      </c>
      <c r="B227" s="239"/>
      <c r="C227" s="239"/>
      <c r="D227" s="239"/>
      <c r="E227" s="239"/>
      <c r="F227" s="239"/>
      <c r="G227" s="240"/>
    </row>
    <row r="228" spans="1:7" ht="15" thickBot="1">
      <c r="A228" s="241" t="s">
        <v>93</v>
      </c>
      <c r="B228" s="242"/>
      <c r="C228" s="62" t="s">
        <v>64</v>
      </c>
      <c r="D228" s="62" t="s">
        <v>94</v>
      </c>
      <c r="E228" s="62" t="s">
        <v>95</v>
      </c>
      <c r="F228" s="62" t="s">
        <v>81</v>
      </c>
      <c r="G228" s="90"/>
    </row>
    <row r="229" spans="1:7">
      <c r="A229" s="243"/>
      <c r="B229" s="244"/>
      <c r="C229" s="45"/>
      <c r="D229" s="46"/>
      <c r="E229" s="46"/>
      <c r="F229" s="47"/>
      <c r="G229" s="91"/>
    </row>
    <row r="230" spans="1:7">
      <c r="A230" s="277"/>
      <c r="B230" s="278"/>
      <c r="C230" s="65"/>
      <c r="D230" s="65"/>
      <c r="E230" s="65"/>
      <c r="F230" s="65"/>
      <c r="G230" s="88"/>
    </row>
    <row r="231" spans="1:7">
      <c r="A231" s="277"/>
      <c r="B231" s="278"/>
      <c r="C231" s="65"/>
      <c r="D231" s="65"/>
      <c r="E231" s="65"/>
      <c r="F231" s="65"/>
      <c r="G231" s="88"/>
    </row>
    <row r="232" spans="1:7">
      <c r="A232" s="66"/>
      <c r="B232" s="66"/>
      <c r="C232" s="66"/>
      <c r="D232" s="66"/>
      <c r="E232" s="66"/>
      <c r="F232" s="67" t="s">
        <v>36</v>
      </c>
      <c r="G232" s="93"/>
    </row>
    <row r="233" spans="1:7" ht="15" thickBot="1">
      <c r="A233" s="66"/>
      <c r="B233" s="66"/>
      <c r="C233" s="66"/>
      <c r="D233" s="66"/>
      <c r="E233" s="66"/>
      <c r="F233" s="66"/>
      <c r="G233" s="94"/>
    </row>
    <row r="234" spans="1:7" ht="15" thickBot="1">
      <c r="B234" s="72"/>
      <c r="C234" s="72"/>
      <c r="D234" s="72"/>
      <c r="E234" s="73" t="s">
        <v>96</v>
      </c>
      <c r="F234" s="74"/>
      <c r="G234" s="96">
        <f>+ROUND(G232+G225+G217+G207,0)</f>
        <v>39978</v>
      </c>
    </row>
    <row r="235" spans="1:7" ht="15" thickBot="1">
      <c r="A235" s="75" t="s">
        <v>97</v>
      </c>
      <c r="B235" s="75"/>
      <c r="D235" s="72"/>
      <c r="E235" s="72"/>
      <c r="F235" s="72"/>
      <c r="G235" s="97"/>
    </row>
    <row r="236" spans="1:7">
      <c r="A236" s="76"/>
      <c r="B236" s="77" t="s">
        <v>98</v>
      </c>
      <c r="C236" s="77"/>
      <c r="D236" s="77"/>
      <c r="E236" s="89" t="s">
        <v>99</v>
      </c>
      <c r="F236" s="78" t="s">
        <v>100</v>
      </c>
      <c r="G236" s="98"/>
    </row>
    <row r="237" spans="1:7">
      <c r="A237" s="79" t="s">
        <v>23</v>
      </c>
      <c r="B237" s="80"/>
      <c r="C237" s="81"/>
      <c r="D237" s="81"/>
      <c r="E237" s="195">
        <v>0.23</v>
      </c>
      <c r="F237" s="82">
        <f>+E237*G234</f>
        <v>9194.94</v>
      </c>
      <c r="G237" s="99"/>
    </row>
    <row r="238" spans="1:7">
      <c r="A238" s="79" t="s">
        <v>101</v>
      </c>
      <c r="B238" s="80"/>
      <c r="C238" s="81"/>
      <c r="D238" s="81"/>
      <c r="E238" s="195">
        <v>0.02</v>
      </c>
      <c r="F238" s="82">
        <f>+E238*G234</f>
        <v>799.56000000000006</v>
      </c>
      <c r="G238" s="99"/>
    </row>
    <row r="239" spans="1:7" ht="15" thickBot="1">
      <c r="A239" s="83" t="s">
        <v>24</v>
      </c>
      <c r="B239" s="178"/>
      <c r="C239" s="179"/>
      <c r="D239" s="179"/>
      <c r="E239" s="196">
        <v>0.05</v>
      </c>
      <c r="F239" s="84">
        <f>+E239*G234</f>
        <v>1998.9</v>
      </c>
      <c r="G239" s="100"/>
    </row>
    <row r="240" spans="1:7" ht="15" thickBot="1">
      <c r="B240" s="72"/>
      <c r="C240" s="72"/>
      <c r="D240" s="72"/>
      <c r="E240" s="72"/>
      <c r="F240" s="85" t="s">
        <v>102</v>
      </c>
      <c r="G240" s="100">
        <f>SUM(F237:F239)</f>
        <v>11993.4</v>
      </c>
    </row>
    <row r="241" spans="1:7" ht="15" thickBot="1">
      <c r="B241" s="72"/>
      <c r="C241" s="72"/>
      <c r="D241" s="72"/>
      <c r="E241" s="72"/>
      <c r="F241" s="72"/>
      <c r="G241" s="97"/>
    </row>
    <row r="242" spans="1:7" ht="15" thickBot="1">
      <c r="D242" s="72"/>
      <c r="E242" s="74"/>
      <c r="F242" s="74"/>
      <c r="G242" s="101">
        <f>ROUND((G234+G240),0)</f>
        <v>51971</v>
      </c>
    </row>
    <row r="243" spans="1:7" ht="15" thickBot="1"/>
    <row r="244" spans="1:7" ht="15" thickBot="1">
      <c r="A244" s="257" t="s">
        <v>71</v>
      </c>
      <c r="B244" s="258"/>
      <c r="C244" s="258"/>
      <c r="D244" s="258"/>
      <c r="E244" s="258"/>
      <c r="F244" s="258"/>
      <c r="G244" s="259"/>
    </row>
    <row r="245" spans="1:7">
      <c r="A245" s="260" t="s">
        <v>72</v>
      </c>
      <c r="B245" s="261"/>
      <c r="C245" s="261"/>
      <c r="D245" s="261"/>
      <c r="E245" s="261"/>
      <c r="F245" s="262"/>
      <c r="G245" s="263"/>
    </row>
    <row r="246" spans="1:7">
      <c r="A246" s="266" t="s">
        <v>73</v>
      </c>
      <c r="B246" s="268" t="s">
        <v>412</v>
      </c>
      <c r="C246" s="269"/>
      <c r="D246" s="269"/>
      <c r="E246" s="269"/>
      <c r="F246" s="270"/>
      <c r="G246" s="264"/>
    </row>
    <row r="247" spans="1:7">
      <c r="A247" s="267"/>
      <c r="B247" s="271"/>
      <c r="C247" s="272"/>
      <c r="D247" s="272"/>
      <c r="E247" s="272"/>
      <c r="F247" s="273"/>
      <c r="G247" s="264"/>
    </row>
    <row r="248" spans="1:7">
      <c r="A248" s="56" t="s">
        <v>74</v>
      </c>
      <c r="B248" s="274" t="str">
        <f>+PRESUPUESTO!B14</f>
        <v>CUBIERTA, CANALETAS Y BAJANTES</v>
      </c>
      <c r="C248" s="275"/>
      <c r="D248" s="275"/>
      <c r="E248" s="41">
        <f>+PRESUPUESTO!A14</f>
        <v>4</v>
      </c>
      <c r="F248" s="58" t="s">
        <v>75</v>
      </c>
      <c r="G248" s="264"/>
    </row>
    <row r="249" spans="1:7" ht="33" customHeight="1">
      <c r="A249" s="56" t="s">
        <v>76</v>
      </c>
      <c r="B249" s="276" t="str">
        <f>+PRESUPUESTO!B15</f>
        <v>Mantenimiento de canaletas metalicas y bajantes (incluye pintura y aseo)</v>
      </c>
      <c r="C249" s="276"/>
      <c r="D249" s="276"/>
      <c r="E249" s="42">
        <f>+PRESUPUESTO!A15</f>
        <v>4.0999999999999996</v>
      </c>
      <c r="F249" s="43">
        <v>45407</v>
      </c>
      <c r="G249" s="264"/>
    </row>
    <row r="250" spans="1:7" ht="15" thickBot="1">
      <c r="A250" s="59" t="s">
        <v>0</v>
      </c>
      <c r="B250" s="197">
        <f>+E249</f>
        <v>4.0999999999999996</v>
      </c>
      <c r="C250" s="60" t="s">
        <v>63</v>
      </c>
      <c r="D250" s="86" t="str">
        <f>+PRESUPUESTO!C15</f>
        <v>m</v>
      </c>
      <c r="E250" s="60" t="s">
        <v>77</v>
      </c>
      <c r="F250" s="61">
        <f>+G291</f>
        <v>72524</v>
      </c>
      <c r="G250" s="265"/>
    </row>
    <row r="251" spans="1:7">
      <c r="A251" s="279"/>
      <c r="B251" s="280"/>
      <c r="C251" s="280"/>
      <c r="D251" s="280"/>
      <c r="E251" s="280"/>
      <c r="F251" s="280"/>
      <c r="G251" s="281"/>
    </row>
    <row r="252" spans="1:7" ht="15" thickBot="1">
      <c r="A252" s="248" t="s">
        <v>78</v>
      </c>
      <c r="B252" s="249"/>
      <c r="C252" s="249"/>
      <c r="D252" s="249"/>
      <c r="E252" s="249"/>
      <c r="F252" s="249"/>
      <c r="G252" s="250"/>
    </row>
    <row r="253" spans="1:7" ht="15" thickBot="1">
      <c r="A253" s="227" t="s">
        <v>7</v>
      </c>
      <c r="B253" s="228"/>
      <c r="C253" s="228"/>
      <c r="D253" s="62" t="s">
        <v>79</v>
      </c>
      <c r="E253" s="63" t="s">
        <v>80</v>
      </c>
      <c r="F253" s="63" t="s">
        <v>81</v>
      </c>
      <c r="G253" s="90"/>
    </row>
    <row r="254" spans="1:7">
      <c r="A254" s="251" t="s">
        <v>159</v>
      </c>
      <c r="B254" s="252"/>
      <c r="C254" s="253"/>
      <c r="D254" s="87"/>
      <c r="E254" s="46" t="s">
        <v>160</v>
      </c>
      <c r="F254" s="46">
        <v>1</v>
      </c>
      <c r="G254" s="91">
        <f>0.1*G274</f>
        <v>4162.5</v>
      </c>
    </row>
    <row r="255" spans="1:7">
      <c r="A255" s="254"/>
      <c r="B255" s="255"/>
      <c r="C255" s="256"/>
      <c r="D255" s="57"/>
      <c r="E255" s="64"/>
      <c r="F255" s="65"/>
      <c r="G255" s="92"/>
    </row>
    <row r="256" spans="1:7">
      <c r="A256" s="66"/>
      <c r="B256" s="66"/>
      <c r="C256" s="66"/>
      <c r="D256" s="66"/>
      <c r="E256" s="66"/>
      <c r="F256" s="67" t="s">
        <v>36</v>
      </c>
      <c r="G256" s="93">
        <f>SUM(G254:G255)</f>
        <v>4162.5</v>
      </c>
    </row>
    <row r="257" spans="1:7" ht="15" thickBot="1">
      <c r="A257" s="66"/>
      <c r="B257" s="66"/>
      <c r="C257" s="66"/>
      <c r="D257" s="66"/>
      <c r="E257" s="66"/>
      <c r="F257" s="66"/>
      <c r="G257" s="94"/>
    </row>
    <row r="258" spans="1:7" ht="15" thickBot="1">
      <c r="A258" s="235" t="s">
        <v>86</v>
      </c>
      <c r="B258" s="236"/>
      <c r="C258" s="236"/>
      <c r="D258" s="236"/>
      <c r="E258" s="236"/>
      <c r="F258" s="236"/>
      <c r="G258" s="237"/>
    </row>
    <row r="259" spans="1:7" ht="15" thickBot="1">
      <c r="A259" s="227" t="s">
        <v>7</v>
      </c>
      <c r="B259" s="228"/>
      <c r="C259" s="228"/>
      <c r="D259" s="62" t="s">
        <v>63</v>
      </c>
      <c r="E259" s="62" t="s">
        <v>5</v>
      </c>
      <c r="F259" s="62" t="s">
        <v>2</v>
      </c>
      <c r="G259" s="90"/>
    </row>
    <row r="260" spans="1:7">
      <c r="A260" s="229" t="s">
        <v>414</v>
      </c>
      <c r="B260" s="230"/>
      <c r="C260" s="231"/>
      <c r="D260" s="102" t="s">
        <v>415</v>
      </c>
      <c r="E260" s="103">
        <v>200000</v>
      </c>
      <c r="F260" s="104">
        <v>0.05</v>
      </c>
      <c r="G260" s="105">
        <f>+F260*E260</f>
        <v>10000</v>
      </c>
    </row>
    <row r="261" spans="1:7">
      <c r="A261" s="232"/>
      <c r="B261" s="233"/>
      <c r="C261" s="234"/>
      <c r="D261" s="102"/>
      <c r="E261" s="103"/>
      <c r="F261" s="106"/>
      <c r="G261" s="105"/>
    </row>
    <row r="262" spans="1:7">
      <c r="A262" s="232"/>
      <c r="B262" s="233"/>
      <c r="C262" s="234"/>
      <c r="D262" s="102"/>
      <c r="E262" s="103"/>
      <c r="F262" s="106"/>
      <c r="G262" s="105"/>
    </row>
    <row r="263" spans="1:7">
      <c r="A263" s="232"/>
      <c r="B263" s="233"/>
      <c r="C263" s="234"/>
      <c r="D263" s="102"/>
      <c r="E263" s="103"/>
      <c r="F263" s="104"/>
      <c r="G263" s="105"/>
    </row>
    <row r="264" spans="1:7">
      <c r="A264" s="65"/>
      <c r="B264" s="65"/>
      <c r="C264" s="65"/>
      <c r="D264" s="69"/>
      <c r="E264" s="53"/>
      <c r="F264" s="68"/>
      <c r="G264" s="88"/>
    </row>
    <row r="265" spans="1:7">
      <c r="A265" s="65"/>
      <c r="B265" s="65"/>
      <c r="C265" s="65"/>
      <c r="D265" s="69"/>
      <c r="E265" s="53"/>
      <c r="F265" s="68"/>
      <c r="G265" s="88"/>
    </row>
    <row r="266" spans="1:7">
      <c r="A266" s="66"/>
      <c r="B266" s="66"/>
      <c r="C266" s="66"/>
      <c r="D266" s="66"/>
      <c r="E266" s="66"/>
      <c r="F266" s="67" t="s">
        <v>36</v>
      </c>
      <c r="G266" s="88">
        <f>SUM(G260:G265)</f>
        <v>10000</v>
      </c>
    </row>
    <row r="267" spans="1:7" ht="15" thickBot="1">
      <c r="A267" s="66"/>
      <c r="B267" s="66"/>
      <c r="C267" s="66"/>
      <c r="D267" s="66"/>
      <c r="E267" s="66"/>
      <c r="F267" s="66"/>
      <c r="G267" s="94"/>
    </row>
    <row r="268" spans="1:7" ht="15" thickBot="1">
      <c r="A268" s="245" t="s">
        <v>87</v>
      </c>
      <c r="B268" s="246"/>
      <c r="C268" s="246"/>
      <c r="D268" s="246"/>
      <c r="E268" s="246"/>
      <c r="F268" s="246"/>
      <c r="G268" s="247"/>
    </row>
    <row r="269" spans="1:7">
      <c r="A269" s="70" t="s">
        <v>88</v>
      </c>
      <c r="B269" s="71" t="s">
        <v>89</v>
      </c>
      <c r="C269" s="71" t="s">
        <v>90</v>
      </c>
      <c r="D269" s="71" t="s">
        <v>91</v>
      </c>
      <c r="E269" s="71" t="s">
        <v>80</v>
      </c>
      <c r="F269" s="71" t="s">
        <v>81</v>
      </c>
      <c r="G269" s="95"/>
    </row>
    <row r="270" spans="1:7">
      <c r="A270" s="50" t="str">
        <f>+MO!$A$5</f>
        <v>Oficial</v>
      </c>
      <c r="B270" s="53">
        <f>+MO!$B$7</f>
        <v>140000</v>
      </c>
      <c r="C270" s="54">
        <v>1.85</v>
      </c>
      <c r="D270" s="52">
        <f>SUM(B270*C270)</f>
        <v>259000</v>
      </c>
      <c r="E270" s="53">
        <f>+D270/8</f>
        <v>32375</v>
      </c>
      <c r="F270" s="55">
        <v>12</v>
      </c>
      <c r="G270" s="92">
        <f>+D270/F270</f>
        <v>21583.333333333332</v>
      </c>
    </row>
    <row r="271" spans="1:7">
      <c r="A271" s="65" t="s">
        <v>384</v>
      </c>
      <c r="B271" s="51">
        <f>+MO!$B$6*3</f>
        <v>130000</v>
      </c>
      <c r="C271" s="54">
        <v>1.85</v>
      </c>
      <c r="D271" s="52">
        <f>SUM(B271*C271)</f>
        <v>240500</v>
      </c>
      <c r="E271" s="53">
        <f>+D271/8</f>
        <v>30062.5</v>
      </c>
      <c r="F271" s="55">
        <f>+F270</f>
        <v>12</v>
      </c>
      <c r="G271" s="92">
        <f>+D271/F271</f>
        <v>20041.666666666668</v>
      </c>
    </row>
    <row r="272" spans="1:7">
      <c r="A272" s="65"/>
      <c r="B272" s="65"/>
      <c r="C272" s="65"/>
      <c r="D272" s="57"/>
      <c r="E272" s="65"/>
      <c r="F272" s="65"/>
      <c r="G272" s="88"/>
    </row>
    <row r="273" spans="1:7">
      <c r="A273" s="65"/>
      <c r="B273" s="65"/>
      <c r="C273" s="65"/>
      <c r="D273" s="57"/>
      <c r="E273" s="65"/>
      <c r="F273" s="65"/>
      <c r="G273" s="88"/>
    </row>
    <row r="274" spans="1:7">
      <c r="A274" s="66"/>
      <c r="B274" s="66"/>
      <c r="C274" s="66"/>
      <c r="D274" s="66"/>
      <c r="E274" s="66"/>
      <c r="F274" s="67" t="s">
        <v>36</v>
      </c>
      <c r="G274" s="93">
        <f>SUM(G270:G273)</f>
        <v>41625</v>
      </c>
    </row>
    <row r="275" spans="1:7" ht="15" thickBot="1">
      <c r="A275" s="66"/>
      <c r="B275" s="66"/>
      <c r="C275" s="66"/>
      <c r="D275" s="44"/>
      <c r="E275" s="66"/>
      <c r="F275" s="66"/>
      <c r="G275" s="94"/>
    </row>
    <row r="276" spans="1:7" ht="15" thickBot="1">
      <c r="A276" s="238" t="s">
        <v>92</v>
      </c>
      <c r="B276" s="239"/>
      <c r="C276" s="239"/>
      <c r="D276" s="239"/>
      <c r="E276" s="239"/>
      <c r="F276" s="239"/>
      <c r="G276" s="240"/>
    </row>
    <row r="277" spans="1:7" ht="15" thickBot="1">
      <c r="A277" s="241" t="s">
        <v>93</v>
      </c>
      <c r="B277" s="242"/>
      <c r="C277" s="62" t="s">
        <v>64</v>
      </c>
      <c r="D277" s="62" t="s">
        <v>94</v>
      </c>
      <c r="E277" s="62" t="s">
        <v>95</v>
      </c>
      <c r="F277" s="62" t="s">
        <v>81</v>
      </c>
      <c r="G277" s="90"/>
    </row>
    <row r="278" spans="1:7">
      <c r="A278" s="243"/>
      <c r="B278" s="244"/>
      <c r="C278" s="45"/>
      <c r="D278" s="46"/>
      <c r="E278" s="46"/>
      <c r="F278" s="47"/>
      <c r="G278" s="91"/>
    </row>
    <row r="279" spans="1:7">
      <c r="A279" s="277"/>
      <c r="B279" s="278"/>
      <c r="C279" s="65"/>
      <c r="D279" s="65"/>
      <c r="E279" s="65"/>
      <c r="F279" s="65"/>
      <c r="G279" s="88"/>
    </row>
    <row r="280" spans="1:7">
      <c r="A280" s="277"/>
      <c r="B280" s="278"/>
      <c r="C280" s="65"/>
      <c r="D280" s="65"/>
      <c r="E280" s="65"/>
      <c r="F280" s="65"/>
      <c r="G280" s="88"/>
    </row>
    <row r="281" spans="1:7">
      <c r="A281" s="66"/>
      <c r="B281" s="66"/>
      <c r="C281" s="66"/>
      <c r="D281" s="66"/>
      <c r="E281" s="66"/>
      <c r="F281" s="67" t="s">
        <v>36</v>
      </c>
      <c r="G281" s="93"/>
    </row>
    <row r="282" spans="1:7" ht="15" thickBot="1">
      <c r="A282" s="66"/>
      <c r="B282" s="66"/>
      <c r="C282" s="66"/>
      <c r="D282" s="66"/>
      <c r="E282" s="66"/>
      <c r="F282" s="66"/>
      <c r="G282" s="94"/>
    </row>
    <row r="283" spans="1:7" ht="15" thickBot="1">
      <c r="B283" s="72"/>
      <c r="C283" s="72"/>
      <c r="D283" s="72"/>
      <c r="E283" s="73" t="s">
        <v>96</v>
      </c>
      <c r="F283" s="74"/>
      <c r="G283" s="96">
        <f>+ROUND(G281+G274+G266+G256,0)</f>
        <v>55788</v>
      </c>
    </row>
    <row r="284" spans="1:7" ht="15" thickBot="1">
      <c r="A284" s="75" t="s">
        <v>97</v>
      </c>
      <c r="B284" s="75"/>
      <c r="D284" s="72"/>
      <c r="E284" s="72"/>
      <c r="F284" s="72"/>
      <c r="G284" s="97"/>
    </row>
    <row r="285" spans="1:7">
      <c r="A285" s="76"/>
      <c r="B285" s="77" t="s">
        <v>98</v>
      </c>
      <c r="C285" s="77"/>
      <c r="D285" s="77"/>
      <c r="E285" s="89" t="s">
        <v>99</v>
      </c>
      <c r="F285" s="78" t="s">
        <v>100</v>
      </c>
      <c r="G285" s="98"/>
    </row>
    <row r="286" spans="1:7">
      <c r="A286" s="79" t="s">
        <v>23</v>
      </c>
      <c r="B286" s="80"/>
      <c r="C286" s="81"/>
      <c r="D286" s="81"/>
      <c r="E286" s="195">
        <v>0.23</v>
      </c>
      <c r="F286" s="82">
        <f>+E286*G283</f>
        <v>12831.24</v>
      </c>
      <c r="G286" s="99"/>
    </row>
    <row r="287" spans="1:7">
      <c r="A287" s="79" t="s">
        <v>101</v>
      </c>
      <c r="B287" s="80"/>
      <c r="C287" s="81"/>
      <c r="D287" s="81"/>
      <c r="E287" s="195">
        <v>0.02</v>
      </c>
      <c r="F287" s="82">
        <f>+E287*G283</f>
        <v>1115.76</v>
      </c>
      <c r="G287" s="99"/>
    </row>
    <row r="288" spans="1:7" ht="15" thickBot="1">
      <c r="A288" s="83" t="s">
        <v>24</v>
      </c>
      <c r="B288" s="178"/>
      <c r="C288" s="179"/>
      <c r="D288" s="179"/>
      <c r="E288" s="196">
        <v>0.05</v>
      </c>
      <c r="F288" s="84">
        <f>+E288*G283</f>
        <v>2789.4</v>
      </c>
      <c r="G288" s="100"/>
    </row>
    <row r="289" spans="1:7" ht="15" thickBot="1">
      <c r="B289" s="72"/>
      <c r="C289" s="72"/>
      <c r="D289" s="72"/>
      <c r="E289" s="72"/>
      <c r="F289" s="85" t="s">
        <v>102</v>
      </c>
      <c r="G289" s="100">
        <f>SUM(F286:F288)</f>
        <v>16736.400000000001</v>
      </c>
    </row>
    <row r="290" spans="1:7" ht="15" thickBot="1">
      <c r="B290" s="72"/>
      <c r="C290" s="72"/>
      <c r="D290" s="72"/>
      <c r="E290" s="72"/>
      <c r="F290" s="72"/>
      <c r="G290" s="97"/>
    </row>
    <row r="291" spans="1:7" ht="15" thickBot="1">
      <c r="D291" s="72"/>
      <c r="E291" s="74"/>
      <c r="F291" s="74"/>
      <c r="G291" s="101">
        <f>ROUND((G283+G289),0)</f>
        <v>72524</v>
      </c>
    </row>
    <row r="292" spans="1:7" ht="15" thickBot="1"/>
    <row r="293" spans="1:7" ht="15" thickBot="1">
      <c r="A293" s="257" t="s">
        <v>71</v>
      </c>
      <c r="B293" s="258"/>
      <c r="C293" s="258"/>
      <c r="D293" s="258"/>
      <c r="E293" s="258"/>
      <c r="F293" s="258"/>
      <c r="G293" s="259"/>
    </row>
    <row r="294" spans="1:7">
      <c r="A294" s="260" t="s">
        <v>72</v>
      </c>
      <c r="B294" s="261"/>
      <c r="C294" s="261"/>
      <c r="D294" s="261"/>
      <c r="E294" s="261"/>
      <c r="F294" s="262"/>
      <c r="G294" s="263"/>
    </row>
    <row r="295" spans="1:7">
      <c r="A295" s="266" t="s">
        <v>73</v>
      </c>
      <c r="B295" s="268" t="s">
        <v>412</v>
      </c>
      <c r="C295" s="269"/>
      <c r="D295" s="269"/>
      <c r="E295" s="269"/>
      <c r="F295" s="270"/>
      <c r="G295" s="264"/>
    </row>
    <row r="296" spans="1:7">
      <c r="A296" s="267"/>
      <c r="B296" s="271"/>
      <c r="C296" s="272"/>
      <c r="D296" s="272"/>
      <c r="E296" s="272"/>
      <c r="F296" s="273"/>
      <c r="G296" s="264"/>
    </row>
    <row r="297" spans="1:7">
      <c r="A297" s="56" t="s">
        <v>74</v>
      </c>
      <c r="B297" s="274" t="str">
        <f>+PRESUPUESTO!B16</f>
        <v>UNIDADES SANITARIAS</v>
      </c>
      <c r="C297" s="275"/>
      <c r="D297" s="275"/>
      <c r="E297" s="41">
        <f>+PRESUPUESTO!A16</f>
        <v>5</v>
      </c>
      <c r="F297" s="58" t="s">
        <v>75</v>
      </c>
      <c r="G297" s="264"/>
    </row>
    <row r="298" spans="1:7">
      <c r="A298" s="56" t="s">
        <v>76</v>
      </c>
      <c r="B298" s="276" t="str">
        <f>+PRESUPUESTO!B17</f>
        <v>Desintalación, suministro e instalación de orinales</v>
      </c>
      <c r="C298" s="276"/>
      <c r="D298" s="276"/>
      <c r="E298" s="42">
        <f>+PRESUPUESTO!A17</f>
        <v>5.0999999999999996</v>
      </c>
      <c r="F298" s="43">
        <v>45407</v>
      </c>
      <c r="G298" s="264"/>
    </row>
    <row r="299" spans="1:7" ht="15" thickBot="1">
      <c r="A299" s="59" t="s">
        <v>0</v>
      </c>
      <c r="B299" s="197">
        <f>+E298</f>
        <v>5.0999999999999996</v>
      </c>
      <c r="C299" s="60" t="s">
        <v>63</v>
      </c>
      <c r="D299" s="86" t="str">
        <f>+PRESUPUESTO!C17</f>
        <v>und</v>
      </c>
      <c r="E299" s="60" t="s">
        <v>77</v>
      </c>
      <c r="F299" s="61">
        <f>+G340</f>
        <v>795048</v>
      </c>
      <c r="G299" s="265"/>
    </row>
    <row r="300" spans="1:7">
      <c r="A300" s="279"/>
      <c r="B300" s="280"/>
      <c r="C300" s="280"/>
      <c r="D300" s="280"/>
      <c r="E300" s="280"/>
      <c r="F300" s="280"/>
      <c r="G300" s="281"/>
    </row>
    <row r="301" spans="1:7" ht="15" thickBot="1">
      <c r="A301" s="248" t="s">
        <v>78</v>
      </c>
      <c r="B301" s="249"/>
      <c r="C301" s="249"/>
      <c r="D301" s="249"/>
      <c r="E301" s="249"/>
      <c r="F301" s="249"/>
      <c r="G301" s="250"/>
    </row>
    <row r="302" spans="1:7" ht="15" thickBot="1">
      <c r="A302" s="227" t="s">
        <v>7</v>
      </c>
      <c r="B302" s="228"/>
      <c r="C302" s="228"/>
      <c r="D302" s="62" t="s">
        <v>79</v>
      </c>
      <c r="E302" s="63" t="s">
        <v>80</v>
      </c>
      <c r="F302" s="63" t="s">
        <v>81</v>
      </c>
      <c r="G302" s="90"/>
    </row>
    <row r="303" spans="1:7">
      <c r="A303" s="251" t="s">
        <v>159</v>
      </c>
      <c r="B303" s="252"/>
      <c r="C303" s="253"/>
      <c r="D303" s="87"/>
      <c r="E303" s="46" t="s">
        <v>160</v>
      </c>
      <c r="F303" s="46">
        <v>1</v>
      </c>
      <c r="G303" s="91">
        <f>0.1*G323</f>
        <v>8325</v>
      </c>
    </row>
    <row r="304" spans="1:7">
      <c r="A304" s="254"/>
      <c r="B304" s="255"/>
      <c r="C304" s="256"/>
      <c r="D304" s="57"/>
      <c r="E304" s="64"/>
      <c r="F304" s="65"/>
      <c r="G304" s="92"/>
    </row>
    <row r="305" spans="1:7">
      <c r="A305" s="66"/>
      <c r="B305" s="66"/>
      <c r="C305" s="66"/>
      <c r="D305" s="66"/>
      <c r="E305" s="66"/>
      <c r="F305" s="67" t="s">
        <v>36</v>
      </c>
      <c r="G305" s="93">
        <f>SUM(G303:G304)</f>
        <v>8325</v>
      </c>
    </row>
    <row r="306" spans="1:7" ht="15" thickBot="1">
      <c r="A306" s="66"/>
      <c r="B306" s="66"/>
      <c r="C306" s="66"/>
      <c r="D306" s="66"/>
      <c r="E306" s="66"/>
      <c r="F306" s="66"/>
      <c r="G306" s="94"/>
    </row>
    <row r="307" spans="1:7" ht="15" thickBot="1">
      <c r="A307" s="235" t="s">
        <v>86</v>
      </c>
      <c r="B307" s="236"/>
      <c r="C307" s="236"/>
      <c r="D307" s="236"/>
      <c r="E307" s="236"/>
      <c r="F307" s="236"/>
      <c r="G307" s="237"/>
    </row>
    <row r="308" spans="1:7" ht="15" thickBot="1">
      <c r="A308" s="227" t="s">
        <v>7</v>
      </c>
      <c r="B308" s="228"/>
      <c r="C308" s="228"/>
      <c r="D308" s="62" t="s">
        <v>63</v>
      </c>
      <c r="E308" s="62" t="s">
        <v>5</v>
      </c>
      <c r="F308" s="62" t="s">
        <v>2</v>
      </c>
      <c r="G308" s="90"/>
    </row>
    <row r="309" spans="1:7">
      <c r="A309" s="229" t="s">
        <v>416</v>
      </c>
      <c r="B309" s="230"/>
      <c r="C309" s="231"/>
      <c r="D309" s="102" t="s">
        <v>127</v>
      </c>
      <c r="E309" s="103">
        <v>520000</v>
      </c>
      <c r="F309" s="104">
        <v>1</v>
      </c>
      <c r="G309" s="105">
        <f>+F309*E309</f>
        <v>520000</v>
      </c>
    </row>
    <row r="310" spans="1:7">
      <c r="A310" s="232"/>
      <c r="B310" s="233"/>
      <c r="C310" s="234"/>
      <c r="D310" s="102"/>
      <c r="E310" s="103"/>
      <c r="F310" s="106"/>
      <c r="G310" s="105"/>
    </row>
    <row r="311" spans="1:7">
      <c r="A311" s="232"/>
      <c r="B311" s="233"/>
      <c r="C311" s="234"/>
      <c r="D311" s="102"/>
      <c r="E311" s="103"/>
      <c r="F311" s="106"/>
      <c r="G311" s="105"/>
    </row>
    <row r="312" spans="1:7">
      <c r="A312" s="232"/>
      <c r="B312" s="233"/>
      <c r="C312" s="234"/>
      <c r="D312" s="102"/>
      <c r="E312" s="103"/>
      <c r="F312" s="104"/>
      <c r="G312" s="105"/>
    </row>
    <row r="313" spans="1:7">
      <c r="A313" s="65"/>
      <c r="B313" s="65"/>
      <c r="C313" s="65"/>
      <c r="D313" s="69"/>
      <c r="E313" s="53"/>
      <c r="F313" s="68"/>
      <c r="G313" s="88"/>
    </row>
    <row r="314" spans="1:7">
      <c r="A314" s="65"/>
      <c r="B314" s="65"/>
      <c r="C314" s="65"/>
      <c r="D314" s="69"/>
      <c r="E314" s="53"/>
      <c r="F314" s="68"/>
      <c r="G314" s="88"/>
    </row>
    <row r="315" spans="1:7">
      <c r="A315" s="66"/>
      <c r="B315" s="66"/>
      <c r="C315" s="66"/>
      <c r="D315" s="66"/>
      <c r="E315" s="66"/>
      <c r="F315" s="67" t="s">
        <v>36</v>
      </c>
      <c r="G315" s="88">
        <f>SUM(G309:G314)</f>
        <v>520000</v>
      </c>
    </row>
    <row r="316" spans="1:7" ht="15" thickBot="1">
      <c r="A316" s="66"/>
      <c r="B316" s="66"/>
      <c r="C316" s="66"/>
      <c r="D316" s="66"/>
      <c r="E316" s="66"/>
      <c r="F316" s="66"/>
      <c r="G316" s="94"/>
    </row>
    <row r="317" spans="1:7" ht="15" thickBot="1">
      <c r="A317" s="245" t="s">
        <v>87</v>
      </c>
      <c r="B317" s="246"/>
      <c r="C317" s="246"/>
      <c r="D317" s="246"/>
      <c r="E317" s="246"/>
      <c r="F317" s="246"/>
      <c r="G317" s="247"/>
    </row>
    <row r="318" spans="1:7">
      <c r="A318" s="70" t="s">
        <v>88</v>
      </c>
      <c r="B318" s="71" t="s">
        <v>89</v>
      </c>
      <c r="C318" s="71" t="s">
        <v>90</v>
      </c>
      <c r="D318" s="71" t="s">
        <v>91</v>
      </c>
      <c r="E318" s="71" t="s">
        <v>80</v>
      </c>
      <c r="F318" s="71" t="s">
        <v>81</v>
      </c>
      <c r="G318" s="95"/>
    </row>
    <row r="319" spans="1:7">
      <c r="A319" s="50" t="str">
        <f>+MO!$A$5</f>
        <v>Oficial</v>
      </c>
      <c r="B319" s="53">
        <f>+MO!$B$7</f>
        <v>140000</v>
      </c>
      <c r="C319" s="54">
        <v>1.85</v>
      </c>
      <c r="D319" s="52">
        <f>SUM(B319*C319)</f>
        <v>259000</v>
      </c>
      <c r="E319" s="53">
        <f>+D319/8</f>
        <v>32375</v>
      </c>
      <c r="F319" s="55">
        <v>6</v>
      </c>
      <c r="G319" s="92">
        <f>+D319/F319</f>
        <v>43166.666666666664</v>
      </c>
    </row>
    <row r="320" spans="1:7">
      <c r="A320" s="65" t="s">
        <v>384</v>
      </c>
      <c r="B320" s="51">
        <f>+MO!$B$6*3</f>
        <v>130000</v>
      </c>
      <c r="C320" s="54">
        <v>1.85</v>
      </c>
      <c r="D320" s="52">
        <f>SUM(B320*C320)</f>
        <v>240500</v>
      </c>
      <c r="E320" s="53">
        <f>+D320/8</f>
        <v>30062.5</v>
      </c>
      <c r="F320" s="55">
        <f>+F319</f>
        <v>6</v>
      </c>
      <c r="G320" s="92">
        <f>+D320/F320</f>
        <v>40083.333333333336</v>
      </c>
    </row>
    <row r="321" spans="1:7">
      <c r="A321" s="65"/>
      <c r="B321" s="65"/>
      <c r="C321" s="65"/>
      <c r="D321" s="57"/>
      <c r="E321" s="65"/>
      <c r="F321" s="65"/>
      <c r="G321" s="88"/>
    </row>
    <row r="322" spans="1:7">
      <c r="A322" s="65"/>
      <c r="B322" s="65"/>
      <c r="C322" s="65"/>
      <c r="D322" s="57"/>
      <c r="E322" s="65"/>
      <c r="F322" s="65"/>
      <c r="G322" s="88"/>
    </row>
    <row r="323" spans="1:7">
      <c r="A323" s="66"/>
      <c r="B323" s="66"/>
      <c r="C323" s="66"/>
      <c r="D323" s="66"/>
      <c r="E323" s="66"/>
      <c r="F323" s="67" t="s">
        <v>36</v>
      </c>
      <c r="G323" s="93">
        <f>SUM(G319:G322)</f>
        <v>83250</v>
      </c>
    </row>
    <row r="324" spans="1:7" ht="15" thickBot="1">
      <c r="A324" s="66"/>
      <c r="B324" s="66"/>
      <c r="C324" s="66"/>
      <c r="D324" s="44"/>
      <c r="E324" s="66"/>
      <c r="F324" s="66"/>
      <c r="G324" s="94"/>
    </row>
    <row r="325" spans="1:7" ht="15" thickBot="1">
      <c r="A325" s="238" t="s">
        <v>92</v>
      </c>
      <c r="B325" s="239"/>
      <c r="C325" s="239"/>
      <c r="D325" s="239"/>
      <c r="E325" s="239"/>
      <c r="F325" s="239"/>
      <c r="G325" s="240"/>
    </row>
    <row r="326" spans="1:7" ht="15" thickBot="1">
      <c r="A326" s="241" t="s">
        <v>93</v>
      </c>
      <c r="B326" s="242"/>
      <c r="C326" s="62" t="s">
        <v>64</v>
      </c>
      <c r="D326" s="62" t="s">
        <v>94</v>
      </c>
      <c r="E326" s="62" t="s">
        <v>95</v>
      </c>
      <c r="F326" s="62" t="s">
        <v>81</v>
      </c>
      <c r="G326" s="90"/>
    </row>
    <row r="327" spans="1:7">
      <c r="A327" s="243"/>
      <c r="B327" s="244"/>
      <c r="C327" s="45"/>
      <c r="D327" s="46"/>
      <c r="E327" s="46"/>
      <c r="F327" s="47"/>
      <c r="G327" s="91"/>
    </row>
    <row r="328" spans="1:7">
      <c r="A328" s="277"/>
      <c r="B328" s="278"/>
      <c r="C328" s="65"/>
      <c r="D328" s="65"/>
      <c r="E328" s="65"/>
      <c r="F328" s="65"/>
      <c r="G328" s="88"/>
    </row>
    <row r="329" spans="1:7">
      <c r="A329" s="277"/>
      <c r="B329" s="278"/>
      <c r="C329" s="65"/>
      <c r="D329" s="65"/>
      <c r="E329" s="65"/>
      <c r="F329" s="65"/>
      <c r="G329" s="88"/>
    </row>
    <row r="330" spans="1:7">
      <c r="A330" s="66"/>
      <c r="B330" s="66"/>
      <c r="C330" s="66"/>
      <c r="D330" s="66"/>
      <c r="E330" s="66"/>
      <c r="F330" s="67" t="s">
        <v>36</v>
      </c>
      <c r="G330" s="93"/>
    </row>
    <row r="331" spans="1:7" ht="15" thickBot="1">
      <c r="A331" s="66"/>
      <c r="B331" s="66"/>
      <c r="C331" s="66"/>
      <c r="D331" s="66"/>
      <c r="E331" s="66"/>
      <c r="F331" s="66"/>
      <c r="G331" s="94"/>
    </row>
    <row r="332" spans="1:7" ht="15" thickBot="1">
      <c r="B332" s="72"/>
      <c r="C332" s="72"/>
      <c r="D332" s="72"/>
      <c r="E332" s="73" t="s">
        <v>96</v>
      </c>
      <c r="F332" s="74"/>
      <c r="G332" s="96">
        <f>+ROUND(G330+G323+G315+G305,0)</f>
        <v>611575</v>
      </c>
    </row>
    <row r="333" spans="1:7" ht="15" thickBot="1">
      <c r="A333" s="75" t="s">
        <v>97</v>
      </c>
      <c r="B333" s="75"/>
      <c r="D333" s="72"/>
      <c r="E333" s="72"/>
      <c r="F333" s="72"/>
      <c r="G333" s="97"/>
    </row>
    <row r="334" spans="1:7">
      <c r="A334" s="76"/>
      <c r="B334" s="77" t="s">
        <v>98</v>
      </c>
      <c r="C334" s="77"/>
      <c r="D334" s="77"/>
      <c r="E334" s="89" t="s">
        <v>99</v>
      </c>
      <c r="F334" s="78" t="s">
        <v>100</v>
      </c>
      <c r="G334" s="98"/>
    </row>
    <row r="335" spans="1:7">
      <c r="A335" s="79" t="s">
        <v>23</v>
      </c>
      <c r="B335" s="80"/>
      <c r="C335" s="81"/>
      <c r="D335" s="81"/>
      <c r="E335" s="195">
        <v>0.23</v>
      </c>
      <c r="F335" s="82">
        <f>+E335*G332</f>
        <v>140662.25</v>
      </c>
      <c r="G335" s="99"/>
    </row>
    <row r="336" spans="1:7">
      <c r="A336" s="79" t="s">
        <v>101</v>
      </c>
      <c r="B336" s="80"/>
      <c r="C336" s="81"/>
      <c r="D336" s="81"/>
      <c r="E336" s="195">
        <v>0.02</v>
      </c>
      <c r="F336" s="82">
        <f>+E336*G332</f>
        <v>12231.5</v>
      </c>
      <c r="G336" s="99"/>
    </row>
    <row r="337" spans="1:7" ht="15" thickBot="1">
      <c r="A337" s="83" t="s">
        <v>24</v>
      </c>
      <c r="B337" s="178"/>
      <c r="C337" s="179"/>
      <c r="D337" s="179"/>
      <c r="E337" s="196">
        <v>0.05</v>
      </c>
      <c r="F337" s="84">
        <f>+E337*G332</f>
        <v>30578.75</v>
      </c>
      <c r="G337" s="100"/>
    </row>
    <row r="338" spans="1:7" ht="15" thickBot="1">
      <c r="B338" s="72"/>
      <c r="C338" s="72"/>
      <c r="D338" s="72"/>
      <c r="E338" s="72"/>
      <c r="F338" s="85" t="s">
        <v>102</v>
      </c>
      <c r="G338" s="100">
        <f>SUM(F335:F337)</f>
        <v>183472.5</v>
      </c>
    </row>
    <row r="339" spans="1:7" ht="15" thickBot="1">
      <c r="B339" s="72"/>
      <c r="C339" s="72"/>
      <c r="D339" s="72"/>
      <c r="E339" s="72"/>
      <c r="F339" s="72"/>
      <c r="G339" s="97"/>
    </row>
    <row r="340" spans="1:7" ht="15" thickBot="1">
      <c r="D340" s="72"/>
      <c r="E340" s="74"/>
      <c r="F340" s="74"/>
      <c r="G340" s="101">
        <f>ROUND((G332+G338),0)</f>
        <v>795048</v>
      </c>
    </row>
    <row r="341" spans="1:7" ht="15" thickBot="1">
      <c r="D341" s="72"/>
      <c r="E341" s="74"/>
      <c r="F341" s="74"/>
      <c r="G341" s="107"/>
    </row>
    <row r="342" spans="1:7" ht="15" thickBot="1">
      <c r="A342" s="257" t="s">
        <v>71</v>
      </c>
      <c r="B342" s="258"/>
      <c r="C342" s="258"/>
      <c r="D342" s="258"/>
      <c r="E342" s="258"/>
      <c r="F342" s="258"/>
      <c r="G342" s="259"/>
    </row>
    <row r="343" spans="1:7">
      <c r="A343" s="260" t="s">
        <v>72</v>
      </c>
      <c r="B343" s="261"/>
      <c r="C343" s="261"/>
      <c r="D343" s="261"/>
      <c r="E343" s="261"/>
      <c r="F343" s="262"/>
      <c r="G343" s="263"/>
    </row>
    <row r="344" spans="1:7">
      <c r="A344" s="266" t="s">
        <v>73</v>
      </c>
      <c r="B344" s="268" t="s">
        <v>412</v>
      </c>
      <c r="C344" s="269"/>
      <c r="D344" s="269"/>
      <c r="E344" s="269"/>
      <c r="F344" s="270"/>
      <c r="G344" s="264"/>
    </row>
    <row r="345" spans="1:7">
      <c r="A345" s="267"/>
      <c r="B345" s="271"/>
      <c r="C345" s="272"/>
      <c r="D345" s="272"/>
      <c r="E345" s="272"/>
      <c r="F345" s="273"/>
      <c r="G345" s="264"/>
    </row>
    <row r="346" spans="1:7">
      <c r="A346" s="56" t="s">
        <v>74</v>
      </c>
      <c r="B346" s="274" t="s">
        <v>315</v>
      </c>
      <c r="C346" s="275"/>
      <c r="D346" s="275"/>
      <c r="E346" s="41">
        <v>5</v>
      </c>
      <c r="F346" s="58" t="s">
        <v>75</v>
      </c>
      <c r="G346" s="264"/>
    </row>
    <row r="347" spans="1:7" ht="30" customHeight="1">
      <c r="A347" s="56" t="s">
        <v>76</v>
      </c>
      <c r="B347" s="276" t="str">
        <f>+PRESUPUESTO!B18</f>
        <v>Desintalación, suministro e instalación de Sanitario blanco</v>
      </c>
      <c r="C347" s="276"/>
      <c r="D347" s="276"/>
      <c r="E347" s="42">
        <f>+PRESUPUESTO!A18</f>
        <v>5.2</v>
      </c>
      <c r="F347" s="43">
        <v>45407</v>
      </c>
      <c r="G347" s="264"/>
    </row>
    <row r="348" spans="1:7" ht="15" thickBot="1">
      <c r="A348" s="59" t="s">
        <v>0</v>
      </c>
      <c r="B348" s="197">
        <f>+E347</f>
        <v>5.2</v>
      </c>
      <c r="C348" s="60" t="s">
        <v>63</v>
      </c>
      <c r="D348" s="86" t="str">
        <f>+PRESUPUESTO!C18</f>
        <v>und</v>
      </c>
      <c r="E348" s="60" t="s">
        <v>77</v>
      </c>
      <c r="F348" s="61">
        <f>+G389</f>
        <v>1159048</v>
      </c>
      <c r="G348" s="265"/>
    </row>
    <row r="349" spans="1:7">
      <c r="A349" s="279"/>
      <c r="B349" s="280"/>
      <c r="C349" s="280"/>
      <c r="D349" s="280"/>
      <c r="E349" s="280"/>
      <c r="F349" s="280"/>
      <c r="G349" s="281"/>
    </row>
    <row r="350" spans="1:7" ht="15" thickBot="1">
      <c r="A350" s="248" t="s">
        <v>78</v>
      </c>
      <c r="B350" s="249"/>
      <c r="C350" s="249"/>
      <c r="D350" s="249"/>
      <c r="E350" s="249"/>
      <c r="F350" s="249"/>
      <c r="G350" s="250"/>
    </row>
    <row r="351" spans="1:7" ht="15" thickBot="1">
      <c r="A351" s="227" t="s">
        <v>7</v>
      </c>
      <c r="B351" s="228"/>
      <c r="C351" s="228"/>
      <c r="D351" s="62" t="s">
        <v>79</v>
      </c>
      <c r="E351" s="63" t="s">
        <v>80</v>
      </c>
      <c r="F351" s="63" t="s">
        <v>81</v>
      </c>
      <c r="G351" s="90"/>
    </row>
    <row r="352" spans="1:7">
      <c r="A352" s="251" t="s">
        <v>159</v>
      </c>
      <c r="B352" s="252"/>
      <c r="C352" s="253"/>
      <c r="D352" s="87"/>
      <c r="E352" s="46" t="s">
        <v>160</v>
      </c>
      <c r="F352" s="46">
        <v>1</v>
      </c>
      <c r="G352" s="91">
        <f>0.1*G372</f>
        <v>8325</v>
      </c>
    </row>
    <row r="353" spans="1:7">
      <c r="A353" s="254"/>
      <c r="B353" s="255"/>
      <c r="C353" s="256"/>
      <c r="D353" s="57"/>
      <c r="E353" s="64"/>
      <c r="F353" s="65"/>
      <c r="G353" s="92"/>
    </row>
    <row r="354" spans="1:7">
      <c r="A354" s="66"/>
      <c r="B354" s="66"/>
      <c r="C354" s="66"/>
      <c r="D354" s="66"/>
      <c r="E354" s="66"/>
      <c r="F354" s="67" t="s">
        <v>36</v>
      </c>
      <c r="G354" s="93">
        <f>SUM(G352:G353)</f>
        <v>8325</v>
      </c>
    </row>
    <row r="355" spans="1:7" ht="15" thickBot="1">
      <c r="A355" s="66"/>
      <c r="B355" s="66"/>
      <c r="C355" s="66"/>
      <c r="D355" s="66"/>
      <c r="E355" s="66"/>
      <c r="F355" s="66"/>
      <c r="G355" s="94"/>
    </row>
    <row r="356" spans="1:7" ht="15" thickBot="1">
      <c r="A356" s="235" t="s">
        <v>86</v>
      </c>
      <c r="B356" s="236"/>
      <c r="C356" s="236"/>
      <c r="D356" s="236"/>
      <c r="E356" s="236"/>
      <c r="F356" s="236"/>
      <c r="G356" s="237"/>
    </row>
    <row r="357" spans="1:7" ht="15" thickBot="1">
      <c r="A357" s="227" t="s">
        <v>7</v>
      </c>
      <c r="B357" s="228"/>
      <c r="C357" s="228"/>
      <c r="D357" s="62" t="s">
        <v>63</v>
      </c>
      <c r="E357" s="62" t="s">
        <v>5</v>
      </c>
      <c r="F357" s="62" t="s">
        <v>2</v>
      </c>
      <c r="G357" s="90"/>
    </row>
    <row r="358" spans="1:7">
      <c r="A358" s="229" t="s">
        <v>417</v>
      </c>
      <c r="B358" s="230"/>
      <c r="C358" s="231"/>
      <c r="D358" s="102" t="s">
        <v>127</v>
      </c>
      <c r="E358" s="103">
        <v>800000</v>
      </c>
      <c r="F358" s="104">
        <v>1</v>
      </c>
      <c r="G358" s="105">
        <f>+F358*E358</f>
        <v>800000</v>
      </c>
    </row>
    <row r="359" spans="1:7">
      <c r="A359" s="232"/>
      <c r="B359" s="233"/>
      <c r="C359" s="234"/>
      <c r="D359" s="102"/>
      <c r="E359" s="103"/>
      <c r="F359" s="106"/>
      <c r="G359" s="105"/>
    </row>
    <row r="360" spans="1:7">
      <c r="A360" s="232"/>
      <c r="B360" s="233"/>
      <c r="C360" s="234"/>
      <c r="D360" s="102"/>
      <c r="E360" s="103"/>
      <c r="F360" s="106"/>
      <c r="G360" s="105"/>
    </row>
    <row r="361" spans="1:7">
      <c r="A361" s="232"/>
      <c r="B361" s="233"/>
      <c r="C361" s="234"/>
      <c r="D361" s="102"/>
      <c r="E361" s="103"/>
      <c r="F361" s="104"/>
      <c r="G361" s="105"/>
    </row>
    <row r="362" spans="1:7">
      <c r="A362" s="65"/>
      <c r="B362" s="65"/>
      <c r="C362" s="65"/>
      <c r="D362" s="69"/>
      <c r="E362" s="53"/>
      <c r="F362" s="68"/>
      <c r="G362" s="88"/>
    </row>
    <row r="363" spans="1:7">
      <c r="A363" s="65"/>
      <c r="B363" s="65"/>
      <c r="C363" s="65"/>
      <c r="D363" s="69"/>
      <c r="E363" s="53"/>
      <c r="F363" s="68"/>
      <c r="G363" s="88"/>
    </row>
    <row r="364" spans="1:7">
      <c r="A364" s="66"/>
      <c r="B364" s="66"/>
      <c r="C364" s="66"/>
      <c r="D364" s="66"/>
      <c r="E364" s="66"/>
      <c r="F364" s="67" t="s">
        <v>36</v>
      </c>
      <c r="G364" s="88">
        <f>SUM(G358:G363)</f>
        <v>800000</v>
      </c>
    </row>
    <row r="365" spans="1:7" ht="15" thickBot="1">
      <c r="A365" s="66"/>
      <c r="B365" s="66"/>
      <c r="C365" s="66"/>
      <c r="D365" s="66"/>
      <c r="E365" s="66"/>
      <c r="F365" s="66"/>
      <c r="G365" s="94"/>
    </row>
    <row r="366" spans="1:7" ht="15" thickBot="1">
      <c r="A366" s="245" t="s">
        <v>87</v>
      </c>
      <c r="B366" s="246"/>
      <c r="C366" s="246"/>
      <c r="D366" s="246"/>
      <c r="E366" s="246"/>
      <c r="F366" s="246"/>
      <c r="G366" s="247"/>
    </row>
    <row r="367" spans="1:7">
      <c r="A367" s="70" t="s">
        <v>88</v>
      </c>
      <c r="B367" s="71" t="s">
        <v>89</v>
      </c>
      <c r="C367" s="71" t="s">
        <v>90</v>
      </c>
      <c r="D367" s="71" t="s">
        <v>91</v>
      </c>
      <c r="E367" s="71" t="s">
        <v>80</v>
      </c>
      <c r="F367" s="71" t="s">
        <v>81</v>
      </c>
      <c r="G367" s="95"/>
    </row>
    <row r="368" spans="1:7">
      <c r="A368" s="50" t="str">
        <f>+MO!$A$5</f>
        <v>Oficial</v>
      </c>
      <c r="B368" s="53">
        <f>+MO!$B$7</f>
        <v>140000</v>
      </c>
      <c r="C368" s="54">
        <v>1.85</v>
      </c>
      <c r="D368" s="52">
        <f>SUM(B368*C368)</f>
        <v>259000</v>
      </c>
      <c r="E368" s="53">
        <f>+D368/8</f>
        <v>32375</v>
      </c>
      <c r="F368" s="55">
        <v>6</v>
      </c>
      <c r="G368" s="92">
        <f>+D368/F368</f>
        <v>43166.666666666664</v>
      </c>
    </row>
    <row r="369" spans="1:7">
      <c r="A369" s="65" t="s">
        <v>384</v>
      </c>
      <c r="B369" s="51">
        <f>+MO!$B$6*3</f>
        <v>130000</v>
      </c>
      <c r="C369" s="54">
        <v>1.85</v>
      </c>
      <c r="D369" s="52">
        <f>SUM(B369*C369)</f>
        <v>240500</v>
      </c>
      <c r="E369" s="53">
        <f>+D369/8</f>
        <v>30062.5</v>
      </c>
      <c r="F369" s="55">
        <f>+F368</f>
        <v>6</v>
      </c>
      <c r="G369" s="92">
        <f>+D369/F369</f>
        <v>40083.333333333336</v>
      </c>
    </row>
    <row r="370" spans="1:7">
      <c r="A370" s="65"/>
      <c r="B370" s="65"/>
      <c r="C370" s="65"/>
      <c r="D370" s="57"/>
      <c r="E370" s="65"/>
      <c r="F370" s="65"/>
      <c r="G370" s="88"/>
    </row>
    <row r="371" spans="1:7">
      <c r="A371" s="65"/>
      <c r="B371" s="65"/>
      <c r="C371" s="65"/>
      <c r="D371" s="57"/>
      <c r="E371" s="65"/>
      <c r="F371" s="65"/>
      <c r="G371" s="88"/>
    </row>
    <row r="372" spans="1:7">
      <c r="A372" s="66"/>
      <c r="B372" s="66"/>
      <c r="C372" s="66"/>
      <c r="D372" s="66"/>
      <c r="E372" s="66"/>
      <c r="F372" s="67" t="s">
        <v>36</v>
      </c>
      <c r="G372" s="93">
        <f>SUM(G368:G371)</f>
        <v>83250</v>
      </c>
    </row>
    <row r="373" spans="1:7" ht="15" thickBot="1">
      <c r="A373" s="66"/>
      <c r="B373" s="66"/>
      <c r="C373" s="66"/>
      <c r="D373" s="44"/>
      <c r="E373" s="66"/>
      <c r="F373" s="66"/>
      <c r="G373" s="94"/>
    </row>
    <row r="374" spans="1:7" ht="15" thickBot="1">
      <c r="A374" s="238" t="s">
        <v>92</v>
      </c>
      <c r="B374" s="239"/>
      <c r="C374" s="239"/>
      <c r="D374" s="239"/>
      <c r="E374" s="239"/>
      <c r="F374" s="239"/>
      <c r="G374" s="240"/>
    </row>
    <row r="375" spans="1:7" ht="15" thickBot="1">
      <c r="A375" s="241" t="s">
        <v>93</v>
      </c>
      <c r="B375" s="242"/>
      <c r="C375" s="62" t="s">
        <v>64</v>
      </c>
      <c r="D375" s="62" t="s">
        <v>94</v>
      </c>
      <c r="E375" s="62" t="s">
        <v>95</v>
      </c>
      <c r="F375" s="62" t="s">
        <v>81</v>
      </c>
      <c r="G375" s="90"/>
    </row>
    <row r="376" spans="1:7">
      <c r="A376" s="243"/>
      <c r="B376" s="244"/>
      <c r="C376" s="45"/>
      <c r="D376" s="46"/>
      <c r="E376" s="46"/>
      <c r="F376" s="47"/>
      <c r="G376" s="91"/>
    </row>
    <row r="377" spans="1:7">
      <c r="A377" s="277"/>
      <c r="B377" s="278"/>
      <c r="C377" s="65"/>
      <c r="D377" s="65"/>
      <c r="E377" s="65"/>
      <c r="F377" s="65"/>
      <c r="G377" s="88"/>
    </row>
    <row r="378" spans="1:7">
      <c r="A378" s="277"/>
      <c r="B378" s="278"/>
      <c r="C378" s="65"/>
      <c r="D378" s="65"/>
      <c r="E378" s="65"/>
      <c r="F378" s="65"/>
      <c r="G378" s="88"/>
    </row>
    <row r="379" spans="1:7">
      <c r="A379" s="66"/>
      <c r="B379" s="66"/>
      <c r="C379" s="66"/>
      <c r="D379" s="66"/>
      <c r="E379" s="66"/>
      <c r="F379" s="67" t="s">
        <v>36</v>
      </c>
      <c r="G379" s="93"/>
    </row>
    <row r="380" spans="1:7" ht="15" thickBot="1">
      <c r="A380" s="66"/>
      <c r="B380" s="66"/>
      <c r="C380" s="66"/>
      <c r="D380" s="66"/>
      <c r="E380" s="66"/>
      <c r="F380" s="66"/>
      <c r="G380" s="94"/>
    </row>
    <row r="381" spans="1:7" ht="15" thickBot="1">
      <c r="B381" s="72"/>
      <c r="C381" s="72"/>
      <c r="D381" s="72"/>
      <c r="E381" s="73" t="s">
        <v>96</v>
      </c>
      <c r="F381" s="74"/>
      <c r="G381" s="96">
        <f>+ROUND(G379+G372+G364+G354,0)</f>
        <v>891575</v>
      </c>
    </row>
    <row r="382" spans="1:7" ht="15" thickBot="1">
      <c r="A382" s="75" t="s">
        <v>97</v>
      </c>
      <c r="B382" s="75"/>
      <c r="D382" s="72"/>
      <c r="E382" s="72"/>
      <c r="F382" s="72"/>
      <c r="G382" s="97"/>
    </row>
    <row r="383" spans="1:7">
      <c r="A383" s="76"/>
      <c r="B383" s="77" t="s">
        <v>98</v>
      </c>
      <c r="C383" s="77"/>
      <c r="D383" s="77"/>
      <c r="E383" s="89" t="s">
        <v>99</v>
      </c>
      <c r="F383" s="78" t="s">
        <v>100</v>
      </c>
      <c r="G383" s="98"/>
    </row>
    <row r="384" spans="1:7">
      <c r="A384" s="79" t="s">
        <v>23</v>
      </c>
      <c r="B384" s="80"/>
      <c r="C384" s="81"/>
      <c r="D384" s="81"/>
      <c r="E384" s="195">
        <v>0.23</v>
      </c>
      <c r="F384" s="82">
        <f>+E384*G381</f>
        <v>205062.25</v>
      </c>
      <c r="G384" s="99"/>
    </row>
    <row r="385" spans="1:7">
      <c r="A385" s="79" t="s">
        <v>101</v>
      </c>
      <c r="B385" s="80"/>
      <c r="C385" s="81"/>
      <c r="D385" s="81"/>
      <c r="E385" s="195">
        <v>0.02</v>
      </c>
      <c r="F385" s="82">
        <f>+E385*G381</f>
        <v>17831.5</v>
      </c>
      <c r="G385" s="99"/>
    </row>
    <row r="386" spans="1:7" ht="15" thickBot="1">
      <c r="A386" s="83" t="s">
        <v>24</v>
      </c>
      <c r="B386" s="178"/>
      <c r="C386" s="179"/>
      <c r="D386" s="179"/>
      <c r="E386" s="196">
        <v>0.05</v>
      </c>
      <c r="F386" s="84">
        <f>+E386*G381</f>
        <v>44578.75</v>
      </c>
      <c r="G386" s="100"/>
    </row>
    <row r="387" spans="1:7" ht="15" thickBot="1">
      <c r="B387" s="72"/>
      <c r="C387" s="72"/>
      <c r="D387" s="72"/>
      <c r="E387" s="72"/>
      <c r="F387" s="85" t="s">
        <v>102</v>
      </c>
      <c r="G387" s="100">
        <f>SUM(F384:F386)</f>
        <v>267472.5</v>
      </c>
    </row>
    <row r="388" spans="1:7" ht="15" thickBot="1">
      <c r="B388" s="72"/>
      <c r="C388" s="72"/>
      <c r="D388" s="72"/>
      <c r="E388" s="72"/>
      <c r="F388" s="72"/>
      <c r="G388" s="97"/>
    </row>
    <row r="389" spans="1:7" ht="15" thickBot="1">
      <c r="D389" s="72"/>
      <c r="E389" s="74"/>
      <c r="F389" s="74"/>
      <c r="G389" s="101">
        <f>ROUND((G381+G387),0)</f>
        <v>1159048</v>
      </c>
    </row>
    <row r="390" spans="1:7" ht="15" thickBot="1"/>
    <row r="391" spans="1:7" ht="15" thickBot="1">
      <c r="A391" s="257" t="s">
        <v>71</v>
      </c>
      <c r="B391" s="258"/>
      <c r="C391" s="258"/>
      <c r="D391" s="258"/>
      <c r="E391" s="258"/>
      <c r="F391" s="258"/>
      <c r="G391" s="259"/>
    </row>
    <row r="392" spans="1:7">
      <c r="A392" s="260" t="s">
        <v>72</v>
      </c>
      <c r="B392" s="261"/>
      <c r="C392" s="261"/>
      <c r="D392" s="261"/>
      <c r="E392" s="261"/>
      <c r="F392" s="262"/>
      <c r="G392" s="263"/>
    </row>
    <row r="393" spans="1:7">
      <c r="A393" s="266" t="s">
        <v>73</v>
      </c>
      <c r="B393" s="268" t="s">
        <v>412</v>
      </c>
      <c r="C393" s="269"/>
      <c r="D393" s="269"/>
      <c r="E393" s="269"/>
      <c r="F393" s="270"/>
      <c r="G393" s="264"/>
    </row>
    <row r="394" spans="1:7">
      <c r="A394" s="267"/>
      <c r="B394" s="271"/>
      <c r="C394" s="272"/>
      <c r="D394" s="272"/>
      <c r="E394" s="272"/>
      <c r="F394" s="273"/>
      <c r="G394" s="264"/>
    </row>
    <row r="395" spans="1:7">
      <c r="A395" s="56" t="s">
        <v>74</v>
      </c>
      <c r="B395" s="274" t="s">
        <v>315</v>
      </c>
      <c r="C395" s="275"/>
      <c r="D395" s="275"/>
      <c r="E395" s="41">
        <v>5</v>
      </c>
      <c r="F395" s="58" t="s">
        <v>75</v>
      </c>
      <c r="G395" s="264"/>
    </row>
    <row r="396" spans="1:7" ht="30" customHeight="1">
      <c r="A396" s="56" t="s">
        <v>76</v>
      </c>
      <c r="B396" s="276" t="str">
        <f>+PRESUPUESTO!B19</f>
        <v>Suministro e instalación de lavamanos</v>
      </c>
      <c r="C396" s="276"/>
      <c r="D396" s="276"/>
      <c r="E396" s="42">
        <f>+PRESUPUESTO!A19</f>
        <v>5.3</v>
      </c>
      <c r="F396" s="43">
        <v>45407</v>
      </c>
      <c r="G396" s="264"/>
    </row>
    <row r="397" spans="1:7" ht="15" thickBot="1">
      <c r="A397" s="59" t="s">
        <v>0</v>
      </c>
      <c r="B397" s="197">
        <f>+E396</f>
        <v>5.3</v>
      </c>
      <c r="C397" s="60" t="s">
        <v>63</v>
      </c>
      <c r="D397" s="86" t="str">
        <f>+PRESUPUESTO!C19</f>
        <v>und</v>
      </c>
      <c r="E397" s="60" t="s">
        <v>77</v>
      </c>
      <c r="F397" s="61">
        <f>+G438</f>
        <v>509048</v>
      </c>
      <c r="G397" s="265"/>
    </row>
    <row r="398" spans="1:7">
      <c r="A398" s="279"/>
      <c r="B398" s="280"/>
      <c r="C398" s="280"/>
      <c r="D398" s="280"/>
      <c r="E398" s="280"/>
      <c r="F398" s="280"/>
      <c r="G398" s="281"/>
    </row>
    <row r="399" spans="1:7" ht="15" thickBot="1">
      <c r="A399" s="248" t="s">
        <v>78</v>
      </c>
      <c r="B399" s="249"/>
      <c r="C399" s="249"/>
      <c r="D399" s="249"/>
      <c r="E399" s="249"/>
      <c r="F399" s="249"/>
      <c r="G399" s="250"/>
    </row>
    <row r="400" spans="1:7" ht="15" thickBot="1">
      <c r="A400" s="227" t="s">
        <v>7</v>
      </c>
      <c r="B400" s="228"/>
      <c r="C400" s="228"/>
      <c r="D400" s="62" t="s">
        <v>79</v>
      </c>
      <c r="E400" s="63" t="s">
        <v>80</v>
      </c>
      <c r="F400" s="63" t="s">
        <v>81</v>
      </c>
      <c r="G400" s="90"/>
    </row>
    <row r="401" spans="1:7">
      <c r="A401" s="251" t="s">
        <v>159</v>
      </c>
      <c r="B401" s="252"/>
      <c r="C401" s="253"/>
      <c r="D401" s="87"/>
      <c r="E401" s="46" t="s">
        <v>160</v>
      </c>
      <c r="F401" s="46">
        <v>1</v>
      </c>
      <c r="G401" s="91">
        <f>0.1*G421</f>
        <v>8325</v>
      </c>
    </row>
    <row r="402" spans="1:7">
      <c r="A402" s="254"/>
      <c r="B402" s="255"/>
      <c r="C402" s="256"/>
      <c r="D402" s="57"/>
      <c r="E402" s="64"/>
      <c r="F402" s="65"/>
      <c r="G402" s="92"/>
    </row>
    <row r="403" spans="1:7">
      <c r="A403" s="66"/>
      <c r="B403" s="66"/>
      <c r="C403" s="66"/>
      <c r="D403" s="66"/>
      <c r="E403" s="66"/>
      <c r="F403" s="67" t="s">
        <v>36</v>
      </c>
      <c r="G403" s="93">
        <f>SUM(G401:G402)</f>
        <v>8325</v>
      </c>
    </row>
    <row r="404" spans="1:7" ht="15" thickBot="1">
      <c r="A404" s="66"/>
      <c r="B404" s="66"/>
      <c r="C404" s="66"/>
      <c r="D404" s="66"/>
      <c r="E404" s="66"/>
      <c r="F404" s="66"/>
      <c r="G404" s="94"/>
    </row>
    <row r="405" spans="1:7" ht="15" thickBot="1">
      <c r="A405" s="235" t="s">
        <v>86</v>
      </c>
      <c r="B405" s="236"/>
      <c r="C405" s="236"/>
      <c r="D405" s="236"/>
      <c r="E405" s="236"/>
      <c r="F405" s="236"/>
      <c r="G405" s="237"/>
    </row>
    <row r="406" spans="1:7" ht="15" thickBot="1">
      <c r="A406" s="227" t="s">
        <v>7</v>
      </c>
      <c r="B406" s="228"/>
      <c r="C406" s="228"/>
      <c r="D406" s="62" t="s">
        <v>63</v>
      </c>
      <c r="E406" s="62" t="s">
        <v>5</v>
      </c>
      <c r="F406" s="62" t="s">
        <v>2</v>
      </c>
      <c r="G406" s="90"/>
    </row>
    <row r="407" spans="1:7">
      <c r="A407" s="229" t="s">
        <v>419</v>
      </c>
      <c r="B407" s="230"/>
      <c r="C407" s="231"/>
      <c r="D407" s="102" t="s">
        <v>127</v>
      </c>
      <c r="E407" s="103">
        <v>300000</v>
      </c>
      <c r="F407" s="104">
        <v>1</v>
      </c>
      <c r="G407" s="105">
        <f>+F407*E407</f>
        <v>300000</v>
      </c>
    </row>
    <row r="408" spans="1:7">
      <c r="A408" s="232"/>
      <c r="B408" s="233"/>
      <c r="C408" s="234"/>
      <c r="D408" s="102"/>
      <c r="E408" s="103"/>
      <c r="F408" s="106"/>
      <c r="G408" s="105"/>
    </row>
    <row r="409" spans="1:7">
      <c r="A409" s="232"/>
      <c r="B409" s="233"/>
      <c r="C409" s="234"/>
      <c r="D409" s="102"/>
      <c r="E409" s="103"/>
      <c r="F409" s="106"/>
      <c r="G409" s="105"/>
    </row>
    <row r="410" spans="1:7">
      <c r="A410" s="232"/>
      <c r="B410" s="233"/>
      <c r="C410" s="234"/>
      <c r="D410" s="102"/>
      <c r="E410" s="103"/>
      <c r="F410" s="104"/>
      <c r="G410" s="105"/>
    </row>
    <row r="411" spans="1:7">
      <c r="A411" s="65"/>
      <c r="B411" s="65"/>
      <c r="C411" s="65"/>
      <c r="D411" s="69"/>
      <c r="E411" s="53"/>
      <c r="F411" s="68"/>
      <c r="G411" s="88"/>
    </row>
    <row r="412" spans="1:7">
      <c r="A412" s="65"/>
      <c r="B412" s="65"/>
      <c r="C412" s="65"/>
      <c r="D412" s="69"/>
      <c r="E412" s="53"/>
      <c r="F412" s="68"/>
      <c r="G412" s="88"/>
    </row>
    <row r="413" spans="1:7">
      <c r="A413" s="66"/>
      <c r="B413" s="66"/>
      <c r="C413" s="66"/>
      <c r="D413" s="66"/>
      <c r="E413" s="66"/>
      <c r="F413" s="67" t="s">
        <v>36</v>
      </c>
      <c r="G413" s="88">
        <f>SUM(G407:G412)</f>
        <v>300000</v>
      </c>
    </row>
    <row r="414" spans="1:7" ht="15" thickBot="1">
      <c r="A414" s="66"/>
      <c r="B414" s="66"/>
      <c r="C414" s="66"/>
      <c r="D414" s="66"/>
      <c r="E414" s="66"/>
      <c r="F414" s="66"/>
      <c r="G414" s="94"/>
    </row>
    <row r="415" spans="1:7" ht="15" thickBot="1">
      <c r="A415" s="245" t="s">
        <v>87</v>
      </c>
      <c r="B415" s="246"/>
      <c r="C415" s="246"/>
      <c r="D415" s="246"/>
      <c r="E415" s="246"/>
      <c r="F415" s="246"/>
      <c r="G415" s="247"/>
    </row>
    <row r="416" spans="1:7">
      <c r="A416" s="70" t="s">
        <v>88</v>
      </c>
      <c r="B416" s="71" t="s">
        <v>89</v>
      </c>
      <c r="C416" s="71" t="s">
        <v>90</v>
      </c>
      <c r="D416" s="71" t="s">
        <v>91</v>
      </c>
      <c r="E416" s="71" t="s">
        <v>80</v>
      </c>
      <c r="F416" s="71" t="s">
        <v>81</v>
      </c>
      <c r="G416" s="95"/>
    </row>
    <row r="417" spans="1:7">
      <c r="A417" s="50" t="str">
        <f>+MO!$A$5</f>
        <v>Oficial</v>
      </c>
      <c r="B417" s="53">
        <f>+MO!$B$7</f>
        <v>140000</v>
      </c>
      <c r="C417" s="54">
        <v>1.85</v>
      </c>
      <c r="D417" s="52">
        <f>SUM(B417*C417)</f>
        <v>259000</v>
      </c>
      <c r="E417" s="53">
        <f>+D417/8</f>
        <v>32375</v>
      </c>
      <c r="F417" s="55">
        <v>6</v>
      </c>
      <c r="G417" s="92">
        <f>+D417/F417</f>
        <v>43166.666666666664</v>
      </c>
    </row>
    <row r="418" spans="1:7">
      <c r="A418" s="65" t="s">
        <v>384</v>
      </c>
      <c r="B418" s="51">
        <f>+MO!$B$6*3</f>
        <v>130000</v>
      </c>
      <c r="C418" s="54">
        <v>1.85</v>
      </c>
      <c r="D418" s="52">
        <f>SUM(B418*C418)</f>
        <v>240500</v>
      </c>
      <c r="E418" s="53">
        <f>+D418/8</f>
        <v>30062.5</v>
      </c>
      <c r="F418" s="55">
        <f>+F417</f>
        <v>6</v>
      </c>
      <c r="G418" s="92">
        <f>+D418/F418</f>
        <v>40083.333333333336</v>
      </c>
    </row>
    <row r="419" spans="1:7">
      <c r="A419" s="65"/>
      <c r="B419" s="65"/>
      <c r="C419" s="65"/>
      <c r="D419" s="57"/>
      <c r="E419" s="65"/>
      <c r="F419" s="65"/>
      <c r="G419" s="88"/>
    </row>
    <row r="420" spans="1:7">
      <c r="A420" s="65"/>
      <c r="B420" s="65"/>
      <c r="C420" s="65"/>
      <c r="D420" s="57"/>
      <c r="E420" s="65"/>
      <c r="F420" s="65"/>
      <c r="G420" s="88"/>
    </row>
    <row r="421" spans="1:7">
      <c r="A421" s="66"/>
      <c r="B421" s="66"/>
      <c r="C421" s="66"/>
      <c r="D421" s="66"/>
      <c r="E421" s="66"/>
      <c r="F421" s="67" t="s">
        <v>36</v>
      </c>
      <c r="G421" s="93">
        <f>SUM(G417:G420)</f>
        <v>83250</v>
      </c>
    </row>
    <row r="422" spans="1:7" ht="15" thickBot="1">
      <c r="A422" s="66"/>
      <c r="B422" s="66"/>
      <c r="C422" s="66"/>
      <c r="D422" s="44"/>
      <c r="E422" s="66"/>
      <c r="F422" s="66"/>
      <c r="G422" s="94"/>
    </row>
    <row r="423" spans="1:7" ht="15" thickBot="1">
      <c r="A423" s="238" t="s">
        <v>92</v>
      </c>
      <c r="B423" s="239"/>
      <c r="C423" s="239"/>
      <c r="D423" s="239"/>
      <c r="E423" s="239"/>
      <c r="F423" s="239"/>
      <c r="G423" s="240"/>
    </row>
    <row r="424" spans="1:7" ht="15" thickBot="1">
      <c r="A424" s="241" t="s">
        <v>93</v>
      </c>
      <c r="B424" s="242"/>
      <c r="C424" s="62" t="s">
        <v>64</v>
      </c>
      <c r="D424" s="62" t="s">
        <v>94</v>
      </c>
      <c r="E424" s="62" t="s">
        <v>95</v>
      </c>
      <c r="F424" s="62" t="s">
        <v>81</v>
      </c>
      <c r="G424" s="90"/>
    </row>
    <row r="425" spans="1:7">
      <c r="A425" s="243"/>
      <c r="B425" s="244"/>
      <c r="C425" s="45"/>
      <c r="D425" s="46"/>
      <c r="E425" s="46"/>
      <c r="F425" s="47"/>
      <c r="G425" s="91"/>
    </row>
    <row r="426" spans="1:7">
      <c r="A426" s="277"/>
      <c r="B426" s="278"/>
      <c r="C426" s="65"/>
      <c r="D426" s="65"/>
      <c r="E426" s="65"/>
      <c r="F426" s="65"/>
      <c r="G426" s="88"/>
    </row>
    <row r="427" spans="1:7">
      <c r="A427" s="277"/>
      <c r="B427" s="278"/>
      <c r="C427" s="65"/>
      <c r="D427" s="65"/>
      <c r="E427" s="65"/>
      <c r="F427" s="65"/>
      <c r="G427" s="88"/>
    </row>
    <row r="428" spans="1:7">
      <c r="A428" s="66"/>
      <c r="B428" s="66"/>
      <c r="C428" s="66"/>
      <c r="D428" s="66"/>
      <c r="E428" s="66"/>
      <c r="F428" s="67" t="s">
        <v>36</v>
      </c>
      <c r="G428" s="93"/>
    </row>
    <row r="429" spans="1:7" ht="15" thickBot="1">
      <c r="A429" s="66"/>
      <c r="B429" s="66"/>
      <c r="C429" s="66"/>
      <c r="D429" s="66"/>
      <c r="E429" s="66"/>
      <c r="F429" s="66"/>
      <c r="G429" s="94"/>
    </row>
    <row r="430" spans="1:7" ht="15" thickBot="1">
      <c r="B430" s="72"/>
      <c r="C430" s="72"/>
      <c r="D430" s="72"/>
      <c r="E430" s="73" t="s">
        <v>96</v>
      </c>
      <c r="F430" s="74"/>
      <c r="G430" s="96">
        <f>+ROUND(G428+G421+G413+G403,0)</f>
        <v>391575</v>
      </c>
    </row>
    <row r="431" spans="1:7" ht="15" thickBot="1">
      <c r="A431" s="75" t="s">
        <v>97</v>
      </c>
      <c r="B431" s="75"/>
      <c r="D431" s="72"/>
      <c r="E431" s="72"/>
      <c r="F431" s="72"/>
      <c r="G431" s="97"/>
    </row>
    <row r="432" spans="1:7">
      <c r="A432" s="76"/>
      <c r="B432" s="77" t="s">
        <v>98</v>
      </c>
      <c r="C432" s="77"/>
      <c r="D432" s="77"/>
      <c r="E432" s="89" t="s">
        <v>99</v>
      </c>
      <c r="F432" s="78" t="s">
        <v>100</v>
      </c>
      <c r="G432" s="98"/>
    </row>
    <row r="433" spans="1:7">
      <c r="A433" s="79" t="s">
        <v>23</v>
      </c>
      <c r="B433" s="80"/>
      <c r="C433" s="81"/>
      <c r="D433" s="81"/>
      <c r="E433" s="195">
        <v>0.23</v>
      </c>
      <c r="F433" s="82">
        <f>+E433*G430</f>
        <v>90062.25</v>
      </c>
      <c r="G433" s="99"/>
    </row>
    <row r="434" spans="1:7">
      <c r="A434" s="79" t="s">
        <v>101</v>
      </c>
      <c r="B434" s="80"/>
      <c r="C434" s="81"/>
      <c r="D434" s="81"/>
      <c r="E434" s="195">
        <v>0.02</v>
      </c>
      <c r="F434" s="82">
        <f>+E434*G430</f>
        <v>7831.5</v>
      </c>
      <c r="G434" s="99"/>
    </row>
    <row r="435" spans="1:7" ht="15" thickBot="1">
      <c r="A435" s="83" t="s">
        <v>24</v>
      </c>
      <c r="B435" s="178"/>
      <c r="C435" s="179"/>
      <c r="D435" s="179"/>
      <c r="E435" s="196">
        <v>0.05</v>
      </c>
      <c r="F435" s="84">
        <f>+E435*G430</f>
        <v>19578.75</v>
      </c>
      <c r="G435" s="100"/>
    </row>
    <row r="436" spans="1:7" ht="15" thickBot="1">
      <c r="B436" s="72"/>
      <c r="C436" s="72"/>
      <c r="D436" s="72"/>
      <c r="E436" s="72"/>
      <c r="F436" s="85" t="s">
        <v>102</v>
      </c>
      <c r="G436" s="100">
        <f>SUM(F433:F435)</f>
        <v>117472.5</v>
      </c>
    </row>
    <row r="437" spans="1:7" ht="15" thickBot="1">
      <c r="B437" s="72"/>
      <c r="C437" s="72"/>
      <c r="D437" s="72"/>
      <c r="E437" s="72"/>
      <c r="F437" s="72"/>
      <c r="G437" s="97"/>
    </row>
    <row r="438" spans="1:7" ht="15" thickBot="1">
      <c r="D438" s="72"/>
      <c r="E438" s="74"/>
      <c r="F438" s="74"/>
      <c r="G438" s="101">
        <f>ROUND((G430+G436),0)</f>
        <v>509048</v>
      </c>
    </row>
    <row r="439" spans="1:7" ht="15" thickBot="1">
      <c r="D439" s="72"/>
      <c r="E439" s="74"/>
      <c r="F439" s="74"/>
      <c r="G439" s="107"/>
    </row>
    <row r="440" spans="1:7" ht="15" thickBot="1">
      <c r="A440" s="257" t="s">
        <v>71</v>
      </c>
      <c r="B440" s="258"/>
      <c r="C440" s="258"/>
      <c r="D440" s="258"/>
      <c r="E440" s="258"/>
      <c r="F440" s="258"/>
      <c r="G440" s="259"/>
    </row>
    <row r="441" spans="1:7">
      <c r="A441" s="260" t="s">
        <v>72</v>
      </c>
      <c r="B441" s="261"/>
      <c r="C441" s="261"/>
      <c r="D441" s="261"/>
      <c r="E441" s="261"/>
      <c r="F441" s="262"/>
      <c r="G441" s="263"/>
    </row>
    <row r="442" spans="1:7">
      <c r="A442" s="266" t="s">
        <v>73</v>
      </c>
      <c r="B442" s="268" t="s">
        <v>412</v>
      </c>
      <c r="C442" s="269"/>
      <c r="D442" s="269"/>
      <c r="E442" s="269"/>
      <c r="F442" s="270"/>
      <c r="G442" s="264"/>
    </row>
    <row r="443" spans="1:7">
      <c r="A443" s="267"/>
      <c r="B443" s="271"/>
      <c r="C443" s="272"/>
      <c r="D443" s="272"/>
      <c r="E443" s="272"/>
      <c r="F443" s="273"/>
      <c r="G443" s="264"/>
    </row>
    <row r="444" spans="1:7">
      <c r="A444" s="56" t="s">
        <v>74</v>
      </c>
      <c r="B444" s="274" t="s">
        <v>315</v>
      </c>
      <c r="C444" s="275"/>
      <c r="D444" s="275"/>
      <c r="E444" s="41">
        <v>5</v>
      </c>
      <c r="F444" s="58" t="s">
        <v>75</v>
      </c>
      <c r="G444" s="264"/>
    </row>
    <row r="445" spans="1:7" ht="30" customHeight="1">
      <c r="A445" s="56" t="s">
        <v>76</v>
      </c>
      <c r="B445" s="276" t="str">
        <f>+PRESUPUESTO!B20</f>
        <v>Suministro e instalación de dispensador de papel</v>
      </c>
      <c r="C445" s="276"/>
      <c r="D445" s="276"/>
      <c r="E445" s="42">
        <f>+PRESUPUESTO!A20</f>
        <v>5.4</v>
      </c>
      <c r="F445" s="43">
        <v>45407</v>
      </c>
      <c r="G445" s="264"/>
    </row>
    <row r="446" spans="1:7" ht="15" thickBot="1">
      <c r="A446" s="59" t="s">
        <v>0</v>
      </c>
      <c r="B446" s="197">
        <f>+E445</f>
        <v>5.4</v>
      </c>
      <c r="C446" s="60" t="s">
        <v>63</v>
      </c>
      <c r="D446" s="86" t="str">
        <f>+PRESUPUESTO!C20</f>
        <v>und</v>
      </c>
      <c r="E446" s="60" t="s">
        <v>77</v>
      </c>
      <c r="F446" s="61">
        <f>+G487</f>
        <v>664365</v>
      </c>
      <c r="G446" s="265"/>
    </row>
    <row r="447" spans="1:7">
      <c r="A447" s="279"/>
      <c r="B447" s="280"/>
      <c r="C447" s="280"/>
      <c r="D447" s="280"/>
      <c r="E447" s="280"/>
      <c r="F447" s="280"/>
      <c r="G447" s="281"/>
    </row>
    <row r="448" spans="1:7" ht="15" thickBot="1">
      <c r="A448" s="248" t="s">
        <v>78</v>
      </c>
      <c r="B448" s="249"/>
      <c r="C448" s="249"/>
      <c r="D448" s="249"/>
      <c r="E448" s="249"/>
      <c r="F448" s="249"/>
      <c r="G448" s="250"/>
    </row>
    <row r="449" spans="1:7" ht="15" thickBot="1">
      <c r="A449" s="227" t="s">
        <v>7</v>
      </c>
      <c r="B449" s="228"/>
      <c r="C449" s="228"/>
      <c r="D449" s="62" t="s">
        <v>79</v>
      </c>
      <c r="E449" s="63" t="s">
        <v>80</v>
      </c>
      <c r="F449" s="63" t="s">
        <v>81</v>
      </c>
      <c r="G449" s="90"/>
    </row>
    <row r="450" spans="1:7">
      <c r="A450" s="251" t="s">
        <v>159</v>
      </c>
      <c r="B450" s="252"/>
      <c r="C450" s="253"/>
      <c r="D450" s="87"/>
      <c r="E450" s="46" t="s">
        <v>160</v>
      </c>
      <c r="F450" s="46">
        <v>1</v>
      </c>
      <c r="G450" s="91">
        <f>0.1*G470</f>
        <v>5550</v>
      </c>
    </row>
    <row r="451" spans="1:7">
      <c r="A451" s="254"/>
      <c r="B451" s="255"/>
      <c r="C451" s="256"/>
      <c r="D451" s="57"/>
      <c r="E451" s="64"/>
      <c r="F451" s="65"/>
      <c r="G451" s="92"/>
    </row>
    <row r="452" spans="1:7">
      <c r="A452" s="66"/>
      <c r="B452" s="66"/>
      <c r="C452" s="66"/>
      <c r="D452" s="66"/>
      <c r="E452" s="66"/>
      <c r="F452" s="67" t="s">
        <v>36</v>
      </c>
      <c r="G452" s="93">
        <f>SUM(G450:G451)</f>
        <v>5550</v>
      </c>
    </row>
    <row r="453" spans="1:7" ht="15" thickBot="1">
      <c r="A453" s="66"/>
      <c r="B453" s="66"/>
      <c r="C453" s="66"/>
      <c r="D453" s="66"/>
      <c r="E453" s="66"/>
      <c r="F453" s="66"/>
      <c r="G453" s="94"/>
    </row>
    <row r="454" spans="1:7" ht="15" thickBot="1">
      <c r="A454" s="235" t="s">
        <v>86</v>
      </c>
      <c r="B454" s="236"/>
      <c r="C454" s="236"/>
      <c r="D454" s="236"/>
      <c r="E454" s="236"/>
      <c r="F454" s="236"/>
      <c r="G454" s="237"/>
    </row>
    <row r="455" spans="1:7" ht="15" thickBot="1">
      <c r="A455" s="227" t="s">
        <v>7</v>
      </c>
      <c r="B455" s="228"/>
      <c r="C455" s="228"/>
      <c r="D455" s="62" t="s">
        <v>63</v>
      </c>
      <c r="E455" s="62" t="s">
        <v>5</v>
      </c>
      <c r="F455" s="62" t="s">
        <v>2</v>
      </c>
      <c r="G455" s="90"/>
    </row>
    <row r="456" spans="1:7">
      <c r="A456" s="229" t="s">
        <v>420</v>
      </c>
      <c r="B456" s="230"/>
      <c r="C456" s="231"/>
      <c r="D456" s="102" t="s">
        <v>127</v>
      </c>
      <c r="E456" s="103">
        <v>450000</v>
      </c>
      <c r="F456" s="104">
        <v>1</v>
      </c>
      <c r="G456" s="105">
        <f>+F456*E456</f>
        <v>450000</v>
      </c>
    </row>
    <row r="457" spans="1:7">
      <c r="A457" s="232"/>
      <c r="B457" s="233"/>
      <c r="C457" s="234"/>
      <c r="D457" s="102"/>
      <c r="E457" s="103"/>
      <c r="F457" s="106"/>
      <c r="G457" s="105"/>
    </row>
    <row r="458" spans="1:7">
      <c r="A458" s="232"/>
      <c r="B458" s="233"/>
      <c r="C458" s="234"/>
      <c r="D458" s="102"/>
      <c r="E458" s="103"/>
      <c r="F458" s="106"/>
      <c r="G458" s="105"/>
    </row>
    <row r="459" spans="1:7">
      <c r="A459" s="232"/>
      <c r="B459" s="233"/>
      <c r="C459" s="234"/>
      <c r="D459" s="102"/>
      <c r="E459" s="103"/>
      <c r="F459" s="104"/>
      <c r="G459" s="105"/>
    </row>
    <row r="460" spans="1:7">
      <c r="A460" s="65"/>
      <c r="B460" s="65"/>
      <c r="C460" s="65"/>
      <c r="D460" s="69"/>
      <c r="E460" s="53"/>
      <c r="F460" s="68"/>
      <c r="G460" s="88"/>
    </row>
    <row r="461" spans="1:7">
      <c r="A461" s="65"/>
      <c r="B461" s="65"/>
      <c r="C461" s="65"/>
      <c r="D461" s="69"/>
      <c r="E461" s="53"/>
      <c r="F461" s="68"/>
      <c r="G461" s="88"/>
    </row>
    <row r="462" spans="1:7">
      <c r="A462" s="66"/>
      <c r="B462" s="66"/>
      <c r="C462" s="66"/>
      <c r="D462" s="66"/>
      <c r="E462" s="66"/>
      <c r="F462" s="67" t="s">
        <v>36</v>
      </c>
      <c r="G462" s="88">
        <f>SUM(G456:G461)</f>
        <v>450000</v>
      </c>
    </row>
    <row r="463" spans="1:7" ht="15" thickBot="1">
      <c r="A463" s="66"/>
      <c r="B463" s="66"/>
      <c r="C463" s="66"/>
      <c r="D463" s="66"/>
      <c r="E463" s="66"/>
      <c r="F463" s="66"/>
      <c r="G463" s="94"/>
    </row>
    <row r="464" spans="1:7" ht="15" thickBot="1">
      <c r="A464" s="245" t="s">
        <v>87</v>
      </c>
      <c r="B464" s="246"/>
      <c r="C464" s="246"/>
      <c r="D464" s="246"/>
      <c r="E464" s="246"/>
      <c r="F464" s="246"/>
      <c r="G464" s="247"/>
    </row>
    <row r="465" spans="1:7">
      <c r="A465" s="70" t="s">
        <v>88</v>
      </c>
      <c r="B465" s="71" t="s">
        <v>89</v>
      </c>
      <c r="C465" s="71" t="s">
        <v>90</v>
      </c>
      <c r="D465" s="71" t="s">
        <v>91</v>
      </c>
      <c r="E465" s="71" t="s">
        <v>80</v>
      </c>
      <c r="F465" s="71" t="s">
        <v>81</v>
      </c>
      <c r="G465" s="95"/>
    </row>
    <row r="466" spans="1:7">
      <c r="A466" s="50" t="str">
        <f>+MO!$A$5</f>
        <v>Oficial</v>
      </c>
      <c r="B466" s="53">
        <f>+MO!$B$7</f>
        <v>140000</v>
      </c>
      <c r="C466" s="54">
        <v>1.85</v>
      </c>
      <c r="D466" s="52">
        <f>SUM(B466*C466)</f>
        <v>259000</v>
      </c>
      <c r="E466" s="53">
        <f>+D466/8</f>
        <v>32375</v>
      </c>
      <c r="F466" s="55">
        <v>9</v>
      </c>
      <c r="G466" s="92">
        <f>+D466/F466</f>
        <v>28777.777777777777</v>
      </c>
    </row>
    <row r="467" spans="1:7">
      <c r="A467" s="65" t="s">
        <v>384</v>
      </c>
      <c r="B467" s="51">
        <f>+MO!$B$6*3</f>
        <v>130000</v>
      </c>
      <c r="C467" s="54">
        <v>1.85</v>
      </c>
      <c r="D467" s="52">
        <f>SUM(B467*C467)</f>
        <v>240500</v>
      </c>
      <c r="E467" s="53">
        <f>+D467/8</f>
        <v>30062.5</v>
      </c>
      <c r="F467" s="55">
        <f>+F466</f>
        <v>9</v>
      </c>
      <c r="G467" s="92">
        <f>+D467/F467</f>
        <v>26722.222222222223</v>
      </c>
    </row>
    <row r="468" spans="1:7">
      <c r="A468" s="65"/>
      <c r="B468" s="65"/>
      <c r="C468" s="65"/>
      <c r="D468" s="57"/>
      <c r="E468" s="65"/>
      <c r="F468" s="65"/>
      <c r="G468" s="88"/>
    </row>
    <row r="469" spans="1:7">
      <c r="A469" s="65"/>
      <c r="B469" s="65"/>
      <c r="C469" s="65"/>
      <c r="D469" s="57"/>
      <c r="E469" s="65"/>
      <c r="F469" s="65"/>
      <c r="G469" s="88"/>
    </row>
    <row r="470" spans="1:7">
      <c r="A470" s="66"/>
      <c r="B470" s="66"/>
      <c r="C470" s="66"/>
      <c r="D470" s="66"/>
      <c r="E470" s="66"/>
      <c r="F470" s="67" t="s">
        <v>36</v>
      </c>
      <c r="G470" s="93">
        <f>SUM(G466:G469)</f>
        <v>55500</v>
      </c>
    </row>
    <row r="471" spans="1:7" ht="15" thickBot="1">
      <c r="A471" s="66"/>
      <c r="B471" s="66"/>
      <c r="C471" s="66"/>
      <c r="D471" s="44"/>
      <c r="E471" s="66"/>
      <c r="F471" s="66"/>
      <c r="G471" s="94"/>
    </row>
    <row r="472" spans="1:7" ht="15" thickBot="1">
      <c r="A472" s="238" t="s">
        <v>92</v>
      </c>
      <c r="B472" s="239"/>
      <c r="C472" s="239"/>
      <c r="D472" s="239"/>
      <c r="E472" s="239"/>
      <c r="F472" s="239"/>
      <c r="G472" s="240"/>
    </row>
    <row r="473" spans="1:7" ht="15" thickBot="1">
      <c r="A473" s="241" t="s">
        <v>93</v>
      </c>
      <c r="B473" s="242"/>
      <c r="C473" s="62" t="s">
        <v>64</v>
      </c>
      <c r="D473" s="62" t="s">
        <v>94</v>
      </c>
      <c r="E473" s="62" t="s">
        <v>95</v>
      </c>
      <c r="F473" s="62" t="s">
        <v>81</v>
      </c>
      <c r="G473" s="90"/>
    </row>
    <row r="474" spans="1:7">
      <c r="A474" s="243"/>
      <c r="B474" s="244"/>
      <c r="C474" s="45"/>
      <c r="D474" s="46"/>
      <c r="E474" s="46"/>
      <c r="F474" s="47"/>
      <c r="G474" s="91"/>
    </row>
    <row r="475" spans="1:7">
      <c r="A475" s="277"/>
      <c r="B475" s="278"/>
      <c r="C475" s="65"/>
      <c r="D475" s="65"/>
      <c r="E475" s="65"/>
      <c r="F475" s="65"/>
      <c r="G475" s="88"/>
    </row>
    <row r="476" spans="1:7">
      <c r="A476" s="277"/>
      <c r="B476" s="278"/>
      <c r="C476" s="65"/>
      <c r="D476" s="65"/>
      <c r="E476" s="65"/>
      <c r="F476" s="65"/>
      <c r="G476" s="88"/>
    </row>
    <row r="477" spans="1:7">
      <c r="A477" s="66"/>
      <c r="B477" s="66"/>
      <c r="C477" s="66"/>
      <c r="D477" s="66"/>
      <c r="E477" s="66"/>
      <c r="F477" s="67" t="s">
        <v>36</v>
      </c>
      <c r="G477" s="93"/>
    </row>
    <row r="478" spans="1:7" ht="15" thickBot="1">
      <c r="A478" s="66"/>
      <c r="B478" s="66"/>
      <c r="C478" s="66"/>
      <c r="D478" s="66"/>
      <c r="E478" s="66"/>
      <c r="F478" s="66"/>
      <c r="G478" s="94"/>
    </row>
    <row r="479" spans="1:7" ht="15" thickBot="1">
      <c r="B479" s="72"/>
      <c r="C479" s="72"/>
      <c r="D479" s="72"/>
      <c r="E479" s="73" t="s">
        <v>96</v>
      </c>
      <c r="F479" s="74"/>
      <c r="G479" s="96">
        <f>+ROUND(G477+G470+G462+G452,0)</f>
        <v>511050</v>
      </c>
    </row>
    <row r="480" spans="1:7" ht="15" thickBot="1">
      <c r="A480" s="75" t="s">
        <v>97</v>
      </c>
      <c r="B480" s="75"/>
      <c r="D480" s="72"/>
      <c r="E480" s="72"/>
      <c r="F480" s="72"/>
      <c r="G480" s="97"/>
    </row>
    <row r="481" spans="1:7">
      <c r="A481" s="76"/>
      <c r="B481" s="77" t="s">
        <v>98</v>
      </c>
      <c r="C481" s="77"/>
      <c r="D481" s="77"/>
      <c r="E481" s="89" t="s">
        <v>99</v>
      </c>
      <c r="F481" s="78" t="s">
        <v>100</v>
      </c>
      <c r="G481" s="98"/>
    </row>
    <row r="482" spans="1:7">
      <c r="A482" s="79" t="s">
        <v>23</v>
      </c>
      <c r="B482" s="80"/>
      <c r="C482" s="81"/>
      <c r="D482" s="81"/>
      <c r="E482" s="195">
        <v>0.23</v>
      </c>
      <c r="F482" s="82">
        <f>+E482*G479</f>
        <v>117541.5</v>
      </c>
      <c r="G482" s="99"/>
    </row>
    <row r="483" spans="1:7">
      <c r="A483" s="79" t="s">
        <v>101</v>
      </c>
      <c r="B483" s="80"/>
      <c r="C483" s="81"/>
      <c r="D483" s="81"/>
      <c r="E483" s="195">
        <v>0.02</v>
      </c>
      <c r="F483" s="82">
        <f>+E483*G479</f>
        <v>10221</v>
      </c>
      <c r="G483" s="99"/>
    </row>
    <row r="484" spans="1:7" ht="15" thickBot="1">
      <c r="A484" s="83" t="s">
        <v>24</v>
      </c>
      <c r="B484" s="178"/>
      <c r="C484" s="179"/>
      <c r="D484" s="179"/>
      <c r="E484" s="196">
        <v>0.05</v>
      </c>
      <c r="F484" s="84">
        <f>+E484*G479</f>
        <v>25552.5</v>
      </c>
      <c r="G484" s="100"/>
    </row>
    <row r="485" spans="1:7" ht="15" thickBot="1">
      <c r="B485" s="72"/>
      <c r="C485" s="72"/>
      <c r="D485" s="72"/>
      <c r="E485" s="72"/>
      <c r="F485" s="85" t="s">
        <v>102</v>
      </c>
      <c r="G485" s="100">
        <f>SUM(F482:F484)</f>
        <v>153315</v>
      </c>
    </row>
    <row r="486" spans="1:7" ht="15" thickBot="1">
      <c r="B486" s="72"/>
      <c r="C486" s="72"/>
      <c r="D486" s="72"/>
      <c r="E486" s="72"/>
      <c r="F486" s="72"/>
      <c r="G486" s="97"/>
    </row>
    <row r="487" spans="1:7" ht="15" thickBot="1">
      <c r="D487" s="72"/>
      <c r="E487" s="74"/>
      <c r="F487" s="74"/>
      <c r="G487" s="101">
        <f>ROUND((G479+G485),0)</f>
        <v>664365</v>
      </c>
    </row>
    <row r="488" spans="1:7" ht="15" thickBot="1">
      <c r="D488" s="72"/>
      <c r="E488" s="74"/>
      <c r="F488" s="74"/>
      <c r="G488" s="107"/>
    </row>
    <row r="489" spans="1:7" ht="15" thickBot="1">
      <c r="A489" s="257" t="s">
        <v>71</v>
      </c>
      <c r="B489" s="258"/>
      <c r="C489" s="258"/>
      <c r="D489" s="258"/>
      <c r="E489" s="258"/>
      <c r="F489" s="258"/>
      <c r="G489" s="259"/>
    </row>
    <row r="490" spans="1:7">
      <c r="A490" s="260" t="s">
        <v>72</v>
      </c>
      <c r="B490" s="261"/>
      <c r="C490" s="261"/>
      <c r="D490" s="261"/>
      <c r="E490" s="261"/>
      <c r="F490" s="262"/>
      <c r="G490" s="263"/>
    </row>
    <row r="491" spans="1:7">
      <c r="A491" s="266" t="s">
        <v>73</v>
      </c>
      <c r="B491" s="268" t="s">
        <v>412</v>
      </c>
      <c r="C491" s="269"/>
      <c r="D491" s="269"/>
      <c r="E491" s="269"/>
      <c r="F491" s="270"/>
      <c r="G491" s="264"/>
    </row>
    <row r="492" spans="1:7">
      <c r="A492" s="267"/>
      <c r="B492" s="271"/>
      <c r="C492" s="272"/>
      <c r="D492" s="272"/>
      <c r="E492" s="272"/>
      <c r="F492" s="273"/>
      <c r="G492" s="264"/>
    </row>
    <row r="493" spans="1:7">
      <c r="A493" s="56" t="s">
        <v>74</v>
      </c>
      <c r="B493" s="274" t="s">
        <v>315</v>
      </c>
      <c r="C493" s="275"/>
      <c r="D493" s="275"/>
      <c r="E493" s="41">
        <v>5</v>
      </c>
      <c r="F493" s="58" t="s">
        <v>75</v>
      </c>
      <c r="G493" s="264"/>
    </row>
    <row r="494" spans="1:7" ht="30" customHeight="1">
      <c r="A494" s="56" t="s">
        <v>76</v>
      </c>
      <c r="B494" s="276" t="str">
        <f>+PRESUPUESTO!B21</f>
        <v>Suministro e instalación de dispensador de jabon</v>
      </c>
      <c r="C494" s="276"/>
      <c r="D494" s="276"/>
      <c r="E494" s="42">
        <f>+PRESUPUESTO!A21</f>
        <v>5.5</v>
      </c>
      <c r="F494" s="43">
        <v>45407</v>
      </c>
      <c r="G494" s="264"/>
    </row>
    <row r="495" spans="1:7" ht="15" thickBot="1">
      <c r="A495" s="59" t="s">
        <v>0</v>
      </c>
      <c r="B495" s="197">
        <f>+E494</f>
        <v>5.5</v>
      </c>
      <c r="C495" s="60" t="s">
        <v>63</v>
      </c>
      <c r="D495" s="86" t="str">
        <f>+PRESUPUESTO!C21</f>
        <v>und</v>
      </c>
      <c r="E495" s="60" t="s">
        <v>77</v>
      </c>
      <c r="F495" s="61">
        <f>+G536</f>
        <v>599365</v>
      </c>
      <c r="G495" s="265"/>
    </row>
    <row r="496" spans="1:7">
      <c r="A496" s="279"/>
      <c r="B496" s="280"/>
      <c r="C496" s="280"/>
      <c r="D496" s="280"/>
      <c r="E496" s="280"/>
      <c r="F496" s="280"/>
      <c r="G496" s="281"/>
    </row>
    <row r="497" spans="1:7" ht="15" thickBot="1">
      <c r="A497" s="248" t="s">
        <v>78</v>
      </c>
      <c r="B497" s="249"/>
      <c r="C497" s="249"/>
      <c r="D497" s="249"/>
      <c r="E497" s="249"/>
      <c r="F497" s="249"/>
      <c r="G497" s="250"/>
    </row>
    <row r="498" spans="1:7" ht="15" thickBot="1">
      <c r="A498" s="227" t="s">
        <v>7</v>
      </c>
      <c r="B498" s="228"/>
      <c r="C498" s="228"/>
      <c r="D498" s="62" t="s">
        <v>79</v>
      </c>
      <c r="E498" s="63" t="s">
        <v>80</v>
      </c>
      <c r="F498" s="63" t="s">
        <v>81</v>
      </c>
      <c r="G498" s="90"/>
    </row>
    <row r="499" spans="1:7">
      <c r="A499" s="251" t="s">
        <v>159</v>
      </c>
      <c r="B499" s="252"/>
      <c r="C499" s="253"/>
      <c r="D499" s="87"/>
      <c r="E499" s="46" t="s">
        <v>160</v>
      </c>
      <c r="F499" s="46">
        <v>1</v>
      </c>
      <c r="G499" s="91">
        <f>0.1*G519</f>
        <v>5550</v>
      </c>
    </row>
    <row r="500" spans="1:7">
      <c r="A500" s="254"/>
      <c r="B500" s="255"/>
      <c r="C500" s="256"/>
      <c r="D500" s="57"/>
      <c r="E500" s="64"/>
      <c r="F500" s="65"/>
      <c r="G500" s="92"/>
    </row>
    <row r="501" spans="1:7">
      <c r="A501" s="66"/>
      <c r="B501" s="66"/>
      <c r="C501" s="66"/>
      <c r="D501" s="66"/>
      <c r="E501" s="66"/>
      <c r="F501" s="67" t="s">
        <v>36</v>
      </c>
      <c r="G501" s="93">
        <f>SUM(G499:G500)</f>
        <v>5550</v>
      </c>
    </row>
    <row r="502" spans="1:7" ht="15" thickBot="1">
      <c r="A502" s="66"/>
      <c r="B502" s="66"/>
      <c r="C502" s="66"/>
      <c r="D502" s="66"/>
      <c r="E502" s="66"/>
      <c r="F502" s="66"/>
      <c r="G502" s="94"/>
    </row>
    <row r="503" spans="1:7" ht="15" thickBot="1">
      <c r="A503" s="235" t="s">
        <v>86</v>
      </c>
      <c r="B503" s="236"/>
      <c r="C503" s="236"/>
      <c r="D503" s="236"/>
      <c r="E503" s="236"/>
      <c r="F503" s="236"/>
      <c r="G503" s="237"/>
    </row>
    <row r="504" spans="1:7" ht="15" thickBot="1">
      <c r="A504" s="227" t="s">
        <v>7</v>
      </c>
      <c r="B504" s="228"/>
      <c r="C504" s="228"/>
      <c r="D504" s="62" t="s">
        <v>63</v>
      </c>
      <c r="E504" s="62" t="s">
        <v>5</v>
      </c>
      <c r="F504" s="62" t="s">
        <v>2</v>
      </c>
      <c r="G504" s="90"/>
    </row>
    <row r="505" spans="1:7">
      <c r="A505" s="229" t="s">
        <v>421</v>
      </c>
      <c r="B505" s="230"/>
      <c r="C505" s="231"/>
      <c r="D505" s="102" t="s">
        <v>127</v>
      </c>
      <c r="E505" s="103">
        <v>400000</v>
      </c>
      <c r="F505" s="104">
        <v>1</v>
      </c>
      <c r="G505" s="105">
        <f>+F505*E505</f>
        <v>400000</v>
      </c>
    </row>
    <row r="506" spans="1:7">
      <c r="A506" s="232"/>
      <c r="B506" s="233"/>
      <c r="C506" s="234"/>
      <c r="D506" s="102"/>
      <c r="E506" s="103"/>
      <c r="F506" s="106"/>
      <c r="G506" s="105"/>
    </row>
    <row r="507" spans="1:7">
      <c r="A507" s="232"/>
      <c r="B507" s="233"/>
      <c r="C507" s="234"/>
      <c r="D507" s="102"/>
      <c r="E507" s="103"/>
      <c r="F507" s="106"/>
      <c r="G507" s="105"/>
    </row>
    <row r="508" spans="1:7">
      <c r="A508" s="232"/>
      <c r="B508" s="233"/>
      <c r="C508" s="234"/>
      <c r="D508" s="102"/>
      <c r="E508" s="103"/>
      <c r="F508" s="104"/>
      <c r="G508" s="105"/>
    </row>
    <row r="509" spans="1:7">
      <c r="A509" s="65"/>
      <c r="B509" s="65"/>
      <c r="C509" s="65"/>
      <c r="D509" s="69"/>
      <c r="E509" s="53"/>
      <c r="F509" s="68"/>
      <c r="G509" s="88"/>
    </row>
    <row r="510" spans="1:7">
      <c r="A510" s="65"/>
      <c r="B510" s="65"/>
      <c r="C510" s="65"/>
      <c r="D510" s="69"/>
      <c r="E510" s="53"/>
      <c r="F510" s="68"/>
      <c r="G510" s="88"/>
    </row>
    <row r="511" spans="1:7">
      <c r="A511" s="66"/>
      <c r="B511" s="66"/>
      <c r="C511" s="66"/>
      <c r="D511" s="66"/>
      <c r="E511" s="66"/>
      <c r="F511" s="67" t="s">
        <v>36</v>
      </c>
      <c r="G511" s="88">
        <f>SUM(G505:G510)</f>
        <v>400000</v>
      </c>
    </row>
    <row r="512" spans="1:7" ht="15" thickBot="1">
      <c r="A512" s="66"/>
      <c r="B512" s="66"/>
      <c r="C512" s="66"/>
      <c r="D512" s="66"/>
      <c r="E512" s="66"/>
      <c r="F512" s="66"/>
      <c r="G512" s="94"/>
    </row>
    <row r="513" spans="1:7" ht="15" thickBot="1">
      <c r="A513" s="245" t="s">
        <v>87</v>
      </c>
      <c r="B513" s="246"/>
      <c r="C513" s="246"/>
      <c r="D513" s="246"/>
      <c r="E513" s="246"/>
      <c r="F513" s="246"/>
      <c r="G513" s="247"/>
    </row>
    <row r="514" spans="1:7">
      <c r="A514" s="70" t="s">
        <v>88</v>
      </c>
      <c r="B514" s="71" t="s">
        <v>89</v>
      </c>
      <c r="C514" s="71" t="s">
        <v>90</v>
      </c>
      <c r="D514" s="71" t="s">
        <v>91</v>
      </c>
      <c r="E514" s="71" t="s">
        <v>80</v>
      </c>
      <c r="F514" s="71" t="s">
        <v>81</v>
      </c>
      <c r="G514" s="95"/>
    </row>
    <row r="515" spans="1:7">
      <c r="A515" s="50" t="str">
        <f>+MO!$A$5</f>
        <v>Oficial</v>
      </c>
      <c r="B515" s="53">
        <f>+MO!$B$7</f>
        <v>140000</v>
      </c>
      <c r="C515" s="54">
        <v>1.85</v>
      </c>
      <c r="D515" s="52">
        <f>SUM(B515*C515)</f>
        <v>259000</v>
      </c>
      <c r="E515" s="53">
        <f>+D515/8</f>
        <v>32375</v>
      </c>
      <c r="F515" s="55">
        <v>9</v>
      </c>
      <c r="G515" s="92">
        <f>+D515/F515</f>
        <v>28777.777777777777</v>
      </c>
    </row>
    <row r="516" spans="1:7">
      <c r="A516" s="65" t="s">
        <v>384</v>
      </c>
      <c r="B516" s="51">
        <f>+MO!$B$6*3</f>
        <v>130000</v>
      </c>
      <c r="C516" s="54">
        <v>1.85</v>
      </c>
      <c r="D516" s="52">
        <f>SUM(B516*C516)</f>
        <v>240500</v>
      </c>
      <c r="E516" s="53">
        <f>+D516/8</f>
        <v>30062.5</v>
      </c>
      <c r="F516" s="55">
        <f>+F515</f>
        <v>9</v>
      </c>
      <c r="G516" s="92">
        <f>+D516/F516</f>
        <v>26722.222222222223</v>
      </c>
    </row>
    <row r="517" spans="1:7">
      <c r="A517" s="65"/>
      <c r="B517" s="65"/>
      <c r="C517" s="65"/>
      <c r="D517" s="57"/>
      <c r="E517" s="65"/>
      <c r="F517" s="65"/>
      <c r="G517" s="88"/>
    </row>
    <row r="518" spans="1:7">
      <c r="A518" s="65"/>
      <c r="B518" s="65"/>
      <c r="C518" s="65"/>
      <c r="D518" s="57"/>
      <c r="E518" s="65"/>
      <c r="F518" s="65"/>
      <c r="G518" s="88"/>
    </row>
    <row r="519" spans="1:7">
      <c r="A519" s="66"/>
      <c r="B519" s="66"/>
      <c r="C519" s="66"/>
      <c r="D519" s="66"/>
      <c r="E519" s="66"/>
      <c r="F519" s="67" t="s">
        <v>36</v>
      </c>
      <c r="G519" s="93">
        <f>SUM(G515:G518)</f>
        <v>55500</v>
      </c>
    </row>
    <row r="520" spans="1:7" ht="15" thickBot="1">
      <c r="A520" s="66"/>
      <c r="B520" s="66"/>
      <c r="C520" s="66"/>
      <c r="D520" s="44"/>
      <c r="E520" s="66"/>
      <c r="F520" s="66"/>
      <c r="G520" s="94"/>
    </row>
    <row r="521" spans="1:7" ht="15" thickBot="1">
      <c r="A521" s="238" t="s">
        <v>92</v>
      </c>
      <c r="B521" s="239"/>
      <c r="C521" s="239"/>
      <c r="D521" s="239"/>
      <c r="E521" s="239"/>
      <c r="F521" s="239"/>
      <c r="G521" s="240"/>
    </row>
    <row r="522" spans="1:7" ht="15" thickBot="1">
      <c r="A522" s="241" t="s">
        <v>93</v>
      </c>
      <c r="B522" s="242"/>
      <c r="C522" s="62" t="s">
        <v>64</v>
      </c>
      <c r="D522" s="62" t="s">
        <v>94</v>
      </c>
      <c r="E522" s="62" t="s">
        <v>95</v>
      </c>
      <c r="F522" s="62" t="s">
        <v>81</v>
      </c>
      <c r="G522" s="90"/>
    </row>
    <row r="523" spans="1:7">
      <c r="A523" s="243"/>
      <c r="B523" s="244"/>
      <c r="C523" s="45"/>
      <c r="D523" s="46"/>
      <c r="E523" s="46"/>
      <c r="F523" s="47"/>
      <c r="G523" s="91"/>
    </row>
    <row r="524" spans="1:7">
      <c r="A524" s="277"/>
      <c r="B524" s="278"/>
      <c r="C524" s="65"/>
      <c r="D524" s="65"/>
      <c r="E524" s="65"/>
      <c r="F524" s="65"/>
      <c r="G524" s="88"/>
    </row>
    <row r="525" spans="1:7">
      <c r="A525" s="277"/>
      <c r="B525" s="278"/>
      <c r="C525" s="65"/>
      <c r="D525" s="65"/>
      <c r="E525" s="65"/>
      <c r="F525" s="65"/>
      <c r="G525" s="88"/>
    </row>
    <row r="526" spans="1:7">
      <c r="A526" s="66"/>
      <c r="B526" s="66"/>
      <c r="C526" s="66"/>
      <c r="D526" s="66"/>
      <c r="E526" s="66"/>
      <c r="F526" s="67" t="s">
        <v>36</v>
      </c>
      <c r="G526" s="93"/>
    </row>
    <row r="527" spans="1:7" ht="15" thickBot="1">
      <c r="A527" s="66"/>
      <c r="B527" s="66"/>
      <c r="C527" s="66"/>
      <c r="D527" s="66"/>
      <c r="E527" s="66"/>
      <c r="F527" s="66"/>
      <c r="G527" s="94"/>
    </row>
    <row r="528" spans="1:7" ht="15" thickBot="1">
      <c r="B528" s="72"/>
      <c r="C528" s="72"/>
      <c r="D528" s="72"/>
      <c r="E528" s="73" t="s">
        <v>96</v>
      </c>
      <c r="F528" s="74"/>
      <c r="G528" s="96">
        <f>+ROUND(G526+G519+G511+G501,0)</f>
        <v>461050</v>
      </c>
    </row>
    <row r="529" spans="1:7" ht="15" thickBot="1">
      <c r="A529" s="75" t="s">
        <v>97</v>
      </c>
      <c r="B529" s="75"/>
      <c r="D529" s="72"/>
      <c r="E529" s="72"/>
      <c r="F529" s="72"/>
      <c r="G529" s="97"/>
    </row>
    <row r="530" spans="1:7">
      <c r="A530" s="76"/>
      <c r="B530" s="77" t="s">
        <v>98</v>
      </c>
      <c r="C530" s="77"/>
      <c r="D530" s="77"/>
      <c r="E530" s="89" t="s">
        <v>99</v>
      </c>
      <c r="F530" s="78" t="s">
        <v>100</v>
      </c>
      <c r="G530" s="98"/>
    </row>
    <row r="531" spans="1:7">
      <c r="A531" s="79" t="s">
        <v>23</v>
      </c>
      <c r="B531" s="80"/>
      <c r="C531" s="81"/>
      <c r="D531" s="81"/>
      <c r="E531" s="195">
        <v>0.23</v>
      </c>
      <c r="F531" s="82">
        <f>+E531*G528</f>
        <v>106041.5</v>
      </c>
      <c r="G531" s="99"/>
    </row>
    <row r="532" spans="1:7">
      <c r="A532" s="79" t="s">
        <v>101</v>
      </c>
      <c r="B532" s="80"/>
      <c r="C532" s="81"/>
      <c r="D532" s="81"/>
      <c r="E532" s="195">
        <v>0.02</v>
      </c>
      <c r="F532" s="82">
        <f>+E532*G528</f>
        <v>9221</v>
      </c>
      <c r="G532" s="99"/>
    </row>
    <row r="533" spans="1:7" ht="15" thickBot="1">
      <c r="A533" s="83" t="s">
        <v>24</v>
      </c>
      <c r="B533" s="178"/>
      <c r="C533" s="179"/>
      <c r="D533" s="179"/>
      <c r="E533" s="196">
        <v>0.05</v>
      </c>
      <c r="F533" s="84">
        <f>+E533*G528</f>
        <v>23052.5</v>
      </c>
      <c r="G533" s="100"/>
    </row>
    <row r="534" spans="1:7" ht="15" thickBot="1">
      <c r="B534" s="72"/>
      <c r="C534" s="72"/>
      <c r="D534" s="72"/>
      <c r="E534" s="72"/>
      <c r="F534" s="85" t="s">
        <v>102</v>
      </c>
      <c r="G534" s="100">
        <f>SUM(F531:F533)</f>
        <v>138315</v>
      </c>
    </row>
    <row r="535" spans="1:7" ht="15" thickBot="1">
      <c r="B535" s="72"/>
      <c r="C535" s="72"/>
      <c r="D535" s="72"/>
      <c r="E535" s="72"/>
      <c r="F535" s="72"/>
      <c r="G535" s="97"/>
    </row>
    <row r="536" spans="1:7" ht="15" thickBot="1">
      <c r="D536" s="72"/>
      <c r="E536" s="74"/>
      <c r="F536" s="74"/>
      <c r="G536" s="101">
        <f>ROUND((G528+G534),0)</f>
        <v>599365</v>
      </c>
    </row>
    <row r="537" spans="1:7" ht="15" thickBot="1">
      <c r="D537" s="72"/>
      <c r="E537" s="74"/>
      <c r="F537" s="74"/>
      <c r="G537" s="107"/>
    </row>
    <row r="538" spans="1:7" ht="15" thickBot="1">
      <c r="A538" s="257" t="s">
        <v>71</v>
      </c>
      <c r="B538" s="258"/>
      <c r="C538" s="258"/>
      <c r="D538" s="258"/>
      <c r="E538" s="258"/>
      <c r="F538" s="258"/>
      <c r="G538" s="259"/>
    </row>
    <row r="539" spans="1:7">
      <c r="A539" s="260" t="s">
        <v>72</v>
      </c>
      <c r="B539" s="261"/>
      <c r="C539" s="261"/>
      <c r="D539" s="261"/>
      <c r="E539" s="261"/>
      <c r="F539" s="262"/>
      <c r="G539" s="263"/>
    </row>
    <row r="540" spans="1:7">
      <c r="A540" s="266" t="s">
        <v>73</v>
      </c>
      <c r="B540" s="268" t="s">
        <v>412</v>
      </c>
      <c r="C540" s="269"/>
      <c r="D540" s="269"/>
      <c r="E540" s="269"/>
      <c r="F540" s="270"/>
      <c r="G540" s="264"/>
    </row>
    <row r="541" spans="1:7">
      <c r="A541" s="267"/>
      <c r="B541" s="271"/>
      <c r="C541" s="272"/>
      <c r="D541" s="272"/>
      <c r="E541" s="272"/>
      <c r="F541" s="273"/>
      <c r="G541" s="264"/>
    </row>
    <row r="542" spans="1:7">
      <c r="A542" s="56" t="s">
        <v>74</v>
      </c>
      <c r="B542" s="274" t="s">
        <v>315</v>
      </c>
      <c r="C542" s="275"/>
      <c r="D542" s="275"/>
      <c r="E542" s="41">
        <v>5</v>
      </c>
      <c r="F542" s="58" t="s">
        <v>75</v>
      </c>
      <c r="G542" s="264"/>
    </row>
    <row r="543" spans="1:7" ht="30" customHeight="1">
      <c r="A543" s="56" t="s">
        <v>76</v>
      </c>
      <c r="B543" s="276" t="str">
        <f>+PRESUPUESTO!B22</f>
        <v>Suministro e instalación de secador de manos</v>
      </c>
      <c r="C543" s="276"/>
      <c r="D543" s="276"/>
      <c r="E543" s="42">
        <f>+PRESUPUESTO!A22</f>
        <v>5.6</v>
      </c>
      <c r="F543" s="43">
        <v>45407</v>
      </c>
      <c r="G543" s="264"/>
    </row>
    <row r="544" spans="1:7" ht="15" thickBot="1">
      <c r="A544" s="59" t="s">
        <v>0</v>
      </c>
      <c r="B544" s="197">
        <f>+E543</f>
        <v>5.6</v>
      </c>
      <c r="C544" s="60" t="s">
        <v>63</v>
      </c>
      <c r="D544" s="86" t="str">
        <f>+PRESUPUESTO!C22</f>
        <v>und</v>
      </c>
      <c r="E544" s="60" t="s">
        <v>77</v>
      </c>
      <c r="F544" s="61">
        <f>+G585</f>
        <v>1182857</v>
      </c>
      <c r="G544" s="265"/>
    </row>
    <row r="545" spans="1:7">
      <c r="A545" s="279"/>
      <c r="B545" s="280"/>
      <c r="C545" s="280"/>
      <c r="D545" s="280"/>
      <c r="E545" s="280"/>
      <c r="F545" s="280"/>
      <c r="G545" s="281"/>
    </row>
    <row r="546" spans="1:7" ht="15" thickBot="1">
      <c r="A546" s="248" t="s">
        <v>78</v>
      </c>
      <c r="B546" s="249"/>
      <c r="C546" s="249"/>
      <c r="D546" s="249"/>
      <c r="E546" s="249"/>
      <c r="F546" s="249"/>
      <c r="G546" s="250"/>
    </row>
    <row r="547" spans="1:7" ht="15" thickBot="1">
      <c r="A547" s="227" t="s">
        <v>7</v>
      </c>
      <c r="B547" s="228"/>
      <c r="C547" s="228"/>
      <c r="D547" s="62" t="s">
        <v>79</v>
      </c>
      <c r="E547" s="63" t="s">
        <v>80</v>
      </c>
      <c r="F547" s="63" t="s">
        <v>81</v>
      </c>
      <c r="G547" s="90"/>
    </row>
    <row r="548" spans="1:7">
      <c r="A548" s="251" t="s">
        <v>159</v>
      </c>
      <c r="B548" s="252"/>
      <c r="C548" s="253"/>
      <c r="D548" s="87"/>
      <c r="E548" s="46" t="s">
        <v>160</v>
      </c>
      <c r="F548" s="46">
        <v>1</v>
      </c>
      <c r="G548" s="91">
        <f>0.1*G568</f>
        <v>9990</v>
      </c>
    </row>
    <row r="549" spans="1:7">
      <c r="A549" s="254"/>
      <c r="B549" s="255"/>
      <c r="C549" s="256"/>
      <c r="D549" s="57"/>
      <c r="E549" s="64"/>
      <c r="F549" s="65"/>
      <c r="G549" s="92"/>
    </row>
    <row r="550" spans="1:7">
      <c r="A550" s="66"/>
      <c r="B550" s="66"/>
      <c r="C550" s="66"/>
      <c r="D550" s="66"/>
      <c r="E550" s="66"/>
      <c r="F550" s="67" t="s">
        <v>36</v>
      </c>
      <c r="G550" s="93">
        <f>SUM(G548:G549)</f>
        <v>9990</v>
      </c>
    </row>
    <row r="551" spans="1:7" ht="15" thickBot="1">
      <c r="A551" s="66"/>
      <c r="B551" s="66"/>
      <c r="C551" s="66"/>
      <c r="D551" s="66"/>
      <c r="E551" s="66"/>
      <c r="F551" s="66"/>
      <c r="G551" s="94"/>
    </row>
    <row r="552" spans="1:7" ht="15" thickBot="1">
      <c r="A552" s="235" t="s">
        <v>86</v>
      </c>
      <c r="B552" s="236"/>
      <c r="C552" s="236"/>
      <c r="D552" s="236"/>
      <c r="E552" s="236"/>
      <c r="F552" s="236"/>
      <c r="G552" s="237"/>
    </row>
    <row r="553" spans="1:7" ht="15" thickBot="1">
      <c r="A553" s="227" t="s">
        <v>7</v>
      </c>
      <c r="B553" s="228"/>
      <c r="C553" s="228"/>
      <c r="D553" s="62" t="s">
        <v>63</v>
      </c>
      <c r="E553" s="62" t="s">
        <v>5</v>
      </c>
      <c r="F553" s="62" t="s">
        <v>2</v>
      </c>
      <c r="G553" s="90"/>
    </row>
    <row r="554" spans="1:7">
      <c r="A554" s="229" t="s">
        <v>422</v>
      </c>
      <c r="B554" s="230"/>
      <c r="C554" s="231"/>
      <c r="D554" s="102" t="s">
        <v>127</v>
      </c>
      <c r="E554" s="103">
        <v>800000</v>
      </c>
      <c r="F554" s="104">
        <v>1</v>
      </c>
      <c r="G554" s="105">
        <f>+F554*E554</f>
        <v>800000</v>
      </c>
    </row>
    <row r="555" spans="1:7">
      <c r="A555" s="232"/>
      <c r="B555" s="233"/>
      <c r="C555" s="234"/>
      <c r="D555" s="102"/>
      <c r="E555" s="103"/>
      <c r="F555" s="106"/>
      <c r="G555" s="105"/>
    </row>
    <row r="556" spans="1:7">
      <c r="A556" s="232"/>
      <c r="B556" s="233"/>
      <c r="C556" s="234"/>
      <c r="D556" s="102"/>
      <c r="E556" s="103"/>
      <c r="F556" s="106"/>
      <c r="G556" s="105"/>
    </row>
    <row r="557" spans="1:7">
      <c r="A557" s="232"/>
      <c r="B557" s="233"/>
      <c r="C557" s="234"/>
      <c r="D557" s="102"/>
      <c r="E557" s="103"/>
      <c r="F557" s="104"/>
      <c r="G557" s="105"/>
    </row>
    <row r="558" spans="1:7">
      <c r="A558" s="65"/>
      <c r="B558" s="65"/>
      <c r="C558" s="65"/>
      <c r="D558" s="69"/>
      <c r="E558" s="53"/>
      <c r="F558" s="68"/>
      <c r="G558" s="88"/>
    </row>
    <row r="559" spans="1:7">
      <c r="A559" s="65"/>
      <c r="B559" s="65"/>
      <c r="C559" s="65"/>
      <c r="D559" s="69"/>
      <c r="E559" s="53"/>
      <c r="F559" s="68"/>
      <c r="G559" s="88"/>
    </row>
    <row r="560" spans="1:7">
      <c r="A560" s="66"/>
      <c r="B560" s="66"/>
      <c r="C560" s="66"/>
      <c r="D560" s="66"/>
      <c r="E560" s="66"/>
      <c r="F560" s="67" t="s">
        <v>36</v>
      </c>
      <c r="G560" s="88">
        <f>SUM(G554:G559)</f>
        <v>800000</v>
      </c>
    </row>
    <row r="561" spans="1:7" ht="15" thickBot="1">
      <c r="A561" s="66"/>
      <c r="B561" s="66"/>
      <c r="C561" s="66"/>
      <c r="D561" s="66"/>
      <c r="E561" s="66"/>
      <c r="F561" s="66"/>
      <c r="G561" s="94"/>
    </row>
    <row r="562" spans="1:7" ht="15" thickBot="1">
      <c r="A562" s="245" t="s">
        <v>87</v>
      </c>
      <c r="B562" s="246"/>
      <c r="C562" s="246"/>
      <c r="D562" s="246"/>
      <c r="E562" s="246"/>
      <c r="F562" s="246"/>
      <c r="G562" s="247"/>
    </row>
    <row r="563" spans="1:7">
      <c r="A563" s="70" t="s">
        <v>88</v>
      </c>
      <c r="B563" s="71" t="s">
        <v>89</v>
      </c>
      <c r="C563" s="71" t="s">
        <v>90</v>
      </c>
      <c r="D563" s="71" t="s">
        <v>91</v>
      </c>
      <c r="E563" s="71" t="s">
        <v>80</v>
      </c>
      <c r="F563" s="71" t="s">
        <v>81</v>
      </c>
      <c r="G563" s="95"/>
    </row>
    <row r="564" spans="1:7">
      <c r="A564" s="50" t="str">
        <f>+MO!$A$5</f>
        <v>Oficial</v>
      </c>
      <c r="B564" s="53">
        <f>+MO!$B$7</f>
        <v>140000</v>
      </c>
      <c r="C564" s="54">
        <v>1.85</v>
      </c>
      <c r="D564" s="52">
        <f>SUM(B564*C564)</f>
        <v>259000</v>
      </c>
      <c r="E564" s="53">
        <f>+D564/8</f>
        <v>32375</v>
      </c>
      <c r="F564" s="55">
        <v>5</v>
      </c>
      <c r="G564" s="92">
        <f>+D564/F564</f>
        <v>51800</v>
      </c>
    </row>
    <row r="565" spans="1:7">
      <c r="A565" s="65" t="s">
        <v>384</v>
      </c>
      <c r="B565" s="51">
        <f>+MO!$B$6*3</f>
        <v>130000</v>
      </c>
      <c r="C565" s="54">
        <v>1.85</v>
      </c>
      <c r="D565" s="52">
        <f>SUM(B565*C565)</f>
        <v>240500</v>
      </c>
      <c r="E565" s="53">
        <f>+D565/8</f>
        <v>30062.5</v>
      </c>
      <c r="F565" s="55">
        <f>+F564</f>
        <v>5</v>
      </c>
      <c r="G565" s="92">
        <f>+D565/F565</f>
        <v>48100</v>
      </c>
    </row>
    <row r="566" spans="1:7">
      <c r="A566" s="65"/>
      <c r="B566" s="65"/>
      <c r="C566" s="65"/>
      <c r="D566" s="57"/>
      <c r="E566" s="65"/>
      <c r="F566" s="65"/>
      <c r="G566" s="88"/>
    </row>
    <row r="567" spans="1:7">
      <c r="A567" s="65"/>
      <c r="B567" s="65"/>
      <c r="C567" s="65"/>
      <c r="D567" s="57"/>
      <c r="E567" s="65"/>
      <c r="F567" s="65"/>
      <c r="G567" s="88"/>
    </row>
    <row r="568" spans="1:7">
      <c r="A568" s="66"/>
      <c r="B568" s="66"/>
      <c r="C568" s="66"/>
      <c r="D568" s="66"/>
      <c r="E568" s="66"/>
      <c r="F568" s="67" t="s">
        <v>36</v>
      </c>
      <c r="G568" s="93">
        <f>SUM(G564:G567)</f>
        <v>99900</v>
      </c>
    </row>
    <row r="569" spans="1:7" ht="15" thickBot="1">
      <c r="A569" s="66"/>
      <c r="B569" s="66"/>
      <c r="C569" s="66"/>
      <c r="D569" s="44"/>
      <c r="E569" s="66"/>
      <c r="F569" s="66"/>
      <c r="G569" s="94"/>
    </row>
    <row r="570" spans="1:7" ht="15" thickBot="1">
      <c r="A570" s="238" t="s">
        <v>92</v>
      </c>
      <c r="B570" s="239"/>
      <c r="C570" s="239"/>
      <c r="D570" s="239"/>
      <c r="E570" s="239"/>
      <c r="F570" s="239"/>
      <c r="G570" s="240"/>
    </row>
    <row r="571" spans="1:7" ht="15" thickBot="1">
      <c r="A571" s="241" t="s">
        <v>93</v>
      </c>
      <c r="B571" s="242"/>
      <c r="C571" s="62" t="s">
        <v>64</v>
      </c>
      <c r="D571" s="62" t="s">
        <v>94</v>
      </c>
      <c r="E571" s="62" t="s">
        <v>95</v>
      </c>
      <c r="F571" s="62" t="s">
        <v>81</v>
      </c>
      <c r="G571" s="90"/>
    </row>
    <row r="572" spans="1:7">
      <c r="A572" s="243"/>
      <c r="B572" s="244"/>
      <c r="C572" s="45"/>
      <c r="D572" s="46"/>
      <c r="E572" s="46"/>
      <c r="F572" s="47"/>
      <c r="G572" s="91"/>
    </row>
    <row r="573" spans="1:7">
      <c r="A573" s="277"/>
      <c r="B573" s="278"/>
      <c r="C573" s="65"/>
      <c r="D573" s="65"/>
      <c r="E573" s="65"/>
      <c r="F573" s="65"/>
      <c r="G573" s="88"/>
    </row>
    <row r="574" spans="1:7">
      <c r="A574" s="277"/>
      <c r="B574" s="278"/>
      <c r="C574" s="65"/>
      <c r="D574" s="65"/>
      <c r="E574" s="65"/>
      <c r="F574" s="65"/>
      <c r="G574" s="88"/>
    </row>
    <row r="575" spans="1:7">
      <c r="A575" s="66"/>
      <c r="B575" s="66"/>
      <c r="C575" s="66"/>
      <c r="D575" s="66"/>
      <c r="E575" s="66"/>
      <c r="F575" s="67" t="s">
        <v>36</v>
      </c>
      <c r="G575" s="93"/>
    </row>
    <row r="576" spans="1:7" ht="15" thickBot="1">
      <c r="A576" s="66"/>
      <c r="B576" s="66"/>
      <c r="C576" s="66"/>
      <c r="D576" s="66"/>
      <c r="E576" s="66"/>
      <c r="F576" s="66"/>
      <c r="G576" s="94"/>
    </row>
    <row r="577" spans="1:7" ht="15" thickBot="1">
      <c r="B577" s="72"/>
      <c r="C577" s="72"/>
      <c r="D577" s="72"/>
      <c r="E577" s="73" t="s">
        <v>96</v>
      </c>
      <c r="F577" s="74"/>
      <c r="G577" s="96">
        <f>+ROUND(G575+G568+G560+G550,0)</f>
        <v>909890</v>
      </c>
    </row>
    <row r="578" spans="1:7" ht="15" thickBot="1">
      <c r="A578" s="75" t="s">
        <v>97</v>
      </c>
      <c r="B578" s="75"/>
      <c r="D578" s="72"/>
      <c r="E578" s="72"/>
      <c r="F578" s="72"/>
      <c r="G578" s="97"/>
    </row>
    <row r="579" spans="1:7">
      <c r="A579" s="76"/>
      <c r="B579" s="77" t="s">
        <v>98</v>
      </c>
      <c r="C579" s="77"/>
      <c r="D579" s="77"/>
      <c r="E579" s="89" t="s">
        <v>99</v>
      </c>
      <c r="F579" s="78" t="s">
        <v>100</v>
      </c>
      <c r="G579" s="98"/>
    </row>
    <row r="580" spans="1:7">
      <c r="A580" s="79" t="s">
        <v>23</v>
      </c>
      <c r="B580" s="80"/>
      <c r="C580" s="81"/>
      <c r="D580" s="81"/>
      <c r="E580" s="195">
        <v>0.23</v>
      </c>
      <c r="F580" s="82">
        <f>+E580*G577</f>
        <v>209274.7</v>
      </c>
      <c r="G580" s="99"/>
    </row>
    <row r="581" spans="1:7">
      <c r="A581" s="79" t="s">
        <v>101</v>
      </c>
      <c r="B581" s="80"/>
      <c r="C581" s="81"/>
      <c r="D581" s="81"/>
      <c r="E581" s="195">
        <v>0.02</v>
      </c>
      <c r="F581" s="82">
        <f>+E581*G577</f>
        <v>18197.8</v>
      </c>
      <c r="G581" s="99"/>
    </row>
    <row r="582" spans="1:7" ht="15" thickBot="1">
      <c r="A582" s="83" t="s">
        <v>24</v>
      </c>
      <c r="B582" s="178"/>
      <c r="C582" s="179"/>
      <c r="D582" s="179"/>
      <c r="E582" s="196">
        <v>0.05</v>
      </c>
      <c r="F582" s="84">
        <f>+E582*G577</f>
        <v>45494.5</v>
      </c>
      <c r="G582" s="100"/>
    </row>
    <row r="583" spans="1:7" ht="15" thickBot="1">
      <c r="B583" s="72"/>
      <c r="C583" s="72"/>
      <c r="D583" s="72"/>
      <c r="E583" s="72"/>
      <c r="F583" s="85" t="s">
        <v>102</v>
      </c>
      <c r="G583" s="100">
        <f>SUM(F580:F582)</f>
        <v>272967</v>
      </c>
    </row>
    <row r="584" spans="1:7" ht="15" thickBot="1">
      <c r="B584" s="72"/>
      <c r="C584" s="72"/>
      <c r="D584" s="72"/>
      <c r="E584" s="72"/>
      <c r="F584" s="72"/>
      <c r="G584" s="97"/>
    </row>
    <row r="585" spans="1:7" ht="15" thickBot="1">
      <c r="D585" s="72"/>
      <c r="E585" s="74"/>
      <c r="F585" s="74"/>
      <c r="G585" s="101">
        <f>ROUND((G577+G583),0)</f>
        <v>1182857</v>
      </c>
    </row>
    <row r="586" spans="1:7" ht="15" thickBot="1">
      <c r="D586" s="72"/>
      <c r="E586" s="74"/>
      <c r="F586" s="74"/>
      <c r="G586" s="107"/>
    </row>
    <row r="587" spans="1:7" ht="15" thickBot="1">
      <c r="A587" s="257" t="s">
        <v>71</v>
      </c>
      <c r="B587" s="258"/>
      <c r="C587" s="258"/>
      <c r="D587" s="258"/>
      <c r="E587" s="258"/>
      <c r="F587" s="258"/>
      <c r="G587" s="259"/>
    </row>
    <row r="588" spans="1:7">
      <c r="A588" s="260" t="s">
        <v>72</v>
      </c>
      <c r="B588" s="261"/>
      <c r="C588" s="261"/>
      <c r="D588" s="261"/>
      <c r="E588" s="261"/>
      <c r="F588" s="262"/>
      <c r="G588" s="263"/>
    </row>
    <row r="589" spans="1:7">
      <c r="A589" s="266" t="s">
        <v>73</v>
      </c>
      <c r="B589" s="268" t="s">
        <v>412</v>
      </c>
      <c r="C589" s="269"/>
      <c r="D589" s="269"/>
      <c r="E589" s="269"/>
      <c r="F589" s="270"/>
      <c r="G589" s="264"/>
    </row>
    <row r="590" spans="1:7">
      <c r="A590" s="267"/>
      <c r="B590" s="271"/>
      <c r="C590" s="272"/>
      <c r="D590" s="272"/>
      <c r="E590" s="272"/>
      <c r="F590" s="273"/>
      <c r="G590" s="264"/>
    </row>
    <row r="591" spans="1:7">
      <c r="A591" s="56" t="s">
        <v>74</v>
      </c>
      <c r="B591" s="274" t="s">
        <v>315</v>
      </c>
      <c r="C591" s="275"/>
      <c r="D591" s="275"/>
      <c r="E591" s="41">
        <v>5</v>
      </c>
      <c r="F591" s="58" t="s">
        <v>75</v>
      </c>
      <c r="G591" s="264"/>
    </row>
    <row r="592" spans="1:7" ht="30" customHeight="1">
      <c r="A592" s="56" t="s">
        <v>76</v>
      </c>
      <c r="B592" s="276" t="str">
        <f>+PRESUPUESTO!B23</f>
        <v>Suministro e instalación de extractor de olores</v>
      </c>
      <c r="C592" s="276"/>
      <c r="D592" s="276"/>
      <c r="E592" s="42">
        <f>+PRESUPUESTO!A23</f>
        <v>5.7</v>
      </c>
      <c r="F592" s="43">
        <v>45407</v>
      </c>
      <c r="G592" s="264"/>
    </row>
    <row r="593" spans="1:7" ht="15" thickBot="1">
      <c r="A593" s="59" t="s">
        <v>0</v>
      </c>
      <c r="B593" s="197">
        <f>+E592</f>
        <v>5.7</v>
      </c>
      <c r="C593" s="60" t="s">
        <v>63</v>
      </c>
      <c r="D593" s="86" t="str">
        <f>+PRESUPUESTO!C23</f>
        <v>und</v>
      </c>
      <c r="E593" s="60" t="s">
        <v>77</v>
      </c>
      <c r="F593" s="61">
        <f>+G634</f>
        <v>574048</v>
      </c>
      <c r="G593" s="265"/>
    </row>
    <row r="594" spans="1:7">
      <c r="A594" s="279"/>
      <c r="B594" s="280"/>
      <c r="C594" s="280"/>
      <c r="D594" s="280"/>
      <c r="E594" s="280"/>
      <c r="F594" s="280"/>
      <c r="G594" s="281"/>
    </row>
    <row r="595" spans="1:7" ht="15" thickBot="1">
      <c r="A595" s="248" t="s">
        <v>78</v>
      </c>
      <c r="B595" s="249"/>
      <c r="C595" s="249"/>
      <c r="D595" s="249"/>
      <c r="E595" s="249"/>
      <c r="F595" s="249"/>
      <c r="G595" s="250"/>
    </row>
    <row r="596" spans="1:7" ht="15" thickBot="1">
      <c r="A596" s="227" t="s">
        <v>7</v>
      </c>
      <c r="B596" s="228"/>
      <c r="C596" s="228"/>
      <c r="D596" s="62" t="s">
        <v>79</v>
      </c>
      <c r="E596" s="63" t="s">
        <v>80</v>
      </c>
      <c r="F596" s="63" t="s">
        <v>81</v>
      </c>
      <c r="G596" s="90"/>
    </row>
    <row r="597" spans="1:7">
      <c r="A597" s="251" t="s">
        <v>159</v>
      </c>
      <c r="B597" s="252"/>
      <c r="C597" s="253"/>
      <c r="D597" s="87"/>
      <c r="E597" s="46" t="s">
        <v>160</v>
      </c>
      <c r="F597" s="46">
        <v>1</v>
      </c>
      <c r="G597" s="91">
        <f>0.1*G617</f>
        <v>8325</v>
      </c>
    </row>
    <row r="598" spans="1:7">
      <c r="A598" s="254"/>
      <c r="B598" s="255"/>
      <c r="C598" s="256"/>
      <c r="D598" s="57"/>
      <c r="E598" s="64"/>
      <c r="F598" s="65"/>
      <c r="G598" s="92"/>
    </row>
    <row r="599" spans="1:7">
      <c r="A599" s="66"/>
      <c r="B599" s="66"/>
      <c r="C599" s="66"/>
      <c r="D599" s="66"/>
      <c r="E599" s="66"/>
      <c r="F599" s="67" t="s">
        <v>36</v>
      </c>
      <c r="G599" s="93">
        <f>SUM(G597:G598)</f>
        <v>8325</v>
      </c>
    </row>
    <row r="600" spans="1:7" ht="15" thickBot="1">
      <c r="A600" s="66"/>
      <c r="B600" s="66"/>
      <c r="C600" s="66"/>
      <c r="D600" s="66"/>
      <c r="E600" s="66"/>
      <c r="F600" s="66"/>
      <c r="G600" s="94"/>
    </row>
    <row r="601" spans="1:7" ht="15" thickBot="1">
      <c r="A601" s="235" t="s">
        <v>86</v>
      </c>
      <c r="B601" s="236"/>
      <c r="C601" s="236"/>
      <c r="D601" s="236"/>
      <c r="E601" s="236"/>
      <c r="F601" s="236"/>
      <c r="G601" s="237"/>
    </row>
    <row r="602" spans="1:7" ht="15" thickBot="1">
      <c r="A602" s="227" t="s">
        <v>7</v>
      </c>
      <c r="B602" s="228"/>
      <c r="C602" s="228"/>
      <c r="D602" s="62" t="s">
        <v>63</v>
      </c>
      <c r="E602" s="62" t="s">
        <v>5</v>
      </c>
      <c r="F602" s="62" t="s">
        <v>2</v>
      </c>
      <c r="G602" s="90"/>
    </row>
    <row r="603" spans="1:7">
      <c r="A603" s="229" t="s">
        <v>423</v>
      </c>
      <c r="B603" s="230"/>
      <c r="C603" s="231"/>
      <c r="D603" s="102" t="s">
        <v>127</v>
      </c>
      <c r="E603" s="103">
        <v>350000</v>
      </c>
      <c r="F603" s="104">
        <v>1</v>
      </c>
      <c r="G603" s="105">
        <f>+F603*E603</f>
        <v>350000</v>
      </c>
    </row>
    <row r="604" spans="1:7">
      <c r="A604" s="232"/>
      <c r="B604" s="233"/>
      <c r="C604" s="234"/>
      <c r="D604" s="102"/>
      <c r="E604" s="103"/>
      <c r="F604" s="106"/>
      <c r="G604" s="105"/>
    </row>
    <row r="605" spans="1:7">
      <c r="A605" s="232"/>
      <c r="B605" s="233"/>
      <c r="C605" s="234"/>
      <c r="D605" s="102"/>
      <c r="E605" s="103"/>
      <c r="F605" s="106"/>
      <c r="G605" s="105"/>
    </row>
    <row r="606" spans="1:7">
      <c r="A606" s="232"/>
      <c r="B606" s="233"/>
      <c r="C606" s="234"/>
      <c r="D606" s="102"/>
      <c r="E606" s="103"/>
      <c r="F606" s="104"/>
      <c r="G606" s="105"/>
    </row>
    <row r="607" spans="1:7">
      <c r="A607" s="65"/>
      <c r="B607" s="65"/>
      <c r="C607" s="65"/>
      <c r="D607" s="69"/>
      <c r="E607" s="53"/>
      <c r="F607" s="68"/>
      <c r="G607" s="88"/>
    </row>
    <row r="608" spans="1:7">
      <c r="A608" s="65"/>
      <c r="B608" s="65"/>
      <c r="C608" s="65"/>
      <c r="D608" s="69"/>
      <c r="E608" s="53"/>
      <c r="F608" s="68"/>
      <c r="G608" s="88"/>
    </row>
    <row r="609" spans="1:7">
      <c r="A609" s="66"/>
      <c r="B609" s="66"/>
      <c r="C609" s="66"/>
      <c r="D609" s="66"/>
      <c r="E609" s="66"/>
      <c r="F609" s="67" t="s">
        <v>36</v>
      </c>
      <c r="G609" s="88">
        <f>SUM(G603:G608)</f>
        <v>350000</v>
      </c>
    </row>
    <row r="610" spans="1:7" ht="15" thickBot="1">
      <c r="A610" s="66"/>
      <c r="B610" s="66"/>
      <c r="C610" s="66"/>
      <c r="D610" s="66"/>
      <c r="E610" s="66"/>
      <c r="F610" s="66"/>
      <c r="G610" s="94"/>
    </row>
    <row r="611" spans="1:7" ht="15" thickBot="1">
      <c r="A611" s="245" t="s">
        <v>87</v>
      </c>
      <c r="B611" s="246"/>
      <c r="C611" s="246"/>
      <c r="D611" s="246"/>
      <c r="E611" s="246"/>
      <c r="F611" s="246"/>
      <c r="G611" s="247"/>
    </row>
    <row r="612" spans="1:7">
      <c r="A612" s="70" t="s">
        <v>88</v>
      </c>
      <c r="B612" s="71" t="s">
        <v>89</v>
      </c>
      <c r="C612" s="71" t="s">
        <v>90</v>
      </c>
      <c r="D612" s="71" t="s">
        <v>91</v>
      </c>
      <c r="E612" s="71" t="s">
        <v>80</v>
      </c>
      <c r="F612" s="71" t="s">
        <v>81</v>
      </c>
      <c r="G612" s="95"/>
    </row>
    <row r="613" spans="1:7">
      <c r="A613" s="50" t="str">
        <f>+MO!$A$5</f>
        <v>Oficial</v>
      </c>
      <c r="B613" s="53">
        <f>+MO!$B$7</f>
        <v>140000</v>
      </c>
      <c r="C613" s="54">
        <v>1.85</v>
      </c>
      <c r="D613" s="52">
        <f>SUM(B613*C613)</f>
        <v>259000</v>
      </c>
      <c r="E613" s="53">
        <f>+D613/8</f>
        <v>32375</v>
      </c>
      <c r="F613" s="55">
        <v>6</v>
      </c>
      <c r="G613" s="92">
        <f>+D613/F613</f>
        <v>43166.666666666664</v>
      </c>
    </row>
    <row r="614" spans="1:7">
      <c r="A614" s="65" t="s">
        <v>384</v>
      </c>
      <c r="B614" s="51">
        <f>+MO!$B$6*3</f>
        <v>130000</v>
      </c>
      <c r="C614" s="54">
        <v>1.85</v>
      </c>
      <c r="D614" s="52">
        <f>SUM(B614*C614)</f>
        <v>240500</v>
      </c>
      <c r="E614" s="53">
        <f>+D614/8</f>
        <v>30062.5</v>
      </c>
      <c r="F614" s="55">
        <f>+F613</f>
        <v>6</v>
      </c>
      <c r="G614" s="92">
        <f>+D614/F614</f>
        <v>40083.333333333336</v>
      </c>
    </row>
    <row r="615" spans="1:7">
      <c r="A615" s="65"/>
      <c r="B615" s="65"/>
      <c r="C615" s="65"/>
      <c r="D615" s="57"/>
      <c r="E615" s="65"/>
      <c r="F615" s="65"/>
      <c r="G615" s="88"/>
    </row>
    <row r="616" spans="1:7">
      <c r="A616" s="65"/>
      <c r="B616" s="65"/>
      <c r="C616" s="65"/>
      <c r="D616" s="57"/>
      <c r="E616" s="65"/>
      <c r="F616" s="65"/>
      <c r="G616" s="88"/>
    </row>
    <row r="617" spans="1:7">
      <c r="A617" s="66"/>
      <c r="B617" s="66"/>
      <c r="C617" s="66"/>
      <c r="D617" s="66"/>
      <c r="E617" s="66"/>
      <c r="F617" s="67" t="s">
        <v>36</v>
      </c>
      <c r="G617" s="93">
        <f>SUM(G613:G616)</f>
        <v>83250</v>
      </c>
    </row>
    <row r="618" spans="1:7" ht="15" thickBot="1">
      <c r="A618" s="66"/>
      <c r="B618" s="66"/>
      <c r="C618" s="66"/>
      <c r="D618" s="44"/>
      <c r="E618" s="66"/>
      <c r="F618" s="66"/>
      <c r="G618" s="94"/>
    </row>
    <row r="619" spans="1:7" ht="15" thickBot="1">
      <c r="A619" s="238" t="s">
        <v>92</v>
      </c>
      <c r="B619" s="239"/>
      <c r="C619" s="239"/>
      <c r="D619" s="239"/>
      <c r="E619" s="239"/>
      <c r="F619" s="239"/>
      <c r="G619" s="240"/>
    </row>
    <row r="620" spans="1:7" ht="15" thickBot="1">
      <c r="A620" s="241" t="s">
        <v>93</v>
      </c>
      <c r="B620" s="242"/>
      <c r="C620" s="62" t="s">
        <v>64</v>
      </c>
      <c r="D620" s="62" t="s">
        <v>94</v>
      </c>
      <c r="E620" s="62" t="s">
        <v>95</v>
      </c>
      <c r="F620" s="62" t="s">
        <v>81</v>
      </c>
      <c r="G620" s="90"/>
    </row>
    <row r="621" spans="1:7">
      <c r="A621" s="243"/>
      <c r="B621" s="244"/>
      <c r="C621" s="45"/>
      <c r="D621" s="46"/>
      <c r="E621" s="46"/>
      <c r="F621" s="47"/>
      <c r="G621" s="91"/>
    </row>
    <row r="622" spans="1:7">
      <c r="A622" s="277"/>
      <c r="B622" s="278"/>
      <c r="C622" s="65"/>
      <c r="D622" s="65"/>
      <c r="E622" s="65"/>
      <c r="F622" s="65"/>
      <c r="G622" s="88"/>
    </row>
    <row r="623" spans="1:7">
      <c r="A623" s="277"/>
      <c r="B623" s="278"/>
      <c r="C623" s="65"/>
      <c r="D623" s="65"/>
      <c r="E623" s="65"/>
      <c r="F623" s="65"/>
      <c r="G623" s="88"/>
    </row>
    <row r="624" spans="1:7">
      <c r="A624" s="66"/>
      <c r="B624" s="66"/>
      <c r="C624" s="66"/>
      <c r="D624" s="66"/>
      <c r="E624" s="66"/>
      <c r="F624" s="67" t="s">
        <v>36</v>
      </c>
      <c r="G624" s="93"/>
    </row>
    <row r="625" spans="1:7" ht="15" thickBot="1">
      <c r="A625" s="66"/>
      <c r="B625" s="66"/>
      <c r="C625" s="66"/>
      <c r="D625" s="66"/>
      <c r="E625" s="66"/>
      <c r="F625" s="66"/>
      <c r="G625" s="94"/>
    </row>
    <row r="626" spans="1:7" ht="15" thickBot="1">
      <c r="B626" s="72"/>
      <c r="C626" s="72"/>
      <c r="D626" s="72"/>
      <c r="E626" s="73" t="s">
        <v>96</v>
      </c>
      <c r="F626" s="74"/>
      <c r="G626" s="96">
        <f>+ROUND(G624+G617+G609+G599,0)</f>
        <v>441575</v>
      </c>
    </row>
    <row r="627" spans="1:7" ht="15" thickBot="1">
      <c r="A627" s="75" t="s">
        <v>97</v>
      </c>
      <c r="B627" s="75"/>
      <c r="D627" s="72"/>
      <c r="E627" s="72"/>
      <c r="F627" s="72"/>
      <c r="G627" s="97"/>
    </row>
    <row r="628" spans="1:7">
      <c r="A628" s="76"/>
      <c r="B628" s="77" t="s">
        <v>98</v>
      </c>
      <c r="C628" s="77"/>
      <c r="D628" s="77"/>
      <c r="E628" s="89" t="s">
        <v>99</v>
      </c>
      <c r="F628" s="78" t="s">
        <v>100</v>
      </c>
      <c r="G628" s="98"/>
    </row>
    <row r="629" spans="1:7">
      <c r="A629" s="79" t="s">
        <v>23</v>
      </c>
      <c r="B629" s="80"/>
      <c r="C629" s="81"/>
      <c r="D629" s="81"/>
      <c r="E629" s="195">
        <v>0.23</v>
      </c>
      <c r="F629" s="82">
        <f>+E629*G626</f>
        <v>101562.25</v>
      </c>
      <c r="G629" s="99"/>
    </row>
    <row r="630" spans="1:7">
      <c r="A630" s="79" t="s">
        <v>101</v>
      </c>
      <c r="B630" s="80"/>
      <c r="C630" s="81"/>
      <c r="D630" s="81"/>
      <c r="E630" s="195">
        <v>0.02</v>
      </c>
      <c r="F630" s="82">
        <f>+E630*G626</f>
        <v>8831.5</v>
      </c>
      <c r="G630" s="99"/>
    </row>
    <row r="631" spans="1:7" ht="15" thickBot="1">
      <c r="A631" s="83" t="s">
        <v>24</v>
      </c>
      <c r="B631" s="178"/>
      <c r="C631" s="179"/>
      <c r="D631" s="179"/>
      <c r="E631" s="196">
        <v>0.05</v>
      </c>
      <c r="F631" s="84">
        <f>+E631*G626</f>
        <v>22078.75</v>
      </c>
      <c r="G631" s="100"/>
    </row>
    <row r="632" spans="1:7" ht="15" thickBot="1">
      <c r="B632" s="72"/>
      <c r="C632" s="72"/>
      <c r="D632" s="72"/>
      <c r="E632" s="72"/>
      <c r="F632" s="85" t="s">
        <v>102</v>
      </c>
      <c r="G632" s="100">
        <f>SUM(F629:F631)</f>
        <v>132472.5</v>
      </c>
    </row>
    <row r="633" spans="1:7" ht="15" thickBot="1">
      <c r="B633" s="72"/>
      <c r="C633" s="72"/>
      <c r="D633" s="72"/>
      <c r="E633" s="72"/>
      <c r="F633" s="72"/>
      <c r="G633" s="97"/>
    </row>
    <row r="634" spans="1:7" ht="15" thickBot="1">
      <c r="D634" s="72"/>
      <c r="E634" s="74"/>
      <c r="F634" s="74"/>
      <c r="G634" s="101">
        <f>ROUND((G626+G632),0)</f>
        <v>574048</v>
      </c>
    </row>
    <row r="635" spans="1:7" ht="15" thickBot="1">
      <c r="D635" s="72"/>
      <c r="E635" s="74"/>
      <c r="F635" s="74"/>
      <c r="G635" s="107"/>
    </row>
    <row r="636" spans="1:7" ht="15" thickBot="1">
      <c r="A636" s="257" t="s">
        <v>71</v>
      </c>
      <c r="B636" s="258"/>
      <c r="C636" s="258"/>
      <c r="D636" s="258"/>
      <c r="E636" s="258"/>
      <c r="F636" s="258"/>
      <c r="G636" s="259"/>
    </row>
    <row r="637" spans="1:7">
      <c r="A637" s="260" t="s">
        <v>72</v>
      </c>
      <c r="B637" s="261"/>
      <c r="C637" s="261"/>
      <c r="D637" s="261"/>
      <c r="E637" s="261"/>
      <c r="F637" s="262"/>
      <c r="G637" s="263"/>
    </row>
    <row r="638" spans="1:7">
      <c r="A638" s="266" t="s">
        <v>73</v>
      </c>
      <c r="B638" s="268" t="s">
        <v>412</v>
      </c>
      <c r="C638" s="269"/>
      <c r="D638" s="269"/>
      <c r="E638" s="269"/>
      <c r="F638" s="270"/>
      <c r="G638" s="264"/>
    </row>
    <row r="639" spans="1:7">
      <c r="A639" s="267"/>
      <c r="B639" s="271"/>
      <c r="C639" s="272"/>
      <c r="D639" s="272"/>
      <c r="E639" s="272"/>
      <c r="F639" s="273"/>
      <c r="G639" s="264"/>
    </row>
    <row r="640" spans="1:7">
      <c r="A640" s="56" t="s">
        <v>74</v>
      </c>
      <c r="B640" s="274" t="s">
        <v>315</v>
      </c>
      <c r="C640" s="275"/>
      <c r="D640" s="275"/>
      <c r="E640" s="41">
        <v>5</v>
      </c>
      <c r="F640" s="58" t="s">
        <v>75</v>
      </c>
      <c r="G640" s="264"/>
    </row>
    <row r="641" spans="1:7" ht="30" customHeight="1">
      <c r="A641" s="56" t="s">
        <v>76</v>
      </c>
      <c r="B641" s="276" t="str">
        <f>+PRESUPUESTO!B24</f>
        <v>Suministro e instalación de división de baños en acero inoxidable</v>
      </c>
      <c r="C641" s="276"/>
      <c r="D641" s="276"/>
      <c r="E641" s="42">
        <f>+PRESUPUESTO!A24</f>
        <v>5.8</v>
      </c>
      <c r="F641" s="43">
        <v>45407</v>
      </c>
      <c r="G641" s="264"/>
    </row>
    <row r="642" spans="1:7" ht="15" thickBot="1">
      <c r="A642" s="59" t="s">
        <v>0</v>
      </c>
      <c r="B642" s="197">
        <f>+E641</f>
        <v>5.8</v>
      </c>
      <c r="C642" s="60" t="s">
        <v>63</v>
      </c>
      <c r="D642" s="86" t="str">
        <f>+PRESUPUESTO!C24</f>
        <v>m2</v>
      </c>
      <c r="E642" s="60" t="s">
        <v>77</v>
      </c>
      <c r="F642" s="61">
        <f>+G683</f>
        <v>888095</v>
      </c>
      <c r="G642" s="265"/>
    </row>
    <row r="643" spans="1:7">
      <c r="A643" s="279"/>
      <c r="B643" s="280"/>
      <c r="C643" s="280"/>
      <c r="D643" s="280"/>
      <c r="E643" s="280"/>
      <c r="F643" s="280"/>
      <c r="G643" s="281"/>
    </row>
    <row r="644" spans="1:7" ht="15" thickBot="1">
      <c r="A644" s="248" t="s">
        <v>78</v>
      </c>
      <c r="B644" s="249"/>
      <c r="C644" s="249"/>
      <c r="D644" s="249"/>
      <c r="E644" s="249"/>
      <c r="F644" s="249"/>
      <c r="G644" s="250"/>
    </row>
    <row r="645" spans="1:7" ht="15" thickBot="1">
      <c r="A645" s="227" t="s">
        <v>7</v>
      </c>
      <c r="B645" s="228"/>
      <c r="C645" s="228"/>
      <c r="D645" s="62" t="s">
        <v>79</v>
      </c>
      <c r="E645" s="63" t="s">
        <v>80</v>
      </c>
      <c r="F645" s="63" t="s">
        <v>81</v>
      </c>
      <c r="G645" s="90"/>
    </row>
    <row r="646" spans="1:7">
      <c r="A646" s="251" t="s">
        <v>159</v>
      </c>
      <c r="B646" s="252"/>
      <c r="C646" s="253"/>
      <c r="D646" s="87"/>
      <c r="E646" s="46" t="s">
        <v>160</v>
      </c>
      <c r="F646" s="46">
        <v>1</v>
      </c>
      <c r="G646" s="91">
        <f>0.1*G666</f>
        <v>16650</v>
      </c>
    </row>
    <row r="647" spans="1:7">
      <c r="A647" s="254"/>
      <c r="B647" s="255"/>
      <c r="C647" s="256"/>
      <c r="D647" s="57"/>
      <c r="E647" s="64"/>
      <c r="F647" s="65"/>
      <c r="G647" s="92"/>
    </row>
    <row r="648" spans="1:7">
      <c r="A648" s="66"/>
      <c r="B648" s="66"/>
      <c r="C648" s="66"/>
      <c r="D648" s="66"/>
      <c r="E648" s="66"/>
      <c r="F648" s="67" t="s">
        <v>36</v>
      </c>
      <c r="G648" s="93">
        <f>SUM(G646:G647)</f>
        <v>16650</v>
      </c>
    </row>
    <row r="649" spans="1:7" ht="15" thickBot="1">
      <c r="A649" s="66"/>
      <c r="B649" s="66"/>
      <c r="C649" s="66"/>
      <c r="D649" s="66"/>
      <c r="E649" s="66"/>
      <c r="F649" s="66"/>
      <c r="G649" s="94"/>
    </row>
    <row r="650" spans="1:7" ht="15" thickBot="1">
      <c r="A650" s="235" t="s">
        <v>86</v>
      </c>
      <c r="B650" s="236"/>
      <c r="C650" s="236"/>
      <c r="D650" s="236"/>
      <c r="E650" s="236"/>
      <c r="F650" s="236"/>
      <c r="G650" s="237"/>
    </row>
    <row r="651" spans="1:7" ht="15" thickBot="1">
      <c r="A651" s="227" t="s">
        <v>7</v>
      </c>
      <c r="B651" s="228"/>
      <c r="C651" s="228"/>
      <c r="D651" s="62" t="s">
        <v>63</v>
      </c>
      <c r="E651" s="62" t="s">
        <v>5</v>
      </c>
      <c r="F651" s="62" t="s">
        <v>2</v>
      </c>
      <c r="G651" s="90"/>
    </row>
    <row r="652" spans="1:7">
      <c r="A652" s="229" t="s">
        <v>424</v>
      </c>
      <c r="B652" s="230"/>
      <c r="C652" s="231"/>
      <c r="D652" s="102" t="s">
        <v>127</v>
      </c>
      <c r="E652" s="103">
        <v>500000</v>
      </c>
      <c r="F652" s="104">
        <v>1</v>
      </c>
      <c r="G652" s="105">
        <f>+F652*E652</f>
        <v>500000</v>
      </c>
    </row>
    <row r="653" spans="1:7">
      <c r="A653" s="232"/>
      <c r="B653" s="233"/>
      <c r="C653" s="234"/>
      <c r="D653" s="102"/>
      <c r="E653" s="103"/>
      <c r="F653" s="106"/>
      <c r="G653" s="105"/>
    </row>
    <row r="654" spans="1:7">
      <c r="A654" s="232"/>
      <c r="B654" s="233"/>
      <c r="C654" s="234"/>
      <c r="D654" s="102"/>
      <c r="E654" s="103"/>
      <c r="F654" s="106"/>
      <c r="G654" s="105"/>
    </row>
    <row r="655" spans="1:7">
      <c r="A655" s="232"/>
      <c r="B655" s="233"/>
      <c r="C655" s="234"/>
      <c r="D655" s="102"/>
      <c r="E655" s="103"/>
      <c r="F655" s="104"/>
      <c r="G655" s="105"/>
    </row>
    <row r="656" spans="1:7">
      <c r="A656" s="65"/>
      <c r="B656" s="65"/>
      <c r="C656" s="65"/>
      <c r="D656" s="69"/>
      <c r="E656" s="53"/>
      <c r="F656" s="68"/>
      <c r="G656" s="88"/>
    </row>
    <row r="657" spans="1:7">
      <c r="A657" s="65"/>
      <c r="B657" s="65"/>
      <c r="C657" s="65"/>
      <c r="D657" s="69"/>
      <c r="E657" s="53"/>
      <c r="F657" s="68"/>
      <c r="G657" s="88"/>
    </row>
    <row r="658" spans="1:7">
      <c r="A658" s="66"/>
      <c r="B658" s="66"/>
      <c r="C658" s="66"/>
      <c r="D658" s="66"/>
      <c r="E658" s="66"/>
      <c r="F658" s="67" t="s">
        <v>36</v>
      </c>
      <c r="G658" s="88">
        <f>SUM(G652:G657)</f>
        <v>500000</v>
      </c>
    </row>
    <row r="659" spans="1:7" ht="15" thickBot="1">
      <c r="A659" s="66"/>
      <c r="B659" s="66"/>
      <c r="C659" s="66"/>
      <c r="D659" s="66"/>
      <c r="E659" s="66"/>
      <c r="F659" s="66"/>
      <c r="G659" s="94"/>
    </row>
    <row r="660" spans="1:7" ht="15" thickBot="1">
      <c r="A660" s="245" t="s">
        <v>87</v>
      </c>
      <c r="B660" s="246"/>
      <c r="C660" s="246"/>
      <c r="D660" s="246"/>
      <c r="E660" s="246"/>
      <c r="F660" s="246"/>
      <c r="G660" s="247"/>
    </row>
    <row r="661" spans="1:7">
      <c r="A661" s="70" t="s">
        <v>88</v>
      </c>
      <c r="B661" s="71" t="s">
        <v>89</v>
      </c>
      <c r="C661" s="71" t="s">
        <v>90</v>
      </c>
      <c r="D661" s="71" t="s">
        <v>91</v>
      </c>
      <c r="E661" s="71" t="s">
        <v>80</v>
      </c>
      <c r="F661" s="71" t="s">
        <v>81</v>
      </c>
      <c r="G661" s="95"/>
    </row>
    <row r="662" spans="1:7">
      <c r="A662" s="50" t="str">
        <f>+MO!$A$5</f>
        <v>Oficial</v>
      </c>
      <c r="B662" s="53">
        <f>+MO!$B$7</f>
        <v>140000</v>
      </c>
      <c r="C662" s="54">
        <v>1.85</v>
      </c>
      <c r="D662" s="52">
        <f>SUM(B662*C662)</f>
        <v>259000</v>
      </c>
      <c r="E662" s="53">
        <f>+D662/8</f>
        <v>32375</v>
      </c>
      <c r="F662" s="55">
        <v>3</v>
      </c>
      <c r="G662" s="92">
        <f>+D662/F662</f>
        <v>86333.333333333328</v>
      </c>
    </row>
    <row r="663" spans="1:7">
      <c r="A663" s="65" t="s">
        <v>384</v>
      </c>
      <c r="B663" s="51">
        <f>+MO!$B$6*3</f>
        <v>130000</v>
      </c>
      <c r="C663" s="54">
        <v>1.85</v>
      </c>
      <c r="D663" s="52">
        <f>SUM(B663*C663)</f>
        <v>240500</v>
      </c>
      <c r="E663" s="53">
        <f>+D663/8</f>
        <v>30062.5</v>
      </c>
      <c r="F663" s="55">
        <f>+F662</f>
        <v>3</v>
      </c>
      <c r="G663" s="92">
        <f>+D663/F663</f>
        <v>80166.666666666672</v>
      </c>
    </row>
    <row r="664" spans="1:7">
      <c r="A664" s="65"/>
      <c r="B664" s="65"/>
      <c r="C664" s="65"/>
      <c r="D664" s="57"/>
      <c r="E664" s="65"/>
      <c r="F664" s="65"/>
      <c r="G664" s="88"/>
    </row>
    <row r="665" spans="1:7">
      <c r="A665" s="65"/>
      <c r="B665" s="65"/>
      <c r="C665" s="65"/>
      <c r="D665" s="57"/>
      <c r="E665" s="65"/>
      <c r="F665" s="65"/>
      <c r="G665" s="88"/>
    </row>
    <row r="666" spans="1:7">
      <c r="A666" s="66"/>
      <c r="B666" s="66"/>
      <c r="C666" s="66"/>
      <c r="D666" s="66"/>
      <c r="E666" s="66"/>
      <c r="F666" s="67" t="s">
        <v>36</v>
      </c>
      <c r="G666" s="93">
        <f>SUM(G662:G665)</f>
        <v>166500</v>
      </c>
    </row>
    <row r="667" spans="1:7" ht="15" thickBot="1">
      <c r="A667" s="66"/>
      <c r="B667" s="66"/>
      <c r="C667" s="66"/>
      <c r="D667" s="44"/>
      <c r="E667" s="66"/>
      <c r="F667" s="66"/>
      <c r="G667" s="94"/>
    </row>
    <row r="668" spans="1:7" ht="15" thickBot="1">
      <c r="A668" s="238" t="s">
        <v>92</v>
      </c>
      <c r="B668" s="239"/>
      <c r="C668" s="239"/>
      <c r="D668" s="239"/>
      <c r="E668" s="239"/>
      <c r="F668" s="239"/>
      <c r="G668" s="240"/>
    </row>
    <row r="669" spans="1:7" ht="15" thickBot="1">
      <c r="A669" s="241" t="s">
        <v>93</v>
      </c>
      <c r="B669" s="242"/>
      <c r="C669" s="62" t="s">
        <v>64</v>
      </c>
      <c r="D669" s="62" t="s">
        <v>94</v>
      </c>
      <c r="E669" s="62" t="s">
        <v>95</v>
      </c>
      <c r="F669" s="62" t="s">
        <v>81</v>
      </c>
      <c r="G669" s="90"/>
    </row>
    <row r="670" spans="1:7">
      <c r="A670" s="243"/>
      <c r="B670" s="244"/>
      <c r="C670" s="45"/>
      <c r="D670" s="46"/>
      <c r="E670" s="46"/>
      <c r="F670" s="47"/>
      <c r="G670" s="91"/>
    </row>
    <row r="671" spans="1:7">
      <c r="A671" s="277"/>
      <c r="B671" s="278"/>
      <c r="C671" s="65"/>
      <c r="D671" s="65"/>
      <c r="E671" s="65"/>
      <c r="F671" s="65"/>
      <c r="G671" s="88"/>
    </row>
    <row r="672" spans="1:7">
      <c r="A672" s="277"/>
      <c r="B672" s="278"/>
      <c r="C672" s="65"/>
      <c r="D672" s="65"/>
      <c r="E672" s="65"/>
      <c r="F672" s="65"/>
      <c r="G672" s="88"/>
    </row>
    <row r="673" spans="1:7">
      <c r="A673" s="66"/>
      <c r="B673" s="66"/>
      <c r="C673" s="66"/>
      <c r="D673" s="66"/>
      <c r="E673" s="66"/>
      <c r="F673" s="67" t="s">
        <v>36</v>
      </c>
      <c r="G673" s="93"/>
    </row>
    <row r="674" spans="1:7" ht="15" thickBot="1">
      <c r="A674" s="66"/>
      <c r="B674" s="66"/>
      <c r="C674" s="66"/>
      <c r="D674" s="66"/>
      <c r="E674" s="66"/>
      <c r="F674" s="66"/>
      <c r="G674" s="94"/>
    </row>
    <row r="675" spans="1:7" ht="15" thickBot="1">
      <c r="B675" s="72"/>
      <c r="C675" s="72"/>
      <c r="D675" s="72"/>
      <c r="E675" s="73" t="s">
        <v>96</v>
      </c>
      <c r="F675" s="74"/>
      <c r="G675" s="96">
        <f>+ROUND(G673+G666+G658+G648,0)</f>
        <v>683150</v>
      </c>
    </row>
    <row r="676" spans="1:7" ht="15" thickBot="1">
      <c r="A676" s="75" t="s">
        <v>97</v>
      </c>
      <c r="B676" s="75"/>
      <c r="D676" s="72"/>
      <c r="E676" s="72"/>
      <c r="F676" s="72"/>
      <c r="G676" s="97"/>
    </row>
    <row r="677" spans="1:7">
      <c r="A677" s="76"/>
      <c r="B677" s="77" t="s">
        <v>98</v>
      </c>
      <c r="C677" s="77"/>
      <c r="D677" s="77"/>
      <c r="E677" s="89" t="s">
        <v>99</v>
      </c>
      <c r="F677" s="78" t="s">
        <v>100</v>
      </c>
      <c r="G677" s="98"/>
    </row>
    <row r="678" spans="1:7">
      <c r="A678" s="79" t="s">
        <v>23</v>
      </c>
      <c r="B678" s="80"/>
      <c r="C678" s="81"/>
      <c r="D678" s="81"/>
      <c r="E678" s="195">
        <v>0.23</v>
      </c>
      <c r="F678" s="82">
        <f>+E678*G675</f>
        <v>157124.5</v>
      </c>
      <c r="G678" s="99"/>
    </row>
    <row r="679" spans="1:7">
      <c r="A679" s="79" t="s">
        <v>101</v>
      </c>
      <c r="B679" s="80"/>
      <c r="C679" s="81"/>
      <c r="D679" s="81"/>
      <c r="E679" s="195">
        <v>0.02</v>
      </c>
      <c r="F679" s="82">
        <f>+E679*G675</f>
        <v>13663</v>
      </c>
      <c r="G679" s="99"/>
    </row>
    <row r="680" spans="1:7" ht="15" thickBot="1">
      <c r="A680" s="83" t="s">
        <v>24</v>
      </c>
      <c r="B680" s="178"/>
      <c r="C680" s="179"/>
      <c r="D680" s="179"/>
      <c r="E680" s="196">
        <v>0.05</v>
      </c>
      <c r="F680" s="84">
        <f>+E680*G675</f>
        <v>34157.5</v>
      </c>
      <c r="G680" s="100"/>
    </row>
    <row r="681" spans="1:7" ht="15" thickBot="1">
      <c r="B681" s="72"/>
      <c r="C681" s="72"/>
      <c r="D681" s="72"/>
      <c r="E681" s="72"/>
      <c r="F681" s="85" t="s">
        <v>102</v>
      </c>
      <c r="G681" s="100">
        <f>SUM(F678:F680)</f>
        <v>204945</v>
      </c>
    </row>
    <row r="682" spans="1:7" ht="15" thickBot="1">
      <c r="B682" s="72"/>
      <c r="C682" s="72"/>
      <c r="D682" s="72"/>
      <c r="E682" s="72"/>
      <c r="F682" s="72"/>
      <c r="G682" s="97"/>
    </row>
    <row r="683" spans="1:7" ht="15" thickBot="1">
      <c r="D683" s="72"/>
      <c r="E683" s="74"/>
      <c r="F683" s="74"/>
      <c r="G683" s="101">
        <f>ROUND((G675+G681),0)</f>
        <v>888095</v>
      </c>
    </row>
    <row r="684" spans="1:7" ht="15" thickBot="1">
      <c r="D684" s="72"/>
      <c r="E684" s="74"/>
      <c r="F684" s="74"/>
      <c r="G684" s="107"/>
    </row>
    <row r="685" spans="1:7" ht="15" thickBot="1">
      <c r="A685" s="257" t="s">
        <v>71</v>
      </c>
      <c r="B685" s="258"/>
      <c r="C685" s="258"/>
      <c r="D685" s="258"/>
      <c r="E685" s="258"/>
      <c r="F685" s="258"/>
      <c r="G685" s="259"/>
    </row>
    <row r="686" spans="1:7">
      <c r="A686" s="260" t="s">
        <v>72</v>
      </c>
      <c r="B686" s="261"/>
      <c r="C686" s="261"/>
      <c r="D686" s="261"/>
      <c r="E686" s="261"/>
      <c r="F686" s="262"/>
      <c r="G686" s="263"/>
    </row>
    <row r="687" spans="1:7">
      <c r="A687" s="266" t="s">
        <v>73</v>
      </c>
      <c r="B687" s="268" t="s">
        <v>412</v>
      </c>
      <c r="C687" s="269"/>
      <c r="D687" s="269"/>
      <c r="E687" s="269"/>
      <c r="F687" s="270"/>
      <c r="G687" s="264"/>
    </row>
    <row r="688" spans="1:7">
      <c r="A688" s="267"/>
      <c r="B688" s="271"/>
      <c r="C688" s="272"/>
      <c r="D688" s="272"/>
      <c r="E688" s="272"/>
      <c r="F688" s="273"/>
      <c r="G688" s="264"/>
    </row>
    <row r="689" spans="1:7">
      <c r="A689" s="56" t="s">
        <v>74</v>
      </c>
      <c r="B689" s="274" t="s">
        <v>315</v>
      </c>
      <c r="C689" s="275"/>
      <c r="D689" s="275"/>
      <c r="E689" s="41">
        <v>5</v>
      </c>
      <c r="F689" s="58" t="s">
        <v>75</v>
      </c>
      <c r="G689" s="264"/>
    </row>
    <row r="690" spans="1:7" ht="30" customHeight="1">
      <c r="A690" s="56" t="s">
        <v>76</v>
      </c>
      <c r="B690" s="276" t="str">
        <f>+PRESUPUESTO!B25</f>
        <v>Suministro e instalación de griferia para lavamanos tipo push</v>
      </c>
      <c r="C690" s="276"/>
      <c r="D690" s="276"/>
      <c r="E690" s="42">
        <f>+PRESUPUESTO!A25</f>
        <v>5.9</v>
      </c>
      <c r="F690" s="43">
        <v>45407</v>
      </c>
      <c r="G690" s="264"/>
    </row>
    <row r="691" spans="1:7" ht="15" thickBot="1">
      <c r="A691" s="59" t="s">
        <v>0</v>
      </c>
      <c r="B691" s="197">
        <f>+E690</f>
        <v>5.9</v>
      </c>
      <c r="C691" s="60" t="s">
        <v>63</v>
      </c>
      <c r="D691" s="86" t="str">
        <f>+PRESUPUESTO!C25</f>
        <v>und</v>
      </c>
      <c r="E691" s="60" t="s">
        <v>77</v>
      </c>
      <c r="F691" s="61">
        <f>+G732</f>
        <v>492041</v>
      </c>
      <c r="G691" s="265"/>
    </row>
    <row r="692" spans="1:7">
      <c r="A692" s="279"/>
      <c r="B692" s="280"/>
      <c r="C692" s="280"/>
      <c r="D692" s="280"/>
      <c r="E692" s="280"/>
      <c r="F692" s="280"/>
      <c r="G692" s="281"/>
    </row>
    <row r="693" spans="1:7" ht="15" thickBot="1">
      <c r="A693" s="248" t="s">
        <v>78</v>
      </c>
      <c r="B693" s="249"/>
      <c r="C693" s="249"/>
      <c r="D693" s="249"/>
      <c r="E693" s="249"/>
      <c r="F693" s="249"/>
      <c r="G693" s="250"/>
    </row>
    <row r="694" spans="1:7" ht="15" thickBot="1">
      <c r="A694" s="227" t="s">
        <v>7</v>
      </c>
      <c r="B694" s="228"/>
      <c r="C694" s="228"/>
      <c r="D694" s="62" t="s">
        <v>79</v>
      </c>
      <c r="E694" s="63" t="s">
        <v>80</v>
      </c>
      <c r="F694" s="63" t="s">
        <v>81</v>
      </c>
      <c r="G694" s="90"/>
    </row>
    <row r="695" spans="1:7">
      <c r="A695" s="251" t="s">
        <v>159</v>
      </c>
      <c r="B695" s="252"/>
      <c r="C695" s="253"/>
      <c r="D695" s="87"/>
      <c r="E695" s="46" t="s">
        <v>160</v>
      </c>
      <c r="F695" s="46">
        <v>1</v>
      </c>
      <c r="G695" s="91">
        <f>0.1*G715</f>
        <v>7135.7142857142862</v>
      </c>
    </row>
    <row r="696" spans="1:7">
      <c r="A696" s="254"/>
      <c r="B696" s="255"/>
      <c r="C696" s="256"/>
      <c r="D696" s="57"/>
      <c r="E696" s="64"/>
      <c r="F696" s="65"/>
      <c r="G696" s="92"/>
    </row>
    <row r="697" spans="1:7">
      <c r="A697" s="66"/>
      <c r="B697" s="66"/>
      <c r="C697" s="66"/>
      <c r="D697" s="66"/>
      <c r="E697" s="66"/>
      <c r="F697" s="67" t="s">
        <v>36</v>
      </c>
      <c r="G697" s="93">
        <f>SUM(G695:G696)</f>
        <v>7135.7142857142862</v>
      </c>
    </row>
    <row r="698" spans="1:7" ht="15" thickBot="1">
      <c r="A698" s="66"/>
      <c r="B698" s="66"/>
      <c r="C698" s="66"/>
      <c r="D698" s="66"/>
      <c r="E698" s="66"/>
      <c r="F698" s="66"/>
      <c r="G698" s="94"/>
    </row>
    <row r="699" spans="1:7" ht="15" thickBot="1">
      <c r="A699" s="235" t="s">
        <v>86</v>
      </c>
      <c r="B699" s="236"/>
      <c r="C699" s="236"/>
      <c r="D699" s="236"/>
      <c r="E699" s="236"/>
      <c r="F699" s="236"/>
      <c r="G699" s="237"/>
    </row>
    <row r="700" spans="1:7" ht="15" thickBot="1">
      <c r="A700" s="227" t="s">
        <v>7</v>
      </c>
      <c r="B700" s="228"/>
      <c r="C700" s="228"/>
      <c r="D700" s="62" t="s">
        <v>63</v>
      </c>
      <c r="E700" s="62" t="s">
        <v>5</v>
      </c>
      <c r="F700" s="62" t="s">
        <v>2</v>
      </c>
      <c r="G700" s="90"/>
    </row>
    <row r="701" spans="1:7">
      <c r="A701" s="229" t="s">
        <v>425</v>
      </c>
      <c r="B701" s="230"/>
      <c r="C701" s="231"/>
      <c r="D701" s="102" t="s">
        <v>127</v>
      </c>
      <c r="E701" s="103">
        <v>300000</v>
      </c>
      <c r="F701" s="104">
        <v>1</v>
      </c>
      <c r="G701" s="105">
        <f>+F701*E701</f>
        <v>300000</v>
      </c>
    </row>
    <row r="702" spans="1:7">
      <c r="A702" s="232"/>
      <c r="B702" s="233"/>
      <c r="C702" s="234"/>
      <c r="D702" s="102"/>
      <c r="E702" s="103"/>
      <c r="F702" s="106"/>
      <c r="G702" s="105"/>
    </row>
    <row r="703" spans="1:7">
      <c r="A703" s="232"/>
      <c r="B703" s="233"/>
      <c r="C703" s="234"/>
      <c r="D703" s="102"/>
      <c r="E703" s="103"/>
      <c r="F703" s="106"/>
      <c r="G703" s="105"/>
    </row>
    <row r="704" spans="1:7">
      <c r="A704" s="232"/>
      <c r="B704" s="233"/>
      <c r="C704" s="234"/>
      <c r="D704" s="102"/>
      <c r="E704" s="103"/>
      <c r="F704" s="104"/>
      <c r="G704" s="105"/>
    </row>
    <row r="705" spans="1:7">
      <c r="A705" s="65"/>
      <c r="B705" s="65"/>
      <c r="C705" s="65"/>
      <c r="D705" s="69"/>
      <c r="E705" s="53"/>
      <c r="F705" s="68"/>
      <c r="G705" s="88"/>
    </row>
    <row r="706" spans="1:7">
      <c r="A706" s="65"/>
      <c r="B706" s="65"/>
      <c r="C706" s="65"/>
      <c r="D706" s="69"/>
      <c r="E706" s="53"/>
      <c r="F706" s="68"/>
      <c r="G706" s="88"/>
    </row>
    <row r="707" spans="1:7">
      <c r="A707" s="66"/>
      <c r="B707" s="66"/>
      <c r="C707" s="66"/>
      <c r="D707" s="66"/>
      <c r="E707" s="66"/>
      <c r="F707" s="67" t="s">
        <v>36</v>
      </c>
      <c r="G707" s="88">
        <f>SUM(G701:G706)</f>
        <v>300000</v>
      </c>
    </row>
    <row r="708" spans="1:7" ht="15" thickBot="1">
      <c r="A708" s="66"/>
      <c r="B708" s="66"/>
      <c r="C708" s="66"/>
      <c r="D708" s="66"/>
      <c r="E708" s="66"/>
      <c r="F708" s="66"/>
      <c r="G708" s="94"/>
    </row>
    <row r="709" spans="1:7" ht="15" thickBot="1">
      <c r="A709" s="245" t="s">
        <v>87</v>
      </c>
      <c r="B709" s="246"/>
      <c r="C709" s="246"/>
      <c r="D709" s="246"/>
      <c r="E709" s="246"/>
      <c r="F709" s="246"/>
      <c r="G709" s="247"/>
    </row>
    <row r="710" spans="1:7">
      <c r="A710" s="70" t="s">
        <v>88</v>
      </c>
      <c r="B710" s="71" t="s">
        <v>89</v>
      </c>
      <c r="C710" s="71" t="s">
        <v>90</v>
      </c>
      <c r="D710" s="71" t="s">
        <v>91</v>
      </c>
      <c r="E710" s="71" t="s">
        <v>80</v>
      </c>
      <c r="F710" s="71" t="s">
        <v>81</v>
      </c>
      <c r="G710" s="95"/>
    </row>
    <row r="711" spans="1:7">
      <c r="A711" s="50" t="str">
        <f>+MO!$A$5</f>
        <v>Oficial</v>
      </c>
      <c r="B711" s="53">
        <f>+MO!$B$7</f>
        <v>140000</v>
      </c>
      <c r="C711" s="54">
        <v>1.85</v>
      </c>
      <c r="D711" s="52">
        <f>SUM(B711*C711)</f>
        <v>259000</v>
      </c>
      <c r="E711" s="53">
        <f>+D711/8</f>
        <v>32375</v>
      </c>
      <c r="F711" s="55">
        <v>7</v>
      </c>
      <c r="G711" s="92">
        <f>+D711/F711</f>
        <v>37000</v>
      </c>
    </row>
    <row r="712" spans="1:7">
      <c r="A712" s="65" t="s">
        <v>384</v>
      </c>
      <c r="B712" s="51">
        <f>+MO!$B$6*3</f>
        <v>130000</v>
      </c>
      <c r="C712" s="54">
        <v>1.85</v>
      </c>
      <c r="D712" s="52">
        <f>SUM(B712*C712)</f>
        <v>240500</v>
      </c>
      <c r="E712" s="53">
        <f>+D712/8</f>
        <v>30062.5</v>
      </c>
      <c r="F712" s="55">
        <f>+F711</f>
        <v>7</v>
      </c>
      <c r="G712" s="92">
        <f>+D712/F712</f>
        <v>34357.142857142855</v>
      </c>
    </row>
    <row r="713" spans="1:7">
      <c r="A713" s="65"/>
      <c r="B713" s="65"/>
      <c r="C713" s="65"/>
      <c r="D713" s="57"/>
      <c r="E713" s="65"/>
      <c r="F713" s="65"/>
      <c r="G713" s="88"/>
    </row>
    <row r="714" spans="1:7">
      <c r="A714" s="65"/>
      <c r="B714" s="65"/>
      <c r="C714" s="65"/>
      <c r="D714" s="57"/>
      <c r="E714" s="65"/>
      <c r="F714" s="65"/>
      <c r="G714" s="88"/>
    </row>
    <row r="715" spans="1:7">
      <c r="A715" s="66"/>
      <c r="B715" s="66"/>
      <c r="C715" s="66"/>
      <c r="D715" s="66"/>
      <c r="E715" s="66"/>
      <c r="F715" s="67" t="s">
        <v>36</v>
      </c>
      <c r="G715" s="93">
        <f>SUM(G711:G714)</f>
        <v>71357.142857142855</v>
      </c>
    </row>
    <row r="716" spans="1:7" ht="15" thickBot="1">
      <c r="A716" s="66"/>
      <c r="B716" s="66"/>
      <c r="C716" s="66"/>
      <c r="D716" s="44"/>
      <c r="E716" s="66"/>
      <c r="F716" s="66"/>
      <c r="G716" s="94"/>
    </row>
    <row r="717" spans="1:7" ht="15" thickBot="1">
      <c r="A717" s="238" t="s">
        <v>92</v>
      </c>
      <c r="B717" s="239"/>
      <c r="C717" s="239"/>
      <c r="D717" s="239"/>
      <c r="E717" s="239"/>
      <c r="F717" s="239"/>
      <c r="G717" s="240"/>
    </row>
    <row r="718" spans="1:7" ht="15" thickBot="1">
      <c r="A718" s="241" t="s">
        <v>93</v>
      </c>
      <c r="B718" s="242"/>
      <c r="C718" s="62" t="s">
        <v>64</v>
      </c>
      <c r="D718" s="62" t="s">
        <v>94</v>
      </c>
      <c r="E718" s="62" t="s">
        <v>95</v>
      </c>
      <c r="F718" s="62" t="s">
        <v>81</v>
      </c>
      <c r="G718" s="90"/>
    </row>
    <row r="719" spans="1:7">
      <c r="A719" s="243"/>
      <c r="B719" s="244"/>
      <c r="C719" s="45"/>
      <c r="D719" s="46"/>
      <c r="E719" s="46"/>
      <c r="F719" s="47"/>
      <c r="G719" s="91"/>
    </row>
    <row r="720" spans="1:7">
      <c r="A720" s="277"/>
      <c r="B720" s="278"/>
      <c r="C720" s="65"/>
      <c r="D720" s="65"/>
      <c r="E720" s="65"/>
      <c r="F720" s="65"/>
      <c r="G720" s="88"/>
    </row>
    <row r="721" spans="1:7">
      <c r="A721" s="277"/>
      <c r="B721" s="278"/>
      <c r="C721" s="65"/>
      <c r="D721" s="65"/>
      <c r="E721" s="65"/>
      <c r="F721" s="65"/>
      <c r="G721" s="88"/>
    </row>
    <row r="722" spans="1:7">
      <c r="A722" s="66"/>
      <c r="B722" s="66"/>
      <c r="C722" s="66"/>
      <c r="D722" s="66"/>
      <c r="E722" s="66"/>
      <c r="F722" s="67" t="s">
        <v>36</v>
      </c>
      <c r="G722" s="93"/>
    </row>
    <row r="723" spans="1:7" ht="15" thickBot="1">
      <c r="A723" s="66"/>
      <c r="B723" s="66"/>
      <c r="C723" s="66"/>
      <c r="D723" s="66"/>
      <c r="E723" s="66"/>
      <c r="F723" s="66"/>
      <c r="G723" s="94"/>
    </row>
    <row r="724" spans="1:7" ht="15" thickBot="1">
      <c r="B724" s="72"/>
      <c r="C724" s="72"/>
      <c r="D724" s="72"/>
      <c r="E724" s="73" t="s">
        <v>96</v>
      </c>
      <c r="F724" s="74"/>
      <c r="G724" s="96">
        <f>+ROUND(G722+G715+G707+G697,0)</f>
        <v>378493</v>
      </c>
    </row>
    <row r="725" spans="1:7" ht="15" thickBot="1">
      <c r="A725" s="75" t="s">
        <v>97</v>
      </c>
      <c r="B725" s="75"/>
      <c r="D725" s="72"/>
      <c r="E725" s="72"/>
      <c r="F725" s="72"/>
      <c r="G725" s="97"/>
    </row>
    <row r="726" spans="1:7">
      <c r="A726" s="76"/>
      <c r="B726" s="77" t="s">
        <v>98</v>
      </c>
      <c r="C726" s="77"/>
      <c r="D726" s="77"/>
      <c r="E726" s="89" t="s">
        <v>99</v>
      </c>
      <c r="F726" s="78" t="s">
        <v>100</v>
      </c>
      <c r="G726" s="98"/>
    </row>
    <row r="727" spans="1:7">
      <c r="A727" s="79" t="s">
        <v>23</v>
      </c>
      <c r="B727" s="80"/>
      <c r="C727" s="81"/>
      <c r="D727" s="81"/>
      <c r="E727" s="195">
        <v>0.23</v>
      </c>
      <c r="F727" s="82">
        <f>+E727*G724</f>
        <v>87053.39</v>
      </c>
      <c r="G727" s="99"/>
    </row>
    <row r="728" spans="1:7">
      <c r="A728" s="79" t="s">
        <v>101</v>
      </c>
      <c r="B728" s="80"/>
      <c r="C728" s="81"/>
      <c r="D728" s="81"/>
      <c r="E728" s="195">
        <v>0.02</v>
      </c>
      <c r="F728" s="82">
        <f>+E728*G724</f>
        <v>7569.8600000000006</v>
      </c>
      <c r="G728" s="99"/>
    </row>
    <row r="729" spans="1:7" ht="15" thickBot="1">
      <c r="A729" s="83" t="s">
        <v>24</v>
      </c>
      <c r="B729" s="178"/>
      <c r="C729" s="179"/>
      <c r="D729" s="179"/>
      <c r="E729" s="196">
        <v>0.05</v>
      </c>
      <c r="F729" s="84">
        <f>+E729*G724</f>
        <v>18924.650000000001</v>
      </c>
      <c r="G729" s="100"/>
    </row>
    <row r="730" spans="1:7" ht="15" thickBot="1">
      <c r="B730" s="72"/>
      <c r="C730" s="72"/>
      <c r="D730" s="72"/>
      <c r="E730" s="72"/>
      <c r="F730" s="85" t="s">
        <v>102</v>
      </c>
      <c r="G730" s="100">
        <f>SUM(F727:F729)</f>
        <v>113547.9</v>
      </c>
    </row>
    <row r="731" spans="1:7" ht="15" thickBot="1">
      <c r="B731" s="72"/>
      <c r="C731" s="72"/>
      <c r="D731" s="72"/>
      <c r="E731" s="72"/>
      <c r="F731" s="72"/>
      <c r="G731" s="97"/>
    </row>
    <row r="732" spans="1:7" ht="15" thickBot="1">
      <c r="D732" s="72"/>
      <c r="E732" s="74"/>
      <c r="F732" s="74"/>
      <c r="G732" s="101">
        <f>ROUND((G724+G730),0)</f>
        <v>492041</v>
      </c>
    </row>
    <row r="733" spans="1:7" ht="15" thickBot="1">
      <c r="D733" s="72"/>
      <c r="E733" s="74"/>
      <c r="F733" s="74"/>
      <c r="G733" s="107"/>
    </row>
    <row r="734" spans="1:7" ht="15" thickBot="1">
      <c r="A734" s="257" t="s">
        <v>71</v>
      </c>
      <c r="B734" s="258"/>
      <c r="C734" s="258"/>
      <c r="D734" s="258"/>
      <c r="E734" s="258"/>
      <c r="F734" s="258"/>
      <c r="G734" s="259"/>
    </row>
    <row r="735" spans="1:7">
      <c r="A735" s="260" t="s">
        <v>72</v>
      </c>
      <c r="B735" s="261"/>
      <c r="C735" s="261"/>
      <c r="D735" s="261"/>
      <c r="E735" s="261"/>
      <c r="F735" s="262"/>
      <c r="G735" s="263"/>
    </row>
    <row r="736" spans="1:7">
      <c r="A736" s="266" t="s">
        <v>73</v>
      </c>
      <c r="B736" s="268" t="s">
        <v>412</v>
      </c>
      <c r="C736" s="269"/>
      <c r="D736" s="269"/>
      <c r="E736" s="269"/>
      <c r="F736" s="270"/>
      <c r="G736" s="264"/>
    </row>
    <row r="737" spans="1:7">
      <c r="A737" s="267"/>
      <c r="B737" s="271"/>
      <c r="C737" s="272"/>
      <c r="D737" s="272"/>
      <c r="E737" s="272"/>
      <c r="F737" s="273"/>
      <c r="G737" s="264"/>
    </row>
    <row r="738" spans="1:7">
      <c r="A738" s="56" t="s">
        <v>74</v>
      </c>
      <c r="B738" s="274" t="s">
        <v>315</v>
      </c>
      <c r="C738" s="275"/>
      <c r="D738" s="275"/>
      <c r="E738" s="41">
        <v>5</v>
      </c>
      <c r="F738" s="58" t="s">
        <v>75</v>
      </c>
      <c r="G738" s="264"/>
    </row>
    <row r="739" spans="1:7" ht="30" customHeight="1">
      <c r="A739" s="56" t="s">
        <v>76</v>
      </c>
      <c r="B739" s="276" t="str">
        <f>+PRESUPUESTO!B26</f>
        <v>Demolición, suministro e instalación de ceramica blanca para piso gris</v>
      </c>
      <c r="C739" s="276"/>
      <c r="D739" s="276"/>
      <c r="E739" s="199">
        <f>+PRESUPUESTO!A26</f>
        <v>5.0999999999999996</v>
      </c>
      <c r="F739" s="43">
        <v>45407</v>
      </c>
      <c r="G739" s="264"/>
    </row>
    <row r="740" spans="1:7" ht="15" thickBot="1">
      <c r="A740" s="59" t="s">
        <v>0</v>
      </c>
      <c r="B740" s="200">
        <f>+E739</f>
        <v>5.0999999999999996</v>
      </c>
      <c r="C740" s="60" t="s">
        <v>63</v>
      </c>
      <c r="D740" s="86" t="str">
        <f>+PRESUPUESTO!C26</f>
        <v>m2</v>
      </c>
      <c r="E740" s="60" t="s">
        <v>77</v>
      </c>
      <c r="F740" s="61">
        <f>+G780</f>
        <v>159725</v>
      </c>
      <c r="G740" s="265"/>
    </row>
    <row r="741" spans="1:7">
      <c r="A741" s="279"/>
      <c r="B741" s="280"/>
      <c r="C741" s="280"/>
      <c r="D741" s="280"/>
      <c r="E741" s="280"/>
      <c r="F741" s="280"/>
      <c r="G741" s="281"/>
    </row>
    <row r="742" spans="1:7" ht="15" thickBot="1">
      <c r="A742" s="248" t="s">
        <v>78</v>
      </c>
      <c r="B742" s="249"/>
      <c r="C742" s="249"/>
      <c r="D742" s="249"/>
      <c r="E742" s="249"/>
      <c r="F742" s="249"/>
      <c r="G742" s="250"/>
    </row>
    <row r="743" spans="1:7" ht="15" thickBot="1">
      <c r="A743" s="227" t="s">
        <v>7</v>
      </c>
      <c r="B743" s="228"/>
      <c r="C743" s="228"/>
      <c r="D743" s="62" t="s">
        <v>79</v>
      </c>
      <c r="E743" s="63" t="s">
        <v>80</v>
      </c>
      <c r="F743" s="63" t="s">
        <v>81</v>
      </c>
      <c r="G743" s="90"/>
    </row>
    <row r="744" spans="1:7">
      <c r="A744" s="251" t="s">
        <v>159</v>
      </c>
      <c r="B744" s="252"/>
      <c r="C744" s="253"/>
      <c r="D744" s="87"/>
      <c r="E744" s="46" t="s">
        <v>160</v>
      </c>
      <c r="F744" s="46">
        <v>1</v>
      </c>
      <c r="G744" s="91">
        <f>0.1*G763</f>
        <v>2775</v>
      </c>
    </row>
    <row r="745" spans="1:7">
      <c r="A745" s="254"/>
      <c r="B745" s="255"/>
      <c r="C745" s="256"/>
      <c r="D745" s="57"/>
      <c r="E745" s="64"/>
      <c r="F745" s="65"/>
      <c r="G745" s="92"/>
    </row>
    <row r="746" spans="1:7">
      <c r="A746" s="66"/>
      <c r="B746" s="66"/>
      <c r="C746" s="66"/>
      <c r="D746" s="66"/>
      <c r="E746" s="66"/>
      <c r="F746" s="67" t="s">
        <v>36</v>
      </c>
      <c r="G746" s="93">
        <f>SUM(G744:G745)</f>
        <v>2775</v>
      </c>
    </row>
    <row r="747" spans="1:7" ht="15" thickBot="1">
      <c r="A747" s="66"/>
      <c r="B747" s="66"/>
      <c r="C747" s="66"/>
      <c r="D747" s="66"/>
      <c r="E747" s="66"/>
      <c r="F747" s="66"/>
      <c r="G747" s="94"/>
    </row>
    <row r="748" spans="1:7" ht="15" thickBot="1">
      <c r="A748" s="235" t="s">
        <v>86</v>
      </c>
      <c r="B748" s="236"/>
      <c r="C748" s="236"/>
      <c r="D748" s="236"/>
      <c r="E748" s="236"/>
      <c r="F748" s="236"/>
      <c r="G748" s="237"/>
    </row>
    <row r="749" spans="1:7" ht="15" thickBot="1">
      <c r="A749" s="227" t="s">
        <v>7</v>
      </c>
      <c r="B749" s="228"/>
      <c r="C749" s="228"/>
      <c r="D749" s="62" t="s">
        <v>63</v>
      </c>
      <c r="E749" s="62" t="s">
        <v>5</v>
      </c>
      <c r="F749" s="62" t="s">
        <v>2</v>
      </c>
      <c r="G749" s="90"/>
    </row>
    <row r="750" spans="1:7">
      <c r="A750" s="229" t="s">
        <v>426</v>
      </c>
      <c r="B750" s="230"/>
      <c r="C750" s="231"/>
      <c r="D750" s="102" t="s">
        <v>109</v>
      </c>
      <c r="E750" s="103">
        <v>86000</v>
      </c>
      <c r="F750" s="104">
        <v>1</v>
      </c>
      <c r="G750" s="105">
        <f>+F750*E750</f>
        <v>86000</v>
      </c>
    </row>
    <row r="751" spans="1:7">
      <c r="A751" s="188" t="s">
        <v>427</v>
      </c>
      <c r="B751" s="189"/>
      <c r="C751" s="190"/>
      <c r="D751" s="102" t="s">
        <v>3</v>
      </c>
      <c r="E751" s="103">
        <v>310000</v>
      </c>
      <c r="F751" s="106">
        <v>0.02</v>
      </c>
      <c r="G751" s="105">
        <f t="shared" ref="G751:G752" si="0">+F751*E751</f>
        <v>6200</v>
      </c>
    </row>
    <row r="752" spans="1:7">
      <c r="A752" s="188" t="s">
        <v>138</v>
      </c>
      <c r="B752" s="189"/>
      <c r="C752" s="190"/>
      <c r="D752" s="102" t="s">
        <v>3</v>
      </c>
      <c r="E752" s="103">
        <v>7000</v>
      </c>
      <c r="F752" s="104">
        <v>0.02</v>
      </c>
      <c r="G752" s="105">
        <f t="shared" si="0"/>
        <v>140</v>
      </c>
    </row>
    <row r="753" spans="1:7">
      <c r="A753" s="65"/>
      <c r="B753" s="65"/>
      <c r="C753" s="65"/>
      <c r="D753" s="69"/>
      <c r="E753" s="53"/>
      <c r="F753" s="68"/>
      <c r="G753" s="88"/>
    </row>
    <row r="754" spans="1:7">
      <c r="A754" s="65"/>
      <c r="B754" s="65"/>
      <c r="C754" s="65"/>
      <c r="D754" s="69"/>
      <c r="E754" s="53"/>
      <c r="F754" s="68"/>
      <c r="G754" s="88"/>
    </row>
    <row r="755" spans="1:7">
      <c r="A755" s="66"/>
      <c r="B755" s="66"/>
      <c r="C755" s="66"/>
      <c r="D755" s="66"/>
      <c r="E755" s="66"/>
      <c r="F755" s="67" t="s">
        <v>36</v>
      </c>
      <c r="G755" s="88">
        <f>SUM(G750:G754)</f>
        <v>92340</v>
      </c>
    </row>
    <row r="756" spans="1:7" ht="15" thickBot="1">
      <c r="A756" s="66"/>
      <c r="B756" s="66"/>
      <c r="C756" s="66"/>
      <c r="D756" s="66"/>
      <c r="E756" s="66"/>
      <c r="F756" s="66"/>
      <c r="G756" s="94"/>
    </row>
    <row r="757" spans="1:7" ht="15" thickBot="1">
      <c r="A757" s="245" t="s">
        <v>87</v>
      </c>
      <c r="B757" s="246"/>
      <c r="C757" s="246"/>
      <c r="D757" s="246"/>
      <c r="E757" s="246"/>
      <c r="F757" s="246"/>
      <c r="G757" s="247"/>
    </row>
    <row r="758" spans="1:7">
      <c r="A758" s="70" t="s">
        <v>88</v>
      </c>
      <c r="B758" s="71" t="s">
        <v>89</v>
      </c>
      <c r="C758" s="71" t="s">
        <v>90</v>
      </c>
      <c r="D758" s="71" t="s">
        <v>91</v>
      </c>
      <c r="E758" s="71" t="s">
        <v>80</v>
      </c>
      <c r="F758" s="71" t="s">
        <v>81</v>
      </c>
      <c r="G758" s="95"/>
    </row>
    <row r="759" spans="1:7">
      <c r="A759" s="50" t="str">
        <f>+MO!$A$5</f>
        <v>Oficial</v>
      </c>
      <c r="B759" s="53">
        <f>+MO!$B$7</f>
        <v>140000</v>
      </c>
      <c r="C759" s="54">
        <v>1.85</v>
      </c>
      <c r="D759" s="52">
        <f>SUM(B759*C759)</f>
        <v>259000</v>
      </c>
      <c r="E759" s="53">
        <f>+D759/8</f>
        <v>32375</v>
      </c>
      <c r="F759" s="55">
        <v>18</v>
      </c>
      <c r="G759" s="92">
        <f>+D759/F759</f>
        <v>14388.888888888889</v>
      </c>
    </row>
    <row r="760" spans="1:7">
      <c r="A760" s="65" t="s">
        <v>384</v>
      </c>
      <c r="B760" s="51">
        <f>+MO!$B$6*3</f>
        <v>130000</v>
      </c>
      <c r="C760" s="54">
        <v>1.85</v>
      </c>
      <c r="D760" s="52">
        <f>SUM(B760*C760)</f>
        <v>240500</v>
      </c>
      <c r="E760" s="53">
        <f>+D760/8</f>
        <v>30062.5</v>
      </c>
      <c r="F760" s="55">
        <f>+F759</f>
        <v>18</v>
      </c>
      <c r="G760" s="92">
        <f>+D760/F760</f>
        <v>13361.111111111111</v>
      </c>
    </row>
    <row r="761" spans="1:7">
      <c r="A761" s="65"/>
      <c r="B761" s="65"/>
      <c r="C761" s="65"/>
      <c r="D761" s="57"/>
      <c r="E761" s="65"/>
      <c r="F761" s="65"/>
      <c r="G761" s="88"/>
    </row>
    <row r="762" spans="1:7">
      <c r="A762" s="65"/>
      <c r="B762" s="65"/>
      <c r="C762" s="65"/>
      <c r="D762" s="57"/>
      <c r="E762" s="65"/>
      <c r="F762" s="65"/>
      <c r="G762" s="88"/>
    </row>
    <row r="763" spans="1:7">
      <c r="A763" s="66"/>
      <c r="B763" s="66"/>
      <c r="C763" s="66"/>
      <c r="D763" s="66"/>
      <c r="E763" s="66"/>
      <c r="F763" s="67" t="s">
        <v>36</v>
      </c>
      <c r="G763" s="93">
        <f>SUM(G759:G762)</f>
        <v>27750</v>
      </c>
    </row>
    <row r="764" spans="1:7" ht="15" thickBot="1">
      <c r="A764" s="66"/>
      <c r="B764" s="66"/>
      <c r="C764" s="66"/>
      <c r="D764" s="44"/>
      <c r="E764" s="66"/>
      <c r="F764" s="66"/>
      <c r="G764" s="94"/>
    </row>
    <row r="765" spans="1:7" ht="15" thickBot="1">
      <c r="A765" s="238" t="s">
        <v>92</v>
      </c>
      <c r="B765" s="239"/>
      <c r="C765" s="239"/>
      <c r="D765" s="239"/>
      <c r="E765" s="239"/>
      <c r="F765" s="239"/>
      <c r="G765" s="240"/>
    </row>
    <row r="766" spans="1:7" ht="15" thickBot="1">
      <c r="A766" s="241" t="s">
        <v>93</v>
      </c>
      <c r="B766" s="242"/>
      <c r="C766" s="62" t="s">
        <v>64</v>
      </c>
      <c r="D766" s="62" t="s">
        <v>94</v>
      </c>
      <c r="E766" s="62" t="s">
        <v>95</v>
      </c>
      <c r="F766" s="62" t="s">
        <v>81</v>
      </c>
      <c r="G766" s="90"/>
    </row>
    <row r="767" spans="1:7">
      <c r="A767" s="243"/>
      <c r="B767" s="244"/>
      <c r="C767" s="45"/>
      <c r="D767" s="46"/>
      <c r="E767" s="46"/>
      <c r="F767" s="47"/>
      <c r="G767" s="91"/>
    </row>
    <row r="768" spans="1:7">
      <c r="A768" s="277"/>
      <c r="B768" s="278"/>
      <c r="C768" s="65"/>
      <c r="D768" s="65"/>
      <c r="E768" s="65"/>
      <c r="F768" s="65"/>
      <c r="G768" s="88"/>
    </row>
    <row r="769" spans="1:7">
      <c r="A769" s="277"/>
      <c r="B769" s="278"/>
      <c r="C769" s="65"/>
      <c r="D769" s="65"/>
      <c r="E769" s="65"/>
      <c r="F769" s="65"/>
      <c r="G769" s="88"/>
    </row>
    <row r="770" spans="1:7">
      <c r="A770" s="66"/>
      <c r="B770" s="66"/>
      <c r="C770" s="66"/>
      <c r="D770" s="66"/>
      <c r="E770" s="66"/>
      <c r="F770" s="67" t="s">
        <v>36</v>
      </c>
      <c r="G770" s="93"/>
    </row>
    <row r="771" spans="1:7" ht="15" thickBot="1">
      <c r="A771" s="66"/>
      <c r="B771" s="66"/>
      <c r="C771" s="66"/>
      <c r="D771" s="66"/>
      <c r="E771" s="66"/>
      <c r="F771" s="66"/>
      <c r="G771" s="94"/>
    </row>
    <row r="772" spans="1:7" ht="15" thickBot="1">
      <c r="B772" s="72"/>
      <c r="C772" s="72"/>
      <c r="D772" s="72"/>
      <c r="E772" s="73" t="s">
        <v>96</v>
      </c>
      <c r="F772" s="74"/>
      <c r="G772" s="96">
        <f>+ROUND(G770+G763+G755+G746,0)</f>
        <v>122865</v>
      </c>
    </row>
    <row r="773" spans="1:7" ht="15" thickBot="1">
      <c r="A773" s="75" t="s">
        <v>97</v>
      </c>
      <c r="B773" s="75"/>
      <c r="D773" s="72"/>
      <c r="E773" s="72"/>
      <c r="F773" s="72"/>
      <c r="G773" s="97"/>
    </row>
    <row r="774" spans="1:7">
      <c r="A774" s="76"/>
      <c r="B774" s="77" t="s">
        <v>98</v>
      </c>
      <c r="C774" s="77"/>
      <c r="D774" s="77"/>
      <c r="E774" s="89" t="s">
        <v>99</v>
      </c>
      <c r="F774" s="78" t="s">
        <v>100</v>
      </c>
      <c r="G774" s="98"/>
    </row>
    <row r="775" spans="1:7">
      <c r="A775" s="79" t="s">
        <v>23</v>
      </c>
      <c r="B775" s="80"/>
      <c r="C775" s="81"/>
      <c r="D775" s="81"/>
      <c r="E775" s="195">
        <v>0.23</v>
      </c>
      <c r="F775" s="82">
        <f>+E775*G772</f>
        <v>28258.95</v>
      </c>
      <c r="G775" s="99"/>
    </row>
    <row r="776" spans="1:7">
      <c r="A776" s="79" t="s">
        <v>101</v>
      </c>
      <c r="B776" s="80"/>
      <c r="C776" s="81"/>
      <c r="D776" s="81"/>
      <c r="E776" s="195">
        <v>0.02</v>
      </c>
      <c r="F776" s="82">
        <f>+E776*G772</f>
        <v>2457.3000000000002</v>
      </c>
      <c r="G776" s="99"/>
    </row>
    <row r="777" spans="1:7" ht="15" thickBot="1">
      <c r="A777" s="83" t="s">
        <v>24</v>
      </c>
      <c r="B777" s="178"/>
      <c r="C777" s="179"/>
      <c r="D777" s="179"/>
      <c r="E777" s="196">
        <v>0.05</v>
      </c>
      <c r="F777" s="84">
        <f>+E777*G772</f>
        <v>6143.25</v>
      </c>
      <c r="G777" s="100"/>
    </row>
    <row r="778" spans="1:7" ht="15" thickBot="1">
      <c r="B778" s="72"/>
      <c r="C778" s="72"/>
      <c r="D778" s="72"/>
      <c r="E778" s="72"/>
      <c r="F778" s="85" t="s">
        <v>102</v>
      </c>
      <c r="G778" s="100">
        <f>SUM(F775:F777)</f>
        <v>36859.5</v>
      </c>
    </row>
    <row r="779" spans="1:7" ht="15" thickBot="1">
      <c r="B779" s="72"/>
      <c r="C779" s="72"/>
      <c r="D779" s="72"/>
      <c r="E779" s="72"/>
      <c r="F779" s="72"/>
      <c r="G779" s="97"/>
    </row>
    <row r="780" spans="1:7" ht="15" thickBot="1">
      <c r="D780" s="72"/>
      <c r="E780" s="74"/>
      <c r="F780" s="74"/>
      <c r="G780" s="101">
        <f>ROUND((G772+G778),0)</f>
        <v>159725</v>
      </c>
    </row>
    <row r="781" spans="1:7" ht="15" thickBot="1">
      <c r="D781" s="72"/>
      <c r="E781" s="74"/>
      <c r="F781" s="74"/>
      <c r="G781" s="107"/>
    </row>
    <row r="782" spans="1:7" ht="15" thickBot="1">
      <c r="A782" s="257" t="s">
        <v>71</v>
      </c>
      <c r="B782" s="258"/>
      <c r="C782" s="258"/>
      <c r="D782" s="258"/>
      <c r="E782" s="258"/>
      <c r="F782" s="258"/>
      <c r="G782" s="259"/>
    </row>
    <row r="783" spans="1:7">
      <c r="A783" s="260" t="s">
        <v>72</v>
      </c>
      <c r="B783" s="261"/>
      <c r="C783" s="261"/>
      <c r="D783" s="261"/>
      <c r="E783" s="261"/>
      <c r="F783" s="262"/>
      <c r="G783" s="263"/>
    </row>
    <row r="784" spans="1:7">
      <c r="A784" s="266" t="s">
        <v>73</v>
      </c>
      <c r="B784" s="268" t="s">
        <v>412</v>
      </c>
      <c r="C784" s="269"/>
      <c r="D784" s="269"/>
      <c r="E784" s="269"/>
      <c r="F784" s="270"/>
      <c r="G784" s="264"/>
    </row>
    <row r="785" spans="1:7">
      <c r="A785" s="267"/>
      <c r="B785" s="271"/>
      <c r="C785" s="272"/>
      <c r="D785" s="272"/>
      <c r="E785" s="272"/>
      <c r="F785" s="273"/>
      <c r="G785" s="264"/>
    </row>
    <row r="786" spans="1:7">
      <c r="A786" s="56" t="s">
        <v>74</v>
      </c>
      <c r="B786" s="274" t="str">
        <f>+PRESUPUESTO!B27</f>
        <v>ZONAS VERDES</v>
      </c>
      <c r="C786" s="275"/>
      <c r="D786" s="275"/>
      <c r="E786" s="41">
        <f>+PRESUPUESTO!A27</f>
        <v>6</v>
      </c>
      <c r="F786" s="58" t="s">
        <v>75</v>
      </c>
      <c r="G786" s="264"/>
    </row>
    <row r="787" spans="1:7">
      <c r="A787" s="56" t="s">
        <v>76</v>
      </c>
      <c r="B787" s="276" t="str">
        <f>+PRESUPUESTO!B28</f>
        <v>Mantenimiento de zonas verdes (desmonte y aseo)</v>
      </c>
      <c r="C787" s="276"/>
      <c r="D787" s="276"/>
      <c r="E787" s="42">
        <f>+PRESUPUESTO!A28</f>
        <v>6.1</v>
      </c>
      <c r="F787" s="43">
        <v>45407</v>
      </c>
      <c r="G787" s="264"/>
    </row>
    <row r="788" spans="1:7" ht="15" thickBot="1">
      <c r="A788" s="59" t="s">
        <v>0</v>
      </c>
      <c r="B788" s="197">
        <f>+E787</f>
        <v>6.1</v>
      </c>
      <c r="C788" s="60" t="s">
        <v>63</v>
      </c>
      <c r="D788" s="86" t="str">
        <f>+PRESUPUESTO!C28</f>
        <v>global</v>
      </c>
      <c r="E788" s="60" t="s">
        <v>77</v>
      </c>
      <c r="F788" s="61">
        <f>+G829</f>
        <v>3571425</v>
      </c>
      <c r="G788" s="265"/>
    </row>
    <row r="789" spans="1:7">
      <c r="A789" s="279"/>
      <c r="B789" s="280"/>
      <c r="C789" s="280"/>
      <c r="D789" s="280"/>
      <c r="E789" s="280"/>
      <c r="F789" s="280"/>
      <c r="G789" s="281"/>
    </row>
    <row r="790" spans="1:7" ht="15" thickBot="1">
      <c r="A790" s="248" t="s">
        <v>78</v>
      </c>
      <c r="B790" s="249"/>
      <c r="C790" s="249"/>
      <c r="D790" s="249"/>
      <c r="E790" s="249"/>
      <c r="F790" s="249"/>
      <c r="G790" s="250"/>
    </row>
    <row r="791" spans="1:7" ht="15" thickBot="1">
      <c r="A791" s="227" t="s">
        <v>7</v>
      </c>
      <c r="B791" s="228"/>
      <c r="C791" s="228"/>
      <c r="D791" s="62" t="s">
        <v>79</v>
      </c>
      <c r="E791" s="63" t="s">
        <v>80</v>
      </c>
      <c r="F791" s="63" t="s">
        <v>81</v>
      </c>
      <c r="G791" s="90"/>
    </row>
    <row r="792" spans="1:7">
      <c r="A792" s="251" t="s">
        <v>159</v>
      </c>
      <c r="B792" s="252"/>
      <c r="C792" s="253"/>
      <c r="D792" s="87"/>
      <c r="E792" s="46" t="s">
        <v>160</v>
      </c>
      <c r="F792" s="46">
        <v>1</v>
      </c>
      <c r="G792" s="91">
        <f>0.1*G812</f>
        <v>249750</v>
      </c>
    </row>
    <row r="793" spans="1:7">
      <c r="A793" s="254"/>
      <c r="B793" s="255"/>
      <c r="C793" s="256"/>
      <c r="D793" s="57"/>
      <c r="E793" s="64"/>
      <c r="F793" s="65"/>
      <c r="G793" s="92"/>
    </row>
    <row r="794" spans="1:7">
      <c r="A794" s="66"/>
      <c r="B794" s="66"/>
      <c r="C794" s="66"/>
      <c r="D794" s="66"/>
      <c r="E794" s="66"/>
      <c r="F794" s="67" t="s">
        <v>36</v>
      </c>
      <c r="G794" s="93">
        <f>SUM(G792:G793)</f>
        <v>249750</v>
      </c>
    </row>
    <row r="795" spans="1:7" ht="15" thickBot="1">
      <c r="A795" s="66"/>
      <c r="B795" s="66"/>
      <c r="C795" s="66"/>
      <c r="D795" s="66"/>
      <c r="E795" s="66"/>
      <c r="F795" s="66"/>
      <c r="G795" s="94"/>
    </row>
    <row r="796" spans="1:7" ht="15" thickBot="1">
      <c r="A796" s="235" t="s">
        <v>86</v>
      </c>
      <c r="B796" s="236"/>
      <c r="C796" s="236"/>
      <c r="D796" s="236"/>
      <c r="E796" s="236"/>
      <c r="F796" s="236"/>
      <c r="G796" s="237"/>
    </row>
    <row r="797" spans="1:7" ht="15" thickBot="1">
      <c r="A797" s="227" t="s">
        <v>7</v>
      </c>
      <c r="B797" s="228"/>
      <c r="C797" s="228"/>
      <c r="D797" s="62" t="s">
        <v>63</v>
      </c>
      <c r="E797" s="62" t="s">
        <v>5</v>
      </c>
      <c r="F797" s="62" t="s">
        <v>2</v>
      </c>
      <c r="G797" s="90"/>
    </row>
    <row r="798" spans="1:7">
      <c r="A798" s="229"/>
      <c r="B798" s="230"/>
      <c r="C798" s="231"/>
      <c r="D798" s="102"/>
      <c r="E798" s="103"/>
      <c r="F798" s="104"/>
      <c r="G798" s="105"/>
    </row>
    <row r="799" spans="1:7">
      <c r="A799" s="232"/>
      <c r="B799" s="233"/>
      <c r="C799" s="234"/>
      <c r="D799" s="102"/>
      <c r="E799" s="103"/>
      <c r="F799" s="106"/>
      <c r="G799" s="105"/>
    </row>
    <row r="800" spans="1:7">
      <c r="A800" s="232"/>
      <c r="B800" s="233"/>
      <c r="C800" s="234"/>
      <c r="D800" s="102"/>
      <c r="E800" s="103"/>
      <c r="F800" s="106"/>
      <c r="G800" s="105"/>
    </row>
    <row r="801" spans="1:7">
      <c r="A801" s="232"/>
      <c r="B801" s="233"/>
      <c r="C801" s="234"/>
      <c r="D801" s="102"/>
      <c r="E801" s="103"/>
      <c r="F801" s="104"/>
      <c r="G801" s="105"/>
    </row>
    <row r="802" spans="1:7">
      <c r="A802" s="65"/>
      <c r="B802" s="65"/>
      <c r="C802" s="65"/>
      <c r="D802" s="69"/>
      <c r="E802" s="53"/>
      <c r="F802" s="68"/>
      <c r="G802" s="88"/>
    </row>
    <row r="803" spans="1:7">
      <c r="A803" s="65"/>
      <c r="B803" s="65"/>
      <c r="C803" s="65"/>
      <c r="D803" s="69"/>
      <c r="E803" s="53"/>
      <c r="F803" s="68"/>
      <c r="G803" s="88"/>
    </row>
    <row r="804" spans="1:7">
      <c r="A804" s="66"/>
      <c r="B804" s="66"/>
      <c r="C804" s="66"/>
      <c r="D804" s="66"/>
      <c r="E804" s="66"/>
      <c r="F804" s="67" t="s">
        <v>36</v>
      </c>
      <c r="G804" s="88">
        <f>SUM(G798:G803)</f>
        <v>0</v>
      </c>
    </row>
    <row r="805" spans="1:7" ht="15" thickBot="1">
      <c r="A805" s="66"/>
      <c r="B805" s="66"/>
      <c r="C805" s="66"/>
      <c r="D805" s="66"/>
      <c r="E805" s="66"/>
      <c r="F805" s="66"/>
      <c r="G805" s="94"/>
    </row>
    <row r="806" spans="1:7" ht="15" thickBot="1">
      <c r="A806" s="245" t="s">
        <v>87</v>
      </c>
      <c r="B806" s="246"/>
      <c r="C806" s="246"/>
      <c r="D806" s="246"/>
      <c r="E806" s="246"/>
      <c r="F806" s="246"/>
      <c r="G806" s="247"/>
    </row>
    <row r="807" spans="1:7">
      <c r="A807" s="70" t="s">
        <v>88</v>
      </c>
      <c r="B807" s="71" t="s">
        <v>89</v>
      </c>
      <c r="C807" s="71" t="s">
        <v>90</v>
      </c>
      <c r="D807" s="71" t="s">
        <v>91</v>
      </c>
      <c r="E807" s="71" t="s">
        <v>80</v>
      </c>
      <c r="F807" s="71" t="s">
        <v>81</v>
      </c>
      <c r="G807" s="95"/>
    </row>
    <row r="808" spans="1:7">
      <c r="A808" s="50" t="str">
        <f>+MO!$A$5</f>
        <v>Oficial</v>
      </c>
      <c r="B808" s="53">
        <f>+MO!$B$7</f>
        <v>140000</v>
      </c>
      <c r="C808" s="54">
        <v>1.85</v>
      </c>
      <c r="D808" s="52">
        <f>SUM(B808*C808)</f>
        <v>259000</v>
      </c>
      <c r="E808" s="53">
        <f>+D808/8</f>
        <v>32375</v>
      </c>
      <c r="F808" s="55">
        <v>0.2</v>
      </c>
      <c r="G808" s="92">
        <f>+D808/F808</f>
        <v>1295000</v>
      </c>
    </row>
    <row r="809" spans="1:7">
      <c r="A809" s="65" t="s">
        <v>384</v>
      </c>
      <c r="B809" s="51">
        <f>+MO!$B$6*3</f>
        <v>130000</v>
      </c>
      <c r="C809" s="54">
        <v>1.85</v>
      </c>
      <c r="D809" s="52">
        <f>SUM(B809*C809)</f>
        <v>240500</v>
      </c>
      <c r="E809" s="53">
        <f>+D809/8</f>
        <v>30062.5</v>
      </c>
      <c r="F809" s="55">
        <f>+F808</f>
        <v>0.2</v>
      </c>
      <c r="G809" s="92">
        <f>+D809/F809</f>
        <v>1202500</v>
      </c>
    </row>
    <row r="810" spans="1:7">
      <c r="A810" s="65"/>
      <c r="B810" s="65"/>
      <c r="C810" s="65"/>
      <c r="D810" s="57"/>
      <c r="E810" s="65"/>
      <c r="F810" s="65"/>
      <c r="G810" s="88"/>
    </row>
    <row r="811" spans="1:7">
      <c r="A811" s="65"/>
      <c r="B811" s="65"/>
      <c r="C811" s="65"/>
      <c r="D811" s="57"/>
      <c r="E811" s="65"/>
      <c r="F811" s="65"/>
      <c r="G811" s="88"/>
    </row>
    <row r="812" spans="1:7">
      <c r="A812" s="66"/>
      <c r="B812" s="66"/>
      <c r="C812" s="66"/>
      <c r="D812" s="66"/>
      <c r="E812" s="66"/>
      <c r="F812" s="67" t="s">
        <v>36</v>
      </c>
      <c r="G812" s="93">
        <f>SUM(G808:G811)</f>
        <v>2497500</v>
      </c>
    </row>
    <row r="813" spans="1:7" ht="15" thickBot="1">
      <c r="A813" s="66"/>
      <c r="B813" s="66"/>
      <c r="C813" s="66"/>
      <c r="D813" s="44"/>
      <c r="E813" s="66"/>
      <c r="F813" s="66"/>
      <c r="G813" s="94"/>
    </row>
    <row r="814" spans="1:7" ht="15" thickBot="1">
      <c r="A814" s="238" t="s">
        <v>92</v>
      </c>
      <c r="B814" s="239"/>
      <c r="C814" s="239"/>
      <c r="D814" s="239"/>
      <c r="E814" s="239"/>
      <c r="F814" s="239"/>
      <c r="G814" s="240"/>
    </row>
    <row r="815" spans="1:7" ht="15" thickBot="1">
      <c r="A815" s="241" t="s">
        <v>93</v>
      </c>
      <c r="B815" s="242"/>
      <c r="C815" s="62" t="s">
        <v>64</v>
      </c>
      <c r="D815" s="62" t="s">
        <v>94</v>
      </c>
      <c r="E815" s="62" t="s">
        <v>95</v>
      </c>
      <c r="F815" s="62" t="s">
        <v>81</v>
      </c>
      <c r="G815" s="90"/>
    </row>
    <row r="816" spans="1:7">
      <c r="A816" s="243"/>
      <c r="B816" s="244"/>
      <c r="C816" s="45"/>
      <c r="D816" s="46"/>
      <c r="E816" s="46"/>
      <c r="F816" s="47"/>
      <c r="G816" s="91"/>
    </row>
    <row r="817" spans="1:7">
      <c r="A817" s="277"/>
      <c r="B817" s="278"/>
      <c r="C817" s="65"/>
      <c r="D817" s="65"/>
      <c r="E817" s="65"/>
      <c r="F817" s="65"/>
      <c r="G817" s="88"/>
    </row>
    <row r="818" spans="1:7">
      <c r="A818" s="277"/>
      <c r="B818" s="278"/>
      <c r="C818" s="65"/>
      <c r="D818" s="65"/>
      <c r="E818" s="65"/>
      <c r="F818" s="65"/>
      <c r="G818" s="88"/>
    </row>
    <row r="819" spans="1:7">
      <c r="A819" s="66"/>
      <c r="B819" s="66"/>
      <c r="C819" s="66"/>
      <c r="D819" s="66"/>
      <c r="E819" s="66"/>
      <c r="F819" s="67" t="s">
        <v>36</v>
      </c>
      <c r="G819" s="93"/>
    </row>
    <row r="820" spans="1:7" ht="15" thickBot="1">
      <c r="A820" s="66"/>
      <c r="B820" s="66"/>
      <c r="C820" s="66"/>
      <c r="D820" s="66"/>
      <c r="E820" s="66"/>
      <c r="F820" s="66"/>
      <c r="G820" s="94"/>
    </row>
    <row r="821" spans="1:7" ht="15" thickBot="1">
      <c r="B821" s="72"/>
      <c r="C821" s="72"/>
      <c r="D821" s="72"/>
      <c r="E821" s="73" t="s">
        <v>96</v>
      </c>
      <c r="F821" s="74"/>
      <c r="G821" s="96">
        <f>+ROUND(G819+G812+G804+G794,0)</f>
        <v>2747250</v>
      </c>
    </row>
    <row r="822" spans="1:7" ht="15" thickBot="1">
      <c r="A822" s="75" t="s">
        <v>97</v>
      </c>
      <c r="B822" s="75"/>
      <c r="D822" s="72"/>
      <c r="E822" s="72"/>
      <c r="F822" s="72"/>
      <c r="G822" s="97"/>
    </row>
    <row r="823" spans="1:7">
      <c r="A823" s="76"/>
      <c r="B823" s="77" t="s">
        <v>98</v>
      </c>
      <c r="C823" s="77"/>
      <c r="D823" s="77"/>
      <c r="E823" s="89" t="s">
        <v>99</v>
      </c>
      <c r="F823" s="78" t="s">
        <v>100</v>
      </c>
      <c r="G823" s="98"/>
    </row>
    <row r="824" spans="1:7">
      <c r="A824" s="79" t="s">
        <v>23</v>
      </c>
      <c r="B824" s="80"/>
      <c r="C824" s="81"/>
      <c r="D824" s="81"/>
      <c r="E824" s="195">
        <v>0.23</v>
      </c>
      <c r="F824" s="82">
        <f>+E824*G821</f>
        <v>631867.5</v>
      </c>
      <c r="G824" s="99"/>
    </row>
    <row r="825" spans="1:7">
      <c r="A825" s="79" t="s">
        <v>101</v>
      </c>
      <c r="B825" s="80"/>
      <c r="C825" s="81"/>
      <c r="D825" s="81"/>
      <c r="E825" s="195">
        <v>0.02</v>
      </c>
      <c r="F825" s="82">
        <f>+E825*G821</f>
        <v>54945</v>
      </c>
      <c r="G825" s="99"/>
    </row>
    <row r="826" spans="1:7" ht="15" thickBot="1">
      <c r="A826" s="83" t="s">
        <v>24</v>
      </c>
      <c r="B826" s="178"/>
      <c r="C826" s="179"/>
      <c r="D826" s="179"/>
      <c r="E826" s="196">
        <v>0.05</v>
      </c>
      <c r="F826" s="84">
        <f>+E826*G821</f>
        <v>137362.5</v>
      </c>
      <c r="G826" s="100"/>
    </row>
    <row r="827" spans="1:7" ht="15" thickBot="1">
      <c r="B827" s="72"/>
      <c r="C827" s="72"/>
      <c r="D827" s="72"/>
      <c r="E827" s="72"/>
      <c r="F827" s="85" t="s">
        <v>102</v>
      </c>
      <c r="G827" s="100">
        <f>SUM(F824:F826)</f>
        <v>824175</v>
      </c>
    </row>
    <row r="828" spans="1:7" ht="15" thickBot="1">
      <c r="B828" s="72"/>
      <c r="C828" s="72"/>
      <c r="D828" s="72"/>
      <c r="E828" s="72"/>
      <c r="F828" s="72"/>
      <c r="G828" s="97"/>
    </row>
    <row r="829" spans="1:7" ht="15" thickBot="1">
      <c r="D829" s="72"/>
      <c r="E829" s="74"/>
      <c r="F829" s="74"/>
      <c r="G829" s="101">
        <f>ROUND((G821+G827),0)</f>
        <v>3571425</v>
      </c>
    </row>
    <row r="830" spans="1:7" ht="15" thickBot="1"/>
    <row r="831" spans="1:7" ht="15" thickBot="1">
      <c r="A831" s="257" t="s">
        <v>71</v>
      </c>
      <c r="B831" s="258"/>
      <c r="C831" s="258"/>
      <c r="D831" s="258"/>
      <c r="E831" s="258"/>
      <c r="F831" s="258"/>
      <c r="G831" s="259"/>
    </row>
    <row r="832" spans="1:7">
      <c r="A832" s="260" t="s">
        <v>72</v>
      </c>
      <c r="B832" s="261"/>
      <c r="C832" s="261"/>
      <c r="D832" s="261"/>
      <c r="E832" s="261"/>
      <c r="F832" s="262"/>
      <c r="G832" s="263"/>
    </row>
    <row r="833" spans="1:7">
      <c r="A833" s="266" t="s">
        <v>73</v>
      </c>
      <c r="B833" s="268" t="s">
        <v>412</v>
      </c>
      <c r="C833" s="269"/>
      <c r="D833" s="269"/>
      <c r="E833" s="269"/>
      <c r="F833" s="270"/>
      <c r="G833" s="264"/>
    </row>
    <row r="834" spans="1:7">
      <c r="A834" s="267"/>
      <c r="B834" s="271"/>
      <c r="C834" s="272"/>
      <c r="D834" s="272"/>
      <c r="E834" s="272"/>
      <c r="F834" s="273"/>
      <c r="G834" s="264"/>
    </row>
    <row r="835" spans="1:7">
      <c r="A835" s="56" t="s">
        <v>74</v>
      </c>
      <c r="B835" s="274" t="str">
        <f>+PRESUPUESTO!B27</f>
        <v>ZONAS VERDES</v>
      </c>
      <c r="C835" s="275"/>
      <c r="D835" s="275"/>
      <c r="E835" s="41">
        <f>+PRESUPUESTO!A27</f>
        <v>6</v>
      </c>
      <c r="F835" s="58" t="s">
        <v>75</v>
      </c>
      <c r="G835" s="264"/>
    </row>
    <row r="836" spans="1:7">
      <c r="A836" s="56" t="s">
        <v>76</v>
      </c>
      <c r="B836" s="276" t="str">
        <f>+PRESUPUESTO!B29</f>
        <v>Poda de arboles (incluye retiro)</v>
      </c>
      <c r="C836" s="276"/>
      <c r="D836" s="276"/>
      <c r="E836" s="42">
        <f>+PRESUPUESTO!A29</f>
        <v>6.2</v>
      </c>
      <c r="F836" s="43">
        <v>45407</v>
      </c>
      <c r="G836" s="264"/>
    </row>
    <row r="837" spans="1:7" ht="15" thickBot="1">
      <c r="A837" s="59" t="s">
        <v>0</v>
      </c>
      <c r="B837" s="197">
        <f>+E836</f>
        <v>6.2</v>
      </c>
      <c r="C837" s="60" t="s">
        <v>63</v>
      </c>
      <c r="D837" s="86" t="str">
        <f>+PRESUPUESTO!C29</f>
        <v>und</v>
      </c>
      <c r="E837" s="60" t="s">
        <v>77</v>
      </c>
      <c r="F837" s="61">
        <f>+G878</f>
        <v>878085</v>
      </c>
      <c r="G837" s="265"/>
    </row>
    <row r="838" spans="1:7">
      <c r="A838" s="279"/>
      <c r="B838" s="280"/>
      <c r="C838" s="280"/>
      <c r="D838" s="280"/>
      <c r="E838" s="280"/>
      <c r="F838" s="280"/>
      <c r="G838" s="281"/>
    </row>
    <row r="839" spans="1:7" ht="15" thickBot="1">
      <c r="A839" s="248" t="s">
        <v>78</v>
      </c>
      <c r="B839" s="249"/>
      <c r="C839" s="249"/>
      <c r="D839" s="249"/>
      <c r="E839" s="249"/>
      <c r="F839" s="249"/>
      <c r="G839" s="250"/>
    </row>
    <row r="840" spans="1:7" ht="15" thickBot="1">
      <c r="A840" s="227" t="s">
        <v>7</v>
      </c>
      <c r="B840" s="228"/>
      <c r="C840" s="228"/>
      <c r="D840" s="62" t="s">
        <v>79</v>
      </c>
      <c r="E840" s="63" t="s">
        <v>80</v>
      </c>
      <c r="F840" s="63" t="s">
        <v>81</v>
      </c>
      <c r="G840" s="90"/>
    </row>
    <row r="841" spans="1:7">
      <c r="A841" s="251" t="s">
        <v>159</v>
      </c>
      <c r="B841" s="252"/>
      <c r="C841" s="253"/>
      <c r="D841" s="87"/>
      <c r="E841" s="46" t="s">
        <v>160</v>
      </c>
      <c r="F841" s="46">
        <v>1</v>
      </c>
      <c r="G841" s="91">
        <f>0.1*G861</f>
        <v>49950</v>
      </c>
    </row>
    <row r="842" spans="1:7">
      <c r="A842" s="254"/>
      <c r="B842" s="255"/>
      <c r="C842" s="256"/>
      <c r="D842" s="57"/>
      <c r="E842" s="64"/>
      <c r="F842" s="65"/>
      <c r="G842" s="92"/>
    </row>
    <row r="843" spans="1:7">
      <c r="A843" s="66"/>
      <c r="B843" s="66"/>
      <c r="C843" s="66"/>
      <c r="D843" s="66"/>
      <c r="E843" s="66"/>
      <c r="F843" s="67" t="s">
        <v>36</v>
      </c>
      <c r="G843" s="93">
        <f>SUM(G841:G842)</f>
        <v>49950</v>
      </c>
    </row>
    <row r="844" spans="1:7" ht="15" thickBot="1">
      <c r="A844" s="66"/>
      <c r="B844" s="66"/>
      <c r="C844" s="66"/>
      <c r="D844" s="66"/>
      <c r="E844" s="66"/>
      <c r="F844" s="66"/>
      <c r="G844" s="94"/>
    </row>
    <row r="845" spans="1:7" ht="15" thickBot="1">
      <c r="A845" s="235" t="s">
        <v>86</v>
      </c>
      <c r="B845" s="236"/>
      <c r="C845" s="236"/>
      <c r="D845" s="236"/>
      <c r="E845" s="236"/>
      <c r="F845" s="236"/>
      <c r="G845" s="237"/>
    </row>
    <row r="846" spans="1:7" ht="15" thickBot="1">
      <c r="A846" s="227" t="s">
        <v>7</v>
      </c>
      <c r="B846" s="228"/>
      <c r="C846" s="228"/>
      <c r="D846" s="62" t="s">
        <v>63</v>
      </c>
      <c r="E846" s="62" t="s">
        <v>5</v>
      </c>
      <c r="F846" s="62" t="s">
        <v>2</v>
      </c>
      <c r="G846" s="90"/>
    </row>
    <row r="847" spans="1:7">
      <c r="A847" s="229"/>
      <c r="B847" s="230"/>
      <c r="C847" s="231"/>
      <c r="D847" s="102"/>
      <c r="E847" s="103"/>
      <c r="F847" s="104"/>
      <c r="G847" s="105"/>
    </row>
    <row r="848" spans="1:7">
      <c r="A848" s="232"/>
      <c r="B848" s="233"/>
      <c r="C848" s="234"/>
      <c r="D848" s="102"/>
      <c r="E848" s="103"/>
      <c r="F848" s="106"/>
      <c r="G848" s="105"/>
    </row>
    <row r="849" spans="1:7">
      <c r="A849" s="232"/>
      <c r="B849" s="233"/>
      <c r="C849" s="234"/>
      <c r="D849" s="102"/>
      <c r="E849" s="103"/>
      <c r="F849" s="106"/>
      <c r="G849" s="105"/>
    </row>
    <row r="850" spans="1:7">
      <c r="A850" s="232"/>
      <c r="B850" s="233"/>
      <c r="C850" s="234"/>
      <c r="D850" s="102"/>
      <c r="E850" s="103"/>
      <c r="F850" s="104"/>
      <c r="G850" s="105"/>
    </row>
    <row r="851" spans="1:7">
      <c r="A851" s="65"/>
      <c r="B851" s="65"/>
      <c r="C851" s="65"/>
      <c r="D851" s="69"/>
      <c r="E851" s="53"/>
      <c r="F851" s="68"/>
      <c r="G851" s="88"/>
    </row>
    <row r="852" spans="1:7">
      <c r="A852" s="65"/>
      <c r="B852" s="65"/>
      <c r="C852" s="65"/>
      <c r="D852" s="69"/>
      <c r="E852" s="53"/>
      <c r="F852" s="68"/>
      <c r="G852" s="88"/>
    </row>
    <row r="853" spans="1:7">
      <c r="A853" s="66"/>
      <c r="B853" s="66"/>
      <c r="C853" s="66"/>
      <c r="D853" s="66"/>
      <c r="E853" s="66"/>
      <c r="F853" s="67" t="s">
        <v>36</v>
      </c>
      <c r="G853" s="88">
        <f>SUM(G847:G852)</f>
        <v>0</v>
      </c>
    </row>
    <row r="854" spans="1:7" ht="15" thickBot="1">
      <c r="A854" s="66"/>
      <c r="B854" s="66"/>
      <c r="C854" s="66"/>
      <c r="D854" s="66"/>
      <c r="E854" s="66"/>
      <c r="F854" s="66"/>
      <c r="G854" s="94"/>
    </row>
    <row r="855" spans="1:7" ht="15" thickBot="1">
      <c r="A855" s="245" t="s">
        <v>87</v>
      </c>
      <c r="B855" s="246"/>
      <c r="C855" s="246"/>
      <c r="D855" s="246"/>
      <c r="E855" s="246"/>
      <c r="F855" s="246"/>
      <c r="G855" s="247"/>
    </row>
    <row r="856" spans="1:7">
      <c r="A856" s="70" t="s">
        <v>88</v>
      </c>
      <c r="B856" s="71" t="s">
        <v>89</v>
      </c>
      <c r="C856" s="71" t="s">
        <v>90</v>
      </c>
      <c r="D856" s="71" t="s">
        <v>91</v>
      </c>
      <c r="E856" s="71" t="s">
        <v>80</v>
      </c>
      <c r="F856" s="71" t="s">
        <v>81</v>
      </c>
      <c r="G856" s="95"/>
    </row>
    <row r="857" spans="1:7">
      <c r="A857" s="50" t="str">
        <f>+MO!$A$5</f>
        <v>Oficial</v>
      </c>
      <c r="B857" s="53">
        <f>+MO!$B$7</f>
        <v>140000</v>
      </c>
      <c r="C857" s="54">
        <v>1.85</v>
      </c>
      <c r="D857" s="52">
        <f>SUM(B857*C857)</f>
        <v>259000</v>
      </c>
      <c r="E857" s="53">
        <f>+D857/8</f>
        <v>32375</v>
      </c>
      <c r="F857" s="55">
        <v>1</v>
      </c>
      <c r="G857" s="92">
        <f>+D857/F857</f>
        <v>259000</v>
      </c>
    </row>
    <row r="858" spans="1:7">
      <c r="A858" s="65" t="s">
        <v>384</v>
      </c>
      <c r="B858" s="51">
        <f>+MO!$B$6*3</f>
        <v>130000</v>
      </c>
      <c r="C858" s="54">
        <v>1.85</v>
      </c>
      <c r="D858" s="52">
        <f>SUM(B858*C858)</f>
        <v>240500</v>
      </c>
      <c r="E858" s="53">
        <f>+D858/8</f>
        <v>30062.5</v>
      </c>
      <c r="F858" s="55">
        <f>+F857</f>
        <v>1</v>
      </c>
      <c r="G858" s="92">
        <f>+D858/F858</f>
        <v>240500</v>
      </c>
    </row>
    <row r="859" spans="1:7">
      <c r="A859" s="65"/>
      <c r="B859" s="65"/>
      <c r="C859" s="65"/>
      <c r="D859" s="57"/>
      <c r="E859" s="65"/>
      <c r="F859" s="65"/>
      <c r="G859" s="88"/>
    </row>
    <row r="860" spans="1:7">
      <c r="A860" s="65"/>
      <c r="B860" s="65"/>
      <c r="C860" s="65"/>
      <c r="D860" s="57"/>
      <c r="E860" s="65"/>
      <c r="F860" s="65"/>
      <c r="G860" s="88"/>
    </row>
    <row r="861" spans="1:7">
      <c r="A861" s="66"/>
      <c r="B861" s="66"/>
      <c r="C861" s="66"/>
      <c r="D861" s="66"/>
      <c r="E861" s="66"/>
      <c r="F861" s="67" t="s">
        <v>36</v>
      </c>
      <c r="G861" s="93">
        <f>SUM(G857:G860)</f>
        <v>499500</v>
      </c>
    </row>
    <row r="862" spans="1:7" ht="15" thickBot="1">
      <c r="A862" s="66"/>
      <c r="B862" s="66"/>
      <c r="C862" s="66"/>
      <c r="D862" s="44"/>
      <c r="E862" s="66"/>
      <c r="F862" s="66"/>
      <c r="G862" s="94"/>
    </row>
    <row r="863" spans="1:7" ht="15" thickBot="1">
      <c r="A863" s="238" t="s">
        <v>92</v>
      </c>
      <c r="B863" s="239"/>
      <c r="C863" s="239"/>
      <c r="D863" s="239"/>
      <c r="E863" s="239"/>
      <c r="F863" s="239"/>
      <c r="G863" s="240"/>
    </row>
    <row r="864" spans="1:7" ht="15" thickBot="1">
      <c r="A864" s="241" t="s">
        <v>93</v>
      </c>
      <c r="B864" s="242"/>
      <c r="C864" s="62" t="s">
        <v>64</v>
      </c>
      <c r="D864" s="62" t="s">
        <v>94</v>
      </c>
      <c r="E864" s="62" t="s">
        <v>95</v>
      </c>
      <c r="F864" s="62" t="s">
        <v>81</v>
      </c>
      <c r="G864" s="90"/>
    </row>
    <row r="865" spans="1:7">
      <c r="A865" s="243" t="s">
        <v>428</v>
      </c>
      <c r="B865" s="244"/>
      <c r="C865" s="45">
        <v>7</v>
      </c>
      <c r="D865" s="46">
        <v>10</v>
      </c>
      <c r="E865" s="46">
        <v>1800</v>
      </c>
      <c r="F865" s="47"/>
      <c r="G865" s="91">
        <f>+E865*D865*C865</f>
        <v>126000</v>
      </c>
    </row>
    <row r="866" spans="1:7">
      <c r="A866" s="277"/>
      <c r="B866" s="278"/>
      <c r="C866" s="65"/>
      <c r="D866" s="65"/>
      <c r="E866" s="65"/>
      <c r="F866" s="65"/>
      <c r="G866" s="88"/>
    </row>
    <row r="867" spans="1:7">
      <c r="A867" s="277"/>
      <c r="B867" s="278"/>
      <c r="C867" s="65"/>
      <c r="D867" s="65"/>
      <c r="E867" s="65"/>
      <c r="F867" s="65"/>
      <c r="G867" s="88"/>
    </row>
    <row r="868" spans="1:7">
      <c r="A868" s="66"/>
      <c r="B868" s="66"/>
      <c r="C868" s="66"/>
      <c r="D868" s="66"/>
      <c r="E868" s="66"/>
      <c r="F868" s="67" t="s">
        <v>36</v>
      </c>
      <c r="G868" s="93">
        <f>+G865</f>
        <v>126000</v>
      </c>
    </row>
    <row r="869" spans="1:7" ht="15" thickBot="1">
      <c r="A869" s="66"/>
      <c r="B869" s="66"/>
      <c r="C869" s="66"/>
      <c r="D869" s="66"/>
      <c r="E869" s="66"/>
      <c r="F869" s="66"/>
      <c r="G869" s="94"/>
    </row>
    <row r="870" spans="1:7" ht="15" thickBot="1">
      <c r="B870" s="72"/>
      <c r="C870" s="72"/>
      <c r="D870" s="72"/>
      <c r="E870" s="73" t="s">
        <v>96</v>
      </c>
      <c r="F870" s="74"/>
      <c r="G870" s="96">
        <f>+ROUND(G868+G861+G853+G843,0)</f>
        <v>675450</v>
      </c>
    </row>
    <row r="871" spans="1:7" ht="15" thickBot="1">
      <c r="A871" s="75" t="s">
        <v>97</v>
      </c>
      <c r="B871" s="75"/>
      <c r="D871" s="72"/>
      <c r="E871" s="72"/>
      <c r="F871" s="72"/>
      <c r="G871" s="97"/>
    </row>
    <row r="872" spans="1:7">
      <c r="A872" s="76"/>
      <c r="B872" s="77" t="s">
        <v>98</v>
      </c>
      <c r="C872" s="77"/>
      <c r="D872" s="77"/>
      <c r="E872" s="89" t="s">
        <v>99</v>
      </c>
      <c r="F872" s="78" t="s">
        <v>100</v>
      </c>
      <c r="G872" s="98"/>
    </row>
    <row r="873" spans="1:7">
      <c r="A873" s="79" t="s">
        <v>23</v>
      </c>
      <c r="B873" s="80"/>
      <c r="C873" s="81"/>
      <c r="D873" s="81"/>
      <c r="E873" s="195">
        <v>0.23</v>
      </c>
      <c r="F873" s="82">
        <f>+E873*G870</f>
        <v>155353.5</v>
      </c>
      <c r="G873" s="99"/>
    </row>
    <row r="874" spans="1:7">
      <c r="A874" s="79" t="s">
        <v>101</v>
      </c>
      <c r="B874" s="80"/>
      <c r="C874" s="81"/>
      <c r="D874" s="81"/>
      <c r="E874" s="195">
        <v>0.02</v>
      </c>
      <c r="F874" s="82">
        <f>+E874*G870</f>
        <v>13509</v>
      </c>
      <c r="G874" s="99"/>
    </row>
    <row r="875" spans="1:7" ht="15" thickBot="1">
      <c r="A875" s="83" t="s">
        <v>24</v>
      </c>
      <c r="B875" s="178"/>
      <c r="C875" s="179"/>
      <c r="D875" s="179"/>
      <c r="E875" s="196">
        <v>0.05</v>
      </c>
      <c r="F875" s="84">
        <f>+E875*G870</f>
        <v>33772.5</v>
      </c>
      <c r="G875" s="100"/>
    </row>
    <row r="876" spans="1:7" ht="15" thickBot="1">
      <c r="B876" s="72"/>
      <c r="C876" s="72"/>
      <c r="D876" s="72"/>
      <c r="E876" s="72"/>
      <c r="F876" s="85" t="s">
        <v>102</v>
      </c>
      <c r="G876" s="100">
        <f>SUM(F873:F875)</f>
        <v>202635</v>
      </c>
    </row>
    <row r="877" spans="1:7" ht="15" thickBot="1">
      <c r="B877" s="72"/>
      <c r="C877" s="72"/>
      <c r="D877" s="72"/>
      <c r="E877" s="72"/>
      <c r="F877" s="72"/>
      <c r="G877" s="97"/>
    </row>
    <row r="878" spans="1:7" ht="15" thickBot="1">
      <c r="D878" s="72"/>
      <c r="E878" s="74"/>
      <c r="F878" s="74"/>
      <c r="G878" s="101">
        <f>ROUND((G870+G876),0)</f>
        <v>878085</v>
      </c>
    </row>
    <row r="879" spans="1:7" ht="15" thickBot="1"/>
    <row r="880" spans="1:7" ht="15" thickBot="1">
      <c r="A880" s="257" t="s">
        <v>71</v>
      </c>
      <c r="B880" s="258"/>
      <c r="C880" s="258"/>
      <c r="D880" s="258"/>
      <c r="E880" s="258"/>
      <c r="F880" s="258"/>
      <c r="G880" s="259"/>
    </row>
    <row r="881" spans="1:7">
      <c r="A881" s="260" t="s">
        <v>72</v>
      </c>
      <c r="B881" s="261"/>
      <c r="C881" s="261"/>
      <c r="D881" s="261"/>
      <c r="E881" s="261"/>
      <c r="F881" s="262"/>
      <c r="G881" s="263"/>
    </row>
    <row r="882" spans="1:7">
      <c r="A882" s="266" t="s">
        <v>73</v>
      </c>
      <c r="B882" s="268" t="s">
        <v>412</v>
      </c>
      <c r="C882" s="269"/>
      <c r="D882" s="269"/>
      <c r="E882" s="269"/>
      <c r="F882" s="270"/>
      <c r="G882" s="264"/>
    </row>
    <row r="883" spans="1:7">
      <c r="A883" s="267"/>
      <c r="B883" s="271"/>
      <c r="C883" s="272"/>
      <c r="D883" s="272"/>
      <c r="E883" s="272"/>
      <c r="F883" s="273"/>
      <c r="G883" s="264"/>
    </row>
    <row r="884" spans="1:7">
      <c r="A884" s="56" t="s">
        <v>74</v>
      </c>
      <c r="B884" s="274" t="str">
        <f>+PRESUPUESTO!B30</f>
        <v>FACHALETA</v>
      </c>
      <c r="C884" s="275"/>
      <c r="D884" s="275"/>
      <c r="E884" s="41">
        <f>+PRESUPUESTO!A30</f>
        <v>7</v>
      </c>
      <c r="F884" s="58" t="s">
        <v>75</v>
      </c>
      <c r="G884" s="264"/>
    </row>
    <row r="885" spans="1:7">
      <c r="A885" s="56" t="s">
        <v>76</v>
      </c>
      <c r="B885" s="276" t="str">
        <f>+PRESUPUESTO!B31</f>
        <v>Demolición y construcción de fachaleta en graniplas</v>
      </c>
      <c r="C885" s="276"/>
      <c r="D885" s="276"/>
      <c r="E885" s="42">
        <f>+PRESUPUESTO!A31</f>
        <v>7.1</v>
      </c>
      <c r="F885" s="43">
        <v>45407</v>
      </c>
      <c r="G885" s="264"/>
    </row>
    <row r="886" spans="1:7" ht="15" thickBot="1">
      <c r="A886" s="59" t="s">
        <v>0</v>
      </c>
      <c r="B886" s="197">
        <f>+E885</f>
        <v>7.1</v>
      </c>
      <c r="C886" s="60" t="s">
        <v>63</v>
      </c>
      <c r="D886" s="86" t="str">
        <f>+PRESUPUESTO!C31</f>
        <v>m</v>
      </c>
      <c r="E886" s="60" t="s">
        <v>77</v>
      </c>
      <c r="F886" s="61">
        <f>+G927</f>
        <v>110429</v>
      </c>
      <c r="G886" s="265"/>
    </row>
    <row r="887" spans="1:7">
      <c r="A887" s="279"/>
      <c r="B887" s="280"/>
      <c r="C887" s="280"/>
      <c r="D887" s="280"/>
      <c r="E887" s="280"/>
      <c r="F887" s="280"/>
      <c r="G887" s="281"/>
    </row>
    <row r="888" spans="1:7" ht="15" thickBot="1">
      <c r="A888" s="248" t="s">
        <v>78</v>
      </c>
      <c r="B888" s="249"/>
      <c r="C888" s="249"/>
      <c r="D888" s="249"/>
      <c r="E888" s="249"/>
      <c r="F888" s="249"/>
      <c r="G888" s="250"/>
    </row>
    <row r="889" spans="1:7" ht="15" thickBot="1">
      <c r="A889" s="227" t="s">
        <v>7</v>
      </c>
      <c r="B889" s="228"/>
      <c r="C889" s="228"/>
      <c r="D889" s="62" t="s">
        <v>79</v>
      </c>
      <c r="E889" s="63" t="s">
        <v>80</v>
      </c>
      <c r="F889" s="63" t="s">
        <v>81</v>
      </c>
      <c r="G889" s="90"/>
    </row>
    <row r="890" spans="1:7">
      <c r="A890" s="251" t="s">
        <v>159</v>
      </c>
      <c r="B890" s="252"/>
      <c r="C890" s="253"/>
      <c r="D890" s="87"/>
      <c r="E890" s="46" t="s">
        <v>160</v>
      </c>
      <c r="F890" s="46">
        <v>1</v>
      </c>
      <c r="G890" s="91">
        <f>0.1*G910</f>
        <v>4995</v>
      </c>
    </row>
    <row r="891" spans="1:7">
      <c r="A891" s="254"/>
      <c r="B891" s="255"/>
      <c r="C891" s="256"/>
      <c r="D891" s="57"/>
      <c r="E891" s="64"/>
      <c r="F891" s="65"/>
      <c r="G891" s="92"/>
    </row>
    <row r="892" spans="1:7">
      <c r="A892" s="66"/>
      <c r="B892" s="66"/>
      <c r="C892" s="66"/>
      <c r="D892" s="66"/>
      <c r="E892" s="66"/>
      <c r="F892" s="67" t="s">
        <v>36</v>
      </c>
      <c r="G892" s="93">
        <f>SUM(G890:G891)</f>
        <v>4995</v>
      </c>
    </row>
    <row r="893" spans="1:7" ht="15" thickBot="1">
      <c r="A893" s="66"/>
      <c r="B893" s="66"/>
      <c r="C893" s="66"/>
      <c r="D893" s="66"/>
      <c r="E893" s="66"/>
      <c r="F893" s="66"/>
      <c r="G893" s="94"/>
    </row>
    <row r="894" spans="1:7" ht="15" thickBot="1">
      <c r="A894" s="235" t="s">
        <v>86</v>
      </c>
      <c r="B894" s="236"/>
      <c r="C894" s="236"/>
      <c r="D894" s="236"/>
      <c r="E894" s="236"/>
      <c r="F894" s="236"/>
      <c r="G894" s="237"/>
    </row>
    <row r="895" spans="1:7" ht="15" thickBot="1">
      <c r="A895" s="227" t="s">
        <v>7</v>
      </c>
      <c r="B895" s="228"/>
      <c r="C895" s="228"/>
      <c r="D895" s="62" t="s">
        <v>63</v>
      </c>
      <c r="E895" s="62" t="s">
        <v>5</v>
      </c>
      <c r="F895" s="62" t="s">
        <v>2</v>
      </c>
      <c r="G895" s="90"/>
    </row>
    <row r="896" spans="1:7">
      <c r="A896" s="229" t="s">
        <v>429</v>
      </c>
      <c r="B896" s="230"/>
      <c r="C896" s="231"/>
      <c r="D896" s="102" t="s">
        <v>107</v>
      </c>
      <c r="E896" s="103">
        <f>300000/30</f>
        <v>10000</v>
      </c>
      <c r="F896" s="104">
        <v>3</v>
      </c>
      <c r="G896" s="105">
        <f>+F896*E896</f>
        <v>30000</v>
      </c>
    </row>
    <row r="897" spans="1:7">
      <c r="A897" s="232"/>
      <c r="B897" s="233"/>
      <c r="C897" s="234"/>
      <c r="D897" s="102"/>
      <c r="E897" s="103"/>
      <c r="F897" s="106"/>
      <c r="G897" s="105"/>
    </row>
    <row r="898" spans="1:7">
      <c r="A898" s="232"/>
      <c r="B898" s="233"/>
      <c r="C898" s="234"/>
      <c r="D898" s="102"/>
      <c r="E898" s="103"/>
      <c r="F898" s="106"/>
      <c r="G898" s="105"/>
    </row>
    <row r="899" spans="1:7">
      <c r="A899" s="232"/>
      <c r="B899" s="233"/>
      <c r="C899" s="234"/>
      <c r="D899" s="102"/>
      <c r="E899" s="103"/>
      <c r="F899" s="104"/>
      <c r="G899" s="105"/>
    </row>
    <row r="900" spans="1:7">
      <c r="A900" s="65"/>
      <c r="B900" s="65"/>
      <c r="C900" s="65"/>
      <c r="D900" s="69"/>
      <c r="E900" s="53"/>
      <c r="F900" s="68"/>
      <c r="G900" s="88"/>
    </row>
    <row r="901" spans="1:7">
      <c r="A901" s="65"/>
      <c r="B901" s="65"/>
      <c r="C901" s="65"/>
      <c r="D901" s="69"/>
      <c r="E901" s="53"/>
      <c r="F901" s="68"/>
      <c r="G901" s="88"/>
    </row>
    <row r="902" spans="1:7">
      <c r="A902" s="66"/>
      <c r="B902" s="66"/>
      <c r="C902" s="66"/>
      <c r="D902" s="66"/>
      <c r="E902" s="66"/>
      <c r="F902" s="67" t="s">
        <v>36</v>
      </c>
      <c r="G902" s="88">
        <f>SUM(G896:G901)</f>
        <v>30000</v>
      </c>
    </row>
    <row r="903" spans="1:7" ht="15" thickBot="1">
      <c r="A903" s="66"/>
      <c r="B903" s="66"/>
      <c r="C903" s="66"/>
      <c r="D903" s="66"/>
      <c r="E903" s="66"/>
      <c r="F903" s="66"/>
      <c r="G903" s="94"/>
    </row>
    <row r="904" spans="1:7" ht="15" thickBot="1">
      <c r="A904" s="245" t="s">
        <v>87</v>
      </c>
      <c r="B904" s="246"/>
      <c r="C904" s="246"/>
      <c r="D904" s="246"/>
      <c r="E904" s="246"/>
      <c r="F904" s="246"/>
      <c r="G904" s="247"/>
    </row>
    <row r="905" spans="1:7">
      <c r="A905" s="70" t="s">
        <v>88</v>
      </c>
      <c r="B905" s="71" t="s">
        <v>89</v>
      </c>
      <c r="C905" s="71" t="s">
        <v>90</v>
      </c>
      <c r="D905" s="71" t="s">
        <v>91</v>
      </c>
      <c r="E905" s="71" t="s">
        <v>80</v>
      </c>
      <c r="F905" s="71" t="s">
        <v>81</v>
      </c>
      <c r="G905" s="95"/>
    </row>
    <row r="906" spans="1:7">
      <c r="A906" s="50" t="str">
        <f>+MO!$A$5</f>
        <v>Oficial</v>
      </c>
      <c r="B906" s="53">
        <f>+MO!$B$7</f>
        <v>140000</v>
      </c>
      <c r="C906" s="54">
        <v>1.85</v>
      </c>
      <c r="D906" s="52">
        <f>SUM(B906*C906)</f>
        <v>259000</v>
      </c>
      <c r="E906" s="53">
        <f>+D906/8</f>
        <v>32375</v>
      </c>
      <c r="F906" s="55">
        <v>10</v>
      </c>
      <c r="G906" s="92">
        <f>+D906/F906</f>
        <v>25900</v>
      </c>
    </row>
    <row r="907" spans="1:7">
      <c r="A907" s="65" t="s">
        <v>384</v>
      </c>
      <c r="B907" s="51">
        <f>+MO!$B$6*3</f>
        <v>130000</v>
      </c>
      <c r="C907" s="54">
        <v>1.85</v>
      </c>
      <c r="D907" s="52">
        <f>SUM(B907*C907)</f>
        <v>240500</v>
      </c>
      <c r="E907" s="53">
        <f>+D907/8</f>
        <v>30062.5</v>
      </c>
      <c r="F907" s="55">
        <f>+F906</f>
        <v>10</v>
      </c>
      <c r="G907" s="92">
        <f>+D907/F907</f>
        <v>24050</v>
      </c>
    </row>
    <row r="908" spans="1:7">
      <c r="A908" s="65"/>
      <c r="B908" s="65"/>
      <c r="C908" s="65"/>
      <c r="D908" s="57"/>
      <c r="E908" s="65"/>
      <c r="F908" s="65"/>
      <c r="G908" s="88"/>
    </row>
    <row r="909" spans="1:7">
      <c r="A909" s="65"/>
      <c r="B909" s="65"/>
      <c r="C909" s="65"/>
      <c r="D909" s="57"/>
      <c r="E909" s="65"/>
      <c r="F909" s="65"/>
      <c r="G909" s="88"/>
    </row>
    <row r="910" spans="1:7">
      <c r="A910" s="66"/>
      <c r="B910" s="66"/>
      <c r="C910" s="66"/>
      <c r="D910" s="66"/>
      <c r="E910" s="66"/>
      <c r="F910" s="67" t="s">
        <v>36</v>
      </c>
      <c r="G910" s="93">
        <f>SUM(G906:G909)</f>
        <v>49950</v>
      </c>
    </row>
    <row r="911" spans="1:7" ht="15" thickBot="1">
      <c r="A911" s="66"/>
      <c r="B911" s="66"/>
      <c r="C911" s="66"/>
      <c r="D911" s="44"/>
      <c r="E911" s="66"/>
      <c r="F911" s="66"/>
      <c r="G911" s="94"/>
    </row>
    <row r="912" spans="1:7" ht="15" thickBot="1">
      <c r="A912" s="238" t="s">
        <v>92</v>
      </c>
      <c r="B912" s="239"/>
      <c r="C912" s="239"/>
      <c r="D912" s="239"/>
      <c r="E912" s="239"/>
      <c r="F912" s="239"/>
      <c r="G912" s="240"/>
    </row>
    <row r="913" spans="1:7" ht="15" thickBot="1">
      <c r="A913" s="241" t="s">
        <v>93</v>
      </c>
      <c r="B913" s="242"/>
      <c r="C913" s="62" t="s">
        <v>64</v>
      </c>
      <c r="D913" s="62" t="s">
        <v>94</v>
      </c>
      <c r="E913" s="62" t="s">
        <v>95</v>
      </c>
      <c r="F913" s="62" t="s">
        <v>81</v>
      </c>
      <c r="G913" s="90"/>
    </row>
    <row r="914" spans="1:7">
      <c r="A914" s="243"/>
      <c r="B914" s="244"/>
      <c r="C914" s="45"/>
      <c r="D914" s="46"/>
      <c r="E914" s="46"/>
      <c r="F914" s="47"/>
      <c r="G914" s="91"/>
    </row>
    <row r="915" spans="1:7">
      <c r="A915" s="277"/>
      <c r="B915" s="278"/>
      <c r="C915" s="65"/>
      <c r="D915" s="65"/>
      <c r="E915" s="65"/>
      <c r="F915" s="65"/>
      <c r="G915" s="88"/>
    </row>
    <row r="916" spans="1:7">
      <c r="A916" s="277"/>
      <c r="B916" s="278"/>
      <c r="C916" s="65"/>
      <c r="D916" s="65"/>
      <c r="E916" s="65"/>
      <c r="F916" s="65"/>
      <c r="G916" s="88"/>
    </row>
    <row r="917" spans="1:7">
      <c r="A917" s="66"/>
      <c r="B917" s="66"/>
      <c r="C917" s="66"/>
      <c r="D917" s="66"/>
      <c r="E917" s="66"/>
      <c r="F917" s="67" t="s">
        <v>36</v>
      </c>
      <c r="G917" s="93"/>
    </row>
    <row r="918" spans="1:7" ht="15" thickBot="1">
      <c r="A918" s="66"/>
      <c r="B918" s="66"/>
      <c r="C918" s="66"/>
      <c r="D918" s="66"/>
      <c r="E918" s="66"/>
      <c r="F918" s="66"/>
      <c r="G918" s="94"/>
    </row>
    <row r="919" spans="1:7" ht="15" thickBot="1">
      <c r="B919" s="72"/>
      <c r="C919" s="72"/>
      <c r="D919" s="72"/>
      <c r="E919" s="73" t="s">
        <v>96</v>
      </c>
      <c r="F919" s="74"/>
      <c r="G919" s="96">
        <f>+ROUND(G917+G910+G902+G892,0)</f>
        <v>84945</v>
      </c>
    </row>
    <row r="920" spans="1:7" ht="15" thickBot="1">
      <c r="A920" s="75" t="s">
        <v>97</v>
      </c>
      <c r="B920" s="75"/>
      <c r="D920" s="72"/>
      <c r="E920" s="72"/>
      <c r="F920" s="72"/>
      <c r="G920" s="97"/>
    </row>
    <row r="921" spans="1:7">
      <c r="A921" s="76"/>
      <c r="B921" s="77" t="s">
        <v>98</v>
      </c>
      <c r="C921" s="77"/>
      <c r="D921" s="77"/>
      <c r="E921" s="89" t="s">
        <v>99</v>
      </c>
      <c r="F921" s="78" t="s">
        <v>100</v>
      </c>
      <c r="G921" s="98"/>
    </row>
    <row r="922" spans="1:7">
      <c r="A922" s="79" t="s">
        <v>23</v>
      </c>
      <c r="B922" s="80"/>
      <c r="C922" s="81"/>
      <c r="D922" s="81"/>
      <c r="E922" s="195">
        <v>0.23</v>
      </c>
      <c r="F922" s="82">
        <f>+E922*G919</f>
        <v>19537.350000000002</v>
      </c>
      <c r="G922" s="99"/>
    </row>
    <row r="923" spans="1:7">
      <c r="A923" s="79" t="s">
        <v>101</v>
      </c>
      <c r="B923" s="80"/>
      <c r="C923" s="81"/>
      <c r="D923" s="81"/>
      <c r="E923" s="195">
        <v>0.02</v>
      </c>
      <c r="F923" s="82">
        <f>+E923*G919</f>
        <v>1698.9</v>
      </c>
      <c r="G923" s="99"/>
    </row>
    <row r="924" spans="1:7" ht="15" thickBot="1">
      <c r="A924" s="83" t="s">
        <v>24</v>
      </c>
      <c r="B924" s="178"/>
      <c r="C924" s="179"/>
      <c r="D924" s="179"/>
      <c r="E924" s="196">
        <v>0.05</v>
      </c>
      <c r="F924" s="84">
        <f>+E924*G919</f>
        <v>4247.25</v>
      </c>
      <c r="G924" s="100"/>
    </row>
    <row r="925" spans="1:7" ht="15" thickBot="1">
      <c r="B925" s="72"/>
      <c r="C925" s="72"/>
      <c r="D925" s="72"/>
      <c r="E925" s="72"/>
      <c r="F925" s="85" t="s">
        <v>102</v>
      </c>
      <c r="G925" s="100">
        <f>SUM(F922:F924)</f>
        <v>25483.500000000004</v>
      </c>
    </row>
    <row r="926" spans="1:7" ht="15" thickBot="1">
      <c r="B926" s="72"/>
      <c r="C926" s="72"/>
      <c r="D926" s="72"/>
      <c r="E926" s="72"/>
      <c r="F926" s="72"/>
      <c r="G926" s="97"/>
    </row>
    <row r="927" spans="1:7" ht="15" thickBot="1">
      <c r="D927" s="72"/>
      <c r="E927" s="74"/>
      <c r="F927" s="74"/>
      <c r="G927" s="101">
        <f>ROUND((G919+G925),0)</f>
        <v>110429</v>
      </c>
    </row>
    <row r="928" spans="1:7" ht="15" thickBot="1"/>
    <row r="929" spans="1:7" ht="15" thickBot="1">
      <c r="A929" s="257" t="s">
        <v>71</v>
      </c>
      <c r="B929" s="258"/>
      <c r="C929" s="258"/>
      <c r="D929" s="258"/>
      <c r="E929" s="258"/>
      <c r="F929" s="258"/>
      <c r="G929" s="259"/>
    </row>
    <row r="930" spans="1:7">
      <c r="A930" s="260" t="s">
        <v>72</v>
      </c>
      <c r="B930" s="261"/>
      <c r="C930" s="261"/>
      <c r="D930" s="261"/>
      <c r="E930" s="261"/>
      <c r="F930" s="262"/>
      <c r="G930" s="263"/>
    </row>
    <row r="931" spans="1:7">
      <c r="A931" s="266" t="s">
        <v>73</v>
      </c>
      <c r="B931" s="268" t="s">
        <v>412</v>
      </c>
      <c r="C931" s="269"/>
      <c r="D931" s="269"/>
      <c r="E931" s="269"/>
      <c r="F931" s="270"/>
      <c r="G931" s="264"/>
    </row>
    <row r="932" spans="1:7">
      <c r="A932" s="267"/>
      <c r="B932" s="271"/>
      <c r="C932" s="272"/>
      <c r="D932" s="272"/>
      <c r="E932" s="272"/>
      <c r="F932" s="273"/>
      <c r="G932" s="264"/>
    </row>
    <row r="933" spans="1:7">
      <c r="A933" s="56" t="s">
        <v>74</v>
      </c>
      <c r="B933" s="274" t="str">
        <f>+PRESUPUESTO!B32</f>
        <v>ALARMA DE EMERGENCIA</v>
      </c>
      <c r="C933" s="275"/>
      <c r="D933" s="275"/>
      <c r="E933" s="41">
        <f>+PRESUPUESTO!A32</f>
        <v>8</v>
      </c>
      <c r="F933" s="58" t="s">
        <v>75</v>
      </c>
      <c r="G933" s="264"/>
    </row>
    <row r="934" spans="1:7" ht="27" customHeight="1">
      <c r="A934" s="56" t="s">
        <v>76</v>
      </c>
      <c r="B934" s="276" t="str">
        <f>+PRESUPUESTO!B33</f>
        <v>Mantenimiento de alarma de emergencia (incluye todo para su correcto funcionamiento)</v>
      </c>
      <c r="C934" s="276"/>
      <c r="D934" s="276"/>
      <c r="E934" s="42">
        <f>+PRESUPUESTO!A33</f>
        <v>8.1</v>
      </c>
      <c r="F934" s="43">
        <v>45407</v>
      </c>
      <c r="G934" s="264"/>
    </row>
    <row r="935" spans="1:7" ht="15" thickBot="1">
      <c r="A935" s="59" t="s">
        <v>0</v>
      </c>
      <c r="B935" s="197">
        <f>+E934</f>
        <v>8.1</v>
      </c>
      <c r="C935" s="60" t="s">
        <v>63</v>
      </c>
      <c r="D935" s="86" t="str">
        <f>+PRESUPUESTO!C33</f>
        <v>und</v>
      </c>
      <c r="E935" s="60" t="s">
        <v>77</v>
      </c>
      <c r="F935" s="61">
        <f>+G976</f>
        <v>2380950</v>
      </c>
      <c r="G935" s="265"/>
    </row>
    <row r="936" spans="1:7">
      <c r="A936" s="279"/>
      <c r="B936" s="280"/>
      <c r="C936" s="280"/>
      <c r="D936" s="280"/>
      <c r="E936" s="280"/>
      <c r="F936" s="280"/>
      <c r="G936" s="281"/>
    </row>
    <row r="937" spans="1:7" ht="15" thickBot="1">
      <c r="A937" s="248" t="s">
        <v>78</v>
      </c>
      <c r="B937" s="249"/>
      <c r="C937" s="249"/>
      <c r="D937" s="249"/>
      <c r="E937" s="249"/>
      <c r="F937" s="249"/>
      <c r="G937" s="250"/>
    </row>
    <row r="938" spans="1:7" ht="15" thickBot="1">
      <c r="A938" s="227" t="s">
        <v>7</v>
      </c>
      <c r="B938" s="228"/>
      <c r="C938" s="228"/>
      <c r="D938" s="62" t="s">
        <v>79</v>
      </c>
      <c r="E938" s="63" t="s">
        <v>80</v>
      </c>
      <c r="F938" s="63" t="s">
        <v>81</v>
      </c>
      <c r="G938" s="90"/>
    </row>
    <row r="939" spans="1:7">
      <c r="A939" s="251" t="s">
        <v>159</v>
      </c>
      <c r="B939" s="252"/>
      <c r="C939" s="253"/>
      <c r="D939" s="87"/>
      <c r="E939" s="46" t="s">
        <v>160</v>
      </c>
      <c r="F939" s="46">
        <v>1</v>
      </c>
      <c r="G939" s="91">
        <f>0.1*G959</f>
        <v>166500</v>
      </c>
    </row>
    <row r="940" spans="1:7">
      <c r="A940" s="254"/>
      <c r="B940" s="255"/>
      <c r="C940" s="256"/>
      <c r="D940" s="57"/>
      <c r="E940" s="64"/>
      <c r="F940" s="65"/>
      <c r="G940" s="92"/>
    </row>
    <row r="941" spans="1:7">
      <c r="A941" s="66"/>
      <c r="B941" s="66"/>
      <c r="C941" s="66"/>
      <c r="D941" s="66"/>
      <c r="E941" s="66"/>
      <c r="F941" s="67" t="s">
        <v>36</v>
      </c>
      <c r="G941" s="93">
        <f>SUM(G939:G940)</f>
        <v>166500</v>
      </c>
    </row>
    <row r="942" spans="1:7" ht="15" thickBot="1">
      <c r="A942" s="66"/>
      <c r="B942" s="66"/>
      <c r="C942" s="66"/>
      <c r="D942" s="66"/>
      <c r="E942" s="66"/>
      <c r="F942" s="66"/>
      <c r="G942" s="94"/>
    </row>
    <row r="943" spans="1:7" ht="15" thickBot="1">
      <c r="A943" s="235" t="s">
        <v>86</v>
      </c>
      <c r="B943" s="236"/>
      <c r="C943" s="236"/>
      <c r="D943" s="236"/>
      <c r="E943" s="236"/>
      <c r="F943" s="236"/>
      <c r="G943" s="237"/>
    </row>
    <row r="944" spans="1:7" ht="15" thickBot="1">
      <c r="A944" s="227" t="s">
        <v>7</v>
      </c>
      <c r="B944" s="228"/>
      <c r="C944" s="228"/>
      <c r="D944" s="62" t="s">
        <v>63</v>
      </c>
      <c r="E944" s="62" t="s">
        <v>5</v>
      </c>
      <c r="F944" s="62" t="s">
        <v>2</v>
      </c>
      <c r="G944" s="90"/>
    </row>
    <row r="945" spans="1:7">
      <c r="A945" s="229"/>
      <c r="B945" s="230"/>
      <c r="C945" s="231"/>
      <c r="D945" s="102"/>
      <c r="E945" s="103"/>
      <c r="F945" s="104"/>
      <c r="G945" s="105"/>
    </row>
    <row r="946" spans="1:7">
      <c r="A946" s="232"/>
      <c r="B946" s="233"/>
      <c r="C946" s="234"/>
      <c r="D946" s="102"/>
      <c r="E946" s="103"/>
      <c r="F946" s="106"/>
      <c r="G946" s="105"/>
    </row>
    <row r="947" spans="1:7">
      <c r="A947" s="232"/>
      <c r="B947" s="233"/>
      <c r="C947" s="234"/>
      <c r="D947" s="102"/>
      <c r="E947" s="103"/>
      <c r="F947" s="106"/>
      <c r="G947" s="105"/>
    </row>
    <row r="948" spans="1:7">
      <c r="A948" s="232"/>
      <c r="B948" s="233"/>
      <c r="C948" s="234"/>
      <c r="D948" s="102"/>
      <c r="E948" s="103"/>
      <c r="F948" s="104"/>
      <c r="G948" s="105"/>
    </row>
    <row r="949" spans="1:7">
      <c r="A949" s="65"/>
      <c r="B949" s="65"/>
      <c r="C949" s="65"/>
      <c r="D949" s="69"/>
      <c r="E949" s="53"/>
      <c r="F949" s="68"/>
      <c r="G949" s="88"/>
    </row>
    <row r="950" spans="1:7">
      <c r="A950" s="65"/>
      <c r="B950" s="65"/>
      <c r="C950" s="65"/>
      <c r="D950" s="69"/>
      <c r="E950" s="53"/>
      <c r="F950" s="68"/>
      <c r="G950" s="88"/>
    </row>
    <row r="951" spans="1:7">
      <c r="A951" s="66"/>
      <c r="B951" s="66"/>
      <c r="C951" s="66"/>
      <c r="D951" s="66"/>
      <c r="E951" s="66"/>
      <c r="F951" s="67" t="s">
        <v>36</v>
      </c>
      <c r="G951" s="88">
        <f>SUM(G945:G950)</f>
        <v>0</v>
      </c>
    </row>
    <row r="952" spans="1:7" ht="15" thickBot="1">
      <c r="A952" s="66"/>
      <c r="B952" s="66"/>
      <c r="C952" s="66"/>
      <c r="D952" s="66"/>
      <c r="E952" s="66"/>
      <c r="F952" s="66"/>
      <c r="G952" s="94"/>
    </row>
    <row r="953" spans="1:7" ht="15" thickBot="1">
      <c r="A953" s="245" t="s">
        <v>87</v>
      </c>
      <c r="B953" s="246"/>
      <c r="C953" s="246"/>
      <c r="D953" s="246"/>
      <c r="E953" s="246"/>
      <c r="F953" s="246"/>
      <c r="G953" s="247"/>
    </row>
    <row r="954" spans="1:7">
      <c r="A954" s="70" t="s">
        <v>88</v>
      </c>
      <c r="B954" s="71" t="s">
        <v>89</v>
      </c>
      <c r="C954" s="71" t="s">
        <v>90</v>
      </c>
      <c r="D954" s="71" t="s">
        <v>91</v>
      </c>
      <c r="E954" s="71" t="s">
        <v>80</v>
      </c>
      <c r="F954" s="71" t="s">
        <v>81</v>
      </c>
      <c r="G954" s="95"/>
    </row>
    <row r="955" spans="1:7">
      <c r="A955" s="50" t="str">
        <f>+MO!A7</f>
        <v>Capataz electrico</v>
      </c>
      <c r="B955" s="53">
        <f>+MO!$B$7</f>
        <v>140000</v>
      </c>
      <c r="C955" s="54">
        <v>1.85</v>
      </c>
      <c r="D955" s="52">
        <f>SUM(B955*C955)</f>
        <v>259000</v>
      </c>
      <c r="E955" s="53">
        <f>+D955/8</f>
        <v>32375</v>
      </c>
      <c r="F955" s="55">
        <v>0.3</v>
      </c>
      <c r="G955" s="92">
        <f>+D955/F955</f>
        <v>863333.33333333337</v>
      </c>
    </row>
    <row r="956" spans="1:7">
      <c r="A956" s="65" t="s">
        <v>384</v>
      </c>
      <c r="B956" s="51">
        <f>+MO!$B$6*3</f>
        <v>130000</v>
      </c>
      <c r="C956" s="54">
        <v>1.85</v>
      </c>
      <c r="D956" s="52">
        <f>SUM(B956*C956)</f>
        <v>240500</v>
      </c>
      <c r="E956" s="53">
        <f>+D956/8</f>
        <v>30062.5</v>
      </c>
      <c r="F956" s="55">
        <f>+F955</f>
        <v>0.3</v>
      </c>
      <c r="G956" s="92">
        <f>+D956/F956</f>
        <v>801666.66666666674</v>
      </c>
    </row>
    <row r="957" spans="1:7">
      <c r="A957" s="65"/>
      <c r="B957" s="65"/>
      <c r="C957" s="65"/>
      <c r="D957" s="57"/>
      <c r="E957" s="65"/>
      <c r="F957" s="65"/>
      <c r="G957" s="88"/>
    </row>
    <row r="958" spans="1:7">
      <c r="A958" s="65"/>
      <c r="B958" s="65"/>
      <c r="C958" s="65"/>
      <c r="D958" s="57"/>
      <c r="E958" s="65"/>
      <c r="F958" s="65"/>
      <c r="G958" s="88"/>
    </row>
    <row r="959" spans="1:7">
      <c r="A959" s="66"/>
      <c r="B959" s="66"/>
      <c r="C959" s="66"/>
      <c r="D959" s="66"/>
      <c r="E959" s="66"/>
      <c r="F959" s="67" t="s">
        <v>36</v>
      </c>
      <c r="G959" s="93">
        <f>SUM(G955:G958)</f>
        <v>1665000</v>
      </c>
    </row>
    <row r="960" spans="1:7" ht="15" thickBot="1">
      <c r="A960" s="66"/>
      <c r="B960" s="66"/>
      <c r="C960" s="66"/>
      <c r="D960" s="44"/>
      <c r="E960" s="66"/>
      <c r="F960" s="66"/>
      <c r="G960" s="94"/>
    </row>
    <row r="961" spans="1:7" ht="15" thickBot="1">
      <c r="A961" s="238" t="s">
        <v>92</v>
      </c>
      <c r="B961" s="239"/>
      <c r="C961" s="239"/>
      <c r="D961" s="239"/>
      <c r="E961" s="239"/>
      <c r="F961" s="239"/>
      <c r="G961" s="240"/>
    </row>
    <row r="962" spans="1:7" ht="15" thickBot="1">
      <c r="A962" s="241" t="s">
        <v>93</v>
      </c>
      <c r="B962" s="242"/>
      <c r="C962" s="62" t="s">
        <v>64</v>
      </c>
      <c r="D962" s="62" t="s">
        <v>94</v>
      </c>
      <c r="E962" s="62" t="s">
        <v>95</v>
      </c>
      <c r="F962" s="62" t="s">
        <v>81</v>
      </c>
      <c r="G962" s="90"/>
    </row>
    <row r="963" spans="1:7">
      <c r="A963" s="243"/>
      <c r="B963" s="244"/>
      <c r="C963" s="45"/>
      <c r="D963" s="46"/>
      <c r="E963" s="46"/>
      <c r="F963" s="47"/>
      <c r="G963" s="91"/>
    </row>
    <row r="964" spans="1:7">
      <c r="A964" s="277"/>
      <c r="B964" s="278"/>
      <c r="C964" s="65"/>
      <c r="D964" s="65"/>
      <c r="E964" s="65"/>
      <c r="F964" s="65"/>
      <c r="G964" s="88"/>
    </row>
    <row r="965" spans="1:7">
      <c r="A965" s="277"/>
      <c r="B965" s="278"/>
      <c r="C965" s="65"/>
      <c r="D965" s="65"/>
      <c r="E965" s="65"/>
      <c r="F965" s="65"/>
      <c r="G965" s="88"/>
    </row>
    <row r="966" spans="1:7">
      <c r="A966" s="66"/>
      <c r="B966" s="66"/>
      <c r="C966" s="66"/>
      <c r="D966" s="66"/>
      <c r="E966" s="66"/>
      <c r="F966" s="67" t="s">
        <v>36</v>
      </c>
      <c r="G966" s="93"/>
    </row>
    <row r="967" spans="1:7" ht="15" thickBot="1">
      <c r="A967" s="66"/>
      <c r="B967" s="66"/>
      <c r="C967" s="66"/>
      <c r="D967" s="66"/>
      <c r="E967" s="66"/>
      <c r="F967" s="66"/>
      <c r="G967" s="94"/>
    </row>
    <row r="968" spans="1:7" ht="15" thickBot="1">
      <c r="B968" s="72"/>
      <c r="C968" s="72"/>
      <c r="D968" s="72"/>
      <c r="E968" s="73" t="s">
        <v>96</v>
      </c>
      <c r="F968" s="74"/>
      <c r="G968" s="96">
        <f>+ROUND(G966+G959+G951+G941,0)</f>
        <v>1831500</v>
      </c>
    </row>
    <row r="969" spans="1:7" ht="15" thickBot="1">
      <c r="A969" s="75" t="s">
        <v>97</v>
      </c>
      <c r="B969" s="75"/>
      <c r="D969" s="72"/>
      <c r="E969" s="72"/>
      <c r="F969" s="72"/>
      <c r="G969" s="97"/>
    </row>
    <row r="970" spans="1:7">
      <c r="A970" s="76"/>
      <c r="B970" s="77" t="s">
        <v>98</v>
      </c>
      <c r="C970" s="77"/>
      <c r="D970" s="77"/>
      <c r="E970" s="89" t="s">
        <v>99</v>
      </c>
      <c r="F970" s="78" t="s">
        <v>100</v>
      </c>
      <c r="G970" s="98"/>
    </row>
    <row r="971" spans="1:7">
      <c r="A971" s="79" t="s">
        <v>23</v>
      </c>
      <c r="B971" s="80"/>
      <c r="C971" s="81"/>
      <c r="D971" s="81"/>
      <c r="E971" s="195">
        <v>0.23</v>
      </c>
      <c r="F971" s="82">
        <f>+E971*G968</f>
        <v>421245</v>
      </c>
      <c r="G971" s="99"/>
    </row>
    <row r="972" spans="1:7">
      <c r="A972" s="79" t="s">
        <v>101</v>
      </c>
      <c r="B972" s="80"/>
      <c r="C972" s="81"/>
      <c r="D972" s="81"/>
      <c r="E972" s="195">
        <v>0.02</v>
      </c>
      <c r="F972" s="82">
        <f>+E972*G968</f>
        <v>36630</v>
      </c>
      <c r="G972" s="99"/>
    </row>
    <row r="973" spans="1:7" ht="15" thickBot="1">
      <c r="A973" s="83" t="s">
        <v>24</v>
      </c>
      <c r="B973" s="178"/>
      <c r="C973" s="179"/>
      <c r="D973" s="179"/>
      <c r="E973" s="196">
        <v>0.05</v>
      </c>
      <c r="F973" s="84">
        <f>+E973*G968</f>
        <v>91575</v>
      </c>
      <c r="G973" s="100"/>
    </row>
    <row r="974" spans="1:7" ht="15" thickBot="1">
      <c r="B974" s="72"/>
      <c r="C974" s="72"/>
      <c r="D974" s="72"/>
      <c r="E974" s="72"/>
      <c r="F974" s="85" t="s">
        <v>102</v>
      </c>
      <c r="G974" s="100">
        <f>SUM(F971:F973)</f>
        <v>549450</v>
      </c>
    </row>
    <row r="975" spans="1:7" ht="15" thickBot="1">
      <c r="B975" s="72"/>
      <c r="C975" s="72"/>
      <c r="D975" s="72"/>
      <c r="E975" s="72"/>
      <c r="F975" s="72"/>
      <c r="G975" s="97"/>
    </row>
    <row r="976" spans="1:7" ht="15" thickBot="1">
      <c r="D976" s="72"/>
      <c r="E976" s="74"/>
      <c r="F976" s="74"/>
      <c r="G976" s="101">
        <f>ROUND((G968+G974),0)</f>
        <v>2380950</v>
      </c>
    </row>
    <row r="977" spans="1:7" ht="15" thickBot="1"/>
    <row r="978" spans="1:7" ht="15" thickBot="1">
      <c r="A978" s="257" t="s">
        <v>71</v>
      </c>
      <c r="B978" s="258"/>
      <c r="C978" s="258"/>
      <c r="D978" s="258"/>
      <c r="E978" s="258"/>
      <c r="F978" s="258"/>
      <c r="G978" s="259"/>
    </row>
    <row r="979" spans="1:7">
      <c r="A979" s="260" t="s">
        <v>72</v>
      </c>
      <c r="B979" s="261"/>
      <c r="C979" s="261"/>
      <c r="D979" s="261"/>
      <c r="E979" s="261"/>
      <c r="F979" s="262"/>
      <c r="G979" s="263"/>
    </row>
    <row r="980" spans="1:7">
      <c r="A980" s="266" t="s">
        <v>73</v>
      </c>
      <c r="B980" s="268" t="s">
        <v>412</v>
      </c>
      <c r="C980" s="269"/>
      <c r="D980" s="269"/>
      <c r="E980" s="269"/>
      <c r="F980" s="270"/>
      <c r="G980" s="264"/>
    </row>
    <row r="981" spans="1:7">
      <c r="A981" s="267"/>
      <c r="B981" s="271"/>
      <c r="C981" s="272"/>
      <c r="D981" s="272"/>
      <c r="E981" s="272"/>
      <c r="F981" s="273"/>
      <c r="G981" s="264"/>
    </row>
    <row r="982" spans="1:7">
      <c r="A982" s="56" t="s">
        <v>74</v>
      </c>
      <c r="B982" s="274" t="str">
        <f>+PRESUPUESTO!B34</f>
        <v>PINTURA</v>
      </c>
      <c r="C982" s="275"/>
      <c r="D982" s="275"/>
      <c r="E982" s="41">
        <f>+PRESUPUESTO!A34</f>
        <v>9</v>
      </c>
      <c r="F982" s="58" t="s">
        <v>75</v>
      </c>
      <c r="G982" s="264"/>
    </row>
    <row r="983" spans="1:7">
      <c r="A983" s="56" t="s">
        <v>76</v>
      </c>
      <c r="B983" s="276" t="str">
        <f>+PRESUPUESTO!B35</f>
        <v>Suministro e instalación de pintura tipo 1 (3 manos)</v>
      </c>
      <c r="C983" s="276"/>
      <c r="D983" s="276"/>
      <c r="E983" s="42">
        <f>+PRESUPUESTO!A35</f>
        <v>9.1</v>
      </c>
      <c r="F983" s="43">
        <v>45407</v>
      </c>
      <c r="G983" s="264"/>
    </row>
    <row r="984" spans="1:7" ht="15" thickBot="1">
      <c r="A984" s="59" t="s">
        <v>0</v>
      </c>
      <c r="B984" s="197">
        <f>+E983</f>
        <v>9.1</v>
      </c>
      <c r="C984" s="60" t="s">
        <v>63</v>
      </c>
      <c r="D984" s="86" t="str">
        <f>+PRESUPUESTO!C35</f>
        <v>m2</v>
      </c>
      <c r="E984" s="60" t="s">
        <v>77</v>
      </c>
      <c r="F984" s="61">
        <f>+G1025</f>
        <v>31035</v>
      </c>
      <c r="G984" s="265"/>
    </row>
    <row r="985" spans="1:7">
      <c r="A985" s="279"/>
      <c r="B985" s="280"/>
      <c r="C985" s="280"/>
      <c r="D985" s="280"/>
      <c r="E985" s="280"/>
      <c r="F985" s="280"/>
      <c r="G985" s="281"/>
    </row>
    <row r="986" spans="1:7" ht="15" thickBot="1">
      <c r="A986" s="248" t="s">
        <v>78</v>
      </c>
      <c r="B986" s="249"/>
      <c r="C986" s="249"/>
      <c r="D986" s="249"/>
      <c r="E986" s="249"/>
      <c r="F986" s="249"/>
      <c r="G986" s="250"/>
    </row>
    <row r="987" spans="1:7" ht="15" thickBot="1">
      <c r="A987" s="227" t="s">
        <v>7</v>
      </c>
      <c r="B987" s="228"/>
      <c r="C987" s="228"/>
      <c r="D987" s="62" t="s">
        <v>79</v>
      </c>
      <c r="E987" s="63" t="s">
        <v>80</v>
      </c>
      <c r="F987" s="63" t="s">
        <v>81</v>
      </c>
      <c r="G987" s="90"/>
    </row>
    <row r="988" spans="1:7">
      <c r="A988" s="251" t="s">
        <v>159</v>
      </c>
      <c r="B988" s="252"/>
      <c r="C988" s="253"/>
      <c r="D988" s="87"/>
      <c r="E988" s="46" t="s">
        <v>160</v>
      </c>
      <c r="F988" s="46">
        <v>1</v>
      </c>
      <c r="G988" s="91">
        <f>0.1*G1008</f>
        <v>1783.9285714285716</v>
      </c>
    </row>
    <row r="989" spans="1:7">
      <c r="A989" s="254"/>
      <c r="B989" s="255"/>
      <c r="C989" s="256"/>
      <c r="D989" s="57"/>
      <c r="E989" s="64"/>
      <c r="F989" s="65"/>
      <c r="G989" s="92"/>
    </row>
    <row r="990" spans="1:7">
      <c r="A990" s="66"/>
      <c r="B990" s="66"/>
      <c r="C990" s="66"/>
      <c r="D990" s="66"/>
      <c r="E990" s="66"/>
      <c r="F990" s="67" t="s">
        <v>36</v>
      </c>
      <c r="G990" s="93">
        <f>SUM(G988:G989)</f>
        <v>1783.9285714285716</v>
      </c>
    </row>
    <row r="991" spans="1:7" ht="15" thickBot="1">
      <c r="A991" s="66"/>
      <c r="B991" s="66"/>
      <c r="C991" s="66"/>
      <c r="D991" s="66"/>
      <c r="E991" s="66"/>
      <c r="F991" s="66"/>
      <c r="G991" s="94"/>
    </row>
    <row r="992" spans="1:7" ht="15" thickBot="1">
      <c r="A992" s="235" t="s">
        <v>86</v>
      </c>
      <c r="B992" s="236"/>
      <c r="C992" s="236"/>
      <c r="D992" s="236"/>
      <c r="E992" s="236"/>
      <c r="F992" s="236"/>
      <c r="G992" s="237"/>
    </row>
    <row r="993" spans="1:7" ht="15" thickBot="1">
      <c r="A993" s="227" t="s">
        <v>7</v>
      </c>
      <c r="B993" s="228"/>
      <c r="C993" s="228"/>
      <c r="D993" s="62" t="s">
        <v>63</v>
      </c>
      <c r="E993" s="62" t="s">
        <v>5</v>
      </c>
      <c r="F993" s="62" t="s">
        <v>2</v>
      </c>
      <c r="G993" s="90"/>
    </row>
    <row r="994" spans="1:7">
      <c r="A994" s="229" t="s">
        <v>430</v>
      </c>
      <c r="B994" s="230"/>
      <c r="C994" s="231"/>
      <c r="D994" s="102" t="s">
        <v>431</v>
      </c>
      <c r="E994" s="103">
        <v>85000</v>
      </c>
      <c r="F994" s="104">
        <v>0.05</v>
      </c>
      <c r="G994" s="105">
        <f>+F994*E994</f>
        <v>4250</v>
      </c>
    </row>
    <row r="995" spans="1:7">
      <c r="A995" s="232"/>
      <c r="B995" s="233"/>
      <c r="C995" s="234"/>
      <c r="D995" s="102"/>
      <c r="E995" s="103"/>
      <c r="F995" s="106"/>
      <c r="G995" s="105"/>
    </row>
    <row r="996" spans="1:7">
      <c r="A996" s="232"/>
      <c r="B996" s="233"/>
      <c r="C996" s="234"/>
      <c r="D996" s="102"/>
      <c r="E996" s="103"/>
      <c r="F996" s="106"/>
      <c r="G996" s="105"/>
    </row>
    <row r="997" spans="1:7">
      <c r="A997" s="232"/>
      <c r="B997" s="233"/>
      <c r="C997" s="234"/>
      <c r="D997" s="102"/>
      <c r="E997" s="103"/>
      <c r="F997" s="104"/>
      <c r="G997" s="105"/>
    </row>
    <row r="998" spans="1:7">
      <c r="A998" s="65"/>
      <c r="B998" s="65"/>
      <c r="C998" s="65"/>
      <c r="D998" s="69"/>
      <c r="E998" s="53"/>
      <c r="F998" s="68"/>
      <c r="G998" s="88"/>
    </row>
    <row r="999" spans="1:7">
      <c r="A999" s="65"/>
      <c r="B999" s="65"/>
      <c r="C999" s="65"/>
      <c r="D999" s="69"/>
      <c r="E999" s="53"/>
      <c r="F999" s="68"/>
      <c r="G999" s="88"/>
    </row>
    <row r="1000" spans="1:7">
      <c r="A1000" s="66"/>
      <c r="B1000" s="66"/>
      <c r="C1000" s="66"/>
      <c r="D1000" s="66"/>
      <c r="E1000" s="66"/>
      <c r="F1000" s="67" t="s">
        <v>36</v>
      </c>
      <c r="G1000" s="88">
        <f>SUM(G994:G999)</f>
        <v>4250</v>
      </c>
    </row>
    <row r="1001" spans="1:7" ht="15" thickBot="1">
      <c r="A1001" s="66"/>
      <c r="B1001" s="66"/>
      <c r="C1001" s="66"/>
      <c r="D1001" s="66"/>
      <c r="E1001" s="66"/>
      <c r="F1001" s="66"/>
      <c r="G1001" s="94"/>
    </row>
    <row r="1002" spans="1:7" ht="15" thickBot="1">
      <c r="A1002" s="245" t="s">
        <v>87</v>
      </c>
      <c r="B1002" s="246"/>
      <c r="C1002" s="246"/>
      <c r="D1002" s="246"/>
      <c r="E1002" s="246"/>
      <c r="F1002" s="246"/>
      <c r="G1002" s="247"/>
    </row>
    <row r="1003" spans="1:7">
      <c r="A1003" s="70" t="s">
        <v>88</v>
      </c>
      <c r="B1003" s="71" t="s">
        <v>89</v>
      </c>
      <c r="C1003" s="71" t="s">
        <v>90</v>
      </c>
      <c r="D1003" s="71" t="s">
        <v>91</v>
      </c>
      <c r="E1003" s="71" t="s">
        <v>80</v>
      </c>
      <c r="F1003" s="71" t="s">
        <v>81</v>
      </c>
      <c r="G1003" s="95"/>
    </row>
    <row r="1004" spans="1:7">
      <c r="A1004" s="50" t="str">
        <f>+MO!$A$5</f>
        <v>Oficial</v>
      </c>
      <c r="B1004" s="53">
        <f>+MO!$B$7</f>
        <v>140000</v>
      </c>
      <c r="C1004" s="54">
        <v>1.85</v>
      </c>
      <c r="D1004" s="52">
        <f>SUM(B1004*C1004)</f>
        <v>259000</v>
      </c>
      <c r="E1004" s="53">
        <f>+D1004/8</f>
        <v>32375</v>
      </c>
      <c r="F1004" s="55">
        <v>28</v>
      </c>
      <c r="G1004" s="92">
        <f>+D1004/F1004</f>
        <v>9250</v>
      </c>
    </row>
    <row r="1005" spans="1:7">
      <c r="A1005" s="65" t="s">
        <v>384</v>
      </c>
      <c r="B1005" s="51">
        <f>+MO!$B$6*3</f>
        <v>130000</v>
      </c>
      <c r="C1005" s="54">
        <v>1.85</v>
      </c>
      <c r="D1005" s="52">
        <f>SUM(B1005*C1005)</f>
        <v>240500</v>
      </c>
      <c r="E1005" s="53">
        <f>+D1005/8</f>
        <v>30062.5</v>
      </c>
      <c r="F1005" s="55">
        <f>+F1004</f>
        <v>28</v>
      </c>
      <c r="G1005" s="92">
        <f>+D1005/F1005</f>
        <v>8589.2857142857138</v>
      </c>
    </row>
    <row r="1006" spans="1:7">
      <c r="A1006" s="65"/>
      <c r="B1006" s="65"/>
      <c r="C1006" s="65"/>
      <c r="D1006" s="57"/>
      <c r="E1006" s="65"/>
      <c r="F1006" s="65"/>
      <c r="G1006" s="88"/>
    </row>
    <row r="1007" spans="1:7">
      <c r="A1007" s="65"/>
      <c r="B1007" s="65"/>
      <c r="C1007" s="65"/>
      <c r="D1007" s="57"/>
      <c r="E1007" s="65"/>
      <c r="F1007" s="65"/>
      <c r="G1007" s="88"/>
    </row>
    <row r="1008" spans="1:7">
      <c r="A1008" s="66"/>
      <c r="B1008" s="66"/>
      <c r="C1008" s="66"/>
      <c r="D1008" s="66"/>
      <c r="E1008" s="66"/>
      <c r="F1008" s="67" t="s">
        <v>36</v>
      </c>
      <c r="G1008" s="93">
        <f>SUM(G1004:G1007)</f>
        <v>17839.285714285714</v>
      </c>
    </row>
    <row r="1009" spans="1:7" ht="15" thickBot="1">
      <c r="A1009" s="66"/>
      <c r="B1009" s="66"/>
      <c r="C1009" s="66"/>
      <c r="D1009" s="44"/>
      <c r="E1009" s="66"/>
      <c r="F1009" s="66"/>
      <c r="G1009" s="94"/>
    </row>
    <row r="1010" spans="1:7" ht="15" thickBot="1">
      <c r="A1010" s="238" t="s">
        <v>92</v>
      </c>
      <c r="B1010" s="239"/>
      <c r="C1010" s="239"/>
      <c r="D1010" s="239"/>
      <c r="E1010" s="239"/>
      <c r="F1010" s="239"/>
      <c r="G1010" s="240"/>
    </row>
    <row r="1011" spans="1:7" ht="15" thickBot="1">
      <c r="A1011" s="241" t="s">
        <v>93</v>
      </c>
      <c r="B1011" s="242"/>
      <c r="C1011" s="62" t="s">
        <v>64</v>
      </c>
      <c r="D1011" s="62" t="s">
        <v>94</v>
      </c>
      <c r="E1011" s="62" t="s">
        <v>95</v>
      </c>
      <c r="F1011" s="62" t="s">
        <v>81</v>
      </c>
      <c r="G1011" s="90"/>
    </row>
    <row r="1012" spans="1:7">
      <c r="A1012" s="243"/>
      <c r="B1012" s="244"/>
      <c r="C1012" s="45"/>
      <c r="D1012" s="46"/>
      <c r="E1012" s="46"/>
      <c r="F1012" s="47"/>
      <c r="G1012" s="91"/>
    </row>
    <row r="1013" spans="1:7">
      <c r="A1013" s="277"/>
      <c r="B1013" s="278"/>
      <c r="C1013" s="65"/>
      <c r="D1013" s="65"/>
      <c r="E1013" s="65"/>
      <c r="F1013" s="65"/>
      <c r="G1013" s="88"/>
    </row>
    <row r="1014" spans="1:7">
      <c r="A1014" s="277"/>
      <c r="B1014" s="278"/>
      <c r="C1014" s="65"/>
      <c r="D1014" s="65"/>
      <c r="E1014" s="65"/>
      <c r="F1014" s="65"/>
      <c r="G1014" s="88"/>
    </row>
    <row r="1015" spans="1:7">
      <c r="A1015" s="66"/>
      <c r="B1015" s="66"/>
      <c r="C1015" s="66"/>
      <c r="D1015" s="66"/>
      <c r="E1015" s="66"/>
      <c r="F1015" s="67" t="s">
        <v>36</v>
      </c>
      <c r="G1015" s="93"/>
    </row>
    <row r="1016" spans="1:7" ht="15" thickBot="1">
      <c r="A1016" s="66"/>
      <c r="B1016" s="66"/>
      <c r="C1016" s="66"/>
      <c r="D1016" s="66"/>
      <c r="E1016" s="66"/>
      <c r="F1016" s="66"/>
      <c r="G1016" s="94"/>
    </row>
    <row r="1017" spans="1:7" ht="15" thickBot="1">
      <c r="B1017" s="72"/>
      <c r="C1017" s="72"/>
      <c r="D1017" s="72"/>
      <c r="E1017" s="73" t="s">
        <v>96</v>
      </c>
      <c r="F1017" s="74"/>
      <c r="G1017" s="96">
        <f>+ROUND(G1015+G1008+G1000+G990,0)</f>
        <v>23873</v>
      </c>
    </row>
    <row r="1018" spans="1:7" ht="15" thickBot="1">
      <c r="A1018" s="75" t="s">
        <v>97</v>
      </c>
      <c r="B1018" s="75"/>
      <c r="D1018" s="72"/>
      <c r="E1018" s="72"/>
      <c r="F1018" s="72"/>
      <c r="G1018" s="97"/>
    </row>
    <row r="1019" spans="1:7">
      <c r="A1019" s="76"/>
      <c r="B1019" s="77" t="s">
        <v>98</v>
      </c>
      <c r="C1019" s="77"/>
      <c r="D1019" s="77"/>
      <c r="E1019" s="89" t="s">
        <v>99</v>
      </c>
      <c r="F1019" s="78" t="s">
        <v>100</v>
      </c>
      <c r="G1019" s="98"/>
    </row>
    <row r="1020" spans="1:7">
      <c r="A1020" s="79" t="s">
        <v>23</v>
      </c>
      <c r="B1020" s="80"/>
      <c r="C1020" s="81"/>
      <c r="D1020" s="81"/>
      <c r="E1020" s="195">
        <v>0.23</v>
      </c>
      <c r="F1020" s="82">
        <f>+E1020*G1017</f>
        <v>5490.79</v>
      </c>
      <c r="G1020" s="99"/>
    </row>
    <row r="1021" spans="1:7">
      <c r="A1021" s="79" t="s">
        <v>101</v>
      </c>
      <c r="B1021" s="80"/>
      <c r="C1021" s="81"/>
      <c r="D1021" s="81"/>
      <c r="E1021" s="195">
        <v>0.02</v>
      </c>
      <c r="F1021" s="82">
        <f>+E1021*G1017</f>
        <v>477.46000000000004</v>
      </c>
      <c r="G1021" s="99"/>
    </row>
    <row r="1022" spans="1:7" ht="15" thickBot="1">
      <c r="A1022" s="83" t="s">
        <v>24</v>
      </c>
      <c r="B1022" s="178"/>
      <c r="C1022" s="179"/>
      <c r="D1022" s="179"/>
      <c r="E1022" s="196">
        <v>0.05</v>
      </c>
      <c r="F1022" s="84">
        <f>+E1022*G1017</f>
        <v>1193.6500000000001</v>
      </c>
      <c r="G1022" s="100"/>
    </row>
    <row r="1023" spans="1:7" ht="15" thickBot="1">
      <c r="B1023" s="72"/>
      <c r="C1023" s="72"/>
      <c r="D1023" s="72"/>
      <c r="E1023" s="72"/>
      <c r="F1023" s="85" t="s">
        <v>102</v>
      </c>
      <c r="G1023" s="100">
        <f>SUM(F1020:F1022)</f>
        <v>7161.9</v>
      </c>
    </row>
    <row r="1024" spans="1:7" ht="15" thickBot="1">
      <c r="B1024" s="72"/>
      <c r="C1024" s="72"/>
      <c r="D1024" s="72"/>
      <c r="E1024" s="72"/>
      <c r="F1024" s="72"/>
      <c r="G1024" s="97"/>
    </row>
    <row r="1025" spans="1:7" ht="15" thickBot="1">
      <c r="D1025" s="72"/>
      <c r="E1025" s="74"/>
      <c r="F1025" s="74"/>
      <c r="G1025" s="101">
        <f>ROUND((G1017+G1023),0)</f>
        <v>31035</v>
      </c>
    </row>
    <row r="1026" spans="1:7" ht="15" thickBot="1"/>
    <row r="1027" spans="1:7" ht="15" thickBot="1">
      <c r="A1027" s="257" t="s">
        <v>71</v>
      </c>
      <c r="B1027" s="258"/>
      <c r="C1027" s="258"/>
      <c r="D1027" s="258"/>
      <c r="E1027" s="258"/>
      <c r="F1027" s="258"/>
      <c r="G1027" s="259"/>
    </row>
    <row r="1028" spans="1:7">
      <c r="A1028" s="260" t="s">
        <v>72</v>
      </c>
      <c r="B1028" s="261"/>
      <c r="C1028" s="261"/>
      <c r="D1028" s="261"/>
      <c r="E1028" s="261"/>
      <c r="F1028" s="262"/>
      <c r="G1028" s="263"/>
    </row>
    <row r="1029" spans="1:7">
      <c r="A1029" s="266" t="s">
        <v>73</v>
      </c>
      <c r="B1029" s="268" t="s">
        <v>412</v>
      </c>
      <c r="C1029" s="269"/>
      <c r="D1029" s="269"/>
      <c r="E1029" s="269"/>
      <c r="F1029" s="270"/>
      <c r="G1029" s="264"/>
    </row>
    <row r="1030" spans="1:7">
      <c r="A1030" s="267"/>
      <c r="B1030" s="271"/>
      <c r="C1030" s="272"/>
      <c r="D1030" s="272"/>
      <c r="E1030" s="272"/>
      <c r="F1030" s="273"/>
      <c r="G1030" s="264"/>
    </row>
    <row r="1031" spans="1:7">
      <c r="A1031" s="56" t="s">
        <v>74</v>
      </c>
      <c r="B1031" s="274" t="str">
        <f>+PRESUPUESTO!B34</f>
        <v>PINTURA</v>
      </c>
      <c r="C1031" s="275"/>
      <c r="D1031" s="275"/>
      <c r="E1031" s="41">
        <f>+PRESUPUESTO!A34</f>
        <v>9</v>
      </c>
      <c r="F1031" s="58" t="s">
        <v>75</v>
      </c>
      <c r="G1031" s="264"/>
    </row>
    <row r="1032" spans="1:7">
      <c r="A1032" s="56" t="s">
        <v>76</v>
      </c>
      <c r="B1032" s="276" t="str">
        <f>+PRESUPUESTO!B36</f>
        <v>Suministro e instalación de pintura tipo trafico antideslizante para cancha multiple incluye lineas de división</v>
      </c>
      <c r="C1032" s="276"/>
      <c r="D1032" s="276"/>
      <c r="E1032" s="42">
        <f>+PRESUPUESTO!A36</f>
        <v>9.1999999999999993</v>
      </c>
      <c r="F1032" s="43">
        <v>45407</v>
      </c>
      <c r="G1032" s="264"/>
    </row>
    <row r="1033" spans="1:7" ht="15" thickBot="1">
      <c r="A1033" s="59" t="s">
        <v>0</v>
      </c>
      <c r="B1033" s="197">
        <f>+E1032</f>
        <v>9.1999999999999993</v>
      </c>
      <c r="C1033" s="60" t="s">
        <v>63</v>
      </c>
      <c r="D1033" s="86" t="str">
        <f>+PRESUPUESTO!C36</f>
        <v>m2</v>
      </c>
      <c r="E1033" s="60" t="s">
        <v>77</v>
      </c>
      <c r="F1033" s="61">
        <f>+G1074</f>
        <v>50021</v>
      </c>
      <c r="G1033" s="265"/>
    </row>
    <row r="1034" spans="1:7">
      <c r="A1034" s="279"/>
      <c r="B1034" s="280"/>
      <c r="C1034" s="280"/>
      <c r="D1034" s="280"/>
      <c r="E1034" s="280"/>
      <c r="F1034" s="280"/>
      <c r="G1034" s="281"/>
    </row>
    <row r="1035" spans="1:7" ht="15" thickBot="1">
      <c r="A1035" s="248" t="s">
        <v>78</v>
      </c>
      <c r="B1035" s="249"/>
      <c r="C1035" s="249"/>
      <c r="D1035" s="249"/>
      <c r="E1035" s="249"/>
      <c r="F1035" s="249"/>
      <c r="G1035" s="250"/>
    </row>
    <row r="1036" spans="1:7" ht="15" thickBot="1">
      <c r="A1036" s="227" t="s">
        <v>7</v>
      </c>
      <c r="B1036" s="228"/>
      <c r="C1036" s="228"/>
      <c r="D1036" s="62" t="s">
        <v>79</v>
      </c>
      <c r="E1036" s="63" t="s">
        <v>80</v>
      </c>
      <c r="F1036" s="63" t="s">
        <v>81</v>
      </c>
      <c r="G1036" s="90"/>
    </row>
    <row r="1037" spans="1:7">
      <c r="A1037" s="251" t="s">
        <v>159</v>
      </c>
      <c r="B1037" s="252"/>
      <c r="C1037" s="253"/>
      <c r="D1037" s="87"/>
      <c r="E1037" s="46" t="s">
        <v>160</v>
      </c>
      <c r="F1037" s="46">
        <v>1</v>
      </c>
      <c r="G1037" s="91">
        <f>0.1*G1057</f>
        <v>1998</v>
      </c>
    </row>
    <row r="1038" spans="1:7">
      <c r="A1038" s="254"/>
      <c r="B1038" s="255"/>
      <c r="C1038" s="256"/>
      <c r="D1038" s="57"/>
      <c r="E1038" s="64"/>
      <c r="F1038" s="65"/>
      <c r="G1038" s="92"/>
    </row>
    <row r="1039" spans="1:7">
      <c r="A1039" s="66"/>
      <c r="B1039" s="66"/>
      <c r="C1039" s="66"/>
      <c r="D1039" s="66"/>
      <c r="E1039" s="66"/>
      <c r="F1039" s="67" t="s">
        <v>36</v>
      </c>
      <c r="G1039" s="93">
        <f>SUM(G1037:G1038)</f>
        <v>1998</v>
      </c>
    </row>
    <row r="1040" spans="1:7" ht="15" thickBot="1">
      <c r="A1040" s="66"/>
      <c r="B1040" s="66"/>
      <c r="C1040" s="66"/>
      <c r="D1040" s="66"/>
      <c r="E1040" s="66"/>
      <c r="F1040" s="66"/>
      <c r="G1040" s="94"/>
    </row>
    <row r="1041" spans="1:7" ht="15" thickBot="1">
      <c r="A1041" s="235" t="s">
        <v>86</v>
      </c>
      <c r="B1041" s="236"/>
      <c r="C1041" s="236"/>
      <c r="D1041" s="236"/>
      <c r="E1041" s="236"/>
      <c r="F1041" s="236"/>
      <c r="G1041" s="237"/>
    </row>
    <row r="1042" spans="1:7" ht="15" thickBot="1">
      <c r="A1042" s="227" t="s">
        <v>7</v>
      </c>
      <c r="B1042" s="228"/>
      <c r="C1042" s="228"/>
      <c r="D1042" s="62" t="s">
        <v>63</v>
      </c>
      <c r="E1042" s="62" t="s">
        <v>5</v>
      </c>
      <c r="F1042" s="62" t="s">
        <v>2</v>
      </c>
      <c r="G1042" s="90"/>
    </row>
    <row r="1043" spans="1:7">
      <c r="A1043" s="229" t="s">
        <v>432</v>
      </c>
      <c r="B1043" s="230"/>
      <c r="C1043" s="231"/>
      <c r="D1043" s="102" t="s">
        <v>433</v>
      </c>
      <c r="E1043" s="103">
        <v>275000</v>
      </c>
      <c r="F1043" s="104">
        <v>0.06</v>
      </c>
      <c r="G1043" s="105">
        <f>+F1043*E1043</f>
        <v>16500</v>
      </c>
    </row>
    <row r="1044" spans="1:7">
      <c r="A1044" s="232"/>
      <c r="B1044" s="233"/>
      <c r="C1044" s="234"/>
      <c r="D1044" s="102"/>
      <c r="E1044" s="103"/>
      <c r="F1044" s="106"/>
      <c r="G1044" s="105"/>
    </row>
    <row r="1045" spans="1:7">
      <c r="A1045" s="232"/>
      <c r="B1045" s="233"/>
      <c r="C1045" s="234"/>
      <c r="D1045" s="102"/>
      <c r="E1045" s="103"/>
      <c r="F1045" s="106"/>
      <c r="G1045" s="105"/>
    </row>
    <row r="1046" spans="1:7">
      <c r="A1046" s="232"/>
      <c r="B1046" s="233"/>
      <c r="C1046" s="234"/>
      <c r="D1046" s="102"/>
      <c r="E1046" s="103"/>
      <c r="F1046" s="104"/>
      <c r="G1046" s="105"/>
    </row>
    <row r="1047" spans="1:7">
      <c r="A1047" s="65"/>
      <c r="B1047" s="65"/>
      <c r="C1047" s="65"/>
      <c r="D1047" s="69"/>
      <c r="E1047" s="53"/>
      <c r="F1047" s="68"/>
      <c r="G1047" s="88"/>
    </row>
    <row r="1048" spans="1:7">
      <c r="A1048" s="65"/>
      <c r="B1048" s="65"/>
      <c r="C1048" s="65"/>
      <c r="D1048" s="69"/>
      <c r="E1048" s="53"/>
      <c r="F1048" s="68"/>
      <c r="G1048" s="88"/>
    </row>
    <row r="1049" spans="1:7">
      <c r="A1049" s="66"/>
      <c r="B1049" s="66"/>
      <c r="C1049" s="66"/>
      <c r="D1049" s="66"/>
      <c r="E1049" s="66"/>
      <c r="F1049" s="67" t="s">
        <v>36</v>
      </c>
      <c r="G1049" s="88">
        <f>SUM(G1043:G1048)</f>
        <v>16500</v>
      </c>
    </row>
    <row r="1050" spans="1:7" ht="15" thickBot="1">
      <c r="A1050" s="66"/>
      <c r="B1050" s="66"/>
      <c r="C1050" s="66"/>
      <c r="D1050" s="66"/>
      <c r="E1050" s="66"/>
      <c r="F1050" s="66"/>
      <c r="G1050" s="94"/>
    </row>
    <row r="1051" spans="1:7" ht="15" thickBot="1">
      <c r="A1051" s="245" t="s">
        <v>87</v>
      </c>
      <c r="B1051" s="246"/>
      <c r="C1051" s="246"/>
      <c r="D1051" s="246"/>
      <c r="E1051" s="246"/>
      <c r="F1051" s="246"/>
      <c r="G1051" s="247"/>
    </row>
    <row r="1052" spans="1:7">
      <c r="A1052" s="70" t="s">
        <v>88</v>
      </c>
      <c r="B1052" s="71" t="s">
        <v>89</v>
      </c>
      <c r="C1052" s="71" t="s">
        <v>90</v>
      </c>
      <c r="D1052" s="71" t="s">
        <v>91</v>
      </c>
      <c r="E1052" s="71" t="s">
        <v>80</v>
      </c>
      <c r="F1052" s="71" t="s">
        <v>81</v>
      </c>
      <c r="G1052" s="95"/>
    </row>
    <row r="1053" spans="1:7">
      <c r="A1053" s="50" t="str">
        <f>+MO!$A$5</f>
        <v>Oficial</v>
      </c>
      <c r="B1053" s="53">
        <f>+MO!$B$7</f>
        <v>140000</v>
      </c>
      <c r="C1053" s="54">
        <v>1.85</v>
      </c>
      <c r="D1053" s="52">
        <f>SUM(B1053*C1053)</f>
        <v>259000</v>
      </c>
      <c r="E1053" s="53">
        <f>+D1053/8</f>
        <v>32375</v>
      </c>
      <c r="F1053" s="55">
        <v>25</v>
      </c>
      <c r="G1053" s="92">
        <f>+D1053/F1053</f>
        <v>10360</v>
      </c>
    </row>
    <row r="1054" spans="1:7">
      <c r="A1054" s="65" t="s">
        <v>384</v>
      </c>
      <c r="B1054" s="51">
        <f>+MO!$B$6*3</f>
        <v>130000</v>
      </c>
      <c r="C1054" s="54">
        <v>1.85</v>
      </c>
      <c r="D1054" s="52">
        <f>SUM(B1054*C1054)</f>
        <v>240500</v>
      </c>
      <c r="E1054" s="53">
        <f>+D1054/8</f>
        <v>30062.5</v>
      </c>
      <c r="F1054" s="55">
        <f>+F1053</f>
        <v>25</v>
      </c>
      <c r="G1054" s="92">
        <f>+D1054/F1054</f>
        <v>9620</v>
      </c>
    </row>
    <row r="1055" spans="1:7">
      <c r="A1055" s="65"/>
      <c r="B1055" s="65"/>
      <c r="C1055" s="65"/>
      <c r="D1055" s="57"/>
      <c r="E1055" s="65"/>
      <c r="F1055" s="65"/>
      <c r="G1055" s="88"/>
    </row>
    <row r="1056" spans="1:7">
      <c r="A1056" s="65"/>
      <c r="B1056" s="65"/>
      <c r="C1056" s="65"/>
      <c r="D1056" s="57"/>
      <c r="E1056" s="65"/>
      <c r="F1056" s="65"/>
      <c r="G1056" s="88"/>
    </row>
    <row r="1057" spans="1:7">
      <c r="A1057" s="66"/>
      <c r="B1057" s="66"/>
      <c r="C1057" s="66"/>
      <c r="D1057" s="66"/>
      <c r="E1057" s="66"/>
      <c r="F1057" s="67" t="s">
        <v>36</v>
      </c>
      <c r="G1057" s="93">
        <f>SUM(G1053:G1056)</f>
        <v>19980</v>
      </c>
    </row>
    <row r="1058" spans="1:7" ht="15" thickBot="1">
      <c r="A1058" s="66"/>
      <c r="B1058" s="66"/>
      <c r="C1058" s="66"/>
      <c r="D1058" s="44"/>
      <c r="E1058" s="66"/>
      <c r="F1058" s="66"/>
      <c r="G1058" s="94"/>
    </row>
    <row r="1059" spans="1:7" ht="15" thickBot="1">
      <c r="A1059" s="238" t="s">
        <v>92</v>
      </c>
      <c r="B1059" s="239"/>
      <c r="C1059" s="239"/>
      <c r="D1059" s="239"/>
      <c r="E1059" s="239"/>
      <c r="F1059" s="239"/>
      <c r="G1059" s="240"/>
    </row>
    <row r="1060" spans="1:7" ht="15" thickBot="1">
      <c r="A1060" s="241" t="s">
        <v>93</v>
      </c>
      <c r="B1060" s="242"/>
      <c r="C1060" s="62" t="s">
        <v>64</v>
      </c>
      <c r="D1060" s="62" t="s">
        <v>94</v>
      </c>
      <c r="E1060" s="62" t="s">
        <v>95</v>
      </c>
      <c r="F1060" s="62" t="s">
        <v>81</v>
      </c>
      <c r="G1060" s="90"/>
    </row>
    <row r="1061" spans="1:7">
      <c r="A1061" s="243"/>
      <c r="B1061" s="244"/>
      <c r="C1061" s="45"/>
      <c r="D1061" s="46"/>
      <c r="E1061" s="46"/>
      <c r="F1061" s="47"/>
      <c r="G1061" s="91"/>
    </row>
    <row r="1062" spans="1:7">
      <c r="A1062" s="277"/>
      <c r="B1062" s="278"/>
      <c r="C1062" s="65"/>
      <c r="D1062" s="65"/>
      <c r="E1062" s="65"/>
      <c r="F1062" s="65"/>
      <c r="G1062" s="88"/>
    </row>
    <row r="1063" spans="1:7">
      <c r="A1063" s="277"/>
      <c r="B1063" s="278"/>
      <c r="C1063" s="65"/>
      <c r="D1063" s="65"/>
      <c r="E1063" s="65"/>
      <c r="F1063" s="65"/>
      <c r="G1063" s="88"/>
    </row>
    <row r="1064" spans="1:7">
      <c r="A1064" s="66"/>
      <c r="B1064" s="66"/>
      <c r="C1064" s="66"/>
      <c r="D1064" s="66"/>
      <c r="E1064" s="66"/>
      <c r="F1064" s="67" t="s">
        <v>36</v>
      </c>
      <c r="G1064" s="93"/>
    </row>
    <row r="1065" spans="1:7" ht="15" thickBot="1">
      <c r="A1065" s="66"/>
      <c r="B1065" s="66"/>
      <c r="C1065" s="66"/>
      <c r="D1065" s="66"/>
      <c r="E1065" s="66"/>
      <c r="F1065" s="66"/>
      <c r="G1065" s="94"/>
    </row>
    <row r="1066" spans="1:7" ht="15" thickBot="1">
      <c r="B1066" s="72"/>
      <c r="C1066" s="72"/>
      <c r="D1066" s="72"/>
      <c r="E1066" s="73" t="s">
        <v>96</v>
      </c>
      <c r="F1066" s="74"/>
      <c r="G1066" s="96">
        <f>+ROUND(G1064+G1057+G1049+G1039,0)</f>
        <v>38478</v>
      </c>
    </row>
    <row r="1067" spans="1:7" ht="15" thickBot="1">
      <c r="A1067" s="75" t="s">
        <v>97</v>
      </c>
      <c r="B1067" s="75"/>
      <c r="D1067" s="72"/>
      <c r="E1067" s="72"/>
      <c r="F1067" s="72"/>
      <c r="G1067" s="97"/>
    </row>
    <row r="1068" spans="1:7">
      <c r="A1068" s="76"/>
      <c r="B1068" s="77" t="s">
        <v>98</v>
      </c>
      <c r="C1068" s="77"/>
      <c r="D1068" s="77"/>
      <c r="E1068" s="89" t="s">
        <v>99</v>
      </c>
      <c r="F1068" s="78" t="s">
        <v>100</v>
      </c>
      <c r="G1068" s="98"/>
    </row>
    <row r="1069" spans="1:7">
      <c r="A1069" s="79" t="s">
        <v>23</v>
      </c>
      <c r="B1069" s="80"/>
      <c r="C1069" s="81"/>
      <c r="D1069" s="81"/>
      <c r="E1069" s="195">
        <v>0.23</v>
      </c>
      <c r="F1069" s="82">
        <f>+E1069*G1066</f>
        <v>8849.94</v>
      </c>
      <c r="G1069" s="99"/>
    </row>
    <row r="1070" spans="1:7">
      <c r="A1070" s="79" t="s">
        <v>101</v>
      </c>
      <c r="B1070" s="80"/>
      <c r="C1070" s="81"/>
      <c r="D1070" s="81"/>
      <c r="E1070" s="195">
        <v>0.02</v>
      </c>
      <c r="F1070" s="82">
        <f>+E1070*G1066</f>
        <v>769.56000000000006</v>
      </c>
      <c r="G1070" s="99"/>
    </row>
    <row r="1071" spans="1:7" ht="15" thickBot="1">
      <c r="A1071" s="83" t="s">
        <v>24</v>
      </c>
      <c r="B1071" s="178"/>
      <c r="C1071" s="179"/>
      <c r="D1071" s="179"/>
      <c r="E1071" s="196">
        <v>0.05</v>
      </c>
      <c r="F1071" s="84">
        <f>+E1071*G1066</f>
        <v>1923.9</v>
      </c>
      <c r="G1071" s="100"/>
    </row>
    <row r="1072" spans="1:7" ht="15" thickBot="1">
      <c r="B1072" s="72"/>
      <c r="C1072" s="72"/>
      <c r="D1072" s="72"/>
      <c r="E1072" s="72"/>
      <c r="F1072" s="85" t="s">
        <v>102</v>
      </c>
      <c r="G1072" s="100">
        <f>SUM(F1069:F1071)</f>
        <v>11543.4</v>
      </c>
    </row>
    <row r="1073" spans="1:7" ht="15" thickBot="1">
      <c r="B1073" s="72"/>
      <c r="C1073" s="72"/>
      <c r="D1073" s="72"/>
      <c r="E1073" s="72"/>
      <c r="F1073" s="72"/>
      <c r="G1073" s="97"/>
    </row>
    <row r="1074" spans="1:7" ht="15" thickBot="1">
      <c r="D1074" s="72"/>
      <c r="E1074" s="74"/>
      <c r="F1074" s="74"/>
      <c r="G1074" s="101">
        <f>ROUND((G1066+G1072),0)</f>
        <v>50021</v>
      </c>
    </row>
    <row r="1075" spans="1:7" ht="15" thickBot="1"/>
    <row r="1076" spans="1:7" ht="15" thickBot="1">
      <c r="A1076" s="257" t="s">
        <v>71</v>
      </c>
      <c r="B1076" s="258"/>
      <c r="C1076" s="258"/>
      <c r="D1076" s="258"/>
      <c r="E1076" s="258"/>
      <c r="F1076" s="258"/>
      <c r="G1076" s="259"/>
    </row>
    <row r="1077" spans="1:7">
      <c r="A1077" s="260" t="s">
        <v>72</v>
      </c>
      <c r="B1077" s="261"/>
      <c r="C1077" s="261"/>
      <c r="D1077" s="261"/>
      <c r="E1077" s="261"/>
      <c r="F1077" s="262"/>
      <c r="G1077" s="263"/>
    </row>
    <row r="1078" spans="1:7">
      <c r="A1078" s="266" t="s">
        <v>73</v>
      </c>
      <c r="B1078" s="268" t="s">
        <v>412</v>
      </c>
      <c r="C1078" s="269"/>
      <c r="D1078" s="269"/>
      <c r="E1078" s="269"/>
      <c r="F1078" s="270"/>
      <c r="G1078" s="264"/>
    </row>
    <row r="1079" spans="1:7">
      <c r="A1079" s="267"/>
      <c r="B1079" s="271"/>
      <c r="C1079" s="272"/>
      <c r="D1079" s="272"/>
      <c r="E1079" s="272"/>
      <c r="F1079" s="273"/>
      <c r="G1079" s="264"/>
    </row>
    <row r="1080" spans="1:7">
      <c r="A1080" s="56" t="s">
        <v>74</v>
      </c>
      <c r="B1080" s="274" t="str">
        <f>+PRESUPUESTO!B37</f>
        <v>PUERTAS Y VENTANAS</v>
      </c>
      <c r="C1080" s="275"/>
      <c r="D1080" s="275"/>
      <c r="E1080" s="41">
        <f>+PRESUPUESTO!A37</f>
        <v>10</v>
      </c>
      <c r="F1080" s="58" t="s">
        <v>75</v>
      </c>
      <c r="G1080" s="264"/>
    </row>
    <row r="1081" spans="1:7" ht="42.65" customHeight="1">
      <c r="A1081" s="56" t="s">
        <v>76</v>
      </c>
      <c r="B1081" s="276" t="str">
        <f>+PRESUPUESTO!B38</f>
        <v>Mantenimiento de puertas en madera (incluye cerradura, visagras, acabado y todo lo necesario para su correcta instalación)</v>
      </c>
      <c r="C1081" s="276"/>
      <c r="D1081" s="276"/>
      <c r="E1081" s="42">
        <f>+PRESUPUESTO!A38</f>
        <v>10.1</v>
      </c>
      <c r="F1081" s="43">
        <v>45407</v>
      </c>
      <c r="G1081" s="264"/>
    </row>
    <row r="1082" spans="1:7" ht="15" thickBot="1">
      <c r="A1082" s="59" t="s">
        <v>0</v>
      </c>
      <c r="B1082" s="197">
        <f>+E1081</f>
        <v>10.1</v>
      </c>
      <c r="C1082" s="60" t="s">
        <v>63</v>
      </c>
      <c r="D1082" s="86" t="str">
        <f>+PRESUPUESTO!C38</f>
        <v>und</v>
      </c>
      <c r="E1082" s="60" t="s">
        <v>77</v>
      </c>
      <c r="F1082" s="61">
        <f>+G1123</f>
        <v>657600</v>
      </c>
      <c r="G1082" s="265"/>
    </row>
    <row r="1083" spans="1:7">
      <c r="A1083" s="279"/>
      <c r="B1083" s="280"/>
      <c r="C1083" s="280"/>
      <c r="D1083" s="280"/>
      <c r="E1083" s="280"/>
      <c r="F1083" s="280"/>
      <c r="G1083" s="281"/>
    </row>
    <row r="1084" spans="1:7" ht="15" thickBot="1">
      <c r="A1084" s="248" t="s">
        <v>78</v>
      </c>
      <c r="B1084" s="249"/>
      <c r="C1084" s="249"/>
      <c r="D1084" s="249"/>
      <c r="E1084" s="249"/>
      <c r="F1084" s="249"/>
      <c r="G1084" s="250"/>
    </row>
    <row r="1085" spans="1:7" ht="15" thickBot="1">
      <c r="A1085" s="227" t="s">
        <v>7</v>
      </c>
      <c r="B1085" s="228"/>
      <c r="C1085" s="228"/>
      <c r="D1085" s="62" t="s">
        <v>79</v>
      </c>
      <c r="E1085" s="63" t="s">
        <v>80</v>
      </c>
      <c r="F1085" s="63" t="s">
        <v>81</v>
      </c>
      <c r="G1085" s="90"/>
    </row>
    <row r="1086" spans="1:7">
      <c r="A1086" s="251" t="s">
        <v>159</v>
      </c>
      <c r="B1086" s="252"/>
      <c r="C1086" s="253"/>
      <c r="D1086" s="87"/>
      <c r="E1086" s="46" t="s">
        <v>160</v>
      </c>
      <c r="F1086" s="46">
        <v>1</v>
      </c>
      <c r="G1086" s="91">
        <f>0.1*G1106</f>
        <v>35576.923076923078</v>
      </c>
    </row>
    <row r="1087" spans="1:7">
      <c r="A1087" s="254"/>
      <c r="B1087" s="255"/>
      <c r="C1087" s="256"/>
      <c r="D1087" s="57"/>
      <c r="E1087" s="64"/>
      <c r="F1087" s="65"/>
      <c r="G1087" s="92"/>
    </row>
    <row r="1088" spans="1:7">
      <c r="A1088" s="66"/>
      <c r="B1088" s="66"/>
      <c r="C1088" s="66"/>
      <c r="D1088" s="66"/>
      <c r="E1088" s="66"/>
      <c r="F1088" s="67" t="s">
        <v>36</v>
      </c>
      <c r="G1088" s="93">
        <f>SUM(G1086:G1087)</f>
        <v>35576.923076923078</v>
      </c>
    </row>
    <row r="1089" spans="1:7" ht="15" thickBot="1">
      <c r="A1089" s="66"/>
      <c r="B1089" s="66"/>
      <c r="C1089" s="66"/>
      <c r="D1089" s="66"/>
      <c r="E1089" s="66"/>
      <c r="F1089" s="66"/>
      <c r="G1089" s="94"/>
    </row>
    <row r="1090" spans="1:7" ht="15" thickBot="1">
      <c r="A1090" s="235" t="s">
        <v>86</v>
      </c>
      <c r="B1090" s="236"/>
      <c r="C1090" s="236"/>
      <c r="D1090" s="236"/>
      <c r="E1090" s="236"/>
      <c r="F1090" s="236"/>
      <c r="G1090" s="237"/>
    </row>
    <row r="1091" spans="1:7" ht="15" thickBot="1">
      <c r="A1091" s="227" t="s">
        <v>7</v>
      </c>
      <c r="B1091" s="228"/>
      <c r="C1091" s="228"/>
      <c r="D1091" s="62" t="s">
        <v>63</v>
      </c>
      <c r="E1091" s="62" t="s">
        <v>5</v>
      </c>
      <c r="F1091" s="62" t="s">
        <v>2</v>
      </c>
      <c r="G1091" s="90"/>
    </row>
    <row r="1092" spans="1:7">
      <c r="A1092" s="229" t="s">
        <v>414</v>
      </c>
      <c r="B1092" s="230"/>
      <c r="C1092" s="231"/>
      <c r="D1092" s="102" t="s">
        <v>415</v>
      </c>
      <c r="E1092" s="103">
        <v>200000</v>
      </c>
      <c r="F1092" s="104">
        <v>0.1</v>
      </c>
      <c r="G1092" s="105">
        <f>+F1092*E1092</f>
        <v>20000</v>
      </c>
    </row>
    <row r="1093" spans="1:7">
      <c r="A1093" s="232" t="s">
        <v>434</v>
      </c>
      <c r="B1093" s="233"/>
      <c r="C1093" s="234"/>
      <c r="D1093" s="102" t="s">
        <v>127</v>
      </c>
      <c r="E1093" s="103">
        <v>75000</v>
      </c>
      <c r="F1093" s="106">
        <v>1</v>
      </c>
      <c r="G1093" s="105">
        <f t="shared" ref="G1093:G1094" si="1">+F1093*E1093</f>
        <v>75000</v>
      </c>
    </row>
    <row r="1094" spans="1:7">
      <c r="A1094" s="232" t="s">
        <v>435</v>
      </c>
      <c r="B1094" s="233"/>
      <c r="C1094" s="234"/>
      <c r="D1094" s="102" t="s">
        <v>127</v>
      </c>
      <c r="E1094" s="103">
        <v>6500</v>
      </c>
      <c r="F1094" s="106">
        <v>3</v>
      </c>
      <c r="G1094" s="105">
        <f t="shared" si="1"/>
        <v>19500</v>
      </c>
    </row>
    <row r="1095" spans="1:7">
      <c r="A1095" s="232"/>
      <c r="B1095" s="233"/>
      <c r="C1095" s="234"/>
      <c r="D1095" s="102"/>
      <c r="E1095" s="103"/>
      <c r="F1095" s="104"/>
      <c r="G1095" s="105"/>
    </row>
    <row r="1096" spans="1:7">
      <c r="A1096" s="65"/>
      <c r="B1096" s="65"/>
      <c r="C1096" s="65"/>
      <c r="D1096" s="69"/>
      <c r="E1096" s="53"/>
      <c r="F1096" s="68"/>
      <c r="G1096" s="88"/>
    </row>
    <row r="1097" spans="1:7">
      <c r="A1097" s="65"/>
      <c r="B1097" s="65"/>
      <c r="C1097" s="65"/>
      <c r="D1097" s="69"/>
      <c r="E1097" s="53"/>
      <c r="F1097" s="68"/>
      <c r="G1097" s="88"/>
    </row>
    <row r="1098" spans="1:7">
      <c r="A1098" s="66"/>
      <c r="B1098" s="66"/>
      <c r="C1098" s="66"/>
      <c r="D1098" s="66"/>
      <c r="E1098" s="66"/>
      <c r="F1098" s="67" t="s">
        <v>36</v>
      </c>
      <c r="G1098" s="88">
        <f>SUM(G1092:G1097)</f>
        <v>114500</v>
      </c>
    </row>
    <row r="1099" spans="1:7" ht="15" thickBot="1">
      <c r="A1099" s="66"/>
      <c r="B1099" s="66"/>
      <c r="C1099" s="66"/>
      <c r="D1099" s="66"/>
      <c r="E1099" s="66"/>
      <c r="F1099" s="66"/>
      <c r="G1099" s="94"/>
    </row>
    <row r="1100" spans="1:7" ht="15" thickBot="1">
      <c r="A1100" s="245" t="s">
        <v>87</v>
      </c>
      <c r="B1100" s="246"/>
      <c r="C1100" s="246"/>
      <c r="D1100" s="246"/>
      <c r="E1100" s="246"/>
      <c r="F1100" s="246"/>
      <c r="G1100" s="247"/>
    </row>
    <row r="1101" spans="1:7">
      <c r="A1101" s="70" t="s">
        <v>88</v>
      </c>
      <c r="B1101" s="71" t="s">
        <v>89</v>
      </c>
      <c r="C1101" s="71" t="s">
        <v>90</v>
      </c>
      <c r="D1101" s="71" t="s">
        <v>91</v>
      </c>
      <c r="E1101" s="71" t="s">
        <v>80</v>
      </c>
      <c r="F1101" s="71" t="s">
        <v>81</v>
      </c>
      <c r="G1101" s="95"/>
    </row>
    <row r="1102" spans="1:7">
      <c r="A1102" s="50" t="s">
        <v>436</v>
      </c>
      <c r="B1102" s="53">
        <f>+MO!B4</f>
        <v>120000</v>
      </c>
      <c r="C1102" s="54">
        <v>1.85</v>
      </c>
      <c r="D1102" s="52">
        <f>SUM(B1102*C1102)</f>
        <v>222000</v>
      </c>
      <c r="E1102" s="53">
        <f>+D1102/8</f>
        <v>27750</v>
      </c>
      <c r="F1102" s="55">
        <v>1.3</v>
      </c>
      <c r="G1102" s="92">
        <f>+D1102/F1102</f>
        <v>170769.23076923075</v>
      </c>
    </row>
    <row r="1103" spans="1:7">
      <c r="A1103" s="65" t="s">
        <v>384</v>
      </c>
      <c r="B1103" s="51">
        <f>+MO!$B$6*3</f>
        <v>130000</v>
      </c>
      <c r="C1103" s="54">
        <v>1.85</v>
      </c>
      <c r="D1103" s="52">
        <f>SUM(B1103*C1103)</f>
        <v>240500</v>
      </c>
      <c r="E1103" s="53">
        <f>+D1103/8</f>
        <v>30062.5</v>
      </c>
      <c r="F1103" s="55">
        <f>+F1102</f>
        <v>1.3</v>
      </c>
      <c r="G1103" s="92">
        <f>+D1103/F1103</f>
        <v>185000</v>
      </c>
    </row>
    <row r="1104" spans="1:7">
      <c r="A1104" s="65"/>
      <c r="B1104" s="65"/>
      <c r="C1104" s="65"/>
      <c r="D1104" s="57"/>
      <c r="E1104" s="65"/>
      <c r="F1104" s="65"/>
      <c r="G1104" s="88"/>
    </row>
    <row r="1105" spans="1:7">
      <c r="A1105" s="65"/>
      <c r="B1105" s="65"/>
      <c r="C1105" s="65"/>
      <c r="D1105" s="57"/>
      <c r="E1105" s="65"/>
      <c r="F1105" s="65"/>
      <c r="G1105" s="88"/>
    </row>
    <row r="1106" spans="1:7">
      <c r="A1106" s="66"/>
      <c r="B1106" s="66"/>
      <c r="C1106" s="66"/>
      <c r="D1106" s="66"/>
      <c r="E1106" s="66"/>
      <c r="F1106" s="67" t="s">
        <v>36</v>
      </c>
      <c r="G1106" s="93">
        <f>SUM(G1102:G1105)</f>
        <v>355769.23076923075</v>
      </c>
    </row>
    <row r="1107" spans="1:7" ht="15" thickBot="1">
      <c r="A1107" s="66"/>
      <c r="B1107" s="66"/>
      <c r="C1107" s="66"/>
      <c r="D1107" s="44"/>
      <c r="E1107" s="66"/>
      <c r="F1107" s="66"/>
      <c r="G1107" s="94"/>
    </row>
    <row r="1108" spans="1:7" ht="15" thickBot="1">
      <c r="A1108" s="238" t="s">
        <v>92</v>
      </c>
      <c r="B1108" s="239"/>
      <c r="C1108" s="239"/>
      <c r="D1108" s="239"/>
      <c r="E1108" s="239"/>
      <c r="F1108" s="239"/>
      <c r="G1108" s="240"/>
    </row>
    <row r="1109" spans="1:7" ht="15" thickBot="1">
      <c r="A1109" s="241" t="s">
        <v>93</v>
      </c>
      <c r="B1109" s="242"/>
      <c r="C1109" s="62" t="s">
        <v>64</v>
      </c>
      <c r="D1109" s="62" t="s">
        <v>94</v>
      </c>
      <c r="E1109" s="62" t="s">
        <v>95</v>
      </c>
      <c r="F1109" s="62" t="s">
        <v>81</v>
      </c>
      <c r="G1109" s="90"/>
    </row>
    <row r="1110" spans="1:7">
      <c r="A1110" s="243"/>
      <c r="B1110" s="244"/>
      <c r="C1110" s="45"/>
      <c r="D1110" s="46"/>
      <c r="E1110" s="46"/>
      <c r="F1110" s="47"/>
      <c r="G1110" s="91"/>
    </row>
    <row r="1111" spans="1:7">
      <c r="A1111" s="277"/>
      <c r="B1111" s="278"/>
      <c r="C1111" s="65"/>
      <c r="D1111" s="65"/>
      <c r="E1111" s="65"/>
      <c r="F1111" s="65"/>
      <c r="G1111" s="88"/>
    </row>
    <row r="1112" spans="1:7">
      <c r="A1112" s="277"/>
      <c r="B1112" s="278"/>
      <c r="C1112" s="65"/>
      <c r="D1112" s="65"/>
      <c r="E1112" s="65"/>
      <c r="F1112" s="65"/>
      <c r="G1112" s="88"/>
    </row>
    <row r="1113" spans="1:7">
      <c r="A1113" s="66"/>
      <c r="B1113" s="66"/>
      <c r="C1113" s="66"/>
      <c r="D1113" s="66"/>
      <c r="E1113" s="66"/>
      <c r="F1113" s="67" t="s">
        <v>36</v>
      </c>
      <c r="G1113" s="93"/>
    </row>
    <row r="1114" spans="1:7" ht="15" thickBot="1">
      <c r="A1114" s="66"/>
      <c r="B1114" s="66"/>
      <c r="C1114" s="66"/>
      <c r="D1114" s="66"/>
      <c r="E1114" s="66"/>
      <c r="F1114" s="66"/>
      <c r="G1114" s="94"/>
    </row>
    <row r="1115" spans="1:7" ht="15" thickBot="1">
      <c r="B1115" s="72"/>
      <c r="C1115" s="72"/>
      <c r="D1115" s="72"/>
      <c r="E1115" s="73" t="s">
        <v>96</v>
      </c>
      <c r="F1115" s="74"/>
      <c r="G1115" s="96">
        <f>+ROUND(G1113+G1106+G1098+G1088,0)</f>
        <v>505846</v>
      </c>
    </row>
    <row r="1116" spans="1:7" ht="15" thickBot="1">
      <c r="A1116" s="75" t="s">
        <v>97</v>
      </c>
      <c r="B1116" s="75"/>
      <c r="D1116" s="72"/>
      <c r="E1116" s="72"/>
      <c r="F1116" s="72"/>
      <c r="G1116" s="97"/>
    </row>
    <row r="1117" spans="1:7">
      <c r="A1117" s="76"/>
      <c r="B1117" s="77" t="s">
        <v>98</v>
      </c>
      <c r="C1117" s="77"/>
      <c r="D1117" s="77"/>
      <c r="E1117" s="89" t="s">
        <v>99</v>
      </c>
      <c r="F1117" s="78" t="s">
        <v>100</v>
      </c>
      <c r="G1117" s="98"/>
    </row>
    <row r="1118" spans="1:7">
      <c r="A1118" s="79" t="s">
        <v>23</v>
      </c>
      <c r="B1118" s="80"/>
      <c r="C1118" s="81"/>
      <c r="D1118" s="81"/>
      <c r="E1118" s="195">
        <v>0.23</v>
      </c>
      <c r="F1118" s="82">
        <f>+E1118*G1115</f>
        <v>116344.58</v>
      </c>
      <c r="G1118" s="99"/>
    </row>
    <row r="1119" spans="1:7">
      <c r="A1119" s="79" t="s">
        <v>101</v>
      </c>
      <c r="B1119" s="80"/>
      <c r="C1119" s="81"/>
      <c r="D1119" s="81"/>
      <c r="E1119" s="195">
        <v>0.02</v>
      </c>
      <c r="F1119" s="82">
        <f>+E1119*G1115</f>
        <v>10116.92</v>
      </c>
      <c r="G1119" s="99"/>
    </row>
    <row r="1120" spans="1:7" ht="15" thickBot="1">
      <c r="A1120" s="83" t="s">
        <v>24</v>
      </c>
      <c r="B1120" s="178"/>
      <c r="C1120" s="179"/>
      <c r="D1120" s="179"/>
      <c r="E1120" s="196">
        <v>0.05</v>
      </c>
      <c r="F1120" s="84">
        <f>+E1120*G1115</f>
        <v>25292.300000000003</v>
      </c>
      <c r="G1120" s="100"/>
    </row>
    <row r="1121" spans="1:7" ht="15" thickBot="1">
      <c r="B1121" s="72"/>
      <c r="C1121" s="72"/>
      <c r="D1121" s="72"/>
      <c r="E1121" s="72"/>
      <c r="F1121" s="85" t="s">
        <v>102</v>
      </c>
      <c r="G1121" s="100">
        <f>SUM(F1118:F1120)</f>
        <v>151753.79999999999</v>
      </c>
    </row>
    <row r="1122" spans="1:7" ht="15" thickBot="1">
      <c r="B1122" s="72"/>
      <c r="C1122" s="72"/>
      <c r="D1122" s="72"/>
      <c r="E1122" s="72"/>
      <c r="F1122" s="72"/>
      <c r="G1122" s="97"/>
    </row>
    <row r="1123" spans="1:7" ht="15" thickBot="1">
      <c r="D1123" s="72"/>
      <c r="E1123" s="74"/>
      <c r="F1123" s="74"/>
      <c r="G1123" s="101">
        <f>ROUND((G1115+G1121),0)</f>
        <v>657600</v>
      </c>
    </row>
    <row r="1124" spans="1:7" ht="15" thickBot="1"/>
    <row r="1125" spans="1:7" ht="15" thickBot="1">
      <c r="A1125" s="257" t="s">
        <v>71</v>
      </c>
      <c r="B1125" s="258"/>
      <c r="C1125" s="258"/>
      <c r="D1125" s="258"/>
      <c r="E1125" s="258"/>
      <c r="F1125" s="258"/>
      <c r="G1125" s="259"/>
    </row>
    <row r="1126" spans="1:7">
      <c r="A1126" s="260" t="s">
        <v>72</v>
      </c>
      <c r="B1126" s="261"/>
      <c r="C1126" s="261"/>
      <c r="D1126" s="261"/>
      <c r="E1126" s="261"/>
      <c r="F1126" s="262"/>
      <c r="G1126" s="263"/>
    </row>
    <row r="1127" spans="1:7">
      <c r="A1127" s="266" t="s">
        <v>73</v>
      </c>
      <c r="B1127" s="268" t="s">
        <v>412</v>
      </c>
      <c r="C1127" s="269"/>
      <c r="D1127" s="269"/>
      <c r="E1127" s="269"/>
      <c r="F1127" s="270"/>
      <c r="G1127" s="264"/>
    </row>
    <row r="1128" spans="1:7">
      <c r="A1128" s="267"/>
      <c r="B1128" s="271"/>
      <c r="C1128" s="272"/>
      <c r="D1128" s="272"/>
      <c r="E1128" s="272"/>
      <c r="F1128" s="273"/>
      <c r="G1128" s="264"/>
    </row>
    <row r="1129" spans="1:7">
      <c r="A1129" s="56" t="s">
        <v>74</v>
      </c>
      <c r="B1129" s="274" t="str">
        <f>+PRESUPUESTO!B37</f>
        <v>PUERTAS Y VENTANAS</v>
      </c>
      <c r="C1129" s="275"/>
      <c r="D1129" s="275"/>
      <c r="E1129" s="41">
        <f>+PRESUPUESTO!A37</f>
        <v>10</v>
      </c>
      <c r="F1129" s="58" t="s">
        <v>75</v>
      </c>
      <c r="G1129" s="264"/>
    </row>
    <row r="1130" spans="1:7" ht="45.65" customHeight="1">
      <c r="A1130" s="56" t="s">
        <v>76</v>
      </c>
      <c r="B1130" s="276" t="str">
        <f>+PRESUPUESTO!B39</f>
        <v>Desintalación, suministro e instalación de Puertas entamboradas (incluye cerraduras, visagras y acabado)</v>
      </c>
      <c r="C1130" s="276"/>
      <c r="D1130" s="276"/>
      <c r="E1130" s="42">
        <f>+PRESUPUESTO!A39</f>
        <v>10.199999999999999</v>
      </c>
      <c r="F1130" s="43">
        <v>45407</v>
      </c>
      <c r="G1130" s="264"/>
    </row>
    <row r="1131" spans="1:7" ht="15" thickBot="1">
      <c r="A1131" s="59" t="s">
        <v>0</v>
      </c>
      <c r="B1131" s="197">
        <f>+E1130</f>
        <v>10.199999999999999</v>
      </c>
      <c r="C1131" s="60" t="s">
        <v>63</v>
      </c>
      <c r="D1131" s="86" t="str">
        <f>+PRESUPUESTO!C39</f>
        <v>und</v>
      </c>
      <c r="E1131" s="60" t="s">
        <v>77</v>
      </c>
      <c r="F1131" s="61">
        <f>+G1172</f>
        <v>1259285</v>
      </c>
      <c r="G1131" s="265"/>
    </row>
    <row r="1132" spans="1:7">
      <c r="A1132" s="279"/>
      <c r="B1132" s="280"/>
      <c r="C1132" s="280"/>
      <c r="D1132" s="280"/>
      <c r="E1132" s="280"/>
      <c r="F1132" s="280"/>
      <c r="G1132" s="281"/>
    </row>
    <row r="1133" spans="1:7" ht="15" thickBot="1">
      <c r="A1133" s="248" t="s">
        <v>78</v>
      </c>
      <c r="B1133" s="249"/>
      <c r="C1133" s="249"/>
      <c r="D1133" s="249"/>
      <c r="E1133" s="249"/>
      <c r="F1133" s="249"/>
      <c r="G1133" s="250"/>
    </row>
    <row r="1134" spans="1:7" ht="15" thickBot="1">
      <c r="A1134" s="227" t="s">
        <v>7</v>
      </c>
      <c r="B1134" s="228"/>
      <c r="C1134" s="228"/>
      <c r="D1134" s="62" t="s">
        <v>79</v>
      </c>
      <c r="E1134" s="63" t="s">
        <v>80</v>
      </c>
      <c r="F1134" s="63" t="s">
        <v>81</v>
      </c>
      <c r="G1134" s="90"/>
    </row>
    <row r="1135" spans="1:7">
      <c r="A1135" s="251" t="s">
        <v>159</v>
      </c>
      <c r="B1135" s="252"/>
      <c r="C1135" s="253"/>
      <c r="D1135" s="87"/>
      <c r="E1135" s="46" t="s">
        <v>160</v>
      </c>
      <c r="F1135" s="46">
        <v>1</v>
      </c>
      <c r="G1135" s="91">
        <f>0.1*G1155</f>
        <v>6243.75</v>
      </c>
    </row>
    <row r="1136" spans="1:7">
      <c r="A1136" s="254"/>
      <c r="B1136" s="255"/>
      <c r="C1136" s="256"/>
      <c r="D1136" s="57"/>
      <c r="E1136" s="64"/>
      <c r="F1136" s="65"/>
      <c r="G1136" s="92"/>
    </row>
    <row r="1137" spans="1:7">
      <c r="A1137" s="66"/>
      <c r="B1137" s="66"/>
      <c r="C1137" s="66"/>
      <c r="D1137" s="66"/>
      <c r="E1137" s="66"/>
      <c r="F1137" s="67" t="s">
        <v>36</v>
      </c>
      <c r="G1137" s="93">
        <f>SUM(G1135:G1136)</f>
        <v>6243.75</v>
      </c>
    </row>
    <row r="1138" spans="1:7" ht="15" thickBot="1">
      <c r="A1138" s="66"/>
      <c r="B1138" s="66"/>
      <c r="C1138" s="66"/>
      <c r="D1138" s="66"/>
      <c r="E1138" s="66"/>
      <c r="F1138" s="66"/>
      <c r="G1138" s="94"/>
    </row>
    <row r="1139" spans="1:7" ht="15" thickBot="1">
      <c r="A1139" s="235" t="s">
        <v>86</v>
      </c>
      <c r="B1139" s="236"/>
      <c r="C1139" s="236"/>
      <c r="D1139" s="236"/>
      <c r="E1139" s="236"/>
      <c r="F1139" s="236"/>
      <c r="G1139" s="237"/>
    </row>
    <row r="1140" spans="1:7" ht="15" thickBot="1">
      <c r="A1140" s="227" t="s">
        <v>7</v>
      </c>
      <c r="B1140" s="228"/>
      <c r="C1140" s="228"/>
      <c r="D1140" s="62" t="s">
        <v>63</v>
      </c>
      <c r="E1140" s="62" t="s">
        <v>5</v>
      </c>
      <c r="F1140" s="62" t="s">
        <v>2</v>
      </c>
      <c r="G1140" s="90"/>
    </row>
    <row r="1141" spans="1:7">
      <c r="A1141" s="229" t="s">
        <v>438</v>
      </c>
      <c r="B1141" s="230"/>
      <c r="C1141" s="231"/>
      <c r="D1141" s="102" t="s">
        <v>127</v>
      </c>
      <c r="E1141" s="103">
        <v>900000</v>
      </c>
      <c r="F1141" s="104">
        <v>1</v>
      </c>
      <c r="G1141" s="105">
        <f>+F1141*E1141</f>
        <v>900000</v>
      </c>
    </row>
    <row r="1142" spans="1:7">
      <c r="A1142" s="232"/>
      <c r="B1142" s="233"/>
      <c r="C1142" s="234"/>
      <c r="D1142" s="102"/>
      <c r="E1142" s="103"/>
      <c r="F1142" s="106"/>
      <c r="G1142" s="105"/>
    </row>
    <row r="1143" spans="1:7">
      <c r="A1143" s="232"/>
      <c r="B1143" s="233"/>
      <c r="C1143" s="234"/>
      <c r="D1143" s="102"/>
      <c r="E1143" s="103"/>
      <c r="F1143" s="106"/>
      <c r="G1143" s="105"/>
    </row>
    <row r="1144" spans="1:7">
      <c r="A1144" s="232"/>
      <c r="B1144" s="233"/>
      <c r="C1144" s="234"/>
      <c r="D1144" s="102"/>
      <c r="E1144" s="103"/>
      <c r="F1144" s="104"/>
      <c r="G1144" s="105"/>
    </row>
    <row r="1145" spans="1:7">
      <c r="A1145" s="65"/>
      <c r="B1145" s="65"/>
      <c r="C1145" s="65"/>
      <c r="D1145" s="69"/>
      <c r="E1145" s="53"/>
      <c r="F1145" s="68"/>
      <c r="G1145" s="88"/>
    </row>
    <row r="1146" spans="1:7">
      <c r="A1146" s="65"/>
      <c r="B1146" s="65"/>
      <c r="C1146" s="65"/>
      <c r="D1146" s="69"/>
      <c r="E1146" s="53"/>
      <c r="F1146" s="68"/>
      <c r="G1146" s="88"/>
    </row>
    <row r="1147" spans="1:7">
      <c r="A1147" s="66"/>
      <c r="B1147" s="66"/>
      <c r="C1147" s="66"/>
      <c r="D1147" s="66"/>
      <c r="E1147" s="66"/>
      <c r="F1147" s="67" t="s">
        <v>36</v>
      </c>
      <c r="G1147" s="88">
        <f>SUM(G1141:G1146)</f>
        <v>900000</v>
      </c>
    </row>
    <row r="1148" spans="1:7" ht="15" thickBot="1">
      <c r="A1148" s="66"/>
      <c r="B1148" s="66"/>
      <c r="C1148" s="66"/>
      <c r="D1148" s="66"/>
      <c r="E1148" s="66"/>
      <c r="F1148" s="66"/>
      <c r="G1148" s="94"/>
    </row>
    <row r="1149" spans="1:7" ht="15" thickBot="1">
      <c r="A1149" s="245" t="s">
        <v>87</v>
      </c>
      <c r="B1149" s="246"/>
      <c r="C1149" s="246"/>
      <c r="D1149" s="246"/>
      <c r="E1149" s="246"/>
      <c r="F1149" s="246"/>
      <c r="G1149" s="247"/>
    </row>
    <row r="1150" spans="1:7">
      <c r="A1150" s="70" t="s">
        <v>88</v>
      </c>
      <c r="B1150" s="71" t="s">
        <v>89</v>
      </c>
      <c r="C1150" s="71" t="s">
        <v>90</v>
      </c>
      <c r="D1150" s="71" t="s">
        <v>91</v>
      </c>
      <c r="E1150" s="71" t="s">
        <v>80</v>
      </c>
      <c r="F1150" s="71" t="s">
        <v>81</v>
      </c>
      <c r="G1150" s="95"/>
    </row>
    <row r="1151" spans="1:7">
      <c r="A1151" s="50" t="str">
        <f>+MO!$A$5</f>
        <v>Oficial</v>
      </c>
      <c r="B1151" s="53">
        <f>+MO!$B$7</f>
        <v>140000</v>
      </c>
      <c r="C1151" s="54">
        <v>1.85</v>
      </c>
      <c r="D1151" s="52">
        <f>SUM(B1151*C1151)</f>
        <v>259000</v>
      </c>
      <c r="E1151" s="53">
        <f>+D1151/8</f>
        <v>32375</v>
      </c>
      <c r="F1151" s="55">
        <v>8</v>
      </c>
      <c r="G1151" s="92">
        <f>+D1151/F1151</f>
        <v>32375</v>
      </c>
    </row>
    <row r="1152" spans="1:7">
      <c r="A1152" s="65" t="s">
        <v>384</v>
      </c>
      <c r="B1152" s="51">
        <f>+MO!$B$6*3</f>
        <v>130000</v>
      </c>
      <c r="C1152" s="54">
        <v>1.85</v>
      </c>
      <c r="D1152" s="52">
        <f>SUM(B1152*C1152)</f>
        <v>240500</v>
      </c>
      <c r="E1152" s="53">
        <f>+D1152/8</f>
        <v>30062.5</v>
      </c>
      <c r="F1152" s="55">
        <f>+F1151</f>
        <v>8</v>
      </c>
      <c r="G1152" s="92">
        <f>+D1152/F1152</f>
        <v>30062.5</v>
      </c>
    </row>
    <row r="1153" spans="1:7">
      <c r="A1153" s="65"/>
      <c r="B1153" s="65"/>
      <c r="C1153" s="65"/>
      <c r="D1153" s="57"/>
      <c r="E1153" s="65"/>
      <c r="F1153" s="65"/>
      <c r="G1153" s="88"/>
    </row>
    <row r="1154" spans="1:7">
      <c r="A1154" s="65"/>
      <c r="B1154" s="65"/>
      <c r="C1154" s="65"/>
      <c r="D1154" s="57"/>
      <c r="E1154" s="65"/>
      <c r="F1154" s="65"/>
      <c r="G1154" s="88"/>
    </row>
    <row r="1155" spans="1:7">
      <c r="A1155" s="66"/>
      <c r="B1155" s="66"/>
      <c r="C1155" s="66"/>
      <c r="D1155" s="66"/>
      <c r="E1155" s="66"/>
      <c r="F1155" s="67" t="s">
        <v>36</v>
      </c>
      <c r="G1155" s="93">
        <f>SUM(G1151:G1154)</f>
        <v>62437.5</v>
      </c>
    </row>
    <row r="1156" spans="1:7" ht="15" thickBot="1">
      <c r="A1156" s="66"/>
      <c r="B1156" s="66"/>
      <c r="C1156" s="66"/>
      <c r="D1156" s="44"/>
      <c r="E1156" s="66"/>
      <c r="F1156" s="66"/>
      <c r="G1156" s="94"/>
    </row>
    <row r="1157" spans="1:7" ht="15" thickBot="1">
      <c r="A1157" s="238" t="s">
        <v>92</v>
      </c>
      <c r="B1157" s="239"/>
      <c r="C1157" s="239"/>
      <c r="D1157" s="239"/>
      <c r="E1157" s="239"/>
      <c r="F1157" s="239"/>
      <c r="G1157" s="240"/>
    </row>
    <row r="1158" spans="1:7" ht="15" thickBot="1">
      <c r="A1158" s="241" t="s">
        <v>93</v>
      </c>
      <c r="B1158" s="242"/>
      <c r="C1158" s="62" t="s">
        <v>64</v>
      </c>
      <c r="D1158" s="62" t="s">
        <v>94</v>
      </c>
      <c r="E1158" s="62" t="s">
        <v>95</v>
      </c>
      <c r="F1158" s="62" t="s">
        <v>81</v>
      </c>
      <c r="G1158" s="90"/>
    </row>
    <row r="1159" spans="1:7">
      <c r="A1159" s="243"/>
      <c r="B1159" s="244"/>
      <c r="C1159" s="45"/>
      <c r="D1159" s="46"/>
      <c r="E1159" s="46"/>
      <c r="F1159" s="47"/>
      <c r="G1159" s="91"/>
    </row>
    <row r="1160" spans="1:7">
      <c r="A1160" s="277"/>
      <c r="B1160" s="278"/>
      <c r="C1160" s="65"/>
      <c r="D1160" s="65"/>
      <c r="E1160" s="65"/>
      <c r="F1160" s="65"/>
      <c r="G1160" s="88"/>
    </row>
    <row r="1161" spans="1:7">
      <c r="A1161" s="277"/>
      <c r="B1161" s="278"/>
      <c r="C1161" s="65"/>
      <c r="D1161" s="65"/>
      <c r="E1161" s="65"/>
      <c r="F1161" s="65"/>
      <c r="G1161" s="88"/>
    </row>
    <row r="1162" spans="1:7">
      <c r="A1162" s="66"/>
      <c r="B1162" s="66"/>
      <c r="C1162" s="66"/>
      <c r="D1162" s="66"/>
      <c r="E1162" s="66"/>
      <c r="F1162" s="67" t="s">
        <v>36</v>
      </c>
      <c r="G1162" s="93"/>
    </row>
    <row r="1163" spans="1:7" ht="15" thickBot="1">
      <c r="A1163" s="66"/>
      <c r="B1163" s="66"/>
      <c r="C1163" s="66"/>
      <c r="D1163" s="66"/>
      <c r="E1163" s="66"/>
      <c r="F1163" s="66"/>
      <c r="G1163" s="94"/>
    </row>
    <row r="1164" spans="1:7" ht="15" thickBot="1">
      <c r="B1164" s="72"/>
      <c r="C1164" s="72"/>
      <c r="D1164" s="72"/>
      <c r="E1164" s="73" t="s">
        <v>96</v>
      </c>
      <c r="F1164" s="74"/>
      <c r="G1164" s="96">
        <f>+ROUND(G1162+G1155+G1147+G1137,0)</f>
        <v>968681</v>
      </c>
    </row>
    <row r="1165" spans="1:7" ht="15" thickBot="1">
      <c r="A1165" s="75" t="s">
        <v>97</v>
      </c>
      <c r="B1165" s="75"/>
      <c r="D1165" s="72"/>
      <c r="E1165" s="72"/>
      <c r="F1165" s="72"/>
      <c r="G1165" s="97"/>
    </row>
    <row r="1166" spans="1:7">
      <c r="A1166" s="76"/>
      <c r="B1166" s="77" t="s">
        <v>98</v>
      </c>
      <c r="C1166" s="77"/>
      <c r="D1166" s="77"/>
      <c r="E1166" s="89" t="s">
        <v>99</v>
      </c>
      <c r="F1166" s="78" t="s">
        <v>100</v>
      </c>
      <c r="G1166" s="98"/>
    </row>
    <row r="1167" spans="1:7">
      <c r="A1167" s="79" t="s">
        <v>23</v>
      </c>
      <c r="B1167" s="80"/>
      <c r="C1167" s="81"/>
      <c r="D1167" s="81"/>
      <c r="E1167" s="195">
        <v>0.23</v>
      </c>
      <c r="F1167" s="82">
        <f>+E1167*G1164</f>
        <v>222796.63</v>
      </c>
      <c r="G1167" s="99"/>
    </row>
    <row r="1168" spans="1:7">
      <c r="A1168" s="79" t="s">
        <v>101</v>
      </c>
      <c r="B1168" s="80"/>
      <c r="C1168" s="81"/>
      <c r="D1168" s="81"/>
      <c r="E1168" s="195">
        <v>0.02</v>
      </c>
      <c r="F1168" s="82">
        <f>+E1168*G1164</f>
        <v>19373.62</v>
      </c>
      <c r="G1168" s="99"/>
    </row>
    <row r="1169" spans="1:7" ht="15" thickBot="1">
      <c r="A1169" s="83" t="s">
        <v>24</v>
      </c>
      <c r="B1169" s="178"/>
      <c r="C1169" s="179"/>
      <c r="D1169" s="179"/>
      <c r="E1169" s="196">
        <v>0.05</v>
      </c>
      <c r="F1169" s="84">
        <f>+E1169*G1164</f>
        <v>48434.05</v>
      </c>
      <c r="G1169" s="100"/>
    </row>
    <row r="1170" spans="1:7" ht="15" thickBot="1">
      <c r="B1170" s="72"/>
      <c r="C1170" s="72"/>
      <c r="D1170" s="72"/>
      <c r="E1170" s="72"/>
      <c r="F1170" s="85" t="s">
        <v>102</v>
      </c>
      <c r="G1170" s="100">
        <f>SUM(F1167:F1169)</f>
        <v>290604.3</v>
      </c>
    </row>
    <row r="1171" spans="1:7" ht="15" thickBot="1">
      <c r="B1171" s="72"/>
      <c r="C1171" s="72"/>
      <c r="D1171" s="72"/>
      <c r="E1171" s="72"/>
      <c r="F1171" s="72"/>
      <c r="G1171" s="97"/>
    </row>
    <row r="1172" spans="1:7" ht="15" thickBot="1">
      <c r="D1172" s="72"/>
      <c r="E1172" s="74"/>
      <c r="F1172" s="74"/>
      <c r="G1172" s="101">
        <f>ROUND((G1164+G1170),0)</f>
        <v>1259285</v>
      </c>
    </row>
    <row r="1173" spans="1:7" ht="15" thickBot="1"/>
    <row r="1174" spans="1:7" ht="15" thickBot="1">
      <c r="A1174" s="257" t="s">
        <v>71</v>
      </c>
      <c r="B1174" s="258"/>
      <c r="C1174" s="258"/>
      <c r="D1174" s="258"/>
      <c r="E1174" s="258"/>
      <c r="F1174" s="258"/>
      <c r="G1174" s="259"/>
    </row>
    <row r="1175" spans="1:7">
      <c r="A1175" s="260" t="s">
        <v>72</v>
      </c>
      <c r="B1175" s="261"/>
      <c r="C1175" s="261"/>
      <c r="D1175" s="261"/>
      <c r="E1175" s="261"/>
      <c r="F1175" s="262"/>
      <c r="G1175" s="263"/>
    </row>
    <row r="1176" spans="1:7">
      <c r="A1176" s="266" t="s">
        <v>73</v>
      </c>
      <c r="B1176" s="268" t="s">
        <v>412</v>
      </c>
      <c r="C1176" s="269"/>
      <c r="D1176" s="269"/>
      <c r="E1176" s="269"/>
      <c r="F1176" s="270"/>
      <c r="G1176" s="264"/>
    </row>
    <row r="1177" spans="1:7">
      <c r="A1177" s="267"/>
      <c r="B1177" s="271"/>
      <c r="C1177" s="272"/>
      <c r="D1177" s="272"/>
      <c r="E1177" s="272"/>
      <c r="F1177" s="273"/>
      <c r="G1177" s="264"/>
    </row>
    <row r="1178" spans="1:7">
      <c r="A1178" s="56" t="s">
        <v>74</v>
      </c>
      <c r="B1178" s="274" t="str">
        <f>+PRESUPUESTO!B37</f>
        <v>PUERTAS Y VENTANAS</v>
      </c>
      <c r="C1178" s="275"/>
      <c r="D1178" s="275"/>
      <c r="E1178" s="41">
        <f>+PRESUPUESTO!A37</f>
        <v>10</v>
      </c>
      <c r="F1178" s="58" t="s">
        <v>75</v>
      </c>
      <c r="G1178" s="264"/>
    </row>
    <row r="1179" spans="1:7" ht="31.75" customHeight="1">
      <c r="A1179" s="56" t="s">
        <v>76</v>
      </c>
      <c r="B1179" s="276" t="str">
        <f>+PRESUPUESTO!B40</f>
        <v>Mantenimiento de ventanas en vidrio (incluye polarizado)</v>
      </c>
      <c r="C1179" s="276"/>
      <c r="D1179" s="276"/>
      <c r="E1179" s="42">
        <f>+PRESUPUESTO!A40</f>
        <v>10.3</v>
      </c>
      <c r="F1179" s="43">
        <v>45407</v>
      </c>
      <c r="G1179" s="264"/>
    </row>
    <row r="1180" spans="1:7" ht="15" thickBot="1">
      <c r="A1180" s="59" t="s">
        <v>0</v>
      </c>
      <c r="B1180" s="197">
        <f>+E1179</f>
        <v>10.3</v>
      </c>
      <c r="C1180" s="60" t="s">
        <v>63</v>
      </c>
      <c r="D1180" s="86" t="str">
        <f>+PRESUPUESTO!C40</f>
        <v>m2</v>
      </c>
      <c r="E1180" s="60" t="s">
        <v>77</v>
      </c>
      <c r="F1180" s="61">
        <f>+G1221</f>
        <v>125619</v>
      </c>
      <c r="G1180" s="265"/>
    </row>
    <row r="1181" spans="1:7">
      <c r="A1181" s="279"/>
      <c r="B1181" s="280"/>
      <c r="C1181" s="280"/>
      <c r="D1181" s="280"/>
      <c r="E1181" s="280"/>
      <c r="F1181" s="280"/>
      <c r="G1181" s="281"/>
    </row>
    <row r="1182" spans="1:7" ht="15" thickBot="1">
      <c r="A1182" s="248" t="s">
        <v>78</v>
      </c>
      <c r="B1182" s="249"/>
      <c r="C1182" s="249"/>
      <c r="D1182" s="249"/>
      <c r="E1182" s="249"/>
      <c r="F1182" s="249"/>
      <c r="G1182" s="250"/>
    </row>
    <row r="1183" spans="1:7" ht="15" thickBot="1">
      <c r="A1183" s="227" t="s">
        <v>7</v>
      </c>
      <c r="B1183" s="228"/>
      <c r="C1183" s="228"/>
      <c r="D1183" s="62" t="s">
        <v>79</v>
      </c>
      <c r="E1183" s="63" t="s">
        <v>80</v>
      </c>
      <c r="F1183" s="63" t="s">
        <v>81</v>
      </c>
      <c r="G1183" s="90"/>
    </row>
    <row r="1184" spans="1:7">
      <c r="A1184" s="251" t="s">
        <v>159</v>
      </c>
      <c r="B1184" s="252"/>
      <c r="C1184" s="253"/>
      <c r="D1184" s="87"/>
      <c r="E1184" s="46" t="s">
        <v>160</v>
      </c>
      <c r="F1184" s="46">
        <v>1</v>
      </c>
      <c r="G1184" s="91">
        <f>0.1*G1204</f>
        <v>3330</v>
      </c>
    </row>
    <row r="1185" spans="1:7">
      <c r="A1185" s="254"/>
      <c r="B1185" s="255"/>
      <c r="C1185" s="256"/>
      <c r="D1185" s="57"/>
      <c r="E1185" s="64"/>
      <c r="F1185" s="65"/>
      <c r="G1185" s="92"/>
    </row>
    <row r="1186" spans="1:7">
      <c r="A1186" s="66"/>
      <c r="B1186" s="66"/>
      <c r="C1186" s="66"/>
      <c r="D1186" s="66"/>
      <c r="E1186" s="66"/>
      <c r="F1186" s="67" t="s">
        <v>36</v>
      </c>
      <c r="G1186" s="93">
        <f>SUM(G1184:G1185)</f>
        <v>3330</v>
      </c>
    </row>
    <row r="1187" spans="1:7" ht="15" thickBot="1">
      <c r="A1187" s="66"/>
      <c r="B1187" s="66"/>
      <c r="C1187" s="66"/>
      <c r="D1187" s="66"/>
      <c r="E1187" s="66"/>
      <c r="F1187" s="66"/>
      <c r="G1187" s="94"/>
    </row>
    <row r="1188" spans="1:7" ht="15" thickBot="1">
      <c r="A1188" s="235" t="s">
        <v>86</v>
      </c>
      <c r="B1188" s="236"/>
      <c r="C1188" s="236"/>
      <c r="D1188" s="236"/>
      <c r="E1188" s="236"/>
      <c r="F1188" s="236"/>
      <c r="G1188" s="237"/>
    </row>
    <row r="1189" spans="1:7" ht="15" thickBot="1">
      <c r="A1189" s="227" t="s">
        <v>7</v>
      </c>
      <c r="B1189" s="228"/>
      <c r="C1189" s="228"/>
      <c r="D1189" s="62" t="s">
        <v>63</v>
      </c>
      <c r="E1189" s="62" t="s">
        <v>5</v>
      </c>
      <c r="F1189" s="62" t="s">
        <v>2</v>
      </c>
      <c r="G1189" s="90"/>
    </row>
    <row r="1190" spans="1:7">
      <c r="A1190" s="229" t="s">
        <v>439</v>
      </c>
      <c r="B1190" s="230"/>
      <c r="C1190" s="231"/>
      <c r="D1190" s="102" t="s">
        <v>109</v>
      </c>
      <c r="E1190" s="103">
        <v>60000</v>
      </c>
      <c r="F1190" s="104">
        <v>1</v>
      </c>
      <c r="G1190" s="105">
        <f>+F1190*E1190</f>
        <v>60000</v>
      </c>
    </row>
    <row r="1191" spans="1:7">
      <c r="A1191" s="232"/>
      <c r="B1191" s="233"/>
      <c r="C1191" s="234"/>
      <c r="D1191" s="102"/>
      <c r="E1191" s="103"/>
      <c r="F1191" s="106"/>
      <c r="G1191" s="105"/>
    </row>
    <row r="1192" spans="1:7">
      <c r="A1192" s="232"/>
      <c r="B1192" s="233"/>
      <c r="C1192" s="234"/>
      <c r="D1192" s="102"/>
      <c r="E1192" s="103"/>
      <c r="F1192" s="106"/>
      <c r="G1192" s="105"/>
    </row>
    <row r="1193" spans="1:7">
      <c r="A1193" s="232"/>
      <c r="B1193" s="233"/>
      <c r="C1193" s="234"/>
      <c r="D1193" s="102"/>
      <c r="E1193" s="103"/>
      <c r="F1193" s="104"/>
      <c r="G1193" s="105"/>
    </row>
    <row r="1194" spans="1:7">
      <c r="A1194" s="65"/>
      <c r="B1194" s="65"/>
      <c r="C1194" s="65"/>
      <c r="D1194" s="69"/>
      <c r="E1194" s="53"/>
      <c r="F1194" s="68"/>
      <c r="G1194" s="88"/>
    </row>
    <row r="1195" spans="1:7">
      <c r="A1195" s="65"/>
      <c r="B1195" s="65"/>
      <c r="C1195" s="65"/>
      <c r="D1195" s="69"/>
      <c r="E1195" s="53"/>
      <c r="F1195" s="68"/>
      <c r="G1195" s="88"/>
    </row>
    <row r="1196" spans="1:7">
      <c r="A1196" s="66"/>
      <c r="B1196" s="66"/>
      <c r="C1196" s="66"/>
      <c r="D1196" s="66"/>
      <c r="E1196" s="66"/>
      <c r="F1196" s="67" t="s">
        <v>36</v>
      </c>
      <c r="G1196" s="88">
        <f>SUM(G1190:G1195)</f>
        <v>60000</v>
      </c>
    </row>
    <row r="1197" spans="1:7" ht="15" thickBot="1">
      <c r="A1197" s="66"/>
      <c r="B1197" s="66"/>
      <c r="C1197" s="66"/>
      <c r="D1197" s="66"/>
      <c r="E1197" s="66"/>
      <c r="F1197" s="66"/>
      <c r="G1197" s="94"/>
    </row>
    <row r="1198" spans="1:7" ht="15" thickBot="1">
      <c r="A1198" s="245" t="s">
        <v>87</v>
      </c>
      <c r="B1198" s="246"/>
      <c r="C1198" s="246"/>
      <c r="D1198" s="246"/>
      <c r="E1198" s="246"/>
      <c r="F1198" s="246"/>
      <c r="G1198" s="247"/>
    </row>
    <row r="1199" spans="1:7">
      <c r="A1199" s="70" t="s">
        <v>88</v>
      </c>
      <c r="B1199" s="71" t="s">
        <v>89</v>
      </c>
      <c r="C1199" s="71" t="s">
        <v>90</v>
      </c>
      <c r="D1199" s="71" t="s">
        <v>91</v>
      </c>
      <c r="E1199" s="71" t="s">
        <v>80</v>
      </c>
      <c r="F1199" s="71" t="s">
        <v>81</v>
      </c>
      <c r="G1199" s="95"/>
    </row>
    <row r="1200" spans="1:7">
      <c r="A1200" s="50" t="str">
        <f>+MO!$A$5</f>
        <v>Oficial</v>
      </c>
      <c r="B1200" s="53">
        <f>+MO!$B$7</f>
        <v>140000</v>
      </c>
      <c r="C1200" s="54">
        <v>1.85</v>
      </c>
      <c r="D1200" s="52">
        <f>SUM(B1200*C1200)</f>
        <v>259000</v>
      </c>
      <c r="E1200" s="53">
        <f>+D1200/8</f>
        <v>32375</v>
      </c>
      <c r="F1200" s="55">
        <v>15</v>
      </c>
      <c r="G1200" s="92">
        <f>+D1200/F1200</f>
        <v>17266.666666666668</v>
      </c>
    </row>
    <row r="1201" spans="1:7">
      <c r="A1201" s="65" t="s">
        <v>384</v>
      </c>
      <c r="B1201" s="51">
        <f>+MO!$B$6*3</f>
        <v>130000</v>
      </c>
      <c r="C1201" s="54">
        <v>1.85</v>
      </c>
      <c r="D1201" s="52">
        <f>SUM(B1201*C1201)</f>
        <v>240500</v>
      </c>
      <c r="E1201" s="53">
        <f>+D1201/8</f>
        <v>30062.5</v>
      </c>
      <c r="F1201" s="55">
        <f>+F1200</f>
        <v>15</v>
      </c>
      <c r="G1201" s="92">
        <f>+D1201/F1201</f>
        <v>16033.333333333334</v>
      </c>
    </row>
    <row r="1202" spans="1:7">
      <c r="A1202" s="65"/>
      <c r="B1202" s="65"/>
      <c r="C1202" s="65"/>
      <c r="D1202" s="57"/>
      <c r="E1202" s="65"/>
      <c r="F1202" s="65"/>
      <c r="G1202" s="88"/>
    </row>
    <row r="1203" spans="1:7">
      <c r="A1203" s="65"/>
      <c r="B1203" s="65"/>
      <c r="C1203" s="65"/>
      <c r="D1203" s="57"/>
      <c r="E1203" s="65"/>
      <c r="F1203" s="65"/>
      <c r="G1203" s="88"/>
    </row>
    <row r="1204" spans="1:7">
      <c r="A1204" s="66"/>
      <c r="B1204" s="66"/>
      <c r="C1204" s="66"/>
      <c r="D1204" s="66"/>
      <c r="E1204" s="66"/>
      <c r="F1204" s="67" t="s">
        <v>36</v>
      </c>
      <c r="G1204" s="93">
        <f>SUM(G1200:G1203)</f>
        <v>33300</v>
      </c>
    </row>
    <row r="1205" spans="1:7" ht="15" thickBot="1">
      <c r="A1205" s="66"/>
      <c r="B1205" s="66"/>
      <c r="C1205" s="66"/>
      <c r="D1205" s="44"/>
      <c r="E1205" s="66"/>
      <c r="F1205" s="66"/>
      <c r="G1205" s="94"/>
    </row>
    <row r="1206" spans="1:7" ht="15" thickBot="1">
      <c r="A1206" s="238" t="s">
        <v>92</v>
      </c>
      <c r="B1206" s="239"/>
      <c r="C1206" s="239"/>
      <c r="D1206" s="239"/>
      <c r="E1206" s="239"/>
      <c r="F1206" s="239"/>
      <c r="G1206" s="240"/>
    </row>
    <row r="1207" spans="1:7" ht="15" thickBot="1">
      <c r="A1207" s="241" t="s">
        <v>93</v>
      </c>
      <c r="B1207" s="242"/>
      <c r="C1207" s="62" t="s">
        <v>64</v>
      </c>
      <c r="D1207" s="62" t="s">
        <v>94</v>
      </c>
      <c r="E1207" s="62" t="s">
        <v>95</v>
      </c>
      <c r="F1207" s="62" t="s">
        <v>81</v>
      </c>
      <c r="G1207" s="90"/>
    </row>
    <row r="1208" spans="1:7">
      <c r="A1208" s="243"/>
      <c r="B1208" s="244"/>
      <c r="C1208" s="45"/>
      <c r="D1208" s="46"/>
      <c r="E1208" s="46"/>
      <c r="F1208" s="47"/>
      <c r="G1208" s="91"/>
    </row>
    <row r="1209" spans="1:7">
      <c r="A1209" s="277"/>
      <c r="B1209" s="278"/>
      <c r="C1209" s="65"/>
      <c r="D1209" s="65"/>
      <c r="E1209" s="65"/>
      <c r="F1209" s="65"/>
      <c r="G1209" s="88"/>
    </row>
    <row r="1210" spans="1:7">
      <c r="A1210" s="277"/>
      <c r="B1210" s="278"/>
      <c r="C1210" s="65"/>
      <c r="D1210" s="65"/>
      <c r="E1210" s="65"/>
      <c r="F1210" s="65"/>
      <c r="G1210" s="88"/>
    </row>
    <row r="1211" spans="1:7">
      <c r="A1211" s="66"/>
      <c r="B1211" s="66"/>
      <c r="C1211" s="66"/>
      <c r="D1211" s="66"/>
      <c r="E1211" s="66"/>
      <c r="F1211" s="67" t="s">
        <v>36</v>
      </c>
      <c r="G1211" s="93"/>
    </row>
    <row r="1212" spans="1:7" ht="15" thickBot="1">
      <c r="A1212" s="66"/>
      <c r="B1212" s="66"/>
      <c r="C1212" s="66"/>
      <c r="D1212" s="66"/>
      <c r="E1212" s="66"/>
      <c r="F1212" s="66"/>
      <c r="G1212" s="94"/>
    </row>
    <row r="1213" spans="1:7" ht="15" thickBot="1">
      <c r="B1213" s="72"/>
      <c r="C1213" s="72"/>
      <c r="D1213" s="72"/>
      <c r="E1213" s="73" t="s">
        <v>96</v>
      </c>
      <c r="F1213" s="74"/>
      <c r="G1213" s="96">
        <f>+ROUND(G1211+G1204+G1196+G1186,0)</f>
        <v>96630</v>
      </c>
    </row>
    <row r="1214" spans="1:7" ht="15" thickBot="1">
      <c r="A1214" s="75" t="s">
        <v>97</v>
      </c>
      <c r="B1214" s="75"/>
      <c r="D1214" s="72"/>
      <c r="E1214" s="72"/>
      <c r="F1214" s="72"/>
      <c r="G1214" s="97"/>
    </row>
    <row r="1215" spans="1:7">
      <c r="A1215" s="76"/>
      <c r="B1215" s="77" t="s">
        <v>98</v>
      </c>
      <c r="C1215" s="77"/>
      <c r="D1215" s="77"/>
      <c r="E1215" s="89" t="s">
        <v>99</v>
      </c>
      <c r="F1215" s="78" t="s">
        <v>100</v>
      </c>
      <c r="G1215" s="98"/>
    </row>
    <row r="1216" spans="1:7">
      <c r="A1216" s="79" t="s">
        <v>23</v>
      </c>
      <c r="B1216" s="80"/>
      <c r="C1216" s="81"/>
      <c r="D1216" s="81"/>
      <c r="E1216" s="195">
        <v>0.23</v>
      </c>
      <c r="F1216" s="82">
        <f>+E1216*G1213</f>
        <v>22224.9</v>
      </c>
      <c r="G1216" s="99"/>
    </row>
    <row r="1217" spans="1:7">
      <c r="A1217" s="79" t="s">
        <v>101</v>
      </c>
      <c r="B1217" s="80"/>
      <c r="C1217" s="81"/>
      <c r="D1217" s="81"/>
      <c r="E1217" s="195">
        <v>0.02</v>
      </c>
      <c r="F1217" s="82">
        <f>+E1217*G1213</f>
        <v>1932.6000000000001</v>
      </c>
      <c r="G1217" s="99"/>
    </row>
    <row r="1218" spans="1:7" ht="15" thickBot="1">
      <c r="A1218" s="83" t="s">
        <v>24</v>
      </c>
      <c r="B1218" s="178"/>
      <c r="C1218" s="179"/>
      <c r="D1218" s="179"/>
      <c r="E1218" s="196">
        <v>0.05</v>
      </c>
      <c r="F1218" s="84">
        <f>+E1218*G1213</f>
        <v>4831.5</v>
      </c>
      <c r="G1218" s="100"/>
    </row>
    <row r="1219" spans="1:7" ht="15" thickBot="1">
      <c r="B1219" s="72"/>
      <c r="C1219" s="72"/>
      <c r="D1219" s="72"/>
      <c r="E1219" s="72"/>
      <c r="F1219" s="85" t="s">
        <v>102</v>
      </c>
      <c r="G1219" s="100">
        <f>SUM(F1216:F1218)</f>
        <v>28989</v>
      </c>
    </row>
    <row r="1220" spans="1:7" ht="15" thickBot="1">
      <c r="B1220" s="72"/>
      <c r="C1220" s="72"/>
      <c r="D1220" s="72"/>
      <c r="E1220" s="72"/>
      <c r="F1220" s="72"/>
      <c r="G1220" s="97"/>
    </row>
    <row r="1221" spans="1:7" ht="15" thickBot="1">
      <c r="D1221" s="72"/>
      <c r="E1221" s="74"/>
      <c r="F1221" s="74"/>
      <c r="G1221" s="101">
        <f>ROUND((G1213+G1219),0)</f>
        <v>125619</v>
      </c>
    </row>
    <row r="1222" spans="1:7" ht="15" thickBot="1"/>
    <row r="1223" spans="1:7" ht="15" thickBot="1">
      <c r="A1223" s="257" t="s">
        <v>71</v>
      </c>
      <c r="B1223" s="258"/>
      <c r="C1223" s="258"/>
      <c r="D1223" s="258"/>
      <c r="E1223" s="258"/>
      <c r="F1223" s="258"/>
      <c r="G1223" s="259"/>
    </row>
    <row r="1224" spans="1:7">
      <c r="A1224" s="260" t="s">
        <v>72</v>
      </c>
      <c r="B1224" s="261"/>
      <c r="C1224" s="261"/>
      <c r="D1224" s="261"/>
      <c r="E1224" s="261"/>
      <c r="F1224" s="262"/>
      <c r="G1224" s="263"/>
    </row>
    <row r="1225" spans="1:7">
      <c r="A1225" s="266" t="s">
        <v>73</v>
      </c>
      <c r="B1225" s="268" t="s">
        <v>412</v>
      </c>
      <c r="C1225" s="269"/>
      <c r="D1225" s="269"/>
      <c r="E1225" s="269"/>
      <c r="F1225" s="270"/>
      <c r="G1225" s="264"/>
    </row>
    <row r="1226" spans="1:7">
      <c r="A1226" s="267"/>
      <c r="B1226" s="271"/>
      <c r="C1226" s="272"/>
      <c r="D1226" s="272"/>
      <c r="E1226" s="272"/>
      <c r="F1226" s="273"/>
      <c r="G1226" s="264"/>
    </row>
    <row r="1227" spans="1:7">
      <c r="A1227" s="56" t="s">
        <v>74</v>
      </c>
      <c r="B1227" s="274" t="str">
        <f>+PRESUPUESTO!B37</f>
        <v>PUERTAS Y VENTANAS</v>
      </c>
      <c r="C1227" s="275"/>
      <c r="D1227" s="275"/>
      <c r="E1227" s="41">
        <f>+PRESUPUESTO!A37</f>
        <v>10</v>
      </c>
      <c r="F1227" s="58" t="s">
        <v>75</v>
      </c>
      <c r="G1227" s="264"/>
    </row>
    <row r="1228" spans="1:7" ht="31.75" customHeight="1">
      <c r="A1228" s="56" t="s">
        <v>76</v>
      </c>
      <c r="B1228" s="276" t="str">
        <f>+PRESUPUESTO!B41</f>
        <v>Mantenimiento de puerta metalica incluye cerradura, visagras, acabado</v>
      </c>
      <c r="C1228" s="276"/>
      <c r="D1228" s="276"/>
      <c r="E1228" s="42">
        <f>+PRESUPUESTO!A41</f>
        <v>10.4</v>
      </c>
      <c r="F1228" s="43">
        <v>45407</v>
      </c>
      <c r="G1228" s="264"/>
    </row>
    <row r="1229" spans="1:7" ht="15" thickBot="1">
      <c r="A1229" s="59" t="s">
        <v>0</v>
      </c>
      <c r="B1229" s="197">
        <f>+E1228</f>
        <v>10.4</v>
      </c>
      <c r="C1229" s="60" t="s">
        <v>63</v>
      </c>
      <c r="D1229" s="86" t="str">
        <f>+PRESUPUESTO!C41</f>
        <v>und</v>
      </c>
      <c r="E1229" s="60" t="s">
        <v>77</v>
      </c>
      <c r="F1229" s="61">
        <f>+G1270</f>
        <v>698300</v>
      </c>
      <c r="G1229" s="265"/>
    </row>
    <row r="1230" spans="1:7">
      <c r="A1230" s="279"/>
      <c r="B1230" s="280"/>
      <c r="C1230" s="280"/>
      <c r="D1230" s="280"/>
      <c r="E1230" s="280"/>
      <c r="F1230" s="280"/>
      <c r="G1230" s="281"/>
    </row>
    <row r="1231" spans="1:7" ht="15" thickBot="1">
      <c r="A1231" s="248" t="s">
        <v>78</v>
      </c>
      <c r="B1231" s="249"/>
      <c r="C1231" s="249"/>
      <c r="D1231" s="249"/>
      <c r="E1231" s="249"/>
      <c r="F1231" s="249"/>
      <c r="G1231" s="250"/>
    </row>
    <row r="1232" spans="1:7" ht="15" thickBot="1">
      <c r="A1232" s="227" t="s">
        <v>7</v>
      </c>
      <c r="B1232" s="228"/>
      <c r="C1232" s="228"/>
      <c r="D1232" s="62" t="s">
        <v>79</v>
      </c>
      <c r="E1232" s="63" t="s">
        <v>80</v>
      </c>
      <c r="F1232" s="63" t="s">
        <v>81</v>
      </c>
      <c r="G1232" s="90"/>
    </row>
    <row r="1233" spans="1:7">
      <c r="A1233" s="251" t="s">
        <v>159</v>
      </c>
      <c r="B1233" s="252"/>
      <c r="C1233" s="253"/>
      <c r="D1233" s="87"/>
      <c r="E1233" s="46" t="s">
        <v>160</v>
      </c>
      <c r="F1233" s="46">
        <v>1</v>
      </c>
      <c r="G1233" s="91">
        <f>0.1*G1253</f>
        <v>38423.076923076929</v>
      </c>
    </row>
    <row r="1234" spans="1:7">
      <c r="A1234" s="254"/>
      <c r="B1234" s="255"/>
      <c r="C1234" s="256"/>
      <c r="D1234" s="57"/>
      <c r="E1234" s="64"/>
      <c r="F1234" s="65"/>
      <c r="G1234" s="92"/>
    </row>
    <row r="1235" spans="1:7">
      <c r="A1235" s="66"/>
      <c r="B1235" s="66"/>
      <c r="C1235" s="66"/>
      <c r="D1235" s="66"/>
      <c r="E1235" s="66"/>
      <c r="F1235" s="67" t="s">
        <v>36</v>
      </c>
      <c r="G1235" s="93">
        <f>SUM(G1233:G1234)</f>
        <v>38423.076923076929</v>
      </c>
    </row>
    <row r="1236" spans="1:7" ht="15" thickBot="1">
      <c r="A1236" s="66"/>
      <c r="B1236" s="66"/>
      <c r="C1236" s="66"/>
      <c r="D1236" s="66"/>
      <c r="E1236" s="66"/>
      <c r="F1236" s="66"/>
      <c r="G1236" s="94"/>
    </row>
    <row r="1237" spans="1:7" ht="15" thickBot="1">
      <c r="A1237" s="235" t="s">
        <v>86</v>
      </c>
      <c r="B1237" s="236"/>
      <c r="C1237" s="236"/>
      <c r="D1237" s="236"/>
      <c r="E1237" s="236"/>
      <c r="F1237" s="236"/>
      <c r="G1237" s="237"/>
    </row>
    <row r="1238" spans="1:7" ht="15" thickBot="1">
      <c r="A1238" s="227" t="s">
        <v>7</v>
      </c>
      <c r="B1238" s="228"/>
      <c r="C1238" s="228"/>
      <c r="D1238" s="62" t="s">
        <v>63</v>
      </c>
      <c r="E1238" s="62" t="s">
        <v>5</v>
      </c>
      <c r="F1238" s="62" t="s">
        <v>2</v>
      </c>
      <c r="G1238" s="90"/>
    </row>
    <row r="1239" spans="1:7">
      <c r="A1239" s="229" t="s">
        <v>414</v>
      </c>
      <c r="B1239" s="230"/>
      <c r="C1239" s="231"/>
      <c r="D1239" s="102" t="s">
        <v>415</v>
      </c>
      <c r="E1239" s="103">
        <v>200000</v>
      </c>
      <c r="F1239" s="104">
        <v>0.1</v>
      </c>
      <c r="G1239" s="105">
        <f>+F1239*E1239</f>
        <v>20000</v>
      </c>
    </row>
    <row r="1240" spans="1:7">
      <c r="A1240" s="232" t="s">
        <v>434</v>
      </c>
      <c r="B1240" s="233"/>
      <c r="C1240" s="234"/>
      <c r="D1240" s="102" t="s">
        <v>127</v>
      </c>
      <c r="E1240" s="103">
        <v>75000</v>
      </c>
      <c r="F1240" s="106">
        <v>1</v>
      </c>
      <c r="G1240" s="105">
        <f t="shared" ref="G1240:G1241" si="2">+F1240*E1240</f>
        <v>75000</v>
      </c>
    </row>
    <row r="1241" spans="1:7">
      <c r="A1241" s="232" t="s">
        <v>435</v>
      </c>
      <c r="B1241" s="233"/>
      <c r="C1241" s="234"/>
      <c r="D1241" s="102" t="s">
        <v>127</v>
      </c>
      <c r="E1241" s="103">
        <v>6500</v>
      </c>
      <c r="F1241" s="106">
        <v>3</v>
      </c>
      <c r="G1241" s="105">
        <f t="shared" si="2"/>
        <v>19500</v>
      </c>
    </row>
    <row r="1242" spans="1:7">
      <c r="A1242" s="232"/>
      <c r="B1242" s="233"/>
      <c r="C1242" s="234"/>
      <c r="D1242" s="102"/>
      <c r="E1242" s="103"/>
      <c r="F1242" s="104"/>
      <c r="G1242" s="105"/>
    </row>
    <row r="1243" spans="1:7">
      <c r="A1243" s="65"/>
      <c r="B1243" s="65"/>
      <c r="C1243" s="65"/>
      <c r="D1243" s="69"/>
      <c r="E1243" s="53"/>
      <c r="F1243" s="68"/>
      <c r="G1243" s="88"/>
    </row>
    <row r="1244" spans="1:7">
      <c r="A1244" s="65"/>
      <c r="B1244" s="65"/>
      <c r="C1244" s="65"/>
      <c r="D1244" s="69"/>
      <c r="E1244" s="53"/>
      <c r="F1244" s="68"/>
      <c r="G1244" s="88"/>
    </row>
    <row r="1245" spans="1:7">
      <c r="A1245" s="66"/>
      <c r="B1245" s="66"/>
      <c r="C1245" s="66"/>
      <c r="D1245" s="66"/>
      <c r="E1245" s="66"/>
      <c r="F1245" s="67" t="s">
        <v>36</v>
      </c>
      <c r="G1245" s="88">
        <f>SUM(G1239:G1244)</f>
        <v>114500</v>
      </c>
    </row>
    <row r="1246" spans="1:7" ht="15" thickBot="1">
      <c r="A1246" s="66"/>
      <c r="B1246" s="66"/>
      <c r="C1246" s="66"/>
      <c r="D1246" s="66"/>
      <c r="E1246" s="66"/>
      <c r="F1246" s="66"/>
      <c r="G1246" s="94"/>
    </row>
    <row r="1247" spans="1:7" ht="15" thickBot="1">
      <c r="A1247" s="245" t="s">
        <v>87</v>
      </c>
      <c r="B1247" s="246"/>
      <c r="C1247" s="246"/>
      <c r="D1247" s="246"/>
      <c r="E1247" s="246"/>
      <c r="F1247" s="246"/>
      <c r="G1247" s="247"/>
    </row>
    <row r="1248" spans="1:7">
      <c r="A1248" s="70" t="s">
        <v>88</v>
      </c>
      <c r="B1248" s="71" t="s">
        <v>89</v>
      </c>
      <c r="C1248" s="71" t="s">
        <v>90</v>
      </c>
      <c r="D1248" s="71" t="s">
        <v>91</v>
      </c>
      <c r="E1248" s="71" t="s">
        <v>80</v>
      </c>
      <c r="F1248" s="71" t="s">
        <v>81</v>
      </c>
      <c r="G1248" s="95"/>
    </row>
    <row r="1249" spans="1:7">
      <c r="A1249" s="50" t="str">
        <f>+MO!$A$5</f>
        <v>Oficial</v>
      </c>
      <c r="B1249" s="53">
        <f>+MO!$B$7</f>
        <v>140000</v>
      </c>
      <c r="C1249" s="54">
        <v>1.85</v>
      </c>
      <c r="D1249" s="52">
        <f>SUM(B1249*C1249)</f>
        <v>259000</v>
      </c>
      <c r="E1249" s="53">
        <f>+D1249/8</f>
        <v>32375</v>
      </c>
      <c r="F1249" s="55">
        <v>1.3</v>
      </c>
      <c r="G1249" s="92">
        <f>+D1249/F1249</f>
        <v>199230.76923076922</v>
      </c>
    </row>
    <row r="1250" spans="1:7">
      <c r="A1250" s="65" t="s">
        <v>384</v>
      </c>
      <c r="B1250" s="51">
        <f>+MO!$B$6*3</f>
        <v>130000</v>
      </c>
      <c r="C1250" s="54">
        <v>1.85</v>
      </c>
      <c r="D1250" s="52">
        <f>SUM(B1250*C1250)</f>
        <v>240500</v>
      </c>
      <c r="E1250" s="53">
        <f>+D1250/8</f>
        <v>30062.5</v>
      </c>
      <c r="F1250" s="55">
        <f>+F1249</f>
        <v>1.3</v>
      </c>
      <c r="G1250" s="92">
        <f>+D1250/F1250</f>
        <v>185000</v>
      </c>
    </row>
    <row r="1251" spans="1:7">
      <c r="A1251" s="65"/>
      <c r="B1251" s="65"/>
      <c r="C1251" s="65"/>
      <c r="D1251" s="57"/>
      <c r="E1251" s="65"/>
      <c r="F1251" s="65"/>
      <c r="G1251" s="88"/>
    </row>
    <row r="1252" spans="1:7">
      <c r="A1252" s="65"/>
      <c r="B1252" s="65"/>
      <c r="C1252" s="65"/>
      <c r="D1252" s="57"/>
      <c r="E1252" s="65"/>
      <c r="F1252" s="65"/>
      <c r="G1252" s="88"/>
    </row>
    <row r="1253" spans="1:7">
      <c r="A1253" s="66"/>
      <c r="B1253" s="66"/>
      <c r="C1253" s="66"/>
      <c r="D1253" s="66"/>
      <c r="E1253" s="66"/>
      <c r="F1253" s="67" t="s">
        <v>36</v>
      </c>
      <c r="G1253" s="93">
        <f>SUM(G1249:G1252)</f>
        <v>384230.76923076925</v>
      </c>
    </row>
    <row r="1254" spans="1:7" ht="15" thickBot="1">
      <c r="A1254" s="66"/>
      <c r="B1254" s="66"/>
      <c r="C1254" s="66"/>
      <c r="D1254" s="44"/>
      <c r="E1254" s="66"/>
      <c r="F1254" s="66"/>
      <c r="G1254" s="94"/>
    </row>
    <row r="1255" spans="1:7" ht="15" thickBot="1">
      <c r="A1255" s="238" t="s">
        <v>92</v>
      </c>
      <c r="B1255" s="239"/>
      <c r="C1255" s="239"/>
      <c r="D1255" s="239"/>
      <c r="E1255" s="239"/>
      <c r="F1255" s="239"/>
      <c r="G1255" s="240"/>
    </row>
    <row r="1256" spans="1:7" ht="15" thickBot="1">
      <c r="A1256" s="241" t="s">
        <v>93</v>
      </c>
      <c r="B1256" s="242"/>
      <c r="C1256" s="62" t="s">
        <v>64</v>
      </c>
      <c r="D1256" s="62" t="s">
        <v>94</v>
      </c>
      <c r="E1256" s="62" t="s">
        <v>95</v>
      </c>
      <c r="F1256" s="62" t="s">
        <v>81</v>
      </c>
      <c r="G1256" s="90"/>
    </row>
    <row r="1257" spans="1:7">
      <c r="A1257" s="243"/>
      <c r="B1257" s="244"/>
      <c r="C1257" s="45"/>
      <c r="D1257" s="46"/>
      <c r="E1257" s="46"/>
      <c r="F1257" s="47"/>
      <c r="G1257" s="91"/>
    </row>
    <row r="1258" spans="1:7">
      <c r="A1258" s="277"/>
      <c r="B1258" s="278"/>
      <c r="C1258" s="65"/>
      <c r="D1258" s="65"/>
      <c r="E1258" s="65"/>
      <c r="F1258" s="65"/>
      <c r="G1258" s="88"/>
    </row>
    <row r="1259" spans="1:7">
      <c r="A1259" s="277"/>
      <c r="B1259" s="278"/>
      <c r="C1259" s="65"/>
      <c r="D1259" s="65"/>
      <c r="E1259" s="65"/>
      <c r="F1259" s="65"/>
      <c r="G1259" s="88"/>
    </row>
    <row r="1260" spans="1:7">
      <c r="A1260" s="66"/>
      <c r="B1260" s="66"/>
      <c r="C1260" s="66"/>
      <c r="D1260" s="66"/>
      <c r="E1260" s="66"/>
      <c r="F1260" s="67" t="s">
        <v>36</v>
      </c>
      <c r="G1260" s="93"/>
    </row>
    <row r="1261" spans="1:7" ht="15" thickBot="1">
      <c r="A1261" s="66"/>
      <c r="B1261" s="66"/>
      <c r="C1261" s="66"/>
      <c r="D1261" s="66"/>
      <c r="E1261" s="66"/>
      <c r="F1261" s="66"/>
      <c r="G1261" s="94"/>
    </row>
    <row r="1262" spans="1:7" ht="15" thickBot="1">
      <c r="B1262" s="72"/>
      <c r="C1262" s="72"/>
      <c r="D1262" s="72"/>
      <c r="E1262" s="73" t="s">
        <v>96</v>
      </c>
      <c r="F1262" s="74"/>
      <c r="G1262" s="96">
        <f>+ROUND(G1260+G1253+G1245+G1235,0)</f>
        <v>537154</v>
      </c>
    </row>
    <row r="1263" spans="1:7" ht="15" thickBot="1">
      <c r="A1263" s="75" t="s">
        <v>97</v>
      </c>
      <c r="B1263" s="75"/>
      <c r="D1263" s="72"/>
      <c r="E1263" s="72"/>
      <c r="F1263" s="72"/>
      <c r="G1263" s="97"/>
    </row>
    <row r="1264" spans="1:7">
      <c r="A1264" s="76"/>
      <c r="B1264" s="77" t="s">
        <v>98</v>
      </c>
      <c r="C1264" s="77"/>
      <c r="D1264" s="77"/>
      <c r="E1264" s="89" t="s">
        <v>99</v>
      </c>
      <c r="F1264" s="78" t="s">
        <v>100</v>
      </c>
      <c r="G1264" s="98"/>
    </row>
    <row r="1265" spans="1:7">
      <c r="A1265" s="79" t="s">
        <v>23</v>
      </c>
      <c r="B1265" s="80"/>
      <c r="C1265" s="81"/>
      <c r="D1265" s="81"/>
      <c r="E1265" s="195">
        <v>0.23</v>
      </c>
      <c r="F1265" s="82">
        <f>+E1265*G1262</f>
        <v>123545.42</v>
      </c>
      <c r="G1265" s="99"/>
    </row>
    <row r="1266" spans="1:7">
      <c r="A1266" s="79" t="s">
        <v>101</v>
      </c>
      <c r="B1266" s="80"/>
      <c r="C1266" s="81"/>
      <c r="D1266" s="81"/>
      <c r="E1266" s="195">
        <v>0.02</v>
      </c>
      <c r="F1266" s="82">
        <f>+E1266*G1262</f>
        <v>10743.08</v>
      </c>
      <c r="G1266" s="99"/>
    </row>
    <row r="1267" spans="1:7" ht="15" thickBot="1">
      <c r="A1267" s="83" t="s">
        <v>24</v>
      </c>
      <c r="B1267" s="178"/>
      <c r="C1267" s="179"/>
      <c r="D1267" s="179"/>
      <c r="E1267" s="196">
        <v>0.05</v>
      </c>
      <c r="F1267" s="84">
        <f>+E1267*G1262</f>
        <v>26857.7</v>
      </c>
      <c r="G1267" s="100"/>
    </row>
    <row r="1268" spans="1:7" ht="15" thickBot="1">
      <c r="B1268" s="72"/>
      <c r="C1268" s="72"/>
      <c r="D1268" s="72"/>
      <c r="E1268" s="72"/>
      <c r="F1268" s="85" t="s">
        <v>102</v>
      </c>
      <c r="G1268" s="100">
        <f>SUM(F1265:F1267)</f>
        <v>161146.20000000001</v>
      </c>
    </row>
    <row r="1269" spans="1:7" ht="15" thickBot="1">
      <c r="B1269" s="72"/>
      <c r="C1269" s="72"/>
      <c r="D1269" s="72"/>
      <c r="E1269" s="72"/>
      <c r="F1269" s="72"/>
      <c r="G1269" s="97"/>
    </row>
    <row r="1270" spans="1:7" ht="15" thickBot="1">
      <c r="D1270" s="72"/>
      <c r="E1270" s="74"/>
      <c r="F1270" s="74"/>
      <c r="G1270" s="101">
        <f>ROUND((G1262+G1268),0)</f>
        <v>698300</v>
      </c>
    </row>
    <row r="1271" spans="1:7" ht="15" thickBot="1"/>
    <row r="1272" spans="1:7" ht="15" thickBot="1">
      <c r="A1272" s="257" t="s">
        <v>71</v>
      </c>
      <c r="B1272" s="258"/>
      <c r="C1272" s="258"/>
      <c r="D1272" s="258"/>
      <c r="E1272" s="258"/>
      <c r="F1272" s="258"/>
      <c r="G1272" s="259"/>
    </row>
    <row r="1273" spans="1:7">
      <c r="A1273" s="260" t="s">
        <v>72</v>
      </c>
      <c r="B1273" s="261"/>
      <c r="C1273" s="261"/>
      <c r="D1273" s="261"/>
      <c r="E1273" s="261"/>
      <c r="F1273" s="262"/>
      <c r="G1273" s="263"/>
    </row>
    <row r="1274" spans="1:7">
      <c r="A1274" s="266" t="s">
        <v>73</v>
      </c>
      <c r="B1274" s="268" t="s">
        <v>412</v>
      </c>
      <c r="C1274" s="269"/>
      <c r="D1274" s="269"/>
      <c r="E1274" s="269"/>
      <c r="F1274" s="270"/>
      <c r="G1274" s="264"/>
    </row>
    <row r="1275" spans="1:7">
      <c r="A1275" s="267"/>
      <c r="B1275" s="271"/>
      <c r="C1275" s="272"/>
      <c r="D1275" s="272"/>
      <c r="E1275" s="272"/>
      <c r="F1275" s="273"/>
      <c r="G1275" s="264"/>
    </row>
    <row r="1276" spans="1:7">
      <c r="A1276" s="56" t="s">
        <v>74</v>
      </c>
      <c r="B1276" s="274" t="str">
        <f>+PRESUPUESTO!B37</f>
        <v>PUERTAS Y VENTANAS</v>
      </c>
      <c r="C1276" s="275"/>
      <c r="D1276" s="275"/>
      <c r="E1276" s="41">
        <f>+PRESUPUESTO!A37</f>
        <v>10</v>
      </c>
      <c r="F1276" s="58" t="s">
        <v>75</v>
      </c>
      <c r="G1276" s="264"/>
    </row>
    <row r="1277" spans="1:7" ht="31.75" customHeight="1">
      <c r="A1277" s="56" t="s">
        <v>76</v>
      </c>
      <c r="B1277" s="276" t="str">
        <f>+PRESUPUESTO!B42</f>
        <v>Suministro e instalación de puerta acrilica para Garita vigilantes</v>
      </c>
      <c r="C1277" s="276"/>
      <c r="D1277" s="276"/>
      <c r="E1277" s="42">
        <f>+PRESUPUESTO!A42</f>
        <v>10.5</v>
      </c>
      <c r="F1277" s="43">
        <v>45407</v>
      </c>
      <c r="G1277" s="264"/>
    </row>
    <row r="1278" spans="1:7" ht="15" thickBot="1">
      <c r="A1278" s="59" t="s">
        <v>0</v>
      </c>
      <c r="B1278" s="197">
        <f>+E1277</f>
        <v>10.5</v>
      </c>
      <c r="C1278" s="60" t="s">
        <v>63</v>
      </c>
      <c r="D1278" s="86" t="str">
        <f>+PRESUPUESTO!C42</f>
        <v>und</v>
      </c>
      <c r="E1278" s="60" t="s">
        <v>77</v>
      </c>
      <c r="F1278" s="61">
        <f>+G1319</f>
        <v>804285</v>
      </c>
      <c r="G1278" s="265"/>
    </row>
    <row r="1279" spans="1:7">
      <c r="A1279" s="279"/>
      <c r="B1279" s="280"/>
      <c r="C1279" s="280"/>
      <c r="D1279" s="280"/>
      <c r="E1279" s="280"/>
      <c r="F1279" s="280"/>
      <c r="G1279" s="281"/>
    </row>
    <row r="1280" spans="1:7" ht="15" thickBot="1">
      <c r="A1280" s="248" t="s">
        <v>78</v>
      </c>
      <c r="B1280" s="249"/>
      <c r="C1280" s="249"/>
      <c r="D1280" s="249"/>
      <c r="E1280" s="249"/>
      <c r="F1280" s="249"/>
      <c r="G1280" s="250"/>
    </row>
    <row r="1281" spans="1:7" ht="15" thickBot="1">
      <c r="A1281" s="227" t="s">
        <v>7</v>
      </c>
      <c r="B1281" s="228"/>
      <c r="C1281" s="228"/>
      <c r="D1281" s="62" t="s">
        <v>79</v>
      </c>
      <c r="E1281" s="63" t="s">
        <v>80</v>
      </c>
      <c r="F1281" s="63" t="s">
        <v>81</v>
      </c>
      <c r="G1281" s="90"/>
    </row>
    <row r="1282" spans="1:7">
      <c r="A1282" s="251" t="s">
        <v>159</v>
      </c>
      <c r="B1282" s="252"/>
      <c r="C1282" s="253"/>
      <c r="D1282" s="87"/>
      <c r="E1282" s="46" t="s">
        <v>160</v>
      </c>
      <c r="F1282" s="46">
        <v>1</v>
      </c>
      <c r="G1282" s="91">
        <f>0.1*G1302</f>
        <v>6243.75</v>
      </c>
    </row>
    <row r="1283" spans="1:7">
      <c r="A1283" s="254"/>
      <c r="B1283" s="255"/>
      <c r="C1283" s="256"/>
      <c r="D1283" s="57"/>
      <c r="E1283" s="64"/>
      <c r="F1283" s="65"/>
      <c r="G1283" s="92"/>
    </row>
    <row r="1284" spans="1:7">
      <c r="A1284" s="66"/>
      <c r="B1284" s="66"/>
      <c r="C1284" s="66"/>
      <c r="D1284" s="66"/>
      <c r="E1284" s="66"/>
      <c r="F1284" s="67" t="s">
        <v>36</v>
      </c>
      <c r="G1284" s="93">
        <f>SUM(G1282:G1283)</f>
        <v>6243.75</v>
      </c>
    </row>
    <row r="1285" spans="1:7" ht="15" thickBot="1">
      <c r="A1285" s="66"/>
      <c r="B1285" s="66"/>
      <c r="C1285" s="66"/>
      <c r="D1285" s="66"/>
      <c r="E1285" s="66"/>
      <c r="F1285" s="66"/>
      <c r="G1285" s="94"/>
    </row>
    <row r="1286" spans="1:7" ht="15" thickBot="1">
      <c r="A1286" s="235" t="s">
        <v>86</v>
      </c>
      <c r="B1286" s="236"/>
      <c r="C1286" s="236"/>
      <c r="D1286" s="236"/>
      <c r="E1286" s="236"/>
      <c r="F1286" s="236"/>
      <c r="G1286" s="237"/>
    </row>
    <row r="1287" spans="1:7" ht="15" thickBot="1">
      <c r="A1287" s="227" t="s">
        <v>7</v>
      </c>
      <c r="B1287" s="228"/>
      <c r="C1287" s="228"/>
      <c r="D1287" s="62" t="s">
        <v>63</v>
      </c>
      <c r="E1287" s="62" t="s">
        <v>5</v>
      </c>
      <c r="F1287" s="62" t="s">
        <v>2</v>
      </c>
      <c r="G1287" s="90"/>
    </row>
    <row r="1288" spans="1:7">
      <c r="A1288" s="229" t="s">
        <v>440</v>
      </c>
      <c r="B1288" s="230"/>
      <c r="C1288" s="231"/>
      <c r="D1288" s="102" t="s">
        <v>127</v>
      </c>
      <c r="E1288" s="103">
        <v>550000</v>
      </c>
      <c r="F1288" s="104">
        <v>1</v>
      </c>
      <c r="G1288" s="105">
        <f>+F1288*E1288</f>
        <v>550000</v>
      </c>
    </row>
    <row r="1289" spans="1:7">
      <c r="A1289" s="232"/>
      <c r="B1289" s="233"/>
      <c r="C1289" s="234"/>
      <c r="D1289" s="102"/>
      <c r="E1289" s="103"/>
      <c r="F1289" s="106"/>
      <c r="G1289" s="105"/>
    </row>
    <row r="1290" spans="1:7">
      <c r="A1290" s="232"/>
      <c r="B1290" s="233"/>
      <c r="C1290" s="234"/>
      <c r="D1290" s="102"/>
      <c r="E1290" s="103"/>
      <c r="F1290" s="106"/>
      <c r="G1290" s="105"/>
    </row>
    <row r="1291" spans="1:7">
      <c r="A1291" s="232"/>
      <c r="B1291" s="233"/>
      <c r="C1291" s="234"/>
      <c r="D1291" s="102"/>
      <c r="E1291" s="103"/>
      <c r="F1291" s="104"/>
      <c r="G1291" s="105"/>
    </row>
    <row r="1292" spans="1:7">
      <c r="A1292" s="65"/>
      <c r="B1292" s="65"/>
      <c r="C1292" s="65"/>
      <c r="D1292" s="69"/>
      <c r="E1292" s="53"/>
      <c r="F1292" s="68"/>
      <c r="G1292" s="88"/>
    </row>
    <row r="1293" spans="1:7">
      <c r="A1293" s="65"/>
      <c r="B1293" s="65"/>
      <c r="C1293" s="65"/>
      <c r="D1293" s="69"/>
      <c r="E1293" s="53"/>
      <c r="F1293" s="68"/>
      <c r="G1293" s="88"/>
    </row>
    <row r="1294" spans="1:7">
      <c r="A1294" s="66"/>
      <c r="B1294" s="66"/>
      <c r="C1294" s="66"/>
      <c r="D1294" s="66"/>
      <c r="E1294" s="66"/>
      <c r="F1294" s="67" t="s">
        <v>36</v>
      </c>
      <c r="G1294" s="88">
        <f>SUM(G1288:G1293)</f>
        <v>550000</v>
      </c>
    </row>
    <row r="1295" spans="1:7" ht="15" thickBot="1">
      <c r="A1295" s="66"/>
      <c r="B1295" s="66"/>
      <c r="C1295" s="66"/>
      <c r="D1295" s="66"/>
      <c r="E1295" s="66"/>
      <c r="F1295" s="66"/>
      <c r="G1295" s="94"/>
    </row>
    <row r="1296" spans="1:7" ht="15" thickBot="1">
      <c r="A1296" s="245" t="s">
        <v>87</v>
      </c>
      <c r="B1296" s="246"/>
      <c r="C1296" s="246"/>
      <c r="D1296" s="246"/>
      <c r="E1296" s="246"/>
      <c r="F1296" s="246"/>
      <c r="G1296" s="247"/>
    </row>
    <row r="1297" spans="1:7">
      <c r="A1297" s="70" t="s">
        <v>88</v>
      </c>
      <c r="B1297" s="71" t="s">
        <v>89</v>
      </c>
      <c r="C1297" s="71" t="s">
        <v>90</v>
      </c>
      <c r="D1297" s="71" t="s">
        <v>91</v>
      </c>
      <c r="E1297" s="71" t="s">
        <v>80</v>
      </c>
      <c r="F1297" s="71" t="s">
        <v>81</v>
      </c>
      <c r="G1297" s="95"/>
    </row>
    <row r="1298" spans="1:7">
      <c r="A1298" s="50" t="str">
        <f>+MO!$A$5</f>
        <v>Oficial</v>
      </c>
      <c r="B1298" s="53">
        <f>+MO!$B$7</f>
        <v>140000</v>
      </c>
      <c r="C1298" s="54">
        <v>1.85</v>
      </c>
      <c r="D1298" s="52">
        <f>SUM(B1298*C1298)</f>
        <v>259000</v>
      </c>
      <c r="E1298" s="53">
        <f>+D1298/8</f>
        <v>32375</v>
      </c>
      <c r="F1298" s="55">
        <v>8</v>
      </c>
      <c r="G1298" s="92">
        <f>+D1298/F1298</f>
        <v>32375</v>
      </c>
    </row>
    <row r="1299" spans="1:7">
      <c r="A1299" s="65" t="s">
        <v>384</v>
      </c>
      <c r="B1299" s="51">
        <f>+MO!$B$6*3</f>
        <v>130000</v>
      </c>
      <c r="C1299" s="54">
        <v>1.85</v>
      </c>
      <c r="D1299" s="52">
        <f>SUM(B1299*C1299)</f>
        <v>240500</v>
      </c>
      <c r="E1299" s="53">
        <f>+D1299/8</f>
        <v>30062.5</v>
      </c>
      <c r="F1299" s="55">
        <f>+F1298</f>
        <v>8</v>
      </c>
      <c r="G1299" s="92">
        <f>+D1299/F1299</f>
        <v>30062.5</v>
      </c>
    </row>
    <row r="1300" spans="1:7">
      <c r="A1300" s="65"/>
      <c r="B1300" s="65"/>
      <c r="C1300" s="65"/>
      <c r="D1300" s="57"/>
      <c r="E1300" s="65"/>
      <c r="F1300" s="65"/>
      <c r="G1300" s="88"/>
    </row>
    <row r="1301" spans="1:7">
      <c r="A1301" s="65"/>
      <c r="B1301" s="65"/>
      <c r="C1301" s="65"/>
      <c r="D1301" s="57"/>
      <c r="E1301" s="65"/>
      <c r="F1301" s="65"/>
      <c r="G1301" s="88"/>
    </row>
    <row r="1302" spans="1:7">
      <c r="A1302" s="66"/>
      <c r="B1302" s="66"/>
      <c r="C1302" s="66"/>
      <c r="D1302" s="66"/>
      <c r="E1302" s="66"/>
      <c r="F1302" s="67" t="s">
        <v>36</v>
      </c>
      <c r="G1302" s="93">
        <f>SUM(G1298:G1301)</f>
        <v>62437.5</v>
      </c>
    </row>
    <row r="1303" spans="1:7" ht="15" thickBot="1">
      <c r="A1303" s="66"/>
      <c r="B1303" s="66"/>
      <c r="C1303" s="66"/>
      <c r="D1303" s="44"/>
      <c r="E1303" s="66"/>
      <c r="F1303" s="66"/>
      <c r="G1303" s="94"/>
    </row>
    <row r="1304" spans="1:7" ht="15" thickBot="1">
      <c r="A1304" s="238" t="s">
        <v>92</v>
      </c>
      <c r="B1304" s="239"/>
      <c r="C1304" s="239"/>
      <c r="D1304" s="239"/>
      <c r="E1304" s="239"/>
      <c r="F1304" s="239"/>
      <c r="G1304" s="240"/>
    </row>
    <row r="1305" spans="1:7" ht="15" thickBot="1">
      <c r="A1305" s="241" t="s">
        <v>93</v>
      </c>
      <c r="B1305" s="242"/>
      <c r="C1305" s="62" t="s">
        <v>64</v>
      </c>
      <c r="D1305" s="62" t="s">
        <v>94</v>
      </c>
      <c r="E1305" s="62" t="s">
        <v>95</v>
      </c>
      <c r="F1305" s="62" t="s">
        <v>81</v>
      </c>
      <c r="G1305" s="90"/>
    </row>
    <row r="1306" spans="1:7">
      <c r="A1306" s="243"/>
      <c r="B1306" s="244"/>
      <c r="C1306" s="45"/>
      <c r="D1306" s="46"/>
      <c r="E1306" s="46"/>
      <c r="F1306" s="47"/>
      <c r="G1306" s="91"/>
    </row>
    <row r="1307" spans="1:7">
      <c r="A1307" s="277"/>
      <c r="B1307" s="278"/>
      <c r="C1307" s="65"/>
      <c r="D1307" s="65"/>
      <c r="E1307" s="65"/>
      <c r="F1307" s="65"/>
      <c r="G1307" s="88"/>
    </row>
    <row r="1308" spans="1:7">
      <c r="A1308" s="277"/>
      <c r="B1308" s="278"/>
      <c r="C1308" s="65"/>
      <c r="D1308" s="65"/>
      <c r="E1308" s="65"/>
      <c r="F1308" s="65"/>
      <c r="G1308" s="88"/>
    </row>
    <row r="1309" spans="1:7">
      <c r="A1309" s="66"/>
      <c r="B1309" s="66"/>
      <c r="C1309" s="66"/>
      <c r="D1309" s="66"/>
      <c r="E1309" s="66"/>
      <c r="F1309" s="67" t="s">
        <v>36</v>
      </c>
      <c r="G1309" s="93"/>
    </row>
    <row r="1310" spans="1:7" ht="15" thickBot="1">
      <c r="A1310" s="66"/>
      <c r="B1310" s="66"/>
      <c r="C1310" s="66"/>
      <c r="D1310" s="66"/>
      <c r="E1310" s="66"/>
      <c r="F1310" s="66"/>
      <c r="G1310" s="94"/>
    </row>
    <row r="1311" spans="1:7" ht="15" thickBot="1">
      <c r="B1311" s="72"/>
      <c r="C1311" s="72"/>
      <c r="D1311" s="72"/>
      <c r="E1311" s="73" t="s">
        <v>96</v>
      </c>
      <c r="F1311" s="74"/>
      <c r="G1311" s="96">
        <f>+ROUND(G1309+G1302+G1294+G1284,0)</f>
        <v>618681</v>
      </c>
    </row>
    <row r="1312" spans="1:7" ht="15" thickBot="1">
      <c r="A1312" s="75" t="s">
        <v>97</v>
      </c>
      <c r="B1312" s="75"/>
      <c r="D1312" s="72"/>
      <c r="E1312" s="72"/>
      <c r="F1312" s="72"/>
      <c r="G1312" s="97"/>
    </row>
    <row r="1313" spans="1:7">
      <c r="A1313" s="76"/>
      <c r="B1313" s="77" t="s">
        <v>98</v>
      </c>
      <c r="C1313" s="77"/>
      <c r="D1313" s="77"/>
      <c r="E1313" s="89" t="s">
        <v>99</v>
      </c>
      <c r="F1313" s="78" t="s">
        <v>100</v>
      </c>
      <c r="G1313" s="98"/>
    </row>
    <row r="1314" spans="1:7">
      <c r="A1314" s="79" t="s">
        <v>23</v>
      </c>
      <c r="B1314" s="80"/>
      <c r="C1314" s="81"/>
      <c r="D1314" s="81"/>
      <c r="E1314" s="195">
        <v>0.23</v>
      </c>
      <c r="F1314" s="82">
        <f>+E1314*G1311</f>
        <v>142296.63</v>
      </c>
      <c r="G1314" s="99"/>
    </row>
    <row r="1315" spans="1:7">
      <c r="A1315" s="79" t="s">
        <v>101</v>
      </c>
      <c r="B1315" s="80"/>
      <c r="C1315" s="81"/>
      <c r="D1315" s="81"/>
      <c r="E1315" s="195">
        <v>0.02</v>
      </c>
      <c r="F1315" s="82">
        <f>+E1315*G1311</f>
        <v>12373.62</v>
      </c>
      <c r="G1315" s="99"/>
    </row>
    <row r="1316" spans="1:7" ht="15" thickBot="1">
      <c r="A1316" s="83" t="s">
        <v>24</v>
      </c>
      <c r="B1316" s="178"/>
      <c r="C1316" s="179"/>
      <c r="D1316" s="179"/>
      <c r="E1316" s="196">
        <v>0.05</v>
      </c>
      <c r="F1316" s="84">
        <f>+E1316*G1311</f>
        <v>30934.050000000003</v>
      </c>
      <c r="G1316" s="100"/>
    </row>
    <row r="1317" spans="1:7" ht="15" thickBot="1">
      <c r="B1317" s="72"/>
      <c r="C1317" s="72"/>
      <c r="D1317" s="72"/>
      <c r="E1317" s="72"/>
      <c r="F1317" s="85" t="s">
        <v>102</v>
      </c>
      <c r="G1317" s="100">
        <f>SUM(F1314:F1316)</f>
        <v>185604.3</v>
      </c>
    </row>
    <row r="1318" spans="1:7" ht="15" thickBot="1">
      <c r="B1318" s="72"/>
      <c r="C1318" s="72"/>
      <c r="D1318" s="72"/>
      <c r="E1318" s="72"/>
      <c r="F1318" s="72"/>
      <c r="G1318" s="97"/>
    </row>
    <row r="1319" spans="1:7" ht="15" thickBot="1">
      <c r="D1319" s="72"/>
      <c r="E1319" s="74"/>
      <c r="F1319" s="74"/>
      <c r="G1319" s="101">
        <f>ROUND((G1311+G1317),0)</f>
        <v>804285</v>
      </c>
    </row>
    <row r="1320" spans="1:7" ht="15" thickBot="1"/>
    <row r="1321" spans="1:7" ht="15" thickBot="1">
      <c r="A1321" s="257" t="s">
        <v>71</v>
      </c>
      <c r="B1321" s="258"/>
      <c r="C1321" s="258"/>
      <c r="D1321" s="258"/>
      <c r="E1321" s="258"/>
      <c r="F1321" s="258"/>
      <c r="G1321" s="259"/>
    </row>
    <row r="1322" spans="1:7">
      <c r="A1322" s="260" t="s">
        <v>72</v>
      </c>
      <c r="B1322" s="261"/>
      <c r="C1322" s="261"/>
      <c r="D1322" s="261"/>
      <c r="E1322" s="261"/>
      <c r="F1322" s="262"/>
      <c r="G1322" s="263"/>
    </row>
    <row r="1323" spans="1:7">
      <c r="A1323" s="266" t="s">
        <v>73</v>
      </c>
      <c r="B1323" s="268" t="s">
        <v>412</v>
      </c>
      <c r="C1323" s="269"/>
      <c r="D1323" s="269"/>
      <c r="E1323" s="269"/>
      <c r="F1323" s="270"/>
      <c r="G1323" s="264"/>
    </row>
    <row r="1324" spans="1:7">
      <c r="A1324" s="267"/>
      <c r="B1324" s="271"/>
      <c r="C1324" s="272"/>
      <c r="D1324" s="272"/>
      <c r="E1324" s="272"/>
      <c r="F1324" s="273"/>
      <c r="G1324" s="264"/>
    </row>
    <row r="1325" spans="1:7">
      <c r="A1325" s="56" t="s">
        <v>74</v>
      </c>
      <c r="B1325" s="274" t="str">
        <f>+PRESUPUESTO!B43</f>
        <v>SOPORTES CANCHA MULTIPLE</v>
      </c>
      <c r="C1325" s="275"/>
      <c r="D1325" s="275"/>
      <c r="E1325" s="41">
        <f>+PRESUPUESTO!A43</f>
        <v>11</v>
      </c>
      <c r="F1325" s="58" t="s">
        <v>75</v>
      </c>
      <c r="G1325" s="264"/>
    </row>
    <row r="1326" spans="1:7" ht="34.75" customHeight="1">
      <c r="A1326" s="56" t="s">
        <v>76</v>
      </c>
      <c r="B1326" s="276" t="str">
        <f>+PRESUPUESTO!B44</f>
        <v>Suministro e instalación en cancha multiple de soporte para cancha de voleibol (incluye malla)</v>
      </c>
      <c r="C1326" s="276"/>
      <c r="D1326" s="276"/>
      <c r="E1326" s="42">
        <f>+PRESUPUESTO!A44</f>
        <v>11.1</v>
      </c>
      <c r="F1326" s="43">
        <v>45407</v>
      </c>
      <c r="G1326" s="264"/>
    </row>
    <row r="1327" spans="1:7" ht="15" thickBot="1">
      <c r="A1327" s="59" t="s">
        <v>0</v>
      </c>
      <c r="B1327" s="197">
        <f>+E1326</f>
        <v>11.1</v>
      </c>
      <c r="C1327" s="60" t="s">
        <v>63</v>
      </c>
      <c r="D1327" s="86" t="str">
        <f>+PRESUPUESTO!C44</f>
        <v>und</v>
      </c>
      <c r="E1327" s="60" t="s">
        <v>77</v>
      </c>
      <c r="F1327" s="61">
        <f>+G1368</f>
        <v>2177143</v>
      </c>
      <c r="G1327" s="265"/>
    </row>
    <row r="1328" spans="1:7">
      <c r="A1328" s="279"/>
      <c r="B1328" s="280"/>
      <c r="C1328" s="280"/>
      <c r="D1328" s="280"/>
      <c r="E1328" s="280"/>
      <c r="F1328" s="280"/>
      <c r="G1328" s="281"/>
    </row>
    <row r="1329" spans="1:7" ht="15" thickBot="1">
      <c r="A1329" s="248" t="s">
        <v>78</v>
      </c>
      <c r="B1329" s="249"/>
      <c r="C1329" s="249"/>
      <c r="D1329" s="249"/>
      <c r="E1329" s="249"/>
      <c r="F1329" s="249"/>
      <c r="G1329" s="250"/>
    </row>
    <row r="1330" spans="1:7" ht="15" thickBot="1">
      <c r="A1330" s="227" t="s">
        <v>7</v>
      </c>
      <c r="B1330" s="228"/>
      <c r="C1330" s="228"/>
      <c r="D1330" s="62" t="s">
        <v>79</v>
      </c>
      <c r="E1330" s="63" t="s">
        <v>80</v>
      </c>
      <c r="F1330" s="63" t="s">
        <v>81</v>
      </c>
      <c r="G1330" s="90"/>
    </row>
    <row r="1331" spans="1:7">
      <c r="A1331" s="251" t="s">
        <v>159</v>
      </c>
      <c r="B1331" s="252"/>
      <c r="C1331" s="253"/>
      <c r="D1331" s="87"/>
      <c r="E1331" s="46" t="s">
        <v>160</v>
      </c>
      <c r="F1331" s="46">
        <v>1</v>
      </c>
      <c r="G1331" s="91">
        <f>0.1*G1351</f>
        <v>24975</v>
      </c>
    </row>
    <row r="1332" spans="1:7">
      <c r="A1332" s="254"/>
      <c r="B1332" s="255"/>
      <c r="C1332" s="256"/>
      <c r="D1332" s="57"/>
      <c r="E1332" s="64"/>
      <c r="F1332" s="65"/>
      <c r="G1332" s="92"/>
    </row>
    <row r="1333" spans="1:7">
      <c r="A1333" s="66"/>
      <c r="B1333" s="66"/>
      <c r="C1333" s="66"/>
      <c r="D1333" s="66"/>
      <c r="E1333" s="66"/>
      <c r="F1333" s="67" t="s">
        <v>36</v>
      </c>
      <c r="G1333" s="93">
        <f>SUM(G1331:G1332)</f>
        <v>24975</v>
      </c>
    </row>
    <row r="1334" spans="1:7" ht="15" thickBot="1">
      <c r="A1334" s="66"/>
      <c r="B1334" s="66"/>
      <c r="C1334" s="66"/>
      <c r="D1334" s="66"/>
      <c r="E1334" s="66"/>
      <c r="F1334" s="66"/>
      <c r="G1334" s="94"/>
    </row>
    <row r="1335" spans="1:7" ht="15" thickBot="1">
      <c r="A1335" s="235" t="s">
        <v>86</v>
      </c>
      <c r="B1335" s="236"/>
      <c r="C1335" s="236"/>
      <c r="D1335" s="236"/>
      <c r="E1335" s="236"/>
      <c r="F1335" s="236"/>
      <c r="G1335" s="237"/>
    </row>
    <row r="1336" spans="1:7" ht="15" thickBot="1">
      <c r="A1336" s="227" t="s">
        <v>7</v>
      </c>
      <c r="B1336" s="228"/>
      <c r="C1336" s="228"/>
      <c r="D1336" s="62" t="s">
        <v>63</v>
      </c>
      <c r="E1336" s="62" t="s">
        <v>5</v>
      </c>
      <c r="F1336" s="62" t="s">
        <v>2</v>
      </c>
      <c r="G1336" s="90"/>
    </row>
    <row r="1337" spans="1:7">
      <c r="A1337" s="229" t="s">
        <v>441</v>
      </c>
      <c r="B1337" s="230"/>
      <c r="C1337" s="231"/>
      <c r="D1337" s="102" t="s">
        <v>127</v>
      </c>
      <c r="E1337" s="103">
        <v>1400000</v>
      </c>
      <c r="F1337" s="104">
        <v>1</v>
      </c>
      <c r="G1337" s="105">
        <f>+F1337*E1337</f>
        <v>1400000</v>
      </c>
    </row>
    <row r="1338" spans="1:7">
      <c r="A1338" s="232"/>
      <c r="B1338" s="233"/>
      <c r="C1338" s="234"/>
      <c r="D1338" s="102"/>
      <c r="E1338" s="103"/>
      <c r="F1338" s="106"/>
      <c r="G1338" s="105"/>
    </row>
    <row r="1339" spans="1:7">
      <c r="A1339" s="232"/>
      <c r="B1339" s="233"/>
      <c r="C1339" s="234"/>
      <c r="D1339" s="102"/>
      <c r="E1339" s="103"/>
      <c r="F1339" s="106"/>
      <c r="G1339" s="105"/>
    </row>
    <row r="1340" spans="1:7">
      <c r="A1340" s="232"/>
      <c r="B1340" s="233"/>
      <c r="C1340" s="234"/>
      <c r="D1340" s="102"/>
      <c r="E1340" s="103"/>
      <c r="F1340" s="104"/>
      <c r="G1340" s="105"/>
    </row>
    <row r="1341" spans="1:7">
      <c r="A1341" s="65"/>
      <c r="B1341" s="65"/>
      <c r="C1341" s="65"/>
      <c r="D1341" s="69"/>
      <c r="E1341" s="53"/>
      <c r="F1341" s="68"/>
      <c r="G1341" s="88"/>
    </row>
    <row r="1342" spans="1:7">
      <c r="A1342" s="65"/>
      <c r="B1342" s="65"/>
      <c r="C1342" s="65"/>
      <c r="D1342" s="69"/>
      <c r="E1342" s="53"/>
      <c r="F1342" s="68"/>
      <c r="G1342" s="88"/>
    </row>
    <row r="1343" spans="1:7">
      <c r="A1343" s="66"/>
      <c r="B1343" s="66"/>
      <c r="C1343" s="66"/>
      <c r="D1343" s="66"/>
      <c r="E1343" s="66"/>
      <c r="F1343" s="67" t="s">
        <v>36</v>
      </c>
      <c r="G1343" s="88">
        <f>SUM(G1337:G1342)</f>
        <v>1400000</v>
      </c>
    </row>
    <row r="1344" spans="1:7" ht="15" thickBot="1">
      <c r="A1344" s="66"/>
      <c r="B1344" s="66"/>
      <c r="C1344" s="66"/>
      <c r="D1344" s="66"/>
      <c r="E1344" s="66"/>
      <c r="F1344" s="66"/>
      <c r="G1344" s="94"/>
    </row>
    <row r="1345" spans="1:7" ht="15" thickBot="1">
      <c r="A1345" s="245" t="s">
        <v>87</v>
      </c>
      <c r="B1345" s="246"/>
      <c r="C1345" s="246"/>
      <c r="D1345" s="246"/>
      <c r="E1345" s="246"/>
      <c r="F1345" s="246"/>
      <c r="G1345" s="247"/>
    </row>
    <row r="1346" spans="1:7">
      <c r="A1346" s="70" t="s">
        <v>88</v>
      </c>
      <c r="B1346" s="71" t="s">
        <v>89</v>
      </c>
      <c r="C1346" s="71" t="s">
        <v>90</v>
      </c>
      <c r="D1346" s="71" t="s">
        <v>91</v>
      </c>
      <c r="E1346" s="71" t="s">
        <v>80</v>
      </c>
      <c r="F1346" s="71" t="s">
        <v>81</v>
      </c>
      <c r="G1346" s="95"/>
    </row>
    <row r="1347" spans="1:7">
      <c r="A1347" s="50" t="str">
        <f>+MO!$A$5</f>
        <v>Oficial</v>
      </c>
      <c r="B1347" s="53">
        <f>+MO!$B$7</f>
        <v>140000</v>
      </c>
      <c r="C1347" s="54">
        <v>1.85</v>
      </c>
      <c r="D1347" s="52">
        <f>SUM(B1347*C1347)</f>
        <v>259000</v>
      </c>
      <c r="E1347" s="53">
        <f>+D1347/8</f>
        <v>32375</v>
      </c>
      <c r="F1347" s="55">
        <v>2</v>
      </c>
      <c r="G1347" s="92">
        <f>+D1347/F1347</f>
        <v>129500</v>
      </c>
    </row>
    <row r="1348" spans="1:7">
      <c r="A1348" s="65" t="s">
        <v>384</v>
      </c>
      <c r="B1348" s="51">
        <f>+MO!$B$6*3</f>
        <v>130000</v>
      </c>
      <c r="C1348" s="54">
        <v>1.85</v>
      </c>
      <c r="D1348" s="52">
        <f>SUM(B1348*C1348)</f>
        <v>240500</v>
      </c>
      <c r="E1348" s="53">
        <f>+D1348/8</f>
        <v>30062.5</v>
      </c>
      <c r="F1348" s="55">
        <f>+F1347</f>
        <v>2</v>
      </c>
      <c r="G1348" s="92">
        <f>+D1348/F1348</f>
        <v>120250</v>
      </c>
    </row>
    <row r="1349" spans="1:7">
      <c r="A1349" s="65"/>
      <c r="B1349" s="65"/>
      <c r="C1349" s="65"/>
      <c r="D1349" s="57"/>
      <c r="E1349" s="65"/>
      <c r="F1349" s="65"/>
      <c r="G1349" s="88"/>
    </row>
    <row r="1350" spans="1:7">
      <c r="A1350" s="65"/>
      <c r="B1350" s="65"/>
      <c r="C1350" s="65"/>
      <c r="D1350" s="57"/>
      <c r="E1350" s="65"/>
      <c r="F1350" s="65"/>
      <c r="G1350" s="88"/>
    </row>
    <row r="1351" spans="1:7">
      <c r="A1351" s="66"/>
      <c r="B1351" s="66"/>
      <c r="C1351" s="66"/>
      <c r="D1351" s="66"/>
      <c r="E1351" s="66"/>
      <c r="F1351" s="67" t="s">
        <v>36</v>
      </c>
      <c r="G1351" s="93">
        <f>SUM(G1347:G1350)</f>
        <v>249750</v>
      </c>
    </row>
    <row r="1352" spans="1:7" ht="15" thickBot="1">
      <c r="A1352" s="66"/>
      <c r="B1352" s="66"/>
      <c r="C1352" s="66"/>
      <c r="D1352" s="44"/>
      <c r="E1352" s="66"/>
      <c r="F1352" s="66"/>
      <c r="G1352" s="94"/>
    </row>
    <row r="1353" spans="1:7" ht="15" thickBot="1">
      <c r="A1353" s="238" t="s">
        <v>92</v>
      </c>
      <c r="B1353" s="239"/>
      <c r="C1353" s="239"/>
      <c r="D1353" s="239"/>
      <c r="E1353" s="239"/>
      <c r="F1353" s="239"/>
      <c r="G1353" s="240"/>
    </row>
    <row r="1354" spans="1:7" ht="15" thickBot="1">
      <c r="A1354" s="241" t="s">
        <v>93</v>
      </c>
      <c r="B1354" s="242"/>
      <c r="C1354" s="62" t="s">
        <v>64</v>
      </c>
      <c r="D1354" s="62" t="s">
        <v>94</v>
      </c>
      <c r="E1354" s="62" t="s">
        <v>95</v>
      </c>
      <c r="F1354" s="62" t="s">
        <v>81</v>
      </c>
      <c r="G1354" s="90"/>
    </row>
    <row r="1355" spans="1:7">
      <c r="A1355" s="243"/>
      <c r="B1355" s="244"/>
      <c r="C1355" s="45"/>
      <c r="D1355" s="46"/>
      <c r="E1355" s="46"/>
      <c r="F1355" s="47"/>
      <c r="G1355" s="91"/>
    </row>
    <row r="1356" spans="1:7">
      <c r="A1356" s="277"/>
      <c r="B1356" s="278"/>
      <c r="C1356" s="65"/>
      <c r="D1356" s="65"/>
      <c r="E1356" s="65"/>
      <c r="F1356" s="65"/>
      <c r="G1356" s="88"/>
    </row>
    <row r="1357" spans="1:7">
      <c r="A1357" s="277"/>
      <c r="B1357" s="278"/>
      <c r="C1357" s="65"/>
      <c r="D1357" s="65"/>
      <c r="E1357" s="65"/>
      <c r="F1357" s="65"/>
      <c r="G1357" s="88"/>
    </row>
    <row r="1358" spans="1:7">
      <c r="A1358" s="66"/>
      <c r="B1358" s="66"/>
      <c r="C1358" s="66"/>
      <c r="D1358" s="66"/>
      <c r="E1358" s="66"/>
      <c r="F1358" s="67" t="s">
        <v>36</v>
      </c>
      <c r="G1358" s="93"/>
    </row>
    <row r="1359" spans="1:7" ht="15" thickBot="1">
      <c r="A1359" s="66"/>
      <c r="B1359" s="66"/>
      <c r="C1359" s="66"/>
      <c r="D1359" s="66"/>
      <c r="E1359" s="66"/>
      <c r="F1359" s="66"/>
      <c r="G1359" s="94"/>
    </row>
    <row r="1360" spans="1:7" ht="15" thickBot="1">
      <c r="B1360" s="72"/>
      <c r="C1360" s="72"/>
      <c r="D1360" s="72"/>
      <c r="E1360" s="73" t="s">
        <v>96</v>
      </c>
      <c r="F1360" s="74"/>
      <c r="G1360" s="96">
        <f>+ROUND(G1358+G1351+G1343+G1333,0)</f>
        <v>1674725</v>
      </c>
    </row>
    <row r="1361" spans="1:7" ht="15" thickBot="1">
      <c r="A1361" s="75" t="s">
        <v>97</v>
      </c>
      <c r="B1361" s="75"/>
      <c r="D1361" s="72"/>
      <c r="E1361" s="72"/>
      <c r="F1361" s="72"/>
      <c r="G1361" s="97"/>
    </row>
    <row r="1362" spans="1:7">
      <c r="A1362" s="76"/>
      <c r="B1362" s="77" t="s">
        <v>98</v>
      </c>
      <c r="C1362" s="77"/>
      <c r="D1362" s="77"/>
      <c r="E1362" s="89" t="s">
        <v>99</v>
      </c>
      <c r="F1362" s="78" t="s">
        <v>100</v>
      </c>
      <c r="G1362" s="98"/>
    </row>
    <row r="1363" spans="1:7">
      <c r="A1363" s="79" t="s">
        <v>23</v>
      </c>
      <c r="B1363" s="80"/>
      <c r="C1363" s="81"/>
      <c r="D1363" s="81"/>
      <c r="E1363" s="195">
        <v>0.23</v>
      </c>
      <c r="F1363" s="82">
        <f>+E1363*G1360</f>
        <v>385186.75</v>
      </c>
      <c r="G1363" s="99"/>
    </row>
    <row r="1364" spans="1:7">
      <c r="A1364" s="79" t="s">
        <v>101</v>
      </c>
      <c r="B1364" s="80"/>
      <c r="C1364" s="81"/>
      <c r="D1364" s="81"/>
      <c r="E1364" s="195">
        <v>0.02</v>
      </c>
      <c r="F1364" s="82">
        <f>+E1364*G1360</f>
        <v>33494.5</v>
      </c>
      <c r="G1364" s="99"/>
    </row>
    <row r="1365" spans="1:7" ht="15" thickBot="1">
      <c r="A1365" s="83" t="s">
        <v>24</v>
      </c>
      <c r="B1365" s="178"/>
      <c r="C1365" s="179"/>
      <c r="D1365" s="179"/>
      <c r="E1365" s="196">
        <v>0.05</v>
      </c>
      <c r="F1365" s="84">
        <f>+E1365*G1360</f>
        <v>83736.25</v>
      </c>
      <c r="G1365" s="100"/>
    </row>
    <row r="1366" spans="1:7" ht="15" thickBot="1">
      <c r="B1366" s="72"/>
      <c r="C1366" s="72"/>
      <c r="D1366" s="72"/>
      <c r="E1366" s="72"/>
      <c r="F1366" s="85" t="s">
        <v>102</v>
      </c>
      <c r="G1366" s="100">
        <f>SUM(F1363:F1365)</f>
        <v>502417.5</v>
      </c>
    </row>
    <row r="1367" spans="1:7" ht="15" thickBot="1">
      <c r="B1367" s="72"/>
      <c r="C1367" s="72"/>
      <c r="D1367" s="72"/>
      <c r="E1367" s="72"/>
      <c r="F1367" s="72"/>
      <c r="G1367" s="97"/>
    </row>
    <row r="1368" spans="1:7" ht="15" thickBot="1">
      <c r="D1368" s="72"/>
      <c r="E1368" s="74"/>
      <c r="F1368" s="74"/>
      <c r="G1368" s="101">
        <f>ROUND((G1360+G1366),0)</f>
        <v>2177143</v>
      </c>
    </row>
    <row r="1369" spans="1:7" ht="15" thickBot="1"/>
    <row r="1370" spans="1:7" ht="15" thickBot="1">
      <c r="A1370" s="257" t="s">
        <v>71</v>
      </c>
      <c r="B1370" s="258"/>
      <c r="C1370" s="258"/>
      <c r="D1370" s="258"/>
      <c r="E1370" s="258"/>
      <c r="F1370" s="258"/>
      <c r="G1370" s="259"/>
    </row>
    <row r="1371" spans="1:7">
      <c r="A1371" s="260" t="s">
        <v>72</v>
      </c>
      <c r="B1371" s="261"/>
      <c r="C1371" s="261"/>
      <c r="D1371" s="261"/>
      <c r="E1371" s="261"/>
      <c r="F1371" s="262"/>
      <c r="G1371" s="263"/>
    </row>
    <row r="1372" spans="1:7">
      <c r="A1372" s="266" t="s">
        <v>73</v>
      </c>
      <c r="B1372" s="268" t="s">
        <v>412</v>
      </c>
      <c r="C1372" s="269"/>
      <c r="D1372" s="269"/>
      <c r="E1372" s="269"/>
      <c r="F1372" s="270"/>
      <c r="G1372" s="264"/>
    </row>
    <row r="1373" spans="1:7">
      <c r="A1373" s="267"/>
      <c r="B1373" s="271"/>
      <c r="C1373" s="272"/>
      <c r="D1373" s="272"/>
      <c r="E1373" s="272"/>
      <c r="F1373" s="273"/>
      <c r="G1373" s="264"/>
    </row>
    <row r="1374" spans="1:7">
      <c r="A1374" s="56" t="s">
        <v>74</v>
      </c>
      <c r="B1374" s="274" t="str">
        <f>+PRESUPUESTO!B45</f>
        <v>MANTENIMIENTO DE TANQUES Y BOMBAS</v>
      </c>
      <c r="C1374" s="275"/>
      <c r="D1374" s="275"/>
      <c r="E1374" s="41">
        <f>+PRESUPUESTO!A45</f>
        <v>12</v>
      </c>
      <c r="F1374" s="58" t="s">
        <v>75</v>
      </c>
      <c r="G1374" s="264"/>
    </row>
    <row r="1375" spans="1:7" ht="30" customHeight="1">
      <c r="A1375" s="56" t="s">
        <v>76</v>
      </c>
      <c r="B1375" s="276" t="str">
        <f>+PRESUPUESTO!B46</f>
        <v>Mantenimiento de tanque subterraneo de 40 m3 (incluye requerimiento tecnico del agua)</v>
      </c>
      <c r="C1375" s="276"/>
      <c r="D1375" s="276"/>
      <c r="E1375" s="42">
        <f>+PRESUPUESTO!A46</f>
        <v>12.1</v>
      </c>
      <c r="F1375" s="43">
        <v>45407</v>
      </c>
      <c r="G1375" s="264"/>
    </row>
    <row r="1376" spans="1:7" ht="15" thickBot="1">
      <c r="A1376" s="59" t="s">
        <v>0</v>
      </c>
      <c r="B1376" s="197">
        <f>+E1375</f>
        <v>12.1</v>
      </c>
      <c r="C1376" s="60" t="s">
        <v>63</v>
      </c>
      <c r="D1376" s="86" t="str">
        <f>+PRESUPUESTO!C46</f>
        <v>und</v>
      </c>
      <c r="E1376" s="60" t="s">
        <v>77</v>
      </c>
      <c r="F1376" s="61">
        <f>+G1417</f>
        <v>1798713</v>
      </c>
      <c r="G1376" s="265"/>
    </row>
    <row r="1377" spans="1:7">
      <c r="A1377" s="279"/>
      <c r="B1377" s="280"/>
      <c r="C1377" s="280"/>
      <c r="D1377" s="280"/>
      <c r="E1377" s="280"/>
      <c r="F1377" s="280"/>
      <c r="G1377" s="281"/>
    </row>
    <row r="1378" spans="1:7" ht="15" thickBot="1">
      <c r="A1378" s="248" t="s">
        <v>78</v>
      </c>
      <c r="B1378" s="249"/>
      <c r="C1378" s="249"/>
      <c r="D1378" s="249"/>
      <c r="E1378" s="249"/>
      <c r="F1378" s="249"/>
      <c r="G1378" s="250"/>
    </row>
    <row r="1379" spans="1:7" ht="15" thickBot="1">
      <c r="A1379" s="227" t="s">
        <v>7</v>
      </c>
      <c r="B1379" s="228"/>
      <c r="C1379" s="228"/>
      <c r="D1379" s="62" t="s">
        <v>79</v>
      </c>
      <c r="E1379" s="63" t="s">
        <v>80</v>
      </c>
      <c r="F1379" s="63" t="s">
        <v>81</v>
      </c>
      <c r="G1379" s="90"/>
    </row>
    <row r="1380" spans="1:7">
      <c r="A1380" s="251" t="s">
        <v>159</v>
      </c>
      <c r="B1380" s="252"/>
      <c r="C1380" s="253"/>
      <c r="D1380" s="87"/>
      <c r="E1380" s="46" t="s">
        <v>160</v>
      </c>
      <c r="F1380" s="46">
        <v>1</v>
      </c>
      <c r="G1380" s="91">
        <f>0.1*G1400</f>
        <v>124875</v>
      </c>
    </row>
    <row r="1381" spans="1:7">
      <c r="A1381" s="254"/>
      <c r="B1381" s="255"/>
      <c r="C1381" s="256"/>
      <c r="D1381" s="57"/>
      <c r="E1381" s="64"/>
      <c r="F1381" s="65"/>
      <c r="G1381" s="92"/>
    </row>
    <row r="1382" spans="1:7">
      <c r="A1382" s="66"/>
      <c r="B1382" s="66"/>
      <c r="C1382" s="66"/>
      <c r="D1382" s="66"/>
      <c r="E1382" s="66"/>
      <c r="F1382" s="67" t="s">
        <v>36</v>
      </c>
      <c r="G1382" s="93">
        <f>SUM(G1380:G1381)</f>
        <v>124875</v>
      </c>
    </row>
    <row r="1383" spans="1:7" ht="15" thickBot="1">
      <c r="A1383" s="66"/>
      <c r="B1383" s="66"/>
      <c r="C1383" s="66"/>
      <c r="D1383" s="66"/>
      <c r="E1383" s="66"/>
      <c r="F1383" s="66"/>
      <c r="G1383" s="94"/>
    </row>
    <row r="1384" spans="1:7" ht="15" thickBot="1">
      <c r="A1384" s="235" t="s">
        <v>86</v>
      </c>
      <c r="B1384" s="236"/>
      <c r="C1384" s="236"/>
      <c r="D1384" s="236"/>
      <c r="E1384" s="236"/>
      <c r="F1384" s="236"/>
      <c r="G1384" s="237"/>
    </row>
    <row r="1385" spans="1:7" ht="15" thickBot="1">
      <c r="A1385" s="227" t="s">
        <v>7</v>
      </c>
      <c r="B1385" s="228"/>
      <c r="C1385" s="228"/>
      <c r="D1385" s="62" t="s">
        <v>63</v>
      </c>
      <c r="E1385" s="62" t="s">
        <v>5</v>
      </c>
      <c r="F1385" s="62" t="s">
        <v>2</v>
      </c>
      <c r="G1385" s="90"/>
    </row>
    <row r="1386" spans="1:7">
      <c r="A1386" s="229" t="s">
        <v>442</v>
      </c>
      <c r="B1386" s="230"/>
      <c r="C1386" s="231"/>
      <c r="D1386" s="102" t="s">
        <v>443</v>
      </c>
      <c r="E1386" s="103">
        <v>20000</v>
      </c>
      <c r="F1386" s="104">
        <v>0.5</v>
      </c>
      <c r="G1386" s="105">
        <f>+F1386*E1386</f>
        <v>10000</v>
      </c>
    </row>
    <row r="1387" spans="1:7">
      <c r="A1387" s="232"/>
      <c r="B1387" s="233"/>
      <c r="C1387" s="234"/>
      <c r="D1387" s="102"/>
      <c r="E1387" s="103"/>
      <c r="F1387" s="106"/>
      <c r="G1387" s="105"/>
    </row>
    <row r="1388" spans="1:7">
      <c r="A1388" s="232"/>
      <c r="B1388" s="233"/>
      <c r="C1388" s="234"/>
      <c r="D1388" s="102"/>
      <c r="E1388" s="103"/>
      <c r="F1388" s="106"/>
      <c r="G1388" s="105"/>
    </row>
    <row r="1389" spans="1:7">
      <c r="A1389" s="232"/>
      <c r="B1389" s="233"/>
      <c r="C1389" s="234"/>
      <c r="D1389" s="102"/>
      <c r="E1389" s="103"/>
      <c r="F1389" s="104"/>
      <c r="G1389" s="105"/>
    </row>
    <row r="1390" spans="1:7">
      <c r="A1390" s="65"/>
      <c r="B1390" s="65"/>
      <c r="C1390" s="65"/>
      <c r="D1390" s="69"/>
      <c r="E1390" s="53"/>
      <c r="F1390" s="68"/>
      <c r="G1390" s="88"/>
    </row>
    <row r="1391" spans="1:7">
      <c r="A1391" s="65"/>
      <c r="B1391" s="65"/>
      <c r="C1391" s="65"/>
      <c r="D1391" s="69"/>
      <c r="E1391" s="53"/>
      <c r="F1391" s="68"/>
      <c r="G1391" s="88"/>
    </row>
    <row r="1392" spans="1:7">
      <c r="A1392" s="66"/>
      <c r="B1392" s="66"/>
      <c r="C1392" s="66"/>
      <c r="D1392" s="66"/>
      <c r="E1392" s="66"/>
      <c r="F1392" s="67" t="s">
        <v>36</v>
      </c>
      <c r="G1392" s="88">
        <f>SUM(G1386:G1391)</f>
        <v>10000</v>
      </c>
    </row>
    <row r="1393" spans="1:7" ht="15" thickBot="1">
      <c r="A1393" s="66"/>
      <c r="B1393" s="66"/>
      <c r="C1393" s="66"/>
      <c r="D1393" s="66"/>
      <c r="E1393" s="66"/>
      <c r="F1393" s="66"/>
      <c r="G1393" s="94"/>
    </row>
    <row r="1394" spans="1:7" ht="15" thickBot="1">
      <c r="A1394" s="245" t="s">
        <v>87</v>
      </c>
      <c r="B1394" s="246"/>
      <c r="C1394" s="246"/>
      <c r="D1394" s="246"/>
      <c r="E1394" s="246"/>
      <c r="F1394" s="246"/>
      <c r="G1394" s="247"/>
    </row>
    <row r="1395" spans="1:7">
      <c r="A1395" s="70" t="s">
        <v>88</v>
      </c>
      <c r="B1395" s="71" t="s">
        <v>89</v>
      </c>
      <c r="C1395" s="71" t="s">
        <v>90</v>
      </c>
      <c r="D1395" s="71" t="s">
        <v>91</v>
      </c>
      <c r="E1395" s="71" t="s">
        <v>80</v>
      </c>
      <c r="F1395" s="71" t="s">
        <v>81</v>
      </c>
      <c r="G1395" s="95"/>
    </row>
    <row r="1396" spans="1:7">
      <c r="A1396" s="50" t="str">
        <f>+MO!$A$5</f>
        <v>Oficial</v>
      </c>
      <c r="B1396" s="53">
        <f>+MO!$B$7</f>
        <v>140000</v>
      </c>
      <c r="C1396" s="54">
        <v>1.85</v>
      </c>
      <c r="D1396" s="52">
        <f>SUM(B1396*C1396)</f>
        <v>259000</v>
      </c>
      <c r="E1396" s="53">
        <f>+D1396/8</f>
        <v>32375</v>
      </c>
      <c r="F1396" s="55">
        <v>0.4</v>
      </c>
      <c r="G1396" s="92">
        <f>+D1396/F1396</f>
        <v>647500</v>
      </c>
    </row>
    <row r="1397" spans="1:7">
      <c r="A1397" s="65" t="s">
        <v>384</v>
      </c>
      <c r="B1397" s="51">
        <f>+MO!$B$6*3</f>
        <v>130000</v>
      </c>
      <c r="C1397" s="54">
        <v>1.85</v>
      </c>
      <c r="D1397" s="52">
        <f>SUM(B1397*C1397)</f>
        <v>240500</v>
      </c>
      <c r="E1397" s="53">
        <f>+D1397/8</f>
        <v>30062.5</v>
      </c>
      <c r="F1397" s="55">
        <f>+F1396</f>
        <v>0.4</v>
      </c>
      <c r="G1397" s="92">
        <f>+D1397/F1397</f>
        <v>601250</v>
      </c>
    </row>
    <row r="1398" spans="1:7">
      <c r="A1398" s="65"/>
      <c r="B1398" s="65"/>
      <c r="C1398" s="65"/>
      <c r="D1398" s="57"/>
      <c r="E1398" s="65"/>
      <c r="F1398" s="65"/>
      <c r="G1398" s="88"/>
    </row>
    <row r="1399" spans="1:7">
      <c r="A1399" s="65"/>
      <c r="B1399" s="65"/>
      <c r="C1399" s="65"/>
      <c r="D1399" s="57"/>
      <c r="E1399" s="65"/>
      <c r="F1399" s="65"/>
      <c r="G1399" s="88"/>
    </row>
    <row r="1400" spans="1:7">
      <c r="A1400" s="66"/>
      <c r="B1400" s="66"/>
      <c r="C1400" s="66"/>
      <c r="D1400" s="66"/>
      <c r="E1400" s="66"/>
      <c r="F1400" s="67" t="s">
        <v>36</v>
      </c>
      <c r="G1400" s="93">
        <f>SUM(G1396:G1399)</f>
        <v>1248750</v>
      </c>
    </row>
    <row r="1401" spans="1:7" ht="15" thickBot="1">
      <c r="A1401" s="66"/>
      <c r="B1401" s="66"/>
      <c r="C1401" s="66"/>
      <c r="D1401" s="44"/>
      <c r="E1401" s="66"/>
      <c r="F1401" s="66"/>
      <c r="G1401" s="94"/>
    </row>
    <row r="1402" spans="1:7" ht="15" thickBot="1">
      <c r="A1402" s="238" t="s">
        <v>92</v>
      </c>
      <c r="B1402" s="239"/>
      <c r="C1402" s="239"/>
      <c r="D1402" s="239"/>
      <c r="E1402" s="239"/>
      <c r="F1402" s="239"/>
      <c r="G1402" s="240"/>
    </row>
    <row r="1403" spans="1:7" ht="15" thickBot="1">
      <c r="A1403" s="241" t="s">
        <v>93</v>
      </c>
      <c r="B1403" s="242"/>
      <c r="C1403" s="62" t="s">
        <v>64</v>
      </c>
      <c r="D1403" s="62" t="s">
        <v>94</v>
      </c>
      <c r="E1403" s="62" t="s">
        <v>95</v>
      </c>
      <c r="F1403" s="62" t="s">
        <v>81</v>
      </c>
      <c r="G1403" s="90"/>
    </row>
    <row r="1404" spans="1:7">
      <c r="A1404" s="243"/>
      <c r="B1404" s="244"/>
      <c r="C1404" s="45"/>
      <c r="D1404" s="46"/>
      <c r="E1404" s="46"/>
      <c r="F1404" s="47"/>
      <c r="G1404" s="91"/>
    </row>
    <row r="1405" spans="1:7">
      <c r="A1405" s="277"/>
      <c r="B1405" s="278"/>
      <c r="C1405" s="65"/>
      <c r="D1405" s="65"/>
      <c r="E1405" s="65"/>
      <c r="F1405" s="65"/>
      <c r="G1405" s="88"/>
    </row>
    <row r="1406" spans="1:7">
      <c r="A1406" s="277"/>
      <c r="B1406" s="278"/>
      <c r="C1406" s="65"/>
      <c r="D1406" s="65"/>
      <c r="E1406" s="65"/>
      <c r="F1406" s="65"/>
      <c r="G1406" s="88"/>
    </row>
    <row r="1407" spans="1:7">
      <c r="A1407" s="66"/>
      <c r="B1407" s="66"/>
      <c r="C1407" s="66"/>
      <c r="D1407" s="66"/>
      <c r="E1407" s="66"/>
      <c r="F1407" s="67" t="s">
        <v>36</v>
      </c>
      <c r="G1407" s="93"/>
    </row>
    <row r="1408" spans="1:7" ht="15" thickBot="1">
      <c r="A1408" s="66"/>
      <c r="B1408" s="66"/>
      <c r="C1408" s="66"/>
      <c r="D1408" s="66"/>
      <c r="E1408" s="66"/>
      <c r="F1408" s="66"/>
      <c r="G1408" s="94"/>
    </row>
    <row r="1409" spans="1:7" ht="15" thickBot="1">
      <c r="B1409" s="72"/>
      <c r="C1409" s="72"/>
      <c r="D1409" s="72"/>
      <c r="E1409" s="73" t="s">
        <v>96</v>
      </c>
      <c r="F1409" s="74"/>
      <c r="G1409" s="96">
        <f>+ROUND(G1407+G1400+G1392+G1382,0)</f>
        <v>1383625</v>
      </c>
    </row>
    <row r="1410" spans="1:7" ht="15" thickBot="1">
      <c r="A1410" s="75" t="s">
        <v>97</v>
      </c>
      <c r="B1410" s="75"/>
      <c r="D1410" s="72"/>
      <c r="E1410" s="72"/>
      <c r="F1410" s="72"/>
      <c r="G1410" s="97"/>
    </row>
    <row r="1411" spans="1:7">
      <c r="A1411" s="76"/>
      <c r="B1411" s="77" t="s">
        <v>98</v>
      </c>
      <c r="C1411" s="77"/>
      <c r="D1411" s="77"/>
      <c r="E1411" s="89" t="s">
        <v>99</v>
      </c>
      <c r="F1411" s="78" t="s">
        <v>100</v>
      </c>
      <c r="G1411" s="98"/>
    </row>
    <row r="1412" spans="1:7">
      <c r="A1412" s="79" t="s">
        <v>23</v>
      </c>
      <c r="B1412" s="80"/>
      <c r="C1412" s="81"/>
      <c r="D1412" s="81"/>
      <c r="E1412" s="195">
        <v>0.23</v>
      </c>
      <c r="F1412" s="82">
        <f>+E1412*G1409</f>
        <v>318233.75</v>
      </c>
      <c r="G1412" s="99"/>
    </row>
    <row r="1413" spans="1:7">
      <c r="A1413" s="79" t="s">
        <v>101</v>
      </c>
      <c r="B1413" s="80"/>
      <c r="C1413" s="81"/>
      <c r="D1413" s="81"/>
      <c r="E1413" s="195">
        <v>0.02</v>
      </c>
      <c r="F1413" s="82">
        <f>+E1413*G1409</f>
        <v>27672.5</v>
      </c>
      <c r="G1413" s="99"/>
    </row>
    <row r="1414" spans="1:7" ht="15" thickBot="1">
      <c r="A1414" s="83" t="s">
        <v>24</v>
      </c>
      <c r="B1414" s="178"/>
      <c r="C1414" s="179"/>
      <c r="D1414" s="179"/>
      <c r="E1414" s="196">
        <v>0.05</v>
      </c>
      <c r="F1414" s="84">
        <f>+E1414*G1409</f>
        <v>69181.25</v>
      </c>
      <c r="G1414" s="100"/>
    </row>
    <row r="1415" spans="1:7" ht="15" thickBot="1">
      <c r="B1415" s="72"/>
      <c r="C1415" s="72"/>
      <c r="D1415" s="72"/>
      <c r="E1415" s="72"/>
      <c r="F1415" s="85" t="s">
        <v>102</v>
      </c>
      <c r="G1415" s="100">
        <f>SUM(F1412:F1414)</f>
        <v>415087.5</v>
      </c>
    </row>
    <row r="1416" spans="1:7" ht="15" thickBot="1">
      <c r="B1416" s="72"/>
      <c r="C1416" s="72"/>
      <c r="D1416" s="72"/>
      <c r="E1416" s="72"/>
      <c r="F1416" s="72"/>
      <c r="G1416" s="97"/>
    </row>
    <row r="1417" spans="1:7" ht="15" thickBot="1">
      <c r="D1417" s="72"/>
      <c r="E1417" s="74"/>
      <c r="F1417" s="74"/>
      <c r="G1417" s="101">
        <f>ROUND((G1409+G1415),0)</f>
        <v>1798713</v>
      </c>
    </row>
    <row r="1418" spans="1:7" ht="15" thickBot="1"/>
    <row r="1419" spans="1:7" ht="15" thickBot="1">
      <c r="A1419" s="257" t="s">
        <v>71</v>
      </c>
      <c r="B1419" s="258"/>
      <c r="C1419" s="258"/>
      <c r="D1419" s="258"/>
      <c r="E1419" s="258"/>
      <c r="F1419" s="258"/>
      <c r="G1419" s="259"/>
    </row>
    <row r="1420" spans="1:7">
      <c r="A1420" s="260" t="s">
        <v>72</v>
      </c>
      <c r="B1420" s="261"/>
      <c r="C1420" s="261"/>
      <c r="D1420" s="261"/>
      <c r="E1420" s="261"/>
      <c r="F1420" s="262"/>
      <c r="G1420" s="263"/>
    </row>
    <row r="1421" spans="1:7">
      <c r="A1421" s="266" t="s">
        <v>73</v>
      </c>
      <c r="B1421" s="268" t="s">
        <v>412</v>
      </c>
      <c r="C1421" s="269"/>
      <c r="D1421" s="269"/>
      <c r="E1421" s="269"/>
      <c r="F1421" s="270"/>
      <c r="G1421" s="264"/>
    </row>
    <row r="1422" spans="1:7">
      <c r="A1422" s="267"/>
      <c r="B1422" s="271"/>
      <c r="C1422" s="272"/>
      <c r="D1422" s="272"/>
      <c r="E1422" s="272"/>
      <c r="F1422" s="273"/>
      <c r="G1422" s="264"/>
    </row>
    <row r="1423" spans="1:7">
      <c r="A1423" s="56" t="s">
        <v>74</v>
      </c>
      <c r="B1423" s="274" t="str">
        <f>+PRESUPUESTO!B45</f>
        <v>MANTENIMIENTO DE TANQUES Y BOMBAS</v>
      </c>
      <c r="C1423" s="275"/>
      <c r="D1423" s="275"/>
      <c r="E1423" s="41">
        <f>+PRESUPUESTO!A45</f>
        <v>12</v>
      </c>
      <c r="F1423" s="58" t="s">
        <v>75</v>
      </c>
      <c r="G1423" s="264"/>
    </row>
    <row r="1424" spans="1:7">
      <c r="A1424" s="56" t="s">
        <v>76</v>
      </c>
      <c r="B1424" s="276" t="str">
        <f>+PRESUPUESTO!B47</f>
        <v>Mantenimiento de tanque elevado de 30 m3 (incluye requerimiento tecnico del agua)</v>
      </c>
      <c r="C1424" s="276"/>
      <c r="D1424" s="276"/>
      <c r="E1424" s="42">
        <f>+PRESUPUESTO!A47</f>
        <v>12.2</v>
      </c>
      <c r="F1424" s="43">
        <v>45407</v>
      </c>
      <c r="G1424" s="264"/>
    </row>
    <row r="1425" spans="1:7" ht="15" thickBot="1">
      <c r="A1425" s="59" t="s">
        <v>0</v>
      </c>
      <c r="B1425" s="197">
        <f>+E1424</f>
        <v>12.2</v>
      </c>
      <c r="C1425" s="60" t="s">
        <v>63</v>
      </c>
      <c r="D1425" s="86" t="str">
        <f>+PRESUPUESTO!C47</f>
        <v>und</v>
      </c>
      <c r="E1425" s="60" t="s">
        <v>77</v>
      </c>
      <c r="F1425" s="61">
        <f>+G1466</f>
        <v>2053814</v>
      </c>
      <c r="G1425" s="265"/>
    </row>
    <row r="1426" spans="1:7">
      <c r="A1426" s="279"/>
      <c r="B1426" s="280"/>
      <c r="C1426" s="280"/>
      <c r="D1426" s="280"/>
      <c r="E1426" s="280"/>
      <c r="F1426" s="280"/>
      <c r="G1426" s="281"/>
    </row>
    <row r="1427" spans="1:7" ht="15" thickBot="1">
      <c r="A1427" s="248" t="s">
        <v>78</v>
      </c>
      <c r="B1427" s="249"/>
      <c r="C1427" s="249"/>
      <c r="D1427" s="249"/>
      <c r="E1427" s="249"/>
      <c r="F1427" s="249"/>
      <c r="G1427" s="250"/>
    </row>
    <row r="1428" spans="1:7" ht="15" thickBot="1">
      <c r="A1428" s="227" t="s">
        <v>7</v>
      </c>
      <c r="B1428" s="228"/>
      <c r="C1428" s="228"/>
      <c r="D1428" s="62" t="s">
        <v>79</v>
      </c>
      <c r="E1428" s="63" t="s">
        <v>80</v>
      </c>
      <c r="F1428" s="63" t="s">
        <v>81</v>
      </c>
      <c r="G1428" s="90"/>
    </row>
    <row r="1429" spans="1:7">
      <c r="A1429" s="251" t="s">
        <v>159</v>
      </c>
      <c r="B1429" s="252"/>
      <c r="C1429" s="253"/>
      <c r="D1429" s="87"/>
      <c r="E1429" s="46" t="s">
        <v>160</v>
      </c>
      <c r="F1429" s="46">
        <v>1</v>
      </c>
      <c r="G1429" s="91">
        <f>0.1*G1449</f>
        <v>142714.28571428574</v>
      </c>
    </row>
    <row r="1430" spans="1:7">
      <c r="A1430" s="254"/>
      <c r="B1430" s="255"/>
      <c r="C1430" s="256"/>
      <c r="D1430" s="57"/>
      <c r="E1430" s="64"/>
      <c r="F1430" s="65"/>
      <c r="G1430" s="92"/>
    </row>
    <row r="1431" spans="1:7">
      <c r="A1431" s="66"/>
      <c r="B1431" s="66"/>
      <c r="C1431" s="66"/>
      <c r="D1431" s="66"/>
      <c r="E1431" s="66"/>
      <c r="F1431" s="67" t="s">
        <v>36</v>
      </c>
      <c r="G1431" s="93">
        <f>SUM(G1429:G1430)</f>
        <v>142714.28571428574</v>
      </c>
    </row>
    <row r="1432" spans="1:7" ht="15" thickBot="1">
      <c r="A1432" s="66"/>
      <c r="B1432" s="66"/>
      <c r="C1432" s="66"/>
      <c r="D1432" s="66"/>
      <c r="E1432" s="66"/>
      <c r="F1432" s="66"/>
      <c r="G1432" s="94"/>
    </row>
    <row r="1433" spans="1:7" ht="15" thickBot="1">
      <c r="A1433" s="235" t="s">
        <v>86</v>
      </c>
      <c r="B1433" s="236"/>
      <c r="C1433" s="236"/>
      <c r="D1433" s="236"/>
      <c r="E1433" s="236"/>
      <c r="F1433" s="236"/>
      <c r="G1433" s="237"/>
    </row>
    <row r="1434" spans="1:7" ht="15" thickBot="1">
      <c r="A1434" s="227" t="s">
        <v>7</v>
      </c>
      <c r="B1434" s="228"/>
      <c r="C1434" s="228"/>
      <c r="D1434" s="62" t="s">
        <v>63</v>
      </c>
      <c r="E1434" s="62" t="s">
        <v>5</v>
      </c>
      <c r="F1434" s="62" t="s">
        <v>2</v>
      </c>
      <c r="G1434" s="90"/>
    </row>
    <row r="1435" spans="1:7">
      <c r="A1435" s="229" t="s">
        <v>442</v>
      </c>
      <c r="B1435" s="230"/>
      <c r="C1435" s="231"/>
      <c r="D1435" s="102" t="s">
        <v>443</v>
      </c>
      <c r="E1435" s="103">
        <v>20000</v>
      </c>
      <c r="F1435" s="104">
        <v>0.5</v>
      </c>
      <c r="G1435" s="105">
        <f>+F1435*E1435</f>
        <v>10000</v>
      </c>
    </row>
    <row r="1436" spans="1:7">
      <c r="A1436" s="232"/>
      <c r="B1436" s="233"/>
      <c r="C1436" s="234"/>
      <c r="D1436" s="102"/>
      <c r="E1436" s="103"/>
      <c r="F1436" s="106"/>
      <c r="G1436" s="105"/>
    </row>
    <row r="1437" spans="1:7">
      <c r="A1437" s="232"/>
      <c r="B1437" s="233"/>
      <c r="C1437" s="234"/>
      <c r="D1437" s="102"/>
      <c r="E1437" s="103"/>
      <c r="F1437" s="106"/>
      <c r="G1437" s="105"/>
    </row>
    <row r="1438" spans="1:7">
      <c r="A1438" s="232"/>
      <c r="B1438" s="233"/>
      <c r="C1438" s="234"/>
      <c r="D1438" s="102"/>
      <c r="E1438" s="103"/>
      <c r="F1438" s="104"/>
      <c r="G1438" s="105"/>
    </row>
    <row r="1439" spans="1:7">
      <c r="A1439" s="65"/>
      <c r="B1439" s="65"/>
      <c r="C1439" s="65"/>
      <c r="D1439" s="69"/>
      <c r="E1439" s="53"/>
      <c r="F1439" s="68"/>
      <c r="G1439" s="88"/>
    </row>
    <row r="1440" spans="1:7">
      <c r="A1440" s="65"/>
      <c r="B1440" s="65"/>
      <c r="C1440" s="65"/>
      <c r="D1440" s="69"/>
      <c r="E1440" s="53"/>
      <c r="F1440" s="68"/>
      <c r="G1440" s="88"/>
    </row>
    <row r="1441" spans="1:7">
      <c r="A1441" s="66"/>
      <c r="B1441" s="66"/>
      <c r="C1441" s="66"/>
      <c r="D1441" s="66"/>
      <c r="E1441" s="66"/>
      <c r="F1441" s="67" t="s">
        <v>36</v>
      </c>
      <c r="G1441" s="88">
        <f>SUM(G1435:G1440)</f>
        <v>10000</v>
      </c>
    </row>
    <row r="1442" spans="1:7" ht="15" thickBot="1">
      <c r="A1442" s="66"/>
      <c r="B1442" s="66"/>
      <c r="C1442" s="66"/>
      <c r="D1442" s="66"/>
      <c r="E1442" s="66"/>
      <c r="F1442" s="66"/>
      <c r="G1442" s="94"/>
    </row>
    <row r="1443" spans="1:7" ht="15" thickBot="1">
      <c r="A1443" s="245" t="s">
        <v>87</v>
      </c>
      <c r="B1443" s="246"/>
      <c r="C1443" s="246"/>
      <c r="D1443" s="246"/>
      <c r="E1443" s="246"/>
      <c r="F1443" s="246"/>
      <c r="G1443" s="247"/>
    </row>
    <row r="1444" spans="1:7">
      <c r="A1444" s="70" t="s">
        <v>88</v>
      </c>
      <c r="B1444" s="71" t="s">
        <v>89</v>
      </c>
      <c r="C1444" s="71" t="s">
        <v>90</v>
      </c>
      <c r="D1444" s="71" t="s">
        <v>91</v>
      </c>
      <c r="E1444" s="71" t="s">
        <v>80</v>
      </c>
      <c r="F1444" s="71" t="s">
        <v>81</v>
      </c>
      <c r="G1444" s="95"/>
    </row>
    <row r="1445" spans="1:7">
      <c r="A1445" s="50" t="str">
        <f>+MO!$A$5</f>
        <v>Oficial</v>
      </c>
      <c r="B1445" s="53">
        <f>+MO!$B$7</f>
        <v>140000</v>
      </c>
      <c r="C1445" s="54">
        <v>1.85</v>
      </c>
      <c r="D1445" s="52">
        <f>SUM(B1445*C1445)</f>
        <v>259000</v>
      </c>
      <c r="E1445" s="53">
        <f>+D1445/8</f>
        <v>32375</v>
      </c>
      <c r="F1445" s="55">
        <v>0.35</v>
      </c>
      <c r="G1445" s="92">
        <f>+D1445/F1445</f>
        <v>740000</v>
      </c>
    </row>
    <row r="1446" spans="1:7">
      <c r="A1446" s="65" t="s">
        <v>384</v>
      </c>
      <c r="B1446" s="51">
        <f>+MO!$B$6*3</f>
        <v>130000</v>
      </c>
      <c r="C1446" s="54">
        <v>1.85</v>
      </c>
      <c r="D1446" s="52">
        <f>SUM(B1446*C1446)</f>
        <v>240500</v>
      </c>
      <c r="E1446" s="53">
        <f>+D1446/8</f>
        <v>30062.5</v>
      </c>
      <c r="F1446" s="55">
        <f>+F1445</f>
        <v>0.35</v>
      </c>
      <c r="G1446" s="92">
        <f>+D1446/F1446</f>
        <v>687142.85714285716</v>
      </c>
    </row>
    <row r="1447" spans="1:7">
      <c r="A1447" s="65"/>
      <c r="B1447" s="65"/>
      <c r="C1447" s="65"/>
      <c r="D1447" s="57"/>
      <c r="E1447" s="65"/>
      <c r="F1447" s="65"/>
      <c r="G1447" s="88"/>
    </row>
    <row r="1448" spans="1:7">
      <c r="A1448" s="65"/>
      <c r="B1448" s="65"/>
      <c r="C1448" s="65"/>
      <c r="D1448" s="57"/>
      <c r="E1448" s="65"/>
      <c r="F1448" s="65"/>
      <c r="G1448" s="88"/>
    </row>
    <row r="1449" spans="1:7">
      <c r="A1449" s="66"/>
      <c r="B1449" s="66"/>
      <c r="C1449" s="66"/>
      <c r="D1449" s="66"/>
      <c r="E1449" s="66"/>
      <c r="F1449" s="67" t="s">
        <v>36</v>
      </c>
      <c r="G1449" s="93">
        <f>SUM(G1445:G1448)</f>
        <v>1427142.8571428573</v>
      </c>
    </row>
    <row r="1450" spans="1:7" ht="15" thickBot="1">
      <c r="A1450" s="66"/>
      <c r="B1450" s="66"/>
      <c r="C1450" s="66"/>
      <c r="D1450" s="44"/>
      <c r="E1450" s="66"/>
      <c r="F1450" s="66"/>
      <c r="G1450" s="94"/>
    </row>
    <row r="1451" spans="1:7" ht="15" thickBot="1">
      <c r="A1451" s="238" t="s">
        <v>92</v>
      </c>
      <c r="B1451" s="239"/>
      <c r="C1451" s="239"/>
      <c r="D1451" s="239"/>
      <c r="E1451" s="239"/>
      <c r="F1451" s="239"/>
      <c r="G1451" s="240"/>
    </row>
    <row r="1452" spans="1:7" ht="15" thickBot="1">
      <c r="A1452" s="241" t="s">
        <v>93</v>
      </c>
      <c r="B1452" s="242"/>
      <c r="C1452" s="62" t="s">
        <v>64</v>
      </c>
      <c r="D1452" s="62" t="s">
        <v>94</v>
      </c>
      <c r="E1452" s="62" t="s">
        <v>95</v>
      </c>
      <c r="F1452" s="62" t="s">
        <v>81</v>
      </c>
      <c r="G1452" s="90"/>
    </row>
    <row r="1453" spans="1:7">
      <c r="A1453" s="243"/>
      <c r="B1453" s="244"/>
      <c r="C1453" s="45"/>
      <c r="D1453" s="46"/>
      <c r="E1453" s="46"/>
      <c r="F1453" s="47"/>
      <c r="G1453" s="91"/>
    </row>
    <row r="1454" spans="1:7">
      <c r="A1454" s="277"/>
      <c r="B1454" s="278"/>
      <c r="C1454" s="65"/>
      <c r="D1454" s="65"/>
      <c r="E1454" s="65"/>
      <c r="F1454" s="65"/>
      <c r="G1454" s="88"/>
    </row>
    <row r="1455" spans="1:7">
      <c r="A1455" s="277"/>
      <c r="B1455" s="278"/>
      <c r="C1455" s="65"/>
      <c r="D1455" s="65"/>
      <c r="E1455" s="65"/>
      <c r="F1455" s="65"/>
      <c r="G1455" s="88"/>
    </row>
    <row r="1456" spans="1:7">
      <c r="A1456" s="66"/>
      <c r="B1456" s="66"/>
      <c r="C1456" s="66"/>
      <c r="D1456" s="66"/>
      <c r="E1456" s="66"/>
      <c r="F1456" s="67" t="s">
        <v>36</v>
      </c>
      <c r="G1456" s="93"/>
    </row>
    <row r="1457" spans="1:7" ht="15" thickBot="1">
      <c r="A1457" s="66"/>
      <c r="B1457" s="66"/>
      <c r="C1457" s="66"/>
      <c r="D1457" s="66"/>
      <c r="E1457" s="66"/>
      <c r="F1457" s="66"/>
      <c r="G1457" s="94"/>
    </row>
    <row r="1458" spans="1:7" ht="15" thickBot="1">
      <c r="B1458" s="72"/>
      <c r="C1458" s="72"/>
      <c r="D1458" s="72"/>
      <c r="E1458" s="73" t="s">
        <v>96</v>
      </c>
      <c r="F1458" s="74"/>
      <c r="G1458" s="96">
        <f>+ROUND(G1456+G1449+G1441+G1431,0)</f>
        <v>1579857</v>
      </c>
    </row>
    <row r="1459" spans="1:7" ht="15" thickBot="1">
      <c r="A1459" s="75" t="s">
        <v>97</v>
      </c>
      <c r="B1459" s="75"/>
      <c r="D1459" s="72"/>
      <c r="E1459" s="72"/>
      <c r="F1459" s="72"/>
      <c r="G1459" s="97"/>
    </row>
    <row r="1460" spans="1:7">
      <c r="A1460" s="76"/>
      <c r="B1460" s="77" t="s">
        <v>98</v>
      </c>
      <c r="C1460" s="77"/>
      <c r="D1460" s="77"/>
      <c r="E1460" s="89" t="s">
        <v>99</v>
      </c>
      <c r="F1460" s="78" t="s">
        <v>100</v>
      </c>
      <c r="G1460" s="98"/>
    </row>
    <row r="1461" spans="1:7">
      <c r="A1461" s="79" t="s">
        <v>23</v>
      </c>
      <c r="B1461" s="80"/>
      <c r="C1461" s="81"/>
      <c r="D1461" s="81"/>
      <c r="E1461" s="195">
        <v>0.23</v>
      </c>
      <c r="F1461" s="82">
        <f>+E1461*G1458</f>
        <v>363367.11000000004</v>
      </c>
      <c r="G1461" s="99"/>
    </row>
    <row r="1462" spans="1:7">
      <c r="A1462" s="79" t="s">
        <v>101</v>
      </c>
      <c r="B1462" s="80"/>
      <c r="C1462" s="81"/>
      <c r="D1462" s="81"/>
      <c r="E1462" s="195">
        <v>0.02</v>
      </c>
      <c r="F1462" s="82">
        <f>+E1462*G1458</f>
        <v>31597.14</v>
      </c>
      <c r="G1462" s="99"/>
    </row>
    <row r="1463" spans="1:7" ht="15" thickBot="1">
      <c r="A1463" s="83" t="s">
        <v>24</v>
      </c>
      <c r="B1463" s="178"/>
      <c r="C1463" s="179"/>
      <c r="D1463" s="179"/>
      <c r="E1463" s="196">
        <v>0.05</v>
      </c>
      <c r="F1463" s="84">
        <f>+E1463*G1458</f>
        <v>78992.850000000006</v>
      </c>
      <c r="G1463" s="100"/>
    </row>
    <row r="1464" spans="1:7" ht="15" thickBot="1">
      <c r="B1464" s="72"/>
      <c r="C1464" s="72"/>
      <c r="D1464" s="72"/>
      <c r="E1464" s="72"/>
      <c r="F1464" s="85" t="s">
        <v>102</v>
      </c>
      <c r="G1464" s="100">
        <f>SUM(F1461:F1463)</f>
        <v>473957.10000000009</v>
      </c>
    </row>
    <row r="1465" spans="1:7" ht="15" thickBot="1">
      <c r="B1465" s="72"/>
      <c r="C1465" s="72"/>
      <c r="D1465" s="72"/>
      <c r="E1465" s="72"/>
      <c r="F1465" s="72"/>
      <c r="G1465" s="97"/>
    </row>
    <row r="1466" spans="1:7" ht="15" thickBot="1">
      <c r="D1466" s="72"/>
      <c r="E1466" s="74"/>
      <c r="F1466" s="74"/>
      <c r="G1466" s="101">
        <f>ROUND((G1458+G1464),0)</f>
        <v>2053814</v>
      </c>
    </row>
    <row r="1467" spans="1:7" ht="15" thickBot="1"/>
    <row r="1468" spans="1:7" ht="15" thickBot="1">
      <c r="A1468" s="257" t="s">
        <v>71</v>
      </c>
      <c r="B1468" s="258"/>
      <c r="C1468" s="258"/>
      <c r="D1468" s="258"/>
      <c r="E1468" s="258"/>
      <c r="F1468" s="258"/>
      <c r="G1468" s="259"/>
    </row>
    <row r="1469" spans="1:7">
      <c r="A1469" s="260" t="s">
        <v>72</v>
      </c>
      <c r="B1469" s="261"/>
      <c r="C1469" s="261"/>
      <c r="D1469" s="261"/>
      <c r="E1469" s="261"/>
      <c r="F1469" s="262"/>
      <c r="G1469" s="263"/>
    </row>
    <row r="1470" spans="1:7">
      <c r="A1470" s="266" t="s">
        <v>73</v>
      </c>
      <c r="B1470" s="268" t="s">
        <v>412</v>
      </c>
      <c r="C1470" s="269"/>
      <c r="D1470" s="269"/>
      <c r="E1470" s="269"/>
      <c r="F1470" s="270"/>
      <c r="G1470" s="264"/>
    </row>
    <row r="1471" spans="1:7">
      <c r="A1471" s="267"/>
      <c r="B1471" s="271"/>
      <c r="C1471" s="272"/>
      <c r="D1471" s="272"/>
      <c r="E1471" s="272"/>
      <c r="F1471" s="273"/>
      <c r="G1471" s="264"/>
    </row>
    <row r="1472" spans="1:7">
      <c r="A1472" s="56" t="s">
        <v>74</v>
      </c>
      <c r="B1472" s="274" t="str">
        <f>+PRESUPUESTO!B45</f>
        <v>MANTENIMIENTO DE TANQUES Y BOMBAS</v>
      </c>
      <c r="C1472" s="275"/>
      <c r="D1472" s="275"/>
      <c r="E1472" s="41">
        <f>+PRESUPUESTO!A45</f>
        <v>12</v>
      </c>
      <c r="F1472" s="58" t="s">
        <v>75</v>
      </c>
      <c r="G1472" s="264"/>
    </row>
    <row r="1473" spans="1:7" ht="28.75" customHeight="1">
      <c r="A1473" s="56" t="s">
        <v>76</v>
      </c>
      <c r="B1473" s="276" t="str">
        <f>+PRESUPUESTO!B48</f>
        <v>Mantenimiento de bombas hidraulicas</v>
      </c>
      <c r="C1473" s="276"/>
      <c r="D1473" s="276"/>
      <c r="E1473" s="42">
        <f>+PRESUPUESTO!A48</f>
        <v>12.3</v>
      </c>
      <c r="F1473" s="43">
        <v>45407</v>
      </c>
      <c r="G1473" s="264"/>
    </row>
    <row r="1474" spans="1:7" ht="15" thickBot="1">
      <c r="A1474" s="59" t="s">
        <v>0</v>
      </c>
      <c r="B1474" s="197">
        <f>+E1473</f>
        <v>12.3</v>
      </c>
      <c r="C1474" s="60" t="s">
        <v>63</v>
      </c>
      <c r="D1474" s="86" t="str">
        <f>+PRESUPUESTO!C48</f>
        <v>und</v>
      </c>
      <c r="E1474" s="60" t="s">
        <v>77</v>
      </c>
      <c r="F1474" s="61">
        <f>+G1515</f>
        <v>2380950</v>
      </c>
      <c r="G1474" s="265"/>
    </row>
    <row r="1475" spans="1:7">
      <c r="A1475" s="279"/>
      <c r="B1475" s="280"/>
      <c r="C1475" s="280"/>
      <c r="D1475" s="280"/>
      <c r="E1475" s="280"/>
      <c r="F1475" s="280"/>
      <c r="G1475" s="281"/>
    </row>
    <row r="1476" spans="1:7" ht="15" thickBot="1">
      <c r="A1476" s="248" t="s">
        <v>78</v>
      </c>
      <c r="B1476" s="249"/>
      <c r="C1476" s="249"/>
      <c r="D1476" s="249"/>
      <c r="E1476" s="249"/>
      <c r="F1476" s="249"/>
      <c r="G1476" s="250"/>
    </row>
    <row r="1477" spans="1:7" ht="15" thickBot="1">
      <c r="A1477" s="227" t="s">
        <v>7</v>
      </c>
      <c r="B1477" s="228"/>
      <c r="C1477" s="228"/>
      <c r="D1477" s="62" t="s">
        <v>79</v>
      </c>
      <c r="E1477" s="63" t="s">
        <v>80</v>
      </c>
      <c r="F1477" s="63" t="s">
        <v>81</v>
      </c>
      <c r="G1477" s="90"/>
    </row>
    <row r="1478" spans="1:7">
      <c r="A1478" s="251" t="s">
        <v>159</v>
      </c>
      <c r="B1478" s="252"/>
      <c r="C1478" s="253"/>
      <c r="D1478" s="87"/>
      <c r="E1478" s="46" t="s">
        <v>160</v>
      </c>
      <c r="F1478" s="46">
        <v>1</v>
      </c>
      <c r="G1478" s="91">
        <f>0.1*G1498</f>
        <v>166500</v>
      </c>
    </row>
    <row r="1479" spans="1:7">
      <c r="A1479" s="254"/>
      <c r="B1479" s="255"/>
      <c r="C1479" s="256"/>
      <c r="D1479" s="57"/>
      <c r="E1479" s="64"/>
      <c r="F1479" s="65"/>
      <c r="G1479" s="92"/>
    </row>
    <row r="1480" spans="1:7">
      <c r="A1480" s="66"/>
      <c r="B1480" s="66"/>
      <c r="C1480" s="66"/>
      <c r="D1480" s="66"/>
      <c r="E1480" s="66"/>
      <c r="F1480" s="67" t="s">
        <v>36</v>
      </c>
      <c r="G1480" s="93">
        <f>SUM(G1478:G1479)</f>
        <v>166500</v>
      </c>
    </row>
    <row r="1481" spans="1:7" ht="15" thickBot="1">
      <c r="A1481" s="66"/>
      <c r="B1481" s="66"/>
      <c r="C1481" s="66"/>
      <c r="D1481" s="66"/>
      <c r="E1481" s="66"/>
      <c r="F1481" s="66"/>
      <c r="G1481" s="94"/>
    </row>
    <row r="1482" spans="1:7" ht="15" thickBot="1">
      <c r="A1482" s="235" t="s">
        <v>86</v>
      </c>
      <c r="B1482" s="236"/>
      <c r="C1482" s="236"/>
      <c r="D1482" s="236"/>
      <c r="E1482" s="236"/>
      <c r="F1482" s="236"/>
      <c r="G1482" s="237"/>
    </row>
    <row r="1483" spans="1:7" ht="15" thickBot="1">
      <c r="A1483" s="227" t="s">
        <v>7</v>
      </c>
      <c r="B1483" s="228"/>
      <c r="C1483" s="228"/>
      <c r="D1483" s="62" t="s">
        <v>63</v>
      </c>
      <c r="E1483" s="62" t="s">
        <v>5</v>
      </c>
      <c r="F1483" s="62" t="s">
        <v>2</v>
      </c>
      <c r="G1483" s="90"/>
    </row>
    <row r="1484" spans="1:7">
      <c r="A1484" s="229"/>
      <c r="B1484" s="230"/>
      <c r="C1484" s="231"/>
      <c r="D1484" s="102"/>
      <c r="E1484" s="103"/>
      <c r="F1484" s="104"/>
      <c r="G1484" s="105"/>
    </row>
    <row r="1485" spans="1:7">
      <c r="A1485" s="232"/>
      <c r="B1485" s="233"/>
      <c r="C1485" s="234"/>
      <c r="D1485" s="102"/>
      <c r="E1485" s="103"/>
      <c r="F1485" s="106"/>
      <c r="G1485" s="105"/>
    </row>
    <row r="1486" spans="1:7">
      <c r="A1486" s="232"/>
      <c r="B1486" s="233"/>
      <c r="C1486" s="234"/>
      <c r="D1486" s="102"/>
      <c r="E1486" s="103"/>
      <c r="F1486" s="106"/>
      <c r="G1486" s="105"/>
    </row>
    <row r="1487" spans="1:7">
      <c r="A1487" s="232"/>
      <c r="B1487" s="233"/>
      <c r="C1487" s="234"/>
      <c r="D1487" s="102"/>
      <c r="E1487" s="103"/>
      <c r="F1487" s="104"/>
      <c r="G1487" s="105"/>
    </row>
    <row r="1488" spans="1:7">
      <c r="A1488" s="65"/>
      <c r="B1488" s="65"/>
      <c r="C1488" s="65"/>
      <c r="D1488" s="69"/>
      <c r="E1488" s="53"/>
      <c r="F1488" s="68"/>
      <c r="G1488" s="88"/>
    </row>
    <row r="1489" spans="1:7">
      <c r="A1489" s="65"/>
      <c r="B1489" s="65"/>
      <c r="C1489" s="65"/>
      <c r="D1489" s="69"/>
      <c r="E1489" s="53"/>
      <c r="F1489" s="68"/>
      <c r="G1489" s="88"/>
    </row>
    <row r="1490" spans="1:7">
      <c r="A1490" s="66"/>
      <c r="B1490" s="66"/>
      <c r="C1490" s="66"/>
      <c r="D1490" s="66"/>
      <c r="E1490" s="66"/>
      <c r="F1490" s="67" t="s">
        <v>36</v>
      </c>
      <c r="G1490" s="88">
        <f>SUM(G1484:G1489)</f>
        <v>0</v>
      </c>
    </row>
    <row r="1491" spans="1:7" ht="15" thickBot="1">
      <c r="A1491" s="66"/>
      <c r="B1491" s="66"/>
      <c r="C1491" s="66"/>
      <c r="D1491" s="66"/>
      <c r="E1491" s="66"/>
      <c r="F1491" s="66"/>
      <c r="G1491" s="94"/>
    </row>
    <row r="1492" spans="1:7" ht="15" thickBot="1">
      <c r="A1492" s="245" t="s">
        <v>87</v>
      </c>
      <c r="B1492" s="246"/>
      <c r="C1492" s="246"/>
      <c r="D1492" s="246"/>
      <c r="E1492" s="246"/>
      <c r="F1492" s="246"/>
      <c r="G1492" s="247"/>
    </row>
    <row r="1493" spans="1:7">
      <c r="A1493" s="70" t="s">
        <v>88</v>
      </c>
      <c r="B1493" s="71" t="s">
        <v>89</v>
      </c>
      <c r="C1493" s="71" t="s">
        <v>90</v>
      </c>
      <c r="D1493" s="71" t="s">
        <v>91</v>
      </c>
      <c r="E1493" s="71" t="s">
        <v>80</v>
      </c>
      <c r="F1493" s="71" t="s">
        <v>81</v>
      </c>
      <c r="G1493" s="95"/>
    </row>
    <row r="1494" spans="1:7">
      <c r="A1494" s="50" t="str">
        <f>+MO!$A$5</f>
        <v>Oficial</v>
      </c>
      <c r="B1494" s="53">
        <f>+MO!$B$7</f>
        <v>140000</v>
      </c>
      <c r="C1494" s="54">
        <v>1.85</v>
      </c>
      <c r="D1494" s="52">
        <f>SUM(B1494*C1494)</f>
        <v>259000</v>
      </c>
      <c r="E1494" s="53">
        <f>+D1494/8</f>
        <v>32375</v>
      </c>
      <c r="F1494" s="55">
        <v>0.3</v>
      </c>
      <c r="G1494" s="92">
        <f>+D1494/F1494</f>
        <v>863333.33333333337</v>
      </c>
    </row>
    <row r="1495" spans="1:7">
      <c r="A1495" s="65" t="s">
        <v>384</v>
      </c>
      <c r="B1495" s="51">
        <f>+MO!$B$6*3</f>
        <v>130000</v>
      </c>
      <c r="C1495" s="54">
        <v>1.85</v>
      </c>
      <c r="D1495" s="52">
        <f>SUM(B1495*C1495)</f>
        <v>240500</v>
      </c>
      <c r="E1495" s="53">
        <f>+D1495/8</f>
        <v>30062.5</v>
      </c>
      <c r="F1495" s="55">
        <f>+F1494</f>
        <v>0.3</v>
      </c>
      <c r="G1495" s="92">
        <f>+D1495/F1495</f>
        <v>801666.66666666674</v>
      </c>
    </row>
    <row r="1496" spans="1:7">
      <c r="A1496" s="65"/>
      <c r="B1496" s="65"/>
      <c r="C1496" s="65"/>
      <c r="D1496" s="57"/>
      <c r="E1496" s="65"/>
      <c r="F1496" s="65"/>
      <c r="G1496" s="88"/>
    </row>
    <row r="1497" spans="1:7">
      <c r="A1497" s="65"/>
      <c r="B1497" s="65"/>
      <c r="C1497" s="65"/>
      <c r="D1497" s="57"/>
      <c r="E1497" s="65"/>
      <c r="F1497" s="65"/>
      <c r="G1497" s="88"/>
    </row>
    <row r="1498" spans="1:7">
      <c r="A1498" s="66"/>
      <c r="B1498" s="66"/>
      <c r="C1498" s="66"/>
      <c r="D1498" s="66"/>
      <c r="E1498" s="66"/>
      <c r="F1498" s="67" t="s">
        <v>36</v>
      </c>
      <c r="G1498" s="93">
        <f>SUM(G1494:G1497)</f>
        <v>1665000</v>
      </c>
    </row>
    <row r="1499" spans="1:7" ht="15" thickBot="1">
      <c r="A1499" s="66"/>
      <c r="B1499" s="66"/>
      <c r="C1499" s="66"/>
      <c r="D1499" s="44"/>
      <c r="E1499" s="66"/>
      <c r="F1499" s="66"/>
      <c r="G1499" s="94"/>
    </row>
    <row r="1500" spans="1:7" ht="15" thickBot="1">
      <c r="A1500" s="238" t="s">
        <v>92</v>
      </c>
      <c r="B1500" s="239"/>
      <c r="C1500" s="239"/>
      <c r="D1500" s="239"/>
      <c r="E1500" s="239"/>
      <c r="F1500" s="239"/>
      <c r="G1500" s="240"/>
    </row>
    <row r="1501" spans="1:7" ht="15" thickBot="1">
      <c r="A1501" s="241" t="s">
        <v>93</v>
      </c>
      <c r="B1501" s="242"/>
      <c r="C1501" s="62" t="s">
        <v>64</v>
      </c>
      <c r="D1501" s="62" t="s">
        <v>94</v>
      </c>
      <c r="E1501" s="62" t="s">
        <v>95</v>
      </c>
      <c r="F1501" s="62" t="s">
        <v>81</v>
      </c>
      <c r="G1501" s="90"/>
    </row>
    <row r="1502" spans="1:7">
      <c r="A1502" s="243"/>
      <c r="B1502" s="244"/>
      <c r="C1502" s="45"/>
      <c r="D1502" s="46"/>
      <c r="E1502" s="46"/>
      <c r="F1502" s="47"/>
      <c r="G1502" s="91"/>
    </row>
    <row r="1503" spans="1:7">
      <c r="A1503" s="277"/>
      <c r="B1503" s="278"/>
      <c r="C1503" s="65"/>
      <c r="D1503" s="65"/>
      <c r="E1503" s="65"/>
      <c r="F1503" s="65"/>
      <c r="G1503" s="88"/>
    </row>
    <row r="1504" spans="1:7">
      <c r="A1504" s="277"/>
      <c r="B1504" s="278"/>
      <c r="C1504" s="65"/>
      <c r="D1504" s="65"/>
      <c r="E1504" s="65"/>
      <c r="F1504" s="65"/>
      <c r="G1504" s="88"/>
    </row>
    <row r="1505" spans="1:7">
      <c r="A1505" s="66"/>
      <c r="B1505" s="66"/>
      <c r="C1505" s="66"/>
      <c r="D1505" s="66"/>
      <c r="E1505" s="66"/>
      <c r="F1505" s="67" t="s">
        <v>36</v>
      </c>
      <c r="G1505" s="93"/>
    </row>
    <row r="1506" spans="1:7" ht="15" thickBot="1">
      <c r="A1506" s="66"/>
      <c r="B1506" s="66"/>
      <c r="C1506" s="66"/>
      <c r="D1506" s="66"/>
      <c r="E1506" s="66"/>
      <c r="F1506" s="66"/>
      <c r="G1506" s="94"/>
    </row>
    <row r="1507" spans="1:7" ht="15" thickBot="1">
      <c r="B1507" s="72"/>
      <c r="C1507" s="72"/>
      <c r="D1507" s="72"/>
      <c r="E1507" s="73" t="s">
        <v>96</v>
      </c>
      <c r="F1507" s="74"/>
      <c r="G1507" s="96">
        <f>+ROUND(G1505+G1498+G1490+G1480,0)</f>
        <v>1831500</v>
      </c>
    </row>
    <row r="1508" spans="1:7" ht="15" thickBot="1">
      <c r="A1508" s="75" t="s">
        <v>97</v>
      </c>
      <c r="B1508" s="75"/>
      <c r="D1508" s="72"/>
      <c r="E1508" s="72"/>
      <c r="F1508" s="72"/>
      <c r="G1508" s="97"/>
    </row>
    <row r="1509" spans="1:7">
      <c r="A1509" s="76"/>
      <c r="B1509" s="77" t="s">
        <v>98</v>
      </c>
      <c r="C1509" s="77"/>
      <c r="D1509" s="77"/>
      <c r="E1509" s="89" t="s">
        <v>99</v>
      </c>
      <c r="F1509" s="78" t="s">
        <v>100</v>
      </c>
      <c r="G1509" s="98"/>
    </row>
    <row r="1510" spans="1:7">
      <c r="A1510" s="79" t="s">
        <v>23</v>
      </c>
      <c r="B1510" s="80"/>
      <c r="C1510" s="81"/>
      <c r="D1510" s="81"/>
      <c r="E1510" s="195">
        <v>0.23</v>
      </c>
      <c r="F1510" s="82">
        <f>+E1510*G1507</f>
        <v>421245</v>
      </c>
      <c r="G1510" s="99"/>
    </row>
    <row r="1511" spans="1:7">
      <c r="A1511" s="79" t="s">
        <v>101</v>
      </c>
      <c r="B1511" s="80"/>
      <c r="C1511" s="81"/>
      <c r="D1511" s="81"/>
      <c r="E1511" s="195">
        <v>0.02</v>
      </c>
      <c r="F1511" s="82">
        <f>+E1511*G1507</f>
        <v>36630</v>
      </c>
      <c r="G1511" s="99"/>
    </row>
    <row r="1512" spans="1:7" ht="15" thickBot="1">
      <c r="A1512" s="83" t="s">
        <v>24</v>
      </c>
      <c r="B1512" s="178"/>
      <c r="C1512" s="179"/>
      <c r="D1512" s="179"/>
      <c r="E1512" s="196">
        <v>0.05</v>
      </c>
      <c r="F1512" s="84">
        <f>+E1512*G1507</f>
        <v>91575</v>
      </c>
      <c r="G1512" s="100"/>
    </row>
    <row r="1513" spans="1:7" ht="15" thickBot="1">
      <c r="B1513" s="72"/>
      <c r="C1513" s="72"/>
      <c r="D1513" s="72"/>
      <c r="E1513" s="72"/>
      <c r="F1513" s="85" t="s">
        <v>102</v>
      </c>
      <c r="G1513" s="100">
        <f>SUM(F1510:F1512)</f>
        <v>549450</v>
      </c>
    </row>
    <row r="1514" spans="1:7" ht="15" thickBot="1">
      <c r="B1514" s="72"/>
      <c r="C1514" s="72"/>
      <c r="D1514" s="72"/>
      <c r="E1514" s="72"/>
      <c r="F1514" s="72"/>
      <c r="G1514" s="97"/>
    </row>
    <row r="1515" spans="1:7" ht="15" thickBot="1">
      <c r="D1515" s="72"/>
      <c r="E1515" s="74"/>
      <c r="F1515" s="74"/>
      <c r="G1515" s="101">
        <f>ROUND((G1507+G1513),0)</f>
        <v>2380950</v>
      </c>
    </row>
    <row r="1516" spans="1:7" ht="15" thickBot="1">
      <c r="A1516" s="257" t="s">
        <v>71</v>
      </c>
      <c r="B1516" s="258"/>
      <c r="C1516" s="258"/>
      <c r="D1516" s="258"/>
      <c r="E1516" s="258"/>
      <c r="F1516" s="258"/>
      <c r="G1516" s="259"/>
    </row>
    <row r="1517" spans="1:7">
      <c r="A1517" s="260" t="s">
        <v>72</v>
      </c>
      <c r="B1517" s="261"/>
      <c r="C1517" s="261"/>
      <c r="D1517" s="261"/>
      <c r="E1517" s="261"/>
      <c r="F1517" s="262"/>
      <c r="G1517" s="263"/>
    </row>
    <row r="1518" spans="1:7">
      <c r="A1518" s="266" t="s">
        <v>73</v>
      </c>
      <c r="B1518" s="268" t="s">
        <v>412</v>
      </c>
      <c r="C1518" s="269"/>
      <c r="D1518" s="269"/>
      <c r="E1518" s="269"/>
      <c r="F1518" s="270"/>
      <c r="G1518" s="264"/>
    </row>
    <row r="1519" spans="1:7">
      <c r="A1519" s="267"/>
      <c r="B1519" s="271"/>
      <c r="C1519" s="272"/>
      <c r="D1519" s="272"/>
      <c r="E1519" s="272"/>
      <c r="F1519" s="273"/>
      <c r="G1519" s="264"/>
    </row>
    <row r="1520" spans="1:7">
      <c r="A1520" s="56" t="s">
        <v>74</v>
      </c>
      <c r="B1520" s="274" t="str">
        <f>+PRESUPUESTO!B49</f>
        <v>SOPORTE AIREACONDICIONADO</v>
      </c>
      <c r="C1520" s="275"/>
      <c r="D1520" s="275"/>
      <c r="E1520" s="41">
        <f>+PRESUPUESTO!A49</f>
        <v>13</v>
      </c>
      <c r="F1520" s="58" t="s">
        <v>75</v>
      </c>
      <c r="G1520" s="264"/>
    </row>
    <row r="1521" spans="1:7" ht="28.75" customHeight="1">
      <c r="A1521" s="56" t="s">
        <v>76</v>
      </c>
      <c r="B1521" s="276" t="str">
        <f>+PRESUPUESTO!B50</f>
        <v>Suministro e instalación de base para soporte de aireacondicionado.</v>
      </c>
      <c r="C1521" s="276"/>
      <c r="D1521" s="276"/>
      <c r="E1521" s="42">
        <f>+PRESUPUESTO!A50</f>
        <v>13.1</v>
      </c>
      <c r="F1521" s="43">
        <v>45407</v>
      </c>
      <c r="G1521" s="264"/>
    </row>
    <row r="1522" spans="1:7" ht="15" thickBot="1">
      <c r="A1522" s="59" t="s">
        <v>0</v>
      </c>
      <c r="B1522" s="197">
        <f>+E1521</f>
        <v>13.1</v>
      </c>
      <c r="C1522" s="60" t="s">
        <v>63</v>
      </c>
      <c r="D1522" s="86" t="str">
        <f>+PRESUPUESTO!C50</f>
        <v>und</v>
      </c>
      <c r="E1522" s="60" t="s">
        <v>77</v>
      </c>
      <c r="F1522" s="61">
        <f>+G1563</f>
        <v>711572</v>
      </c>
      <c r="G1522" s="265"/>
    </row>
    <row r="1523" spans="1:7">
      <c r="A1523" s="279"/>
      <c r="B1523" s="280"/>
      <c r="C1523" s="280"/>
      <c r="D1523" s="280"/>
      <c r="E1523" s="280"/>
      <c r="F1523" s="280"/>
      <c r="G1523" s="281"/>
    </row>
    <row r="1524" spans="1:7" ht="15" thickBot="1">
      <c r="A1524" s="248" t="s">
        <v>78</v>
      </c>
      <c r="B1524" s="249"/>
      <c r="C1524" s="249"/>
      <c r="D1524" s="249"/>
      <c r="E1524" s="249"/>
      <c r="F1524" s="249"/>
      <c r="G1524" s="250"/>
    </row>
    <row r="1525" spans="1:7" ht="15" thickBot="1">
      <c r="A1525" s="227" t="s">
        <v>7</v>
      </c>
      <c r="B1525" s="228"/>
      <c r="C1525" s="228"/>
      <c r="D1525" s="62" t="s">
        <v>79</v>
      </c>
      <c r="E1525" s="63" t="s">
        <v>80</v>
      </c>
      <c r="F1525" s="63" t="s">
        <v>81</v>
      </c>
      <c r="G1525" s="90"/>
    </row>
    <row r="1526" spans="1:7">
      <c r="A1526" s="251" t="s">
        <v>159</v>
      </c>
      <c r="B1526" s="252"/>
      <c r="C1526" s="253"/>
      <c r="D1526" s="87"/>
      <c r="E1526" s="46" t="s">
        <v>160</v>
      </c>
      <c r="F1526" s="46">
        <v>1</v>
      </c>
      <c r="G1526" s="91">
        <f>0.1*G1546</f>
        <v>12487.5</v>
      </c>
    </row>
    <row r="1527" spans="1:7">
      <c r="A1527" s="254"/>
      <c r="B1527" s="255"/>
      <c r="C1527" s="256"/>
      <c r="D1527" s="57"/>
      <c r="E1527" s="64"/>
      <c r="F1527" s="65"/>
      <c r="G1527" s="92"/>
    </row>
    <row r="1528" spans="1:7">
      <c r="A1528" s="66"/>
      <c r="B1528" s="66"/>
      <c r="C1528" s="66"/>
      <c r="D1528" s="66"/>
      <c r="E1528" s="66"/>
      <c r="F1528" s="67" t="s">
        <v>36</v>
      </c>
      <c r="G1528" s="93">
        <f>SUM(G1526:G1527)</f>
        <v>12487.5</v>
      </c>
    </row>
    <row r="1529" spans="1:7" ht="15" thickBot="1">
      <c r="A1529" s="66"/>
      <c r="B1529" s="66"/>
      <c r="C1529" s="66"/>
      <c r="D1529" s="66"/>
      <c r="E1529" s="66"/>
      <c r="F1529" s="66"/>
      <c r="G1529" s="94"/>
    </row>
    <row r="1530" spans="1:7" ht="15" thickBot="1">
      <c r="A1530" s="235" t="s">
        <v>86</v>
      </c>
      <c r="B1530" s="236"/>
      <c r="C1530" s="236"/>
      <c r="D1530" s="236"/>
      <c r="E1530" s="236"/>
      <c r="F1530" s="236"/>
      <c r="G1530" s="237"/>
    </row>
    <row r="1531" spans="1:7" ht="15" thickBot="1">
      <c r="A1531" s="227" t="s">
        <v>7</v>
      </c>
      <c r="B1531" s="228"/>
      <c r="C1531" s="228"/>
      <c r="D1531" s="62" t="s">
        <v>63</v>
      </c>
      <c r="E1531" s="62" t="s">
        <v>5</v>
      </c>
      <c r="F1531" s="62" t="s">
        <v>2</v>
      </c>
      <c r="G1531" s="90"/>
    </row>
    <row r="1532" spans="1:7">
      <c r="A1532" s="229" t="s">
        <v>444</v>
      </c>
      <c r="B1532" s="230"/>
      <c r="C1532" s="231"/>
      <c r="D1532" s="102" t="s">
        <v>127</v>
      </c>
      <c r="E1532" s="103">
        <v>410000</v>
      </c>
      <c r="F1532" s="104">
        <v>1</v>
      </c>
      <c r="G1532" s="105">
        <f>+F1532*E1532</f>
        <v>410000</v>
      </c>
    </row>
    <row r="1533" spans="1:7">
      <c r="A1533" s="232"/>
      <c r="B1533" s="233"/>
      <c r="C1533" s="234"/>
      <c r="D1533" s="102"/>
      <c r="E1533" s="103"/>
      <c r="F1533" s="106"/>
      <c r="G1533" s="105"/>
    </row>
    <row r="1534" spans="1:7">
      <c r="A1534" s="232"/>
      <c r="B1534" s="233"/>
      <c r="C1534" s="234"/>
      <c r="D1534" s="102"/>
      <c r="E1534" s="103"/>
      <c r="F1534" s="106"/>
      <c r="G1534" s="105"/>
    </row>
    <row r="1535" spans="1:7">
      <c r="A1535" s="232"/>
      <c r="B1535" s="233"/>
      <c r="C1535" s="234"/>
      <c r="D1535" s="102"/>
      <c r="E1535" s="103"/>
      <c r="F1535" s="104"/>
      <c r="G1535" s="105"/>
    </row>
    <row r="1536" spans="1:7">
      <c r="A1536" s="65"/>
      <c r="B1536" s="65"/>
      <c r="C1536" s="65"/>
      <c r="D1536" s="69"/>
      <c r="E1536" s="53"/>
      <c r="F1536" s="68"/>
      <c r="G1536" s="88"/>
    </row>
    <row r="1537" spans="1:7">
      <c r="A1537" s="65"/>
      <c r="B1537" s="65"/>
      <c r="C1537" s="65"/>
      <c r="D1537" s="69"/>
      <c r="E1537" s="53"/>
      <c r="F1537" s="68"/>
      <c r="G1537" s="88"/>
    </row>
    <row r="1538" spans="1:7">
      <c r="A1538" s="66"/>
      <c r="B1538" s="66"/>
      <c r="C1538" s="66"/>
      <c r="D1538" s="66"/>
      <c r="E1538" s="66"/>
      <c r="F1538" s="67" t="s">
        <v>36</v>
      </c>
      <c r="G1538" s="88">
        <f>SUM(G1532:G1537)</f>
        <v>410000</v>
      </c>
    </row>
    <row r="1539" spans="1:7" ht="15" thickBot="1">
      <c r="A1539" s="66"/>
      <c r="B1539" s="66"/>
      <c r="C1539" s="66"/>
      <c r="D1539" s="66"/>
      <c r="E1539" s="66"/>
      <c r="F1539" s="66"/>
      <c r="G1539" s="94"/>
    </row>
    <row r="1540" spans="1:7" ht="15" thickBot="1">
      <c r="A1540" s="245" t="s">
        <v>87</v>
      </c>
      <c r="B1540" s="246"/>
      <c r="C1540" s="246"/>
      <c r="D1540" s="246"/>
      <c r="E1540" s="246"/>
      <c r="F1540" s="246"/>
      <c r="G1540" s="247"/>
    </row>
    <row r="1541" spans="1:7">
      <c r="A1541" s="70" t="s">
        <v>88</v>
      </c>
      <c r="B1541" s="71" t="s">
        <v>89</v>
      </c>
      <c r="C1541" s="71" t="s">
        <v>90</v>
      </c>
      <c r="D1541" s="71" t="s">
        <v>91</v>
      </c>
      <c r="E1541" s="71" t="s">
        <v>80</v>
      </c>
      <c r="F1541" s="71" t="s">
        <v>81</v>
      </c>
      <c r="G1541" s="95"/>
    </row>
    <row r="1542" spans="1:7">
      <c r="A1542" s="50" t="str">
        <f>+MO!$A$5</f>
        <v>Oficial</v>
      </c>
      <c r="B1542" s="53">
        <f>+MO!$B$7</f>
        <v>140000</v>
      </c>
      <c r="C1542" s="54">
        <v>1.85</v>
      </c>
      <c r="D1542" s="52">
        <f>SUM(B1542*C1542)</f>
        <v>259000</v>
      </c>
      <c r="E1542" s="53">
        <f>+D1542/8</f>
        <v>32375</v>
      </c>
      <c r="F1542" s="55">
        <v>4</v>
      </c>
      <c r="G1542" s="92">
        <f>+D1542/F1542</f>
        <v>64750</v>
      </c>
    </row>
    <row r="1543" spans="1:7">
      <c r="A1543" s="65" t="s">
        <v>384</v>
      </c>
      <c r="B1543" s="51">
        <f>+MO!$B$6*3</f>
        <v>130000</v>
      </c>
      <c r="C1543" s="54">
        <v>1.85</v>
      </c>
      <c r="D1543" s="52">
        <f>SUM(B1543*C1543)</f>
        <v>240500</v>
      </c>
      <c r="E1543" s="53">
        <f>+D1543/8</f>
        <v>30062.5</v>
      </c>
      <c r="F1543" s="55">
        <f>+F1542</f>
        <v>4</v>
      </c>
      <c r="G1543" s="92">
        <f>+D1543/F1543</f>
        <v>60125</v>
      </c>
    </row>
    <row r="1544" spans="1:7">
      <c r="A1544" s="65"/>
      <c r="B1544" s="65"/>
      <c r="C1544" s="65"/>
      <c r="D1544" s="57"/>
      <c r="E1544" s="65"/>
      <c r="F1544" s="65"/>
      <c r="G1544" s="88"/>
    </row>
    <row r="1545" spans="1:7">
      <c r="A1545" s="65"/>
      <c r="B1545" s="65"/>
      <c r="C1545" s="65"/>
      <c r="D1545" s="57"/>
      <c r="E1545" s="65"/>
      <c r="F1545" s="65"/>
      <c r="G1545" s="88"/>
    </row>
    <row r="1546" spans="1:7">
      <c r="A1546" s="66"/>
      <c r="B1546" s="66"/>
      <c r="C1546" s="66"/>
      <c r="D1546" s="66"/>
      <c r="E1546" s="66"/>
      <c r="F1546" s="67" t="s">
        <v>36</v>
      </c>
      <c r="G1546" s="93">
        <f>SUM(G1542:G1545)</f>
        <v>124875</v>
      </c>
    </row>
    <row r="1547" spans="1:7" ht="15" thickBot="1">
      <c r="A1547" s="66"/>
      <c r="B1547" s="66"/>
      <c r="C1547" s="66"/>
      <c r="D1547" s="44"/>
      <c r="E1547" s="66"/>
      <c r="F1547" s="66"/>
      <c r="G1547" s="94"/>
    </row>
    <row r="1548" spans="1:7" ht="15" thickBot="1">
      <c r="A1548" s="238" t="s">
        <v>92</v>
      </c>
      <c r="B1548" s="239"/>
      <c r="C1548" s="239"/>
      <c r="D1548" s="239"/>
      <c r="E1548" s="239"/>
      <c r="F1548" s="239"/>
      <c r="G1548" s="240"/>
    </row>
    <row r="1549" spans="1:7" ht="15" thickBot="1">
      <c r="A1549" s="241" t="s">
        <v>93</v>
      </c>
      <c r="B1549" s="242"/>
      <c r="C1549" s="62" t="s">
        <v>64</v>
      </c>
      <c r="D1549" s="62" t="s">
        <v>94</v>
      </c>
      <c r="E1549" s="62" t="s">
        <v>95</v>
      </c>
      <c r="F1549" s="62" t="s">
        <v>81</v>
      </c>
      <c r="G1549" s="90"/>
    </row>
    <row r="1550" spans="1:7">
      <c r="A1550" s="243"/>
      <c r="B1550" s="244"/>
      <c r="C1550" s="45"/>
      <c r="D1550" s="46"/>
      <c r="E1550" s="46"/>
      <c r="F1550" s="47"/>
      <c r="G1550" s="91"/>
    </row>
    <row r="1551" spans="1:7">
      <c r="A1551" s="277"/>
      <c r="B1551" s="278"/>
      <c r="C1551" s="65"/>
      <c r="D1551" s="65"/>
      <c r="E1551" s="65"/>
      <c r="F1551" s="65"/>
      <c r="G1551" s="88"/>
    </row>
    <row r="1552" spans="1:7">
      <c r="A1552" s="277"/>
      <c r="B1552" s="278"/>
      <c r="C1552" s="65"/>
      <c r="D1552" s="65"/>
      <c r="E1552" s="65"/>
      <c r="F1552" s="65"/>
      <c r="G1552" s="88"/>
    </row>
    <row r="1553" spans="1:7">
      <c r="A1553" s="66"/>
      <c r="B1553" s="66"/>
      <c r="C1553" s="66"/>
      <c r="D1553" s="66"/>
      <c r="E1553" s="66"/>
      <c r="F1553" s="67" t="s">
        <v>36</v>
      </c>
      <c r="G1553" s="93"/>
    </row>
    <row r="1554" spans="1:7" ht="15" thickBot="1">
      <c r="A1554" s="66"/>
      <c r="B1554" s="66"/>
      <c r="C1554" s="66"/>
      <c r="D1554" s="66"/>
      <c r="E1554" s="66"/>
      <c r="F1554" s="66"/>
      <c r="G1554" s="94"/>
    </row>
    <row r="1555" spans="1:7" ht="15" thickBot="1">
      <c r="B1555" s="72"/>
      <c r="C1555" s="72"/>
      <c r="D1555" s="72"/>
      <c r="E1555" s="73" t="s">
        <v>96</v>
      </c>
      <c r="F1555" s="74"/>
      <c r="G1555" s="96">
        <f>+ROUND(G1553+G1546+G1538+G1528,0)</f>
        <v>547363</v>
      </c>
    </row>
    <row r="1556" spans="1:7" ht="15" thickBot="1">
      <c r="A1556" s="75" t="s">
        <v>97</v>
      </c>
      <c r="B1556" s="75"/>
      <c r="D1556" s="72"/>
      <c r="E1556" s="72"/>
      <c r="F1556" s="72"/>
      <c r="G1556" s="97"/>
    </row>
    <row r="1557" spans="1:7">
      <c r="A1557" s="76"/>
      <c r="B1557" s="77" t="s">
        <v>98</v>
      </c>
      <c r="C1557" s="77"/>
      <c r="D1557" s="77"/>
      <c r="E1557" s="89" t="s">
        <v>99</v>
      </c>
      <c r="F1557" s="78" t="s">
        <v>100</v>
      </c>
      <c r="G1557" s="98"/>
    </row>
    <row r="1558" spans="1:7">
      <c r="A1558" s="79" t="s">
        <v>23</v>
      </c>
      <c r="B1558" s="80"/>
      <c r="C1558" s="81"/>
      <c r="D1558" s="81"/>
      <c r="E1558" s="195">
        <v>0.23</v>
      </c>
      <c r="F1558" s="82">
        <f>+E1558*G1555</f>
        <v>125893.49</v>
      </c>
      <c r="G1558" s="99"/>
    </row>
    <row r="1559" spans="1:7">
      <c r="A1559" s="79" t="s">
        <v>101</v>
      </c>
      <c r="B1559" s="80"/>
      <c r="C1559" s="81"/>
      <c r="D1559" s="81"/>
      <c r="E1559" s="195">
        <v>0.02</v>
      </c>
      <c r="F1559" s="82">
        <f>+E1559*G1555</f>
        <v>10947.26</v>
      </c>
      <c r="G1559" s="99"/>
    </row>
    <row r="1560" spans="1:7" ht="15" thickBot="1">
      <c r="A1560" s="83" t="s">
        <v>24</v>
      </c>
      <c r="B1560" s="178"/>
      <c r="C1560" s="179"/>
      <c r="D1560" s="179"/>
      <c r="E1560" s="196">
        <v>0.05</v>
      </c>
      <c r="F1560" s="84">
        <f>+E1560*G1555</f>
        <v>27368.15</v>
      </c>
      <c r="G1560" s="100"/>
    </row>
    <row r="1561" spans="1:7" ht="15" thickBot="1">
      <c r="B1561" s="72"/>
      <c r="C1561" s="72"/>
      <c r="D1561" s="72"/>
      <c r="E1561" s="72"/>
      <c r="F1561" s="85" t="s">
        <v>102</v>
      </c>
      <c r="G1561" s="100">
        <f>SUM(F1558:F1560)</f>
        <v>164208.9</v>
      </c>
    </row>
    <row r="1562" spans="1:7" ht="15" thickBot="1">
      <c r="B1562" s="72"/>
      <c r="C1562" s="72"/>
      <c r="D1562" s="72"/>
      <c r="E1562" s="72"/>
      <c r="F1562" s="72"/>
      <c r="G1562" s="97"/>
    </row>
    <row r="1563" spans="1:7" ht="15" thickBot="1">
      <c r="D1563" s="72"/>
      <c r="E1563" s="74"/>
      <c r="F1563" s="74"/>
      <c r="G1563" s="101">
        <f>ROUND((G1555+G1561),0)</f>
        <v>711572</v>
      </c>
    </row>
  </sheetData>
  <mergeCells count="765">
    <mergeCell ref="A1534:C1534"/>
    <mergeCell ref="A1535:C1535"/>
    <mergeCell ref="A1540:G1540"/>
    <mergeCell ref="A1548:G1548"/>
    <mergeCell ref="A1549:B1549"/>
    <mergeCell ref="A1550:B1550"/>
    <mergeCell ref="A1551:B1551"/>
    <mergeCell ref="A1552:B1552"/>
    <mergeCell ref="A1523:G1523"/>
    <mergeCell ref="A1524:G1524"/>
    <mergeCell ref="A1525:C1525"/>
    <mergeCell ref="A1526:C1526"/>
    <mergeCell ref="A1527:C1527"/>
    <mergeCell ref="A1530:G1530"/>
    <mergeCell ref="A1531:C1531"/>
    <mergeCell ref="A1532:C1532"/>
    <mergeCell ref="A1533:C1533"/>
    <mergeCell ref="A1304:G1304"/>
    <mergeCell ref="A1305:B1305"/>
    <mergeCell ref="A1306:B1306"/>
    <mergeCell ref="A1307:B1307"/>
    <mergeCell ref="A1308:B1308"/>
    <mergeCell ref="A1516:G1516"/>
    <mergeCell ref="A1517:F1517"/>
    <mergeCell ref="G1517:G1522"/>
    <mergeCell ref="A1518:A1519"/>
    <mergeCell ref="B1518:F1519"/>
    <mergeCell ref="B1520:D1520"/>
    <mergeCell ref="B1521:D1521"/>
    <mergeCell ref="A1353:G1353"/>
    <mergeCell ref="A1354:B1354"/>
    <mergeCell ref="A1428:C1428"/>
    <mergeCell ref="A1371:F1371"/>
    <mergeCell ref="G1371:G1376"/>
    <mergeCell ref="A1372:A1373"/>
    <mergeCell ref="B1372:F1373"/>
    <mergeCell ref="B1374:D1374"/>
    <mergeCell ref="B1375:D1375"/>
    <mergeCell ref="A1377:G1377"/>
    <mergeCell ref="A1378:G1378"/>
    <mergeCell ref="A1379:C1379"/>
    <mergeCell ref="A1282:C1282"/>
    <mergeCell ref="A1283:C1283"/>
    <mergeCell ref="A1286:G1286"/>
    <mergeCell ref="A1287:C1287"/>
    <mergeCell ref="A1288:C1288"/>
    <mergeCell ref="A1289:C1289"/>
    <mergeCell ref="A1290:C1290"/>
    <mergeCell ref="A1291:C1291"/>
    <mergeCell ref="A1296:G1296"/>
    <mergeCell ref="A1273:F1273"/>
    <mergeCell ref="G1273:G1278"/>
    <mergeCell ref="A1274:A1275"/>
    <mergeCell ref="B1274:F1275"/>
    <mergeCell ref="B1276:D1276"/>
    <mergeCell ref="B1277:D1277"/>
    <mergeCell ref="A1279:G1279"/>
    <mergeCell ref="A1280:G1280"/>
    <mergeCell ref="A1281:C1281"/>
    <mergeCell ref="A1241:C1241"/>
    <mergeCell ref="A1242:C1242"/>
    <mergeCell ref="A1247:G1247"/>
    <mergeCell ref="A1255:G1255"/>
    <mergeCell ref="A1256:B1256"/>
    <mergeCell ref="A1257:B1257"/>
    <mergeCell ref="A1258:B1258"/>
    <mergeCell ref="A1259:B1259"/>
    <mergeCell ref="A1272:G1272"/>
    <mergeCell ref="A1230:G1230"/>
    <mergeCell ref="A1231:G1231"/>
    <mergeCell ref="A1232:C1232"/>
    <mergeCell ref="A1233:C1233"/>
    <mergeCell ref="A1234:C1234"/>
    <mergeCell ref="A1237:G1237"/>
    <mergeCell ref="A1238:C1238"/>
    <mergeCell ref="A1239:C1239"/>
    <mergeCell ref="A1240:C1240"/>
    <mergeCell ref="A765:G765"/>
    <mergeCell ref="A766:B766"/>
    <mergeCell ref="A767:B767"/>
    <mergeCell ref="A768:B768"/>
    <mergeCell ref="A769:B769"/>
    <mergeCell ref="A1223:G1223"/>
    <mergeCell ref="A1224:F1224"/>
    <mergeCell ref="G1224:G1229"/>
    <mergeCell ref="A1225:A1226"/>
    <mergeCell ref="B1225:F1226"/>
    <mergeCell ref="B1227:D1227"/>
    <mergeCell ref="B1228:D1228"/>
    <mergeCell ref="A838:G838"/>
    <mergeCell ref="A839:G839"/>
    <mergeCell ref="A791:C791"/>
    <mergeCell ref="A792:C792"/>
    <mergeCell ref="A816:B816"/>
    <mergeCell ref="A817:B817"/>
    <mergeCell ref="A790:G790"/>
    <mergeCell ref="A783:F783"/>
    <mergeCell ref="G783:G788"/>
    <mergeCell ref="A784:A785"/>
    <mergeCell ref="B784:F785"/>
    <mergeCell ref="B786:D786"/>
    <mergeCell ref="A744:C744"/>
    <mergeCell ref="A745:C745"/>
    <mergeCell ref="A748:G748"/>
    <mergeCell ref="A749:C749"/>
    <mergeCell ref="A750:C750"/>
    <mergeCell ref="A757:G757"/>
    <mergeCell ref="A735:F735"/>
    <mergeCell ref="G735:G740"/>
    <mergeCell ref="A736:A737"/>
    <mergeCell ref="B736:F737"/>
    <mergeCell ref="B738:D738"/>
    <mergeCell ref="B739:D739"/>
    <mergeCell ref="A741:G741"/>
    <mergeCell ref="A742:G742"/>
    <mergeCell ref="A743:C743"/>
    <mergeCell ref="A703:C703"/>
    <mergeCell ref="A704:C704"/>
    <mergeCell ref="A709:G709"/>
    <mergeCell ref="A717:G717"/>
    <mergeCell ref="A718:B718"/>
    <mergeCell ref="A719:B719"/>
    <mergeCell ref="A720:B720"/>
    <mergeCell ref="A721:B721"/>
    <mergeCell ref="A734:G734"/>
    <mergeCell ref="A692:G692"/>
    <mergeCell ref="A693:G693"/>
    <mergeCell ref="A694:C694"/>
    <mergeCell ref="A695:C695"/>
    <mergeCell ref="A696:C696"/>
    <mergeCell ref="A699:G699"/>
    <mergeCell ref="A700:C700"/>
    <mergeCell ref="A701:C701"/>
    <mergeCell ref="A702:C702"/>
    <mergeCell ref="A668:G668"/>
    <mergeCell ref="A669:B669"/>
    <mergeCell ref="A670:B670"/>
    <mergeCell ref="A671:B671"/>
    <mergeCell ref="A672:B672"/>
    <mergeCell ref="A685:G685"/>
    <mergeCell ref="A686:F686"/>
    <mergeCell ref="G686:G691"/>
    <mergeCell ref="A687:A688"/>
    <mergeCell ref="B687:F688"/>
    <mergeCell ref="B689:D689"/>
    <mergeCell ref="B690:D690"/>
    <mergeCell ref="A646:C646"/>
    <mergeCell ref="A647:C647"/>
    <mergeCell ref="A650:G650"/>
    <mergeCell ref="A651:C651"/>
    <mergeCell ref="A652:C652"/>
    <mergeCell ref="A653:C653"/>
    <mergeCell ref="A654:C654"/>
    <mergeCell ref="A655:C655"/>
    <mergeCell ref="A660:G660"/>
    <mergeCell ref="A637:F637"/>
    <mergeCell ref="G637:G642"/>
    <mergeCell ref="A638:A639"/>
    <mergeCell ref="B638:F639"/>
    <mergeCell ref="B640:D640"/>
    <mergeCell ref="B641:D641"/>
    <mergeCell ref="A643:G643"/>
    <mergeCell ref="A644:G644"/>
    <mergeCell ref="A645:C645"/>
    <mergeCell ref="A605:C605"/>
    <mergeCell ref="A606:C606"/>
    <mergeCell ref="A611:G611"/>
    <mergeCell ref="A619:G619"/>
    <mergeCell ref="A620:B620"/>
    <mergeCell ref="A621:B621"/>
    <mergeCell ref="A622:B622"/>
    <mergeCell ref="A623:B623"/>
    <mergeCell ref="A636:G636"/>
    <mergeCell ref="A594:G594"/>
    <mergeCell ref="A595:G595"/>
    <mergeCell ref="A596:C596"/>
    <mergeCell ref="A597:C597"/>
    <mergeCell ref="A598:C598"/>
    <mergeCell ref="A601:G601"/>
    <mergeCell ref="A602:C602"/>
    <mergeCell ref="A603:C603"/>
    <mergeCell ref="A604:C604"/>
    <mergeCell ref="A570:G570"/>
    <mergeCell ref="A571:B571"/>
    <mergeCell ref="A572:B572"/>
    <mergeCell ref="A573:B573"/>
    <mergeCell ref="A574:B574"/>
    <mergeCell ref="A587:G587"/>
    <mergeCell ref="A588:F588"/>
    <mergeCell ref="G588:G593"/>
    <mergeCell ref="A589:A590"/>
    <mergeCell ref="B589:F590"/>
    <mergeCell ref="B591:D591"/>
    <mergeCell ref="B592:D592"/>
    <mergeCell ref="A548:C548"/>
    <mergeCell ref="A549:C549"/>
    <mergeCell ref="A552:G552"/>
    <mergeCell ref="A553:C553"/>
    <mergeCell ref="A554:C554"/>
    <mergeCell ref="A555:C555"/>
    <mergeCell ref="A556:C556"/>
    <mergeCell ref="A557:C557"/>
    <mergeCell ref="A562:G562"/>
    <mergeCell ref="A539:F539"/>
    <mergeCell ref="G539:G544"/>
    <mergeCell ref="A540:A541"/>
    <mergeCell ref="B540:F541"/>
    <mergeCell ref="B542:D542"/>
    <mergeCell ref="B543:D543"/>
    <mergeCell ref="A545:G545"/>
    <mergeCell ref="A546:G546"/>
    <mergeCell ref="A547:C547"/>
    <mergeCell ref="A507:C507"/>
    <mergeCell ref="A508:C508"/>
    <mergeCell ref="A513:G513"/>
    <mergeCell ref="A521:G521"/>
    <mergeCell ref="A522:B522"/>
    <mergeCell ref="A523:B523"/>
    <mergeCell ref="A524:B524"/>
    <mergeCell ref="A525:B525"/>
    <mergeCell ref="A538:G538"/>
    <mergeCell ref="A496:G496"/>
    <mergeCell ref="A497:G497"/>
    <mergeCell ref="A498:C498"/>
    <mergeCell ref="A499:C499"/>
    <mergeCell ref="A500:C500"/>
    <mergeCell ref="A503:G503"/>
    <mergeCell ref="A504:C504"/>
    <mergeCell ref="A505:C505"/>
    <mergeCell ref="A506:C506"/>
    <mergeCell ref="A475:B475"/>
    <mergeCell ref="A476:B476"/>
    <mergeCell ref="A489:G489"/>
    <mergeCell ref="A490:F490"/>
    <mergeCell ref="G490:G495"/>
    <mergeCell ref="A491:A492"/>
    <mergeCell ref="B491:F492"/>
    <mergeCell ref="B493:D493"/>
    <mergeCell ref="B494:D494"/>
    <mergeCell ref="A456:C456"/>
    <mergeCell ref="A457:C457"/>
    <mergeCell ref="A473:B473"/>
    <mergeCell ref="A474:B474"/>
    <mergeCell ref="A440:G440"/>
    <mergeCell ref="A441:F441"/>
    <mergeCell ref="G441:G446"/>
    <mergeCell ref="A442:A443"/>
    <mergeCell ref="B442:F443"/>
    <mergeCell ref="B444:D444"/>
    <mergeCell ref="B445:D445"/>
    <mergeCell ref="A447:G447"/>
    <mergeCell ref="A448:G448"/>
    <mergeCell ref="A450:C450"/>
    <mergeCell ref="A451:C451"/>
    <mergeCell ref="A454:G454"/>
    <mergeCell ref="A458:C458"/>
    <mergeCell ref="A459:C459"/>
    <mergeCell ref="A464:G464"/>
    <mergeCell ref="A472:G472"/>
    <mergeCell ref="A449:C449"/>
    <mergeCell ref="A455:C455"/>
    <mergeCell ref="A360:C360"/>
    <mergeCell ref="A361:C361"/>
    <mergeCell ref="A366:G366"/>
    <mergeCell ref="A374:G374"/>
    <mergeCell ref="A375:B375"/>
    <mergeCell ref="A376:B376"/>
    <mergeCell ref="A377:B377"/>
    <mergeCell ref="A378:B378"/>
    <mergeCell ref="A391:G391"/>
    <mergeCell ref="A392:F392"/>
    <mergeCell ref="G392:G397"/>
    <mergeCell ref="A393:A394"/>
    <mergeCell ref="B393:F394"/>
    <mergeCell ref="B395:D395"/>
    <mergeCell ref="B396:D396"/>
    <mergeCell ref="A398:G398"/>
    <mergeCell ref="A399:G399"/>
    <mergeCell ref="A400:C400"/>
    <mergeCell ref="A401:C401"/>
    <mergeCell ref="A402:C402"/>
    <mergeCell ref="A405:G405"/>
    <mergeCell ref="A406:C406"/>
    <mergeCell ref="A407:C407"/>
    <mergeCell ref="A408:C408"/>
    <mergeCell ref="A106:G106"/>
    <mergeCell ref="A342:G342"/>
    <mergeCell ref="A343:F343"/>
    <mergeCell ref="G343:G348"/>
    <mergeCell ref="A344:A345"/>
    <mergeCell ref="B344:F345"/>
    <mergeCell ref="B346:D346"/>
    <mergeCell ref="B347:D347"/>
    <mergeCell ref="A349:G349"/>
    <mergeCell ref="A107:G107"/>
    <mergeCell ref="A109:C109"/>
    <mergeCell ref="A110:C110"/>
    <mergeCell ref="A108:C108"/>
    <mergeCell ref="A113:G113"/>
    <mergeCell ref="A114:C114"/>
    <mergeCell ref="A115:C115"/>
    <mergeCell ref="B149:F150"/>
    <mergeCell ref="B151:D151"/>
    <mergeCell ref="A409:C409"/>
    <mergeCell ref="A410:C410"/>
    <mergeCell ref="A415:G415"/>
    <mergeCell ref="A423:G423"/>
    <mergeCell ref="A424:B424"/>
    <mergeCell ref="A425:B425"/>
    <mergeCell ref="A426:B426"/>
    <mergeCell ref="A427:B427"/>
    <mergeCell ref="A116:C116"/>
    <mergeCell ref="A117:C117"/>
    <mergeCell ref="A118:C118"/>
    <mergeCell ref="A166:C166"/>
    <mergeCell ref="A171:G171"/>
    <mergeCell ref="A165:C165"/>
    <mergeCell ref="A131:G131"/>
    <mergeCell ref="A123:G123"/>
    <mergeCell ref="A132:B132"/>
    <mergeCell ref="A133:B133"/>
    <mergeCell ref="A134:B134"/>
    <mergeCell ref="A135:B135"/>
    <mergeCell ref="A147:G147"/>
    <mergeCell ref="A148:F148"/>
    <mergeCell ref="G148:G153"/>
    <mergeCell ref="A149:A150"/>
    <mergeCell ref="B152:D152"/>
    <mergeCell ref="A204:C204"/>
    <mergeCell ref="A205:C205"/>
    <mergeCell ref="A206:C206"/>
    <mergeCell ref="A209:G209"/>
    <mergeCell ref="A210:C210"/>
    <mergeCell ref="A211:C211"/>
    <mergeCell ref="A212:C212"/>
    <mergeCell ref="A179:G179"/>
    <mergeCell ref="A180:B180"/>
    <mergeCell ref="A181:B181"/>
    <mergeCell ref="A182:B182"/>
    <mergeCell ref="A183:B183"/>
    <mergeCell ref="A195:G195"/>
    <mergeCell ref="A196:F196"/>
    <mergeCell ref="A358:C358"/>
    <mergeCell ref="A359:C359"/>
    <mergeCell ref="A276:G276"/>
    <mergeCell ref="A277:B277"/>
    <mergeCell ref="A278:B278"/>
    <mergeCell ref="A279:B279"/>
    <mergeCell ref="A280:B280"/>
    <mergeCell ref="A244:G244"/>
    <mergeCell ref="A245:F245"/>
    <mergeCell ref="G245:G250"/>
    <mergeCell ref="A246:A247"/>
    <mergeCell ref="B246:F247"/>
    <mergeCell ref="B248:D248"/>
    <mergeCell ref="B249:D249"/>
    <mergeCell ref="A251:G251"/>
    <mergeCell ref="A252:G252"/>
    <mergeCell ref="A253:C253"/>
    <mergeCell ref="A254:C254"/>
    <mergeCell ref="A255:C255"/>
    <mergeCell ref="A258:G258"/>
    <mergeCell ref="A259:C259"/>
    <mergeCell ref="A260:C260"/>
    <mergeCell ref="A261:C261"/>
    <mergeCell ref="A262:C262"/>
    <mergeCell ref="A889:C889"/>
    <mergeCell ref="A890:C890"/>
    <mergeCell ref="A887:G887"/>
    <mergeCell ref="A888:G888"/>
    <mergeCell ref="A328:B328"/>
    <mergeCell ref="A329:B329"/>
    <mergeCell ref="A782:G782"/>
    <mergeCell ref="A293:G293"/>
    <mergeCell ref="A294:F294"/>
    <mergeCell ref="G294:G299"/>
    <mergeCell ref="A295:A296"/>
    <mergeCell ref="B295:F296"/>
    <mergeCell ref="B297:D297"/>
    <mergeCell ref="B298:D298"/>
    <mergeCell ref="A300:G300"/>
    <mergeCell ref="A301:G301"/>
    <mergeCell ref="A302:C302"/>
    <mergeCell ref="A303:C303"/>
    <mergeCell ref="A304:C304"/>
    <mergeCell ref="A307:G307"/>
    <mergeCell ref="A350:G350"/>
    <mergeCell ref="A351:C351"/>
    <mergeCell ref="A352:C352"/>
    <mergeCell ref="A353:C353"/>
    <mergeCell ref="A891:C891"/>
    <mergeCell ref="A894:G894"/>
    <mergeCell ref="A848:C848"/>
    <mergeCell ref="A849:C849"/>
    <mergeCell ref="A850:C850"/>
    <mergeCell ref="A842:C842"/>
    <mergeCell ref="A840:C840"/>
    <mergeCell ref="A841:C841"/>
    <mergeCell ref="A845:G845"/>
    <mergeCell ref="A846:C846"/>
    <mergeCell ref="A847:C847"/>
    <mergeCell ref="A855:G855"/>
    <mergeCell ref="A863:G863"/>
    <mergeCell ref="A864:B864"/>
    <mergeCell ref="A865:B865"/>
    <mergeCell ref="A866:B866"/>
    <mergeCell ref="A867:B867"/>
    <mergeCell ref="A880:G880"/>
    <mergeCell ref="A881:F881"/>
    <mergeCell ref="G881:G886"/>
    <mergeCell ref="A882:A883"/>
    <mergeCell ref="B882:F883"/>
    <mergeCell ref="B884:D884"/>
    <mergeCell ref="B885:D885"/>
    <mergeCell ref="A904:G904"/>
    <mergeCell ref="A929:G929"/>
    <mergeCell ref="A899:C899"/>
    <mergeCell ref="A895:C895"/>
    <mergeCell ref="A896:C896"/>
    <mergeCell ref="A897:C897"/>
    <mergeCell ref="A898:C898"/>
    <mergeCell ref="A912:G912"/>
    <mergeCell ref="A913:B913"/>
    <mergeCell ref="A914:B914"/>
    <mergeCell ref="A915:B915"/>
    <mergeCell ref="A916:B916"/>
    <mergeCell ref="A939:C939"/>
    <mergeCell ref="A940:C940"/>
    <mergeCell ref="A943:G943"/>
    <mergeCell ref="A978:G978"/>
    <mergeCell ref="A986:G986"/>
    <mergeCell ref="A961:G961"/>
    <mergeCell ref="A965:B965"/>
    <mergeCell ref="A979:F979"/>
    <mergeCell ref="G979:G984"/>
    <mergeCell ref="A980:A981"/>
    <mergeCell ref="B980:F981"/>
    <mergeCell ref="B982:D982"/>
    <mergeCell ref="B983:D983"/>
    <mergeCell ref="A985:G985"/>
    <mergeCell ref="A944:C944"/>
    <mergeCell ref="A945:C945"/>
    <mergeCell ref="A946:C946"/>
    <mergeCell ref="A947:C947"/>
    <mergeCell ref="A948:C948"/>
    <mergeCell ref="A953:G953"/>
    <mergeCell ref="A962:B962"/>
    <mergeCell ref="A963:B963"/>
    <mergeCell ref="A964:B964"/>
    <mergeCell ref="A930:F930"/>
    <mergeCell ref="G930:G935"/>
    <mergeCell ref="A931:A932"/>
    <mergeCell ref="B931:F932"/>
    <mergeCell ref="B933:D933"/>
    <mergeCell ref="B934:D934"/>
    <mergeCell ref="A936:G936"/>
    <mergeCell ref="A937:G937"/>
    <mergeCell ref="A938:C938"/>
    <mergeCell ref="A989:C989"/>
    <mergeCell ref="A992:G992"/>
    <mergeCell ref="A993:C993"/>
    <mergeCell ref="A994:C994"/>
    <mergeCell ref="A995:C995"/>
    <mergeCell ref="A996:C996"/>
    <mergeCell ref="A997:C997"/>
    <mergeCell ref="A1002:G1002"/>
    <mergeCell ref="A987:C987"/>
    <mergeCell ref="A988:C988"/>
    <mergeCell ref="A1010:G1010"/>
    <mergeCell ref="A1035:G1035"/>
    <mergeCell ref="A1011:B1011"/>
    <mergeCell ref="A1012:B1012"/>
    <mergeCell ref="A1013:B1013"/>
    <mergeCell ref="A1014:B1014"/>
    <mergeCell ref="A1027:G1027"/>
    <mergeCell ref="A1028:F1028"/>
    <mergeCell ref="G1028:G1033"/>
    <mergeCell ref="A1029:A1030"/>
    <mergeCell ref="B1029:F1030"/>
    <mergeCell ref="B1031:D1031"/>
    <mergeCell ref="B1032:D1032"/>
    <mergeCell ref="A1034:G1034"/>
    <mergeCell ref="A1085:C1085"/>
    <mergeCell ref="A1086:C1086"/>
    <mergeCell ref="A1087:C1087"/>
    <mergeCell ref="A1051:G1051"/>
    <mergeCell ref="A1059:G1059"/>
    <mergeCell ref="A1060:B1060"/>
    <mergeCell ref="A1061:B1061"/>
    <mergeCell ref="A1062:B1062"/>
    <mergeCell ref="A1063:B1063"/>
    <mergeCell ref="A1076:G1076"/>
    <mergeCell ref="A1077:F1077"/>
    <mergeCell ref="G1077:G1082"/>
    <mergeCell ref="A1078:A1079"/>
    <mergeCell ref="B1078:F1079"/>
    <mergeCell ref="B1080:D1080"/>
    <mergeCell ref="B1081:D1081"/>
    <mergeCell ref="A1083:G1083"/>
    <mergeCell ref="A1084:G1084"/>
    <mergeCell ref="A1125:G1125"/>
    <mergeCell ref="A1132:G1132"/>
    <mergeCell ref="A1111:B1111"/>
    <mergeCell ref="A1112:B1112"/>
    <mergeCell ref="A1126:F1126"/>
    <mergeCell ref="G1126:G1131"/>
    <mergeCell ref="A1127:A1128"/>
    <mergeCell ref="B1127:F1128"/>
    <mergeCell ref="B1129:D1129"/>
    <mergeCell ref="B1130:D1130"/>
    <mergeCell ref="A1149:G1149"/>
    <mergeCell ref="A1157:G1157"/>
    <mergeCell ref="A1158:B1158"/>
    <mergeCell ref="A1159:B1159"/>
    <mergeCell ref="A1160:B1160"/>
    <mergeCell ref="A1134:C1134"/>
    <mergeCell ref="A1135:C1135"/>
    <mergeCell ref="A1136:C1136"/>
    <mergeCell ref="A1133:G1133"/>
    <mergeCell ref="A1139:G1139"/>
    <mergeCell ref="A1140:C1140"/>
    <mergeCell ref="A1141:C1141"/>
    <mergeCell ref="A1142:C1142"/>
    <mergeCell ref="A1143:C1143"/>
    <mergeCell ref="A1144:C1144"/>
    <mergeCell ref="A1207:B1207"/>
    <mergeCell ref="A1208:B1208"/>
    <mergeCell ref="A1209:B1209"/>
    <mergeCell ref="A1210:B1210"/>
    <mergeCell ref="A1161:B1161"/>
    <mergeCell ref="A1174:G1174"/>
    <mergeCell ref="B1179:D1179"/>
    <mergeCell ref="A1175:F1175"/>
    <mergeCell ref="G1175:G1180"/>
    <mergeCell ref="A1176:A1177"/>
    <mergeCell ref="B1176:F1177"/>
    <mergeCell ref="B1178:D1178"/>
    <mergeCell ref="A1181:G1181"/>
    <mergeCell ref="A1190:C1190"/>
    <mergeCell ref="A1191:C1191"/>
    <mergeCell ref="A1192:C1192"/>
    <mergeCell ref="A1206:G1206"/>
    <mergeCell ref="A1182:G1182"/>
    <mergeCell ref="A1184:C1184"/>
    <mergeCell ref="A1185:C1185"/>
    <mergeCell ref="A1183:C1183"/>
    <mergeCell ref="A1188:G1188"/>
    <mergeCell ref="A1189:C1189"/>
    <mergeCell ref="A1193:C1193"/>
    <mergeCell ref="A1198:G1198"/>
    <mergeCell ref="A1355:B1355"/>
    <mergeCell ref="A1356:B1356"/>
    <mergeCell ref="A1357:B1357"/>
    <mergeCell ref="A1370:G1370"/>
    <mergeCell ref="A1329:G1329"/>
    <mergeCell ref="A1321:G1321"/>
    <mergeCell ref="A1322:F1322"/>
    <mergeCell ref="G1322:G1327"/>
    <mergeCell ref="A1323:A1324"/>
    <mergeCell ref="B1323:F1324"/>
    <mergeCell ref="B1325:D1325"/>
    <mergeCell ref="B1326:D1326"/>
    <mergeCell ref="A1328:G1328"/>
    <mergeCell ref="A1330:C1330"/>
    <mergeCell ref="A1331:C1331"/>
    <mergeCell ref="A1332:C1332"/>
    <mergeCell ref="A1339:C1339"/>
    <mergeCell ref="A1340:C1340"/>
    <mergeCell ref="A1335:G1335"/>
    <mergeCell ref="A1336:C1336"/>
    <mergeCell ref="A1337:C1337"/>
    <mergeCell ref="A1338:C1338"/>
    <mergeCell ref="A1345:G1345"/>
    <mergeCell ref="A1438:C1438"/>
    <mergeCell ref="A1380:C1380"/>
    <mergeCell ref="A1381:C1381"/>
    <mergeCell ref="A1384:G1384"/>
    <mergeCell ref="A1385:C1385"/>
    <mergeCell ref="A1386:C1386"/>
    <mergeCell ref="A1426:G1426"/>
    <mergeCell ref="A1394:G1394"/>
    <mergeCell ref="A1420:F1420"/>
    <mergeCell ref="G1420:G1425"/>
    <mergeCell ref="A1421:A1422"/>
    <mergeCell ref="B1421:F1422"/>
    <mergeCell ref="B1423:D1423"/>
    <mergeCell ref="B1424:D1424"/>
    <mergeCell ref="A1387:C1387"/>
    <mergeCell ref="A1388:C1388"/>
    <mergeCell ref="A1389:C1389"/>
    <mergeCell ref="A1402:G1402"/>
    <mergeCell ref="A1403:B1403"/>
    <mergeCell ref="A1404:B1404"/>
    <mergeCell ref="A1405:B1405"/>
    <mergeCell ref="A1406:B1406"/>
    <mergeCell ref="A1419:G1419"/>
    <mergeCell ref="A1500:G1500"/>
    <mergeCell ref="A1492:G1492"/>
    <mergeCell ref="A1501:B1501"/>
    <mergeCell ref="A1502:B1502"/>
    <mergeCell ref="A1503:B1503"/>
    <mergeCell ref="A1504:B1504"/>
    <mergeCell ref="A1475:G1475"/>
    <mergeCell ref="A1451:G1451"/>
    <mergeCell ref="A1452:B1452"/>
    <mergeCell ref="A1453:B1453"/>
    <mergeCell ref="A1454:B1454"/>
    <mergeCell ref="A1455:B1455"/>
    <mergeCell ref="A1468:G1468"/>
    <mergeCell ref="A1469:F1469"/>
    <mergeCell ref="G1469:G1474"/>
    <mergeCell ref="A1470:A1471"/>
    <mergeCell ref="B1470:F1471"/>
    <mergeCell ref="B1472:D1472"/>
    <mergeCell ref="B1473:D1473"/>
    <mergeCell ref="A1476:G1476"/>
    <mergeCell ref="A1477:C1477"/>
    <mergeCell ref="A1478:C1478"/>
    <mergeCell ref="A1479:C1479"/>
    <mergeCell ref="A1482:G1482"/>
    <mergeCell ref="A1:G1"/>
    <mergeCell ref="A2:F2"/>
    <mergeCell ref="G2:G7"/>
    <mergeCell ref="A3:A4"/>
    <mergeCell ref="B3:F4"/>
    <mergeCell ref="B5:D5"/>
    <mergeCell ref="B6:D6"/>
    <mergeCell ref="A8:G8"/>
    <mergeCell ref="A9:G9"/>
    <mergeCell ref="A25:G25"/>
    <mergeCell ref="A33:G33"/>
    <mergeCell ref="A34:B34"/>
    <mergeCell ref="A35:B35"/>
    <mergeCell ref="A36:B36"/>
    <mergeCell ref="A37:B37"/>
    <mergeCell ref="A10:C10"/>
    <mergeCell ref="A11:C11"/>
    <mergeCell ref="A12:C12"/>
    <mergeCell ref="A15:G15"/>
    <mergeCell ref="A16:C16"/>
    <mergeCell ref="A17:C17"/>
    <mergeCell ref="A18:C18"/>
    <mergeCell ref="A19:C19"/>
    <mergeCell ref="A20:C20"/>
    <mergeCell ref="A50:G50"/>
    <mergeCell ref="A51:F51"/>
    <mergeCell ref="G51:G56"/>
    <mergeCell ref="A52:A53"/>
    <mergeCell ref="B52:F53"/>
    <mergeCell ref="B54:D54"/>
    <mergeCell ref="B55:D55"/>
    <mergeCell ref="A57:G57"/>
    <mergeCell ref="A58:G58"/>
    <mergeCell ref="A59:C59"/>
    <mergeCell ref="A60:C60"/>
    <mergeCell ref="A61:C61"/>
    <mergeCell ref="A64:G64"/>
    <mergeCell ref="A65:C65"/>
    <mergeCell ref="A66:C66"/>
    <mergeCell ref="A67:C67"/>
    <mergeCell ref="A68:C68"/>
    <mergeCell ref="A69:C69"/>
    <mergeCell ref="A74:G74"/>
    <mergeCell ref="A82:G82"/>
    <mergeCell ref="A83:B83"/>
    <mergeCell ref="A84:B84"/>
    <mergeCell ref="A85:B85"/>
    <mergeCell ref="A86:B86"/>
    <mergeCell ref="A100:F100"/>
    <mergeCell ref="G100:G105"/>
    <mergeCell ref="A101:A102"/>
    <mergeCell ref="B101:F102"/>
    <mergeCell ref="B103:D103"/>
    <mergeCell ref="A99:G99"/>
    <mergeCell ref="B104:D104"/>
    <mergeCell ref="A213:C213"/>
    <mergeCell ref="A214:C214"/>
    <mergeCell ref="A219:G219"/>
    <mergeCell ref="A227:G227"/>
    <mergeCell ref="A228:B228"/>
    <mergeCell ref="A229:B229"/>
    <mergeCell ref="A230:B230"/>
    <mergeCell ref="A231:B231"/>
    <mergeCell ref="A154:G154"/>
    <mergeCell ref="A155:G155"/>
    <mergeCell ref="A156:C156"/>
    <mergeCell ref="A157:C157"/>
    <mergeCell ref="A158:C158"/>
    <mergeCell ref="A161:G161"/>
    <mergeCell ref="A162:C162"/>
    <mergeCell ref="A163:C163"/>
    <mergeCell ref="A164:C164"/>
    <mergeCell ref="G196:G201"/>
    <mergeCell ref="A197:A198"/>
    <mergeCell ref="B197:F198"/>
    <mergeCell ref="B199:D199"/>
    <mergeCell ref="B200:D200"/>
    <mergeCell ref="A202:G202"/>
    <mergeCell ref="A203:G203"/>
    <mergeCell ref="A263:C263"/>
    <mergeCell ref="A268:G268"/>
    <mergeCell ref="A308:C308"/>
    <mergeCell ref="A309:C309"/>
    <mergeCell ref="A310:C310"/>
    <mergeCell ref="A311:C311"/>
    <mergeCell ref="A312:C312"/>
    <mergeCell ref="A317:G317"/>
    <mergeCell ref="A325:G325"/>
    <mergeCell ref="A326:B326"/>
    <mergeCell ref="A327:B327"/>
    <mergeCell ref="A800:C800"/>
    <mergeCell ref="A801:C801"/>
    <mergeCell ref="A806:G806"/>
    <mergeCell ref="A814:G814"/>
    <mergeCell ref="A815:B815"/>
    <mergeCell ref="A831:G831"/>
    <mergeCell ref="A832:F832"/>
    <mergeCell ref="G832:G837"/>
    <mergeCell ref="A833:A834"/>
    <mergeCell ref="B833:F834"/>
    <mergeCell ref="B835:D835"/>
    <mergeCell ref="B836:D836"/>
    <mergeCell ref="A818:B818"/>
    <mergeCell ref="B787:D787"/>
    <mergeCell ref="A789:G789"/>
    <mergeCell ref="A793:C793"/>
    <mergeCell ref="A796:G796"/>
    <mergeCell ref="A797:C797"/>
    <mergeCell ref="A798:C798"/>
    <mergeCell ref="A799:C799"/>
    <mergeCell ref="A356:G356"/>
    <mergeCell ref="A357:C357"/>
    <mergeCell ref="A1036:C1036"/>
    <mergeCell ref="A1037:C1037"/>
    <mergeCell ref="A1038:C1038"/>
    <mergeCell ref="A1041:G1041"/>
    <mergeCell ref="A1042:C1042"/>
    <mergeCell ref="A1043:C1043"/>
    <mergeCell ref="A1044:C1044"/>
    <mergeCell ref="A1045:C1045"/>
    <mergeCell ref="A1046:C1046"/>
    <mergeCell ref="A1483:C1483"/>
    <mergeCell ref="A1484:C1484"/>
    <mergeCell ref="A1485:C1485"/>
    <mergeCell ref="A1486:C1486"/>
    <mergeCell ref="A1487:C1487"/>
    <mergeCell ref="A1090:G1090"/>
    <mergeCell ref="A1091:C1091"/>
    <mergeCell ref="A1092:C1092"/>
    <mergeCell ref="A1093:C1093"/>
    <mergeCell ref="A1094:C1094"/>
    <mergeCell ref="A1095:C1095"/>
    <mergeCell ref="A1108:G1108"/>
    <mergeCell ref="A1109:B1109"/>
    <mergeCell ref="A1110:B1110"/>
    <mergeCell ref="A1100:G1100"/>
    <mergeCell ref="A1427:G1427"/>
    <mergeCell ref="A1443:G1443"/>
    <mergeCell ref="A1429:C1429"/>
    <mergeCell ref="A1430:C1430"/>
    <mergeCell ref="A1433:G1433"/>
    <mergeCell ref="A1434:C1434"/>
    <mergeCell ref="A1435:C1435"/>
    <mergeCell ref="A1436:C1436"/>
    <mergeCell ref="A1437:C1437"/>
  </mergeCells>
  <pageMargins left="0.7" right="0.7" top="0.75" bottom="0.75" header="0.3" footer="0.3"/>
  <pageSetup scale="59" orientation="portrait" r:id="rId1"/>
  <rowBreaks count="31" manualBreakCount="31">
    <brk id="49" max="6" man="1"/>
    <brk id="98" max="6" man="1"/>
    <brk id="146" max="6" man="1"/>
    <brk id="194" max="6" man="1"/>
    <brk id="243" max="6" man="1"/>
    <brk id="292" max="6" man="1"/>
    <brk id="341" max="6" man="1"/>
    <brk id="390" max="6" man="1"/>
    <brk id="439" max="6" man="1"/>
    <brk id="488" max="6" man="1"/>
    <brk id="537" max="6" man="1"/>
    <brk id="586" max="6" man="1"/>
    <brk id="635" max="6" man="1"/>
    <brk id="684" max="6" man="1"/>
    <brk id="733" max="6" man="1"/>
    <brk id="781" max="6" man="1"/>
    <brk id="830" max="6" man="1"/>
    <brk id="879" max="6" man="1"/>
    <brk id="928" max="6" man="1"/>
    <brk id="977" max="6" man="1"/>
    <brk id="1026" max="6" man="1"/>
    <brk id="1075" max="6" man="1"/>
    <brk id="1124" max="6" man="1"/>
    <brk id="1173" max="6" man="1"/>
    <brk id="1222" max="6" man="1"/>
    <brk id="1271" max="6" man="1"/>
    <brk id="1320" max="6" man="1"/>
    <brk id="1369" max="6" man="1"/>
    <brk id="1418" max="6" man="1"/>
    <brk id="1467" max="6" man="1"/>
    <brk id="1515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98D3E-4C24-46FD-8062-0A4099278FC3}">
  <sheetPr>
    <tabColor rgb="FF00B0F0"/>
    <pageSetUpPr fitToPage="1"/>
  </sheetPr>
  <dimension ref="A1:M838"/>
  <sheetViews>
    <sheetView view="pageBreakPreview" topLeftCell="A741" zoomScale="60" zoomScaleNormal="100" workbookViewId="0">
      <selection activeCell="H10" sqref="H10"/>
    </sheetView>
  </sheetViews>
  <sheetFormatPr baseColWidth="10" defaultRowHeight="14.5"/>
  <cols>
    <col min="1" max="1" width="7" style="4" customWidth="1"/>
    <col min="2" max="4" width="11.453125" style="4"/>
    <col min="5" max="5" width="8.453125" style="4" customWidth="1"/>
    <col min="6" max="6" width="11.453125" style="4"/>
    <col min="7" max="7" width="24.453125" style="4" hidden="1" customWidth="1"/>
    <col min="8" max="8" width="12.90625" style="4" customWidth="1"/>
    <col min="9" max="9" width="12.90625" style="4" bestFit="1" customWidth="1"/>
    <col min="10" max="10" width="12.6328125" style="4" customWidth="1"/>
    <col min="11" max="11" width="12" style="4" customWidth="1"/>
    <col min="12" max="12" width="17.36328125" style="18" customWidth="1"/>
  </cols>
  <sheetData>
    <row r="1" spans="1:12" ht="15.5">
      <c r="A1" s="306" t="s">
        <v>365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</row>
    <row r="2" spans="1:12" ht="15.5">
      <c r="A2" s="307" t="str">
        <f>+PRESUPUESTO!B2</f>
        <v>MANTENIMIENTO GENERAL SERVICIO NACIONAL APRENDIZAJE "SENA" SEDE PRINCIPAL EN EL MUNICIPIO DE MONTERÍA, DEPARTAMENTO DE CÓRDOBA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</row>
    <row r="4" spans="1:12" ht="18">
      <c r="A4" s="308" t="s">
        <v>50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</row>
    <row r="5" spans="1:12">
      <c r="A5" s="5">
        <v>1</v>
      </c>
      <c r="B5" s="309" t="s">
        <v>18</v>
      </c>
      <c r="C5" s="310"/>
      <c r="D5" s="310"/>
      <c r="E5" s="310"/>
      <c r="F5" s="310"/>
      <c r="G5" s="310"/>
      <c r="H5" s="310"/>
      <c r="I5" s="310"/>
      <c r="J5" s="310"/>
      <c r="K5" s="310"/>
      <c r="L5" s="311"/>
    </row>
    <row r="7" spans="1:12">
      <c r="A7" s="6" t="s">
        <v>51</v>
      </c>
      <c r="B7" s="285" t="s">
        <v>7</v>
      </c>
      <c r="C7" s="285"/>
      <c r="D7" s="285"/>
      <c r="E7" s="285"/>
      <c r="F7" s="7" t="s">
        <v>9</v>
      </c>
      <c r="G7" s="286" t="s">
        <v>52</v>
      </c>
      <c r="H7" s="287"/>
      <c r="I7" s="287"/>
      <c r="J7" s="287"/>
      <c r="K7" s="287"/>
      <c r="L7" s="288"/>
    </row>
    <row r="8" spans="1:12">
      <c r="A8" s="289">
        <f>+PRESUPUESTO!A7</f>
        <v>1.1000000000000001</v>
      </c>
      <c r="B8" s="290" t="str">
        <f>+PRESUPUESTO!B7</f>
        <v>Suministro e instalación de lamparas de emergencia led</v>
      </c>
      <c r="C8" s="291"/>
      <c r="D8" s="291"/>
      <c r="E8" s="292"/>
      <c r="F8" s="299" t="str">
        <f>+PRESUPUESTO!C7</f>
        <v>UND</v>
      </c>
      <c r="G8" s="300" t="s">
        <v>53</v>
      </c>
      <c r="H8" s="10" t="s">
        <v>60</v>
      </c>
      <c r="I8" s="11" t="s">
        <v>54</v>
      </c>
      <c r="J8" s="11" t="s">
        <v>55</v>
      </c>
      <c r="K8" s="11" t="s">
        <v>56</v>
      </c>
      <c r="L8" s="303" t="s">
        <v>57</v>
      </c>
    </row>
    <row r="9" spans="1:12">
      <c r="A9" s="289"/>
      <c r="B9" s="293"/>
      <c r="C9" s="294"/>
      <c r="D9" s="294"/>
      <c r="E9" s="295"/>
      <c r="F9" s="299"/>
      <c r="G9" s="301"/>
      <c r="H9" s="8" t="s">
        <v>61</v>
      </c>
      <c r="I9" s="8" t="s">
        <v>2</v>
      </c>
      <c r="J9" s="8" t="s">
        <v>66</v>
      </c>
      <c r="K9" s="12" t="s">
        <v>62</v>
      </c>
      <c r="L9" s="304"/>
    </row>
    <row r="10" spans="1:12">
      <c r="A10" s="289"/>
      <c r="B10" s="296"/>
      <c r="C10" s="297"/>
      <c r="D10" s="297"/>
      <c r="E10" s="298"/>
      <c r="F10" s="299"/>
      <c r="G10" s="302"/>
      <c r="H10" s="13"/>
      <c r="I10" s="14"/>
      <c r="J10" s="14"/>
      <c r="K10" s="15"/>
      <c r="L10" s="305"/>
    </row>
    <row r="11" spans="1:12">
      <c r="A11" s="312" t="s">
        <v>58</v>
      </c>
      <c r="B11" s="312"/>
      <c r="C11" s="312"/>
      <c r="D11" s="312"/>
      <c r="E11" s="312"/>
      <c r="F11" s="312"/>
      <c r="G11" s="16"/>
      <c r="H11" s="13"/>
      <c r="I11" s="14"/>
      <c r="J11" s="14"/>
      <c r="K11" s="15"/>
      <c r="L11" s="34"/>
    </row>
    <row r="12" spans="1:12">
      <c r="A12" s="313"/>
      <c r="B12" s="313"/>
      <c r="C12" s="313"/>
      <c r="D12" s="313"/>
      <c r="E12" s="313"/>
      <c r="F12" s="313"/>
      <c r="G12" s="283" t="s">
        <v>302</v>
      </c>
      <c r="H12" s="284"/>
      <c r="I12" s="14">
        <v>9</v>
      </c>
      <c r="J12" s="14"/>
      <c r="K12" s="15"/>
      <c r="L12" s="34">
        <f t="shared" ref="L12:L14" si="0">+I12</f>
        <v>9</v>
      </c>
    </row>
    <row r="13" spans="1:12">
      <c r="A13" s="313"/>
      <c r="B13" s="313"/>
      <c r="C13" s="313"/>
      <c r="D13" s="313"/>
      <c r="E13" s="313"/>
      <c r="F13" s="313"/>
      <c r="G13" s="283" t="s">
        <v>303</v>
      </c>
      <c r="H13" s="284"/>
      <c r="I13" s="14">
        <v>6</v>
      </c>
      <c r="J13" s="14"/>
      <c r="K13" s="15"/>
      <c r="L13" s="34">
        <f t="shared" si="0"/>
        <v>6</v>
      </c>
    </row>
    <row r="14" spans="1:12">
      <c r="A14" s="313"/>
      <c r="B14" s="313"/>
      <c r="C14" s="313"/>
      <c r="D14" s="313"/>
      <c r="E14" s="313"/>
      <c r="F14" s="313"/>
      <c r="G14" s="283" t="s">
        <v>304</v>
      </c>
      <c r="H14" s="284"/>
      <c r="I14" s="14">
        <v>5</v>
      </c>
      <c r="J14" s="14"/>
      <c r="K14" s="15"/>
      <c r="L14" s="34">
        <f t="shared" si="0"/>
        <v>5</v>
      </c>
    </row>
    <row r="15" spans="1:12">
      <c r="A15" s="313"/>
      <c r="B15" s="313"/>
      <c r="C15" s="313"/>
      <c r="D15" s="313"/>
      <c r="E15" s="313"/>
      <c r="F15" s="313"/>
      <c r="G15" s="283"/>
      <c r="H15" s="284"/>
      <c r="I15" s="14"/>
      <c r="J15" s="14"/>
      <c r="K15" s="15"/>
      <c r="L15" s="34"/>
    </row>
    <row r="16" spans="1:12">
      <c r="A16" s="313"/>
      <c r="B16" s="313"/>
      <c r="C16" s="313"/>
      <c r="D16" s="313"/>
      <c r="E16" s="313"/>
      <c r="F16" s="313"/>
      <c r="G16" s="283"/>
      <c r="H16" s="284"/>
      <c r="I16" s="14"/>
      <c r="J16" s="14"/>
      <c r="K16" s="15"/>
      <c r="L16" s="34"/>
    </row>
    <row r="17" spans="1:12">
      <c r="A17" s="313"/>
      <c r="B17" s="313"/>
      <c r="C17" s="313"/>
      <c r="D17" s="313"/>
      <c r="E17" s="313"/>
      <c r="F17" s="313"/>
      <c r="G17" s="283"/>
      <c r="H17" s="284"/>
      <c r="I17" s="14"/>
      <c r="J17" s="14"/>
      <c r="K17" s="15"/>
      <c r="L17" s="34"/>
    </row>
    <row r="18" spans="1:12">
      <c r="A18" s="313"/>
      <c r="B18" s="313"/>
      <c r="C18" s="313"/>
      <c r="D18" s="313"/>
      <c r="E18" s="313"/>
      <c r="F18" s="313"/>
      <c r="G18" s="283"/>
      <c r="H18" s="284"/>
      <c r="I18" s="14"/>
      <c r="J18" s="14"/>
      <c r="K18" s="15"/>
      <c r="L18" s="34"/>
    </row>
    <row r="19" spans="1:12">
      <c r="A19" s="313"/>
      <c r="B19" s="313"/>
      <c r="C19" s="313"/>
      <c r="D19" s="313"/>
      <c r="E19" s="313"/>
      <c r="F19" s="313"/>
      <c r="G19" s="283"/>
      <c r="H19" s="284"/>
      <c r="I19" s="14"/>
      <c r="J19" s="14"/>
      <c r="K19" s="15"/>
      <c r="L19" s="34"/>
    </row>
    <row r="20" spans="1:12">
      <c r="A20" s="313"/>
      <c r="B20" s="313"/>
      <c r="C20" s="313"/>
      <c r="D20" s="313"/>
      <c r="E20" s="313"/>
      <c r="F20" s="313"/>
      <c r="G20" s="283"/>
      <c r="H20" s="284"/>
      <c r="I20" s="14"/>
      <c r="J20" s="14"/>
      <c r="K20" s="15"/>
      <c r="L20" s="34"/>
    </row>
    <row r="21" spans="1:12">
      <c r="A21" s="313"/>
      <c r="B21" s="313"/>
      <c r="C21" s="313"/>
      <c r="D21" s="313"/>
      <c r="E21" s="313"/>
      <c r="F21" s="313"/>
      <c r="G21" s="283"/>
      <c r="H21" s="284"/>
      <c r="I21" s="14"/>
      <c r="J21" s="14"/>
      <c r="K21" s="15"/>
      <c r="L21" s="34"/>
    </row>
    <row r="22" spans="1:12">
      <c r="A22" s="313"/>
      <c r="B22" s="313"/>
      <c r="C22" s="313"/>
      <c r="D22" s="313"/>
      <c r="E22" s="313"/>
      <c r="F22" s="313"/>
      <c r="G22" s="283"/>
      <c r="H22" s="284"/>
      <c r="I22" s="14"/>
      <c r="J22" s="14"/>
      <c r="K22" s="15"/>
      <c r="L22" s="34"/>
    </row>
    <row r="23" spans="1:12">
      <c r="A23" s="313"/>
      <c r="B23" s="313"/>
      <c r="C23" s="313"/>
      <c r="D23" s="313"/>
      <c r="E23" s="313"/>
      <c r="F23" s="313"/>
      <c r="G23" s="283"/>
      <c r="H23" s="284"/>
      <c r="I23" s="14"/>
      <c r="J23" s="14"/>
      <c r="K23" s="15"/>
      <c r="L23" s="34"/>
    </row>
    <row r="24" spans="1:12">
      <c r="A24" s="313"/>
      <c r="B24" s="313"/>
      <c r="C24" s="313"/>
      <c r="D24" s="313"/>
      <c r="E24" s="313"/>
      <c r="F24" s="313"/>
      <c r="G24" s="283"/>
      <c r="H24" s="284"/>
      <c r="I24" s="14"/>
      <c r="J24" s="14"/>
      <c r="K24" s="15"/>
      <c r="L24" s="34"/>
    </row>
    <row r="25" spans="1:12" ht="18">
      <c r="A25" s="313"/>
      <c r="B25" s="313"/>
      <c r="C25" s="313"/>
      <c r="D25" s="313"/>
      <c r="E25" s="313"/>
      <c r="F25" s="313"/>
      <c r="G25" s="17" t="s">
        <v>59</v>
      </c>
      <c r="H25" s="3"/>
      <c r="I25" s="3"/>
      <c r="J25" s="3"/>
      <c r="K25" s="3"/>
      <c r="L25" s="9">
        <f>SUM(L11:L24)</f>
        <v>20</v>
      </c>
    </row>
    <row r="27" spans="1:12" ht="18">
      <c r="A27" s="308" t="s">
        <v>50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</row>
    <row r="28" spans="1:12">
      <c r="A28" s="5">
        <v>1</v>
      </c>
      <c r="B28" s="309" t="s">
        <v>18</v>
      </c>
      <c r="C28" s="310"/>
      <c r="D28" s="310"/>
      <c r="E28" s="310"/>
      <c r="F28" s="310"/>
      <c r="G28" s="310"/>
      <c r="H28" s="310"/>
      <c r="I28" s="310"/>
      <c r="J28" s="310"/>
      <c r="K28" s="310"/>
      <c r="L28" s="311"/>
    </row>
    <row r="30" spans="1:12">
      <c r="A30" s="6" t="s">
        <v>51</v>
      </c>
      <c r="B30" s="285" t="s">
        <v>7</v>
      </c>
      <c r="C30" s="285"/>
      <c r="D30" s="285"/>
      <c r="E30" s="285"/>
      <c r="F30" s="7" t="s">
        <v>9</v>
      </c>
      <c r="G30" s="286" t="s">
        <v>52</v>
      </c>
      <c r="H30" s="287"/>
      <c r="I30" s="287"/>
      <c r="J30" s="287"/>
      <c r="K30" s="287"/>
      <c r="L30" s="288"/>
    </row>
    <row r="31" spans="1:12">
      <c r="A31" s="289">
        <f>+PRESUPUESTO!A8</f>
        <v>1.2</v>
      </c>
      <c r="B31" s="290" t="str">
        <f>+PRESUPUESTO!B8</f>
        <v>Suministro e instalación de panel led de 12w de sobreponer</v>
      </c>
      <c r="C31" s="291"/>
      <c r="D31" s="291"/>
      <c r="E31" s="292"/>
      <c r="F31" s="299" t="str">
        <f>+PRESUPUESTO!C8</f>
        <v>UND</v>
      </c>
      <c r="G31" s="300" t="s">
        <v>53</v>
      </c>
      <c r="H31" s="10" t="s">
        <v>60</v>
      </c>
      <c r="I31" s="11" t="s">
        <v>54</v>
      </c>
      <c r="J31" s="11" t="s">
        <v>55</v>
      </c>
      <c r="K31" s="11" t="s">
        <v>56</v>
      </c>
      <c r="L31" s="303" t="s">
        <v>57</v>
      </c>
    </row>
    <row r="32" spans="1:12">
      <c r="A32" s="289"/>
      <c r="B32" s="293"/>
      <c r="C32" s="294"/>
      <c r="D32" s="294"/>
      <c r="E32" s="295"/>
      <c r="F32" s="299"/>
      <c r="G32" s="301"/>
      <c r="H32" s="8" t="s">
        <v>61</v>
      </c>
      <c r="I32" s="8" t="s">
        <v>2</v>
      </c>
      <c r="J32" s="8" t="s">
        <v>66</v>
      </c>
      <c r="K32" s="12" t="s">
        <v>62</v>
      </c>
      <c r="L32" s="304"/>
    </row>
    <row r="33" spans="1:12">
      <c r="A33" s="289"/>
      <c r="B33" s="296"/>
      <c r="C33" s="297"/>
      <c r="D33" s="297"/>
      <c r="E33" s="298"/>
      <c r="F33" s="299"/>
      <c r="G33" s="302"/>
      <c r="H33" s="13"/>
      <c r="I33" s="14"/>
      <c r="J33" s="14"/>
      <c r="K33" s="15"/>
      <c r="L33" s="305"/>
    </row>
    <row r="34" spans="1:12">
      <c r="A34" s="312" t="s">
        <v>58</v>
      </c>
      <c r="B34" s="312"/>
      <c r="C34" s="312"/>
      <c r="D34" s="312"/>
      <c r="E34" s="312"/>
      <c r="F34" s="312"/>
      <c r="G34" s="16"/>
      <c r="H34" s="13"/>
      <c r="I34" s="14"/>
      <c r="J34" s="14"/>
      <c r="K34" s="15"/>
      <c r="L34" s="34"/>
    </row>
    <row r="35" spans="1:12">
      <c r="A35" s="313"/>
      <c r="B35" s="313"/>
      <c r="C35" s="313"/>
      <c r="D35" s="313"/>
      <c r="E35" s="313"/>
      <c r="F35" s="313"/>
      <c r="G35" s="283" t="s">
        <v>309</v>
      </c>
      <c r="H35" s="284"/>
      <c r="I35" s="14">
        <v>2</v>
      </c>
      <c r="J35" s="14"/>
      <c r="K35" s="15"/>
      <c r="L35" s="34">
        <f t="shared" ref="L35:L40" si="1">+I35</f>
        <v>2</v>
      </c>
    </row>
    <row r="36" spans="1:12">
      <c r="A36" s="313"/>
      <c r="B36" s="313"/>
      <c r="C36" s="313"/>
      <c r="D36" s="313"/>
      <c r="E36" s="313"/>
      <c r="F36" s="313"/>
      <c r="G36" s="283" t="s">
        <v>310</v>
      </c>
      <c r="H36" s="284"/>
      <c r="I36" s="14">
        <v>3</v>
      </c>
      <c r="J36" s="14"/>
      <c r="K36" s="15"/>
      <c r="L36" s="34">
        <f t="shared" si="1"/>
        <v>3</v>
      </c>
    </row>
    <row r="37" spans="1:12">
      <c r="A37" s="313"/>
      <c r="B37" s="313"/>
      <c r="C37" s="313"/>
      <c r="D37" s="313"/>
      <c r="E37" s="313"/>
      <c r="F37" s="313"/>
      <c r="G37" s="283" t="s">
        <v>311</v>
      </c>
      <c r="H37" s="284"/>
      <c r="I37" s="14">
        <v>11</v>
      </c>
      <c r="J37" s="14"/>
      <c r="K37" s="15"/>
      <c r="L37" s="34">
        <f t="shared" si="1"/>
        <v>11</v>
      </c>
    </row>
    <row r="38" spans="1:12">
      <c r="A38" s="313"/>
      <c r="B38" s="313"/>
      <c r="C38" s="313"/>
      <c r="D38" s="313"/>
      <c r="E38" s="313"/>
      <c r="F38" s="313"/>
      <c r="G38" s="283" t="s">
        <v>312</v>
      </c>
      <c r="H38" s="284"/>
      <c r="I38" s="14">
        <v>1</v>
      </c>
      <c r="J38" s="14"/>
      <c r="K38" s="15"/>
      <c r="L38" s="34">
        <f t="shared" si="1"/>
        <v>1</v>
      </c>
    </row>
    <row r="39" spans="1:12">
      <c r="A39" s="313"/>
      <c r="B39" s="313"/>
      <c r="C39" s="313"/>
      <c r="D39" s="313"/>
      <c r="E39" s="313"/>
      <c r="F39" s="313"/>
      <c r="G39" s="283" t="s">
        <v>313</v>
      </c>
      <c r="H39" s="284"/>
      <c r="I39" s="14">
        <v>1</v>
      </c>
      <c r="J39" s="14"/>
      <c r="K39" s="15"/>
      <c r="L39" s="34">
        <f t="shared" si="1"/>
        <v>1</v>
      </c>
    </row>
    <row r="40" spans="1:12">
      <c r="A40" s="313"/>
      <c r="B40" s="313"/>
      <c r="C40" s="313"/>
      <c r="D40" s="313"/>
      <c r="E40" s="313"/>
      <c r="F40" s="313"/>
      <c r="G40" s="283" t="s">
        <v>314</v>
      </c>
      <c r="H40" s="284"/>
      <c r="I40" s="14">
        <v>2</v>
      </c>
      <c r="J40" s="14"/>
      <c r="K40" s="15"/>
      <c r="L40" s="34">
        <f t="shared" si="1"/>
        <v>2</v>
      </c>
    </row>
    <row r="41" spans="1:12">
      <c r="A41" s="313"/>
      <c r="B41" s="313"/>
      <c r="C41" s="313"/>
      <c r="D41" s="313"/>
      <c r="E41" s="313"/>
      <c r="F41" s="313"/>
      <c r="G41" s="283"/>
      <c r="H41" s="284"/>
      <c r="I41" s="14"/>
      <c r="J41" s="14"/>
      <c r="K41" s="15"/>
      <c r="L41" s="34"/>
    </row>
    <row r="42" spans="1:12">
      <c r="A42" s="313"/>
      <c r="B42" s="313"/>
      <c r="C42" s="313"/>
      <c r="D42" s="313"/>
      <c r="E42" s="313"/>
      <c r="F42" s="313"/>
      <c r="G42" s="283"/>
      <c r="H42" s="284"/>
      <c r="I42" s="14"/>
      <c r="J42" s="14"/>
      <c r="K42" s="15"/>
      <c r="L42" s="34"/>
    </row>
    <row r="43" spans="1:12">
      <c r="A43" s="313"/>
      <c r="B43" s="313"/>
      <c r="C43" s="313"/>
      <c r="D43" s="313"/>
      <c r="E43" s="313"/>
      <c r="F43" s="313"/>
      <c r="G43" s="283"/>
      <c r="H43" s="284"/>
      <c r="I43" s="14"/>
      <c r="J43" s="14"/>
      <c r="K43" s="15"/>
      <c r="L43" s="34"/>
    </row>
    <row r="44" spans="1:12">
      <c r="A44" s="313"/>
      <c r="B44" s="313"/>
      <c r="C44" s="313"/>
      <c r="D44" s="313"/>
      <c r="E44" s="313"/>
      <c r="F44" s="313"/>
      <c r="G44" s="283"/>
      <c r="H44" s="284"/>
      <c r="I44" s="14"/>
      <c r="J44" s="14"/>
      <c r="K44" s="15"/>
      <c r="L44" s="34"/>
    </row>
    <row r="45" spans="1:12">
      <c r="A45" s="313"/>
      <c r="B45" s="313"/>
      <c r="C45" s="313"/>
      <c r="D45" s="313"/>
      <c r="E45" s="313"/>
      <c r="F45" s="313"/>
      <c r="G45" s="283"/>
      <c r="H45" s="284"/>
      <c r="I45" s="14"/>
      <c r="J45" s="14"/>
      <c r="K45" s="15"/>
      <c r="L45" s="34"/>
    </row>
    <row r="46" spans="1:12">
      <c r="A46" s="313"/>
      <c r="B46" s="313"/>
      <c r="C46" s="313"/>
      <c r="D46" s="313"/>
      <c r="E46" s="313"/>
      <c r="F46" s="313"/>
      <c r="G46" s="283"/>
      <c r="H46" s="284"/>
      <c r="I46" s="14"/>
      <c r="J46" s="14"/>
      <c r="K46" s="15"/>
      <c r="L46" s="34"/>
    </row>
    <row r="47" spans="1:12">
      <c r="A47" s="313"/>
      <c r="B47" s="313"/>
      <c r="C47" s="313"/>
      <c r="D47" s="313"/>
      <c r="E47" s="313"/>
      <c r="F47" s="313"/>
      <c r="G47" s="283"/>
      <c r="H47" s="284"/>
      <c r="I47" s="14"/>
      <c r="J47" s="14"/>
      <c r="K47" s="15"/>
      <c r="L47" s="34"/>
    </row>
    <row r="48" spans="1:12" ht="18">
      <c r="A48" s="313"/>
      <c r="B48" s="313"/>
      <c r="C48" s="313"/>
      <c r="D48" s="313"/>
      <c r="E48" s="313"/>
      <c r="F48" s="313"/>
      <c r="G48" s="17" t="s">
        <v>59</v>
      </c>
      <c r="H48" s="3"/>
      <c r="I48" s="3"/>
      <c r="J48" s="3"/>
      <c r="K48" s="3"/>
      <c r="L48" s="9">
        <f>SUM(L34:L47)</f>
        <v>20</v>
      </c>
    </row>
    <row r="50" spans="1:12" ht="18">
      <c r="A50" s="308" t="s">
        <v>50</v>
      </c>
      <c r="B50" s="308"/>
      <c r="C50" s="308"/>
      <c r="D50" s="308"/>
      <c r="E50" s="308"/>
      <c r="F50" s="308"/>
      <c r="G50" s="308"/>
      <c r="H50" s="308"/>
      <c r="I50" s="308"/>
      <c r="J50" s="308"/>
      <c r="K50" s="308"/>
      <c r="L50" s="308"/>
    </row>
    <row r="51" spans="1:12">
      <c r="A51" s="5">
        <f>+PRESUPUESTO!A9</f>
        <v>2</v>
      </c>
      <c r="B51" s="309" t="str">
        <f>+PRESUPUESTO!B9</f>
        <v>PISOS Y ESCALERAS</v>
      </c>
      <c r="C51" s="310"/>
      <c r="D51" s="310"/>
      <c r="E51" s="310"/>
      <c r="F51" s="310"/>
      <c r="G51" s="310"/>
      <c r="H51" s="310"/>
      <c r="I51" s="310"/>
      <c r="J51" s="310"/>
      <c r="K51" s="310"/>
      <c r="L51" s="311"/>
    </row>
    <row r="53" spans="1:12">
      <c r="A53" s="6" t="s">
        <v>51</v>
      </c>
      <c r="B53" s="285" t="s">
        <v>7</v>
      </c>
      <c r="C53" s="285"/>
      <c r="D53" s="285"/>
      <c r="E53" s="285"/>
      <c r="F53" s="7" t="s">
        <v>9</v>
      </c>
      <c r="G53" s="286" t="s">
        <v>52</v>
      </c>
      <c r="H53" s="287"/>
      <c r="I53" s="287"/>
      <c r="J53" s="287"/>
      <c r="K53" s="287"/>
      <c r="L53" s="288"/>
    </row>
    <row r="54" spans="1:12">
      <c r="A54" s="289">
        <f>+PRESUPUESTO!A10</f>
        <v>2.1</v>
      </c>
      <c r="B54" s="290" t="str">
        <f>+PRESUPUESTO!B10</f>
        <v>Mantenimiento de pisos y escalera en grano en pulido (desmanche, lavado y brillado)</v>
      </c>
      <c r="C54" s="291"/>
      <c r="D54" s="291"/>
      <c r="E54" s="292"/>
      <c r="F54" s="299" t="str">
        <f>+PRESUPUESTO!C10</f>
        <v>M2</v>
      </c>
      <c r="G54" s="300" t="s">
        <v>53</v>
      </c>
      <c r="H54" s="10" t="s">
        <v>60</v>
      </c>
      <c r="I54" s="11" t="s">
        <v>54</v>
      </c>
      <c r="J54" s="11" t="s">
        <v>55</v>
      </c>
      <c r="K54" s="11" t="s">
        <v>56</v>
      </c>
      <c r="L54" s="303" t="s">
        <v>57</v>
      </c>
    </row>
    <row r="55" spans="1:12">
      <c r="A55" s="289"/>
      <c r="B55" s="293"/>
      <c r="C55" s="294"/>
      <c r="D55" s="294"/>
      <c r="E55" s="295"/>
      <c r="F55" s="299"/>
      <c r="G55" s="301"/>
      <c r="H55" s="8" t="s">
        <v>61</v>
      </c>
      <c r="I55" s="8" t="s">
        <v>2</v>
      </c>
      <c r="J55" s="8" t="s">
        <v>66</v>
      </c>
      <c r="K55" s="12" t="s">
        <v>62</v>
      </c>
      <c r="L55" s="304"/>
    </row>
    <row r="56" spans="1:12">
      <c r="A56" s="289"/>
      <c r="B56" s="296"/>
      <c r="C56" s="297"/>
      <c r="D56" s="297"/>
      <c r="E56" s="298"/>
      <c r="F56" s="299"/>
      <c r="G56" s="302"/>
      <c r="H56" s="13"/>
      <c r="I56" s="14"/>
      <c r="J56" s="14"/>
      <c r="K56" s="15"/>
      <c r="L56" s="305"/>
    </row>
    <row r="57" spans="1:12">
      <c r="A57" s="312" t="s">
        <v>58</v>
      </c>
      <c r="B57" s="312"/>
      <c r="C57" s="312"/>
      <c r="D57" s="312"/>
      <c r="E57" s="312"/>
      <c r="F57" s="312"/>
      <c r="G57" s="16"/>
      <c r="H57" s="13"/>
      <c r="I57" s="14"/>
      <c r="J57" s="14"/>
      <c r="K57" s="15"/>
      <c r="L57" s="34"/>
    </row>
    <row r="58" spans="1:12">
      <c r="A58" s="313"/>
      <c r="B58" s="313"/>
      <c r="C58" s="313"/>
      <c r="D58" s="313"/>
      <c r="E58" s="313"/>
      <c r="F58" s="313"/>
      <c r="G58" s="283" t="s">
        <v>291</v>
      </c>
      <c r="H58" s="284"/>
      <c r="I58" s="14">
        <v>480</v>
      </c>
      <c r="J58" s="14"/>
      <c r="K58" s="15"/>
      <c r="L58" s="34">
        <f t="shared" ref="L58" si="2">+I58</f>
        <v>480</v>
      </c>
    </row>
    <row r="59" spans="1:12">
      <c r="A59" s="313"/>
      <c r="B59" s="313"/>
      <c r="C59" s="313"/>
      <c r="D59" s="313"/>
      <c r="E59" s="313"/>
      <c r="F59" s="313"/>
      <c r="G59" s="283"/>
      <c r="H59" s="284"/>
      <c r="I59" s="14"/>
      <c r="J59" s="14"/>
      <c r="K59" s="15"/>
      <c r="L59" s="34"/>
    </row>
    <row r="60" spans="1:12">
      <c r="A60" s="313"/>
      <c r="B60" s="313"/>
      <c r="C60" s="313"/>
      <c r="D60" s="313"/>
      <c r="E60" s="313"/>
      <c r="F60" s="313"/>
      <c r="G60" s="283"/>
      <c r="H60" s="284"/>
      <c r="I60" s="14"/>
      <c r="J60" s="14"/>
      <c r="K60" s="15"/>
      <c r="L60" s="34"/>
    </row>
    <row r="61" spans="1:12">
      <c r="A61" s="313"/>
      <c r="B61" s="313"/>
      <c r="C61" s="313"/>
      <c r="D61" s="313"/>
      <c r="E61" s="313"/>
      <c r="F61" s="313"/>
      <c r="G61" s="283"/>
      <c r="H61" s="284"/>
      <c r="I61" s="14"/>
      <c r="J61" s="14"/>
      <c r="K61" s="15"/>
      <c r="L61" s="34"/>
    </row>
    <row r="62" spans="1:12">
      <c r="A62" s="313"/>
      <c r="B62" s="313"/>
      <c r="C62" s="313"/>
      <c r="D62" s="313"/>
      <c r="E62" s="313"/>
      <c r="F62" s="313"/>
      <c r="G62" s="283"/>
      <c r="H62" s="284"/>
      <c r="I62" s="14"/>
      <c r="J62" s="14"/>
      <c r="K62" s="15"/>
      <c r="L62" s="34"/>
    </row>
    <row r="63" spans="1:12">
      <c r="A63" s="313"/>
      <c r="B63" s="313"/>
      <c r="C63" s="313"/>
      <c r="D63" s="313"/>
      <c r="E63" s="313"/>
      <c r="F63" s="313"/>
      <c r="G63" s="283"/>
      <c r="H63" s="284"/>
      <c r="I63" s="14"/>
      <c r="J63" s="14"/>
      <c r="K63" s="15"/>
      <c r="L63" s="34"/>
    </row>
    <row r="64" spans="1:12">
      <c r="A64" s="313"/>
      <c r="B64" s="313"/>
      <c r="C64" s="313"/>
      <c r="D64" s="313"/>
      <c r="E64" s="313"/>
      <c r="F64" s="313"/>
      <c r="G64" s="283"/>
      <c r="H64" s="284"/>
      <c r="I64" s="14"/>
      <c r="J64" s="14"/>
      <c r="K64" s="15"/>
      <c r="L64" s="34"/>
    </row>
    <row r="65" spans="1:12">
      <c r="A65" s="313"/>
      <c r="B65" s="313"/>
      <c r="C65" s="313"/>
      <c r="D65" s="313"/>
      <c r="E65" s="313"/>
      <c r="F65" s="313"/>
      <c r="G65" s="283"/>
      <c r="H65" s="284"/>
      <c r="I65" s="14"/>
      <c r="J65" s="14"/>
      <c r="K65" s="15"/>
      <c r="L65" s="34"/>
    </row>
    <row r="66" spans="1:12">
      <c r="A66" s="313"/>
      <c r="B66" s="313"/>
      <c r="C66" s="313"/>
      <c r="D66" s="313"/>
      <c r="E66" s="313"/>
      <c r="F66" s="313"/>
      <c r="G66" s="283"/>
      <c r="H66" s="284"/>
      <c r="I66" s="14"/>
      <c r="J66" s="14"/>
      <c r="K66" s="15"/>
      <c r="L66" s="34"/>
    </row>
    <row r="67" spans="1:12">
      <c r="A67" s="313"/>
      <c r="B67" s="313"/>
      <c r="C67" s="313"/>
      <c r="D67" s="313"/>
      <c r="E67" s="313"/>
      <c r="F67" s="313"/>
      <c r="G67" s="283"/>
      <c r="H67" s="284"/>
      <c r="I67" s="14"/>
      <c r="J67" s="14"/>
      <c r="K67" s="15"/>
      <c r="L67" s="34"/>
    </row>
    <row r="68" spans="1:12">
      <c r="A68" s="313"/>
      <c r="B68" s="313"/>
      <c r="C68" s="313"/>
      <c r="D68" s="313"/>
      <c r="E68" s="313"/>
      <c r="F68" s="313"/>
      <c r="G68" s="283"/>
      <c r="H68" s="284"/>
      <c r="I68" s="14"/>
      <c r="J68" s="14"/>
      <c r="K68" s="15"/>
      <c r="L68" s="34"/>
    </row>
    <row r="69" spans="1:12">
      <c r="A69" s="313"/>
      <c r="B69" s="313"/>
      <c r="C69" s="313"/>
      <c r="D69" s="313"/>
      <c r="E69" s="313"/>
      <c r="F69" s="313"/>
      <c r="G69" s="283"/>
      <c r="H69" s="284"/>
      <c r="I69" s="14"/>
      <c r="J69" s="14"/>
      <c r="K69" s="15"/>
      <c r="L69" s="34"/>
    </row>
    <row r="70" spans="1:12">
      <c r="A70" s="313"/>
      <c r="B70" s="313"/>
      <c r="C70" s="313"/>
      <c r="D70" s="313"/>
      <c r="E70" s="313"/>
      <c r="F70" s="313"/>
      <c r="G70" s="283"/>
      <c r="H70" s="284"/>
      <c r="I70" s="14"/>
      <c r="J70" s="14"/>
      <c r="K70" s="15"/>
      <c r="L70" s="34"/>
    </row>
    <row r="71" spans="1:12" ht="18">
      <c r="A71" s="313"/>
      <c r="B71" s="313"/>
      <c r="C71" s="313"/>
      <c r="D71" s="313"/>
      <c r="E71" s="313"/>
      <c r="F71" s="313"/>
      <c r="G71" s="17" t="s">
        <v>59</v>
      </c>
      <c r="H71" s="3"/>
      <c r="I71" s="3"/>
      <c r="J71" s="3"/>
      <c r="K71" s="3"/>
      <c r="L71" s="9">
        <f>SUM(L57:L70)</f>
        <v>480</v>
      </c>
    </row>
    <row r="73" spans="1:12" ht="18">
      <c r="A73" s="308" t="s">
        <v>50</v>
      </c>
      <c r="B73" s="308"/>
      <c r="C73" s="308"/>
      <c r="D73" s="308"/>
      <c r="E73" s="308"/>
      <c r="F73" s="308"/>
      <c r="G73" s="308"/>
      <c r="H73" s="308"/>
      <c r="I73" s="308"/>
      <c r="J73" s="308"/>
      <c r="K73" s="308"/>
      <c r="L73" s="308"/>
    </row>
    <row r="74" spans="1:12">
      <c r="A74" s="5">
        <f>+PRESUPUESTO!A9</f>
        <v>2</v>
      </c>
      <c r="B74" s="309" t="str">
        <f>+PRESUPUESTO!B9</f>
        <v>PISOS Y ESCALERAS</v>
      </c>
      <c r="C74" s="310"/>
      <c r="D74" s="310"/>
      <c r="E74" s="310"/>
      <c r="F74" s="310"/>
      <c r="G74" s="310"/>
      <c r="H74" s="310"/>
      <c r="I74" s="310"/>
      <c r="J74" s="310"/>
      <c r="K74" s="310"/>
      <c r="L74" s="311"/>
    </row>
    <row r="76" spans="1:12">
      <c r="A76" s="6" t="s">
        <v>51</v>
      </c>
      <c r="B76" s="285" t="s">
        <v>7</v>
      </c>
      <c r="C76" s="285"/>
      <c r="D76" s="285"/>
      <c r="E76" s="285"/>
      <c r="F76" s="7" t="s">
        <v>9</v>
      </c>
      <c r="G76" s="286" t="s">
        <v>52</v>
      </c>
      <c r="H76" s="287"/>
      <c r="I76" s="287"/>
      <c r="J76" s="287"/>
      <c r="K76" s="287"/>
      <c r="L76" s="288"/>
    </row>
    <row r="77" spans="1:12">
      <c r="A77" s="289">
        <f>+PRESUPUESTO!A11</f>
        <v>2.2000000000000002</v>
      </c>
      <c r="B77" s="290" t="str">
        <f>+PRESUPUESTO!B11</f>
        <v>Mantenimiento de socalos en grano en pulido (desmanche, lavado)</v>
      </c>
      <c r="C77" s="291"/>
      <c r="D77" s="291"/>
      <c r="E77" s="292"/>
      <c r="F77" s="299" t="str">
        <f>+PRESUPUESTO!C11</f>
        <v>M</v>
      </c>
      <c r="G77" s="300" t="s">
        <v>53</v>
      </c>
      <c r="H77" s="10" t="s">
        <v>60</v>
      </c>
      <c r="I77" s="11" t="s">
        <v>54</v>
      </c>
      <c r="J77" s="11" t="s">
        <v>55</v>
      </c>
      <c r="K77" s="11" t="s">
        <v>56</v>
      </c>
      <c r="L77" s="303" t="s">
        <v>57</v>
      </c>
    </row>
    <row r="78" spans="1:12">
      <c r="A78" s="289"/>
      <c r="B78" s="293"/>
      <c r="C78" s="294"/>
      <c r="D78" s="294"/>
      <c r="E78" s="295"/>
      <c r="F78" s="299"/>
      <c r="G78" s="301"/>
      <c r="H78" s="8" t="s">
        <v>61</v>
      </c>
      <c r="I78" s="8" t="s">
        <v>2</v>
      </c>
      <c r="J78" s="8" t="s">
        <v>66</v>
      </c>
      <c r="K78" s="12" t="s">
        <v>62</v>
      </c>
      <c r="L78" s="304"/>
    </row>
    <row r="79" spans="1:12">
      <c r="A79" s="289"/>
      <c r="B79" s="296"/>
      <c r="C79" s="297"/>
      <c r="D79" s="297"/>
      <c r="E79" s="298"/>
      <c r="F79" s="299"/>
      <c r="G79" s="302"/>
      <c r="H79" s="13"/>
      <c r="I79" s="14"/>
      <c r="J79" s="14"/>
      <c r="K79" s="15"/>
      <c r="L79" s="305"/>
    </row>
    <row r="80" spans="1:12">
      <c r="A80" s="312" t="s">
        <v>58</v>
      </c>
      <c r="B80" s="312"/>
      <c r="C80" s="312"/>
      <c r="D80" s="312"/>
      <c r="E80" s="312"/>
      <c r="F80" s="312"/>
      <c r="G80" s="16"/>
      <c r="H80" s="13"/>
      <c r="I80" s="14"/>
      <c r="J80" s="14"/>
      <c r="K80" s="15"/>
      <c r="L80" s="34"/>
    </row>
    <row r="81" spans="1:12">
      <c r="A81" s="313"/>
      <c r="B81" s="313"/>
      <c r="C81" s="313"/>
      <c r="D81" s="313"/>
      <c r="E81" s="313"/>
      <c r="F81" s="313"/>
      <c r="G81" s="283" t="s">
        <v>291</v>
      </c>
      <c r="H81" s="284"/>
      <c r="I81" s="14">
        <v>395</v>
      </c>
      <c r="J81" s="14"/>
      <c r="K81" s="15"/>
      <c r="L81" s="34">
        <f t="shared" ref="L81" si="3">+I81</f>
        <v>395</v>
      </c>
    </row>
    <row r="82" spans="1:12">
      <c r="A82" s="313"/>
      <c r="B82" s="313"/>
      <c r="C82" s="313"/>
      <c r="D82" s="313"/>
      <c r="E82" s="313"/>
      <c r="F82" s="313"/>
      <c r="G82" s="283"/>
      <c r="H82" s="284"/>
      <c r="I82" s="14"/>
      <c r="J82" s="14"/>
      <c r="K82" s="15"/>
      <c r="L82" s="34"/>
    </row>
    <row r="83" spans="1:12">
      <c r="A83" s="313"/>
      <c r="B83" s="313"/>
      <c r="C83" s="313"/>
      <c r="D83" s="313"/>
      <c r="E83" s="313"/>
      <c r="F83" s="313"/>
      <c r="G83" s="283"/>
      <c r="H83" s="284"/>
      <c r="I83" s="14"/>
      <c r="J83" s="14"/>
      <c r="K83" s="15"/>
      <c r="L83" s="34"/>
    </row>
    <row r="84" spans="1:12">
      <c r="A84" s="313"/>
      <c r="B84" s="313"/>
      <c r="C84" s="313"/>
      <c r="D84" s="313"/>
      <c r="E84" s="313"/>
      <c r="F84" s="313"/>
      <c r="G84" s="283"/>
      <c r="H84" s="284"/>
      <c r="I84" s="14"/>
      <c r="J84" s="14"/>
      <c r="K84" s="15"/>
      <c r="L84" s="34"/>
    </row>
    <row r="85" spans="1:12">
      <c r="A85" s="313"/>
      <c r="B85" s="313"/>
      <c r="C85" s="313"/>
      <c r="D85" s="313"/>
      <c r="E85" s="313"/>
      <c r="F85" s="313"/>
      <c r="G85" s="283"/>
      <c r="H85" s="284"/>
      <c r="I85" s="14"/>
      <c r="J85" s="14"/>
      <c r="K85" s="15"/>
      <c r="L85" s="34"/>
    </row>
    <row r="86" spans="1:12">
      <c r="A86" s="313"/>
      <c r="B86" s="313"/>
      <c r="C86" s="313"/>
      <c r="D86" s="313"/>
      <c r="E86" s="313"/>
      <c r="F86" s="313"/>
      <c r="G86" s="283"/>
      <c r="H86" s="284"/>
      <c r="I86" s="14"/>
      <c r="J86" s="14"/>
      <c r="K86" s="15"/>
      <c r="L86" s="34"/>
    </row>
    <row r="87" spans="1:12">
      <c r="A87" s="313"/>
      <c r="B87" s="313"/>
      <c r="C87" s="313"/>
      <c r="D87" s="313"/>
      <c r="E87" s="313"/>
      <c r="F87" s="313"/>
      <c r="G87" s="283"/>
      <c r="H87" s="284"/>
      <c r="I87" s="14"/>
      <c r="J87" s="14"/>
      <c r="K87" s="15"/>
      <c r="L87" s="34"/>
    </row>
    <row r="88" spans="1:12">
      <c r="A88" s="313"/>
      <c r="B88" s="313"/>
      <c r="C88" s="313"/>
      <c r="D88" s="313"/>
      <c r="E88" s="313"/>
      <c r="F88" s="313"/>
      <c r="G88" s="283"/>
      <c r="H88" s="284"/>
      <c r="I88" s="14"/>
      <c r="J88" s="14"/>
      <c r="K88" s="15"/>
      <c r="L88" s="34"/>
    </row>
    <row r="89" spans="1:12">
      <c r="A89" s="313"/>
      <c r="B89" s="313"/>
      <c r="C89" s="313"/>
      <c r="D89" s="313"/>
      <c r="E89" s="313"/>
      <c r="F89" s="313"/>
      <c r="G89" s="283"/>
      <c r="H89" s="284"/>
      <c r="I89" s="14"/>
      <c r="J89" s="14"/>
      <c r="K89" s="15"/>
      <c r="L89" s="34"/>
    </row>
    <row r="90" spans="1:12">
      <c r="A90" s="313"/>
      <c r="B90" s="313"/>
      <c r="C90" s="313"/>
      <c r="D90" s="313"/>
      <c r="E90" s="313"/>
      <c r="F90" s="313"/>
      <c r="G90" s="283"/>
      <c r="H90" s="284"/>
      <c r="I90" s="14"/>
      <c r="J90" s="14"/>
      <c r="K90" s="15"/>
      <c r="L90" s="34"/>
    </row>
    <row r="91" spans="1:12">
      <c r="A91" s="313"/>
      <c r="B91" s="313"/>
      <c r="C91" s="313"/>
      <c r="D91" s="313"/>
      <c r="E91" s="313"/>
      <c r="F91" s="313"/>
      <c r="G91" s="283"/>
      <c r="H91" s="284"/>
      <c r="I91" s="14"/>
      <c r="J91" s="14"/>
      <c r="K91" s="15"/>
      <c r="L91" s="34"/>
    </row>
    <row r="92" spans="1:12">
      <c r="A92" s="313"/>
      <c r="B92" s="313"/>
      <c r="C92" s="313"/>
      <c r="D92" s="313"/>
      <c r="E92" s="313"/>
      <c r="F92" s="313"/>
      <c r="G92" s="283"/>
      <c r="H92" s="284"/>
      <c r="I92" s="14"/>
      <c r="J92" s="14"/>
      <c r="K92" s="15"/>
      <c r="L92" s="34"/>
    </row>
    <row r="93" spans="1:12">
      <c r="A93" s="313"/>
      <c r="B93" s="313"/>
      <c r="C93" s="313"/>
      <c r="D93" s="313"/>
      <c r="E93" s="313"/>
      <c r="F93" s="313"/>
      <c r="G93" s="283"/>
      <c r="H93" s="284"/>
      <c r="I93" s="14"/>
      <c r="J93" s="14"/>
      <c r="K93" s="15"/>
      <c r="L93" s="34"/>
    </row>
    <row r="94" spans="1:12" ht="18">
      <c r="A94" s="313"/>
      <c r="B94" s="313"/>
      <c r="C94" s="313"/>
      <c r="D94" s="313"/>
      <c r="E94" s="313"/>
      <c r="F94" s="313"/>
      <c r="G94" s="17" t="s">
        <v>59</v>
      </c>
      <c r="H94" s="3"/>
      <c r="I94" s="3"/>
      <c r="J94" s="3"/>
      <c r="K94" s="3"/>
      <c r="L94" s="9">
        <f>SUM(L80:L93)</f>
        <v>395</v>
      </c>
    </row>
    <row r="96" spans="1:12" ht="18">
      <c r="A96" s="308" t="s">
        <v>50</v>
      </c>
      <c r="B96" s="308"/>
      <c r="C96" s="308"/>
      <c r="D96" s="308"/>
      <c r="E96" s="308"/>
      <c r="F96" s="308"/>
      <c r="G96" s="308"/>
      <c r="H96" s="308"/>
      <c r="I96" s="308"/>
      <c r="J96" s="308"/>
      <c r="K96" s="308"/>
      <c r="L96" s="308"/>
    </row>
    <row r="97" spans="1:12">
      <c r="A97" s="5">
        <f>+PRESUPUESTO!A12</f>
        <v>3</v>
      </c>
      <c r="B97" s="309" t="str">
        <f>+PRESUPUESTO!B12</f>
        <v>IMPERMEABILIZACIÓN</v>
      </c>
      <c r="C97" s="310"/>
      <c r="D97" s="310"/>
      <c r="E97" s="310"/>
      <c r="F97" s="310"/>
      <c r="G97" s="310"/>
      <c r="H97" s="310"/>
      <c r="I97" s="310"/>
      <c r="J97" s="310"/>
      <c r="K97" s="310"/>
      <c r="L97" s="311"/>
    </row>
    <row r="99" spans="1:12">
      <c r="A99" s="6" t="s">
        <v>51</v>
      </c>
      <c r="B99" s="285" t="s">
        <v>7</v>
      </c>
      <c r="C99" s="285"/>
      <c r="D99" s="285"/>
      <c r="E99" s="285"/>
      <c r="F99" s="7" t="s">
        <v>9</v>
      </c>
      <c r="G99" s="286" t="s">
        <v>52</v>
      </c>
      <c r="H99" s="287"/>
      <c r="I99" s="287"/>
      <c r="J99" s="287"/>
      <c r="K99" s="287"/>
      <c r="L99" s="288"/>
    </row>
    <row r="100" spans="1:12">
      <c r="A100" s="289">
        <f>+PRESUPUESTO!A13</f>
        <v>3.1</v>
      </c>
      <c r="B100" s="290" t="str">
        <f>+PRESUPUESTO!B13</f>
        <v>Impermeabilización de placas en concreto reforzado</v>
      </c>
      <c r="C100" s="291"/>
      <c r="D100" s="291"/>
      <c r="E100" s="292"/>
      <c r="F100" s="299" t="str">
        <f>+PRESUPUESTO!C13</f>
        <v>m2</v>
      </c>
      <c r="G100" s="300" t="s">
        <v>53</v>
      </c>
      <c r="H100" s="10" t="s">
        <v>60</v>
      </c>
      <c r="I100" s="11" t="s">
        <v>54</v>
      </c>
      <c r="J100" s="11" t="s">
        <v>55</v>
      </c>
      <c r="K100" s="11" t="s">
        <v>56</v>
      </c>
      <c r="L100" s="303" t="s">
        <v>57</v>
      </c>
    </row>
    <row r="101" spans="1:12">
      <c r="A101" s="289"/>
      <c r="B101" s="293"/>
      <c r="C101" s="294"/>
      <c r="D101" s="294"/>
      <c r="E101" s="295"/>
      <c r="F101" s="299"/>
      <c r="G101" s="301"/>
      <c r="H101" s="8" t="s">
        <v>61</v>
      </c>
      <c r="I101" s="8" t="s">
        <v>2</v>
      </c>
      <c r="J101" s="8" t="s">
        <v>298</v>
      </c>
      <c r="K101" s="12" t="s">
        <v>299</v>
      </c>
      <c r="L101" s="304"/>
    </row>
    <row r="102" spans="1:12">
      <c r="A102" s="289"/>
      <c r="B102" s="296"/>
      <c r="C102" s="297"/>
      <c r="D102" s="297"/>
      <c r="E102" s="298"/>
      <c r="F102" s="299"/>
      <c r="G102" s="302"/>
      <c r="H102" s="13"/>
      <c r="I102" s="14"/>
      <c r="J102" s="14"/>
      <c r="K102" s="15"/>
      <c r="L102" s="305"/>
    </row>
    <row r="103" spans="1:12">
      <c r="A103" s="312" t="s">
        <v>58</v>
      </c>
      <c r="B103" s="312"/>
      <c r="C103" s="312"/>
      <c r="D103" s="312"/>
      <c r="E103" s="312"/>
      <c r="F103" s="312"/>
      <c r="G103" s="16"/>
      <c r="H103" s="13"/>
      <c r="I103" s="14"/>
      <c r="J103" s="14"/>
      <c r="K103" s="15"/>
      <c r="L103" s="34"/>
    </row>
    <row r="104" spans="1:12" ht="28.25" customHeight="1">
      <c r="A104" s="313"/>
      <c r="B104" s="313"/>
      <c r="C104" s="313"/>
      <c r="D104" s="313"/>
      <c r="E104" s="313"/>
      <c r="F104" s="313"/>
      <c r="G104" s="283" t="s">
        <v>297</v>
      </c>
      <c r="H104" s="284"/>
      <c r="I104" s="14">
        <v>2</v>
      </c>
      <c r="J104" s="14">
        <v>6.4</v>
      </c>
      <c r="K104" s="15">
        <v>8.1999999999999993</v>
      </c>
      <c r="L104" s="34">
        <f>+K104*J104*I104</f>
        <v>104.96</v>
      </c>
    </row>
    <row r="105" spans="1:12">
      <c r="A105" s="313"/>
      <c r="B105" s="313"/>
      <c r="C105" s="313"/>
      <c r="D105" s="313"/>
      <c r="E105" s="313"/>
      <c r="F105" s="313"/>
      <c r="G105" s="283" t="s">
        <v>300</v>
      </c>
      <c r="H105" s="284"/>
      <c r="I105" s="14">
        <v>1</v>
      </c>
      <c r="J105" s="14">
        <v>3</v>
      </c>
      <c r="K105" s="15">
        <v>3</v>
      </c>
      <c r="L105" s="34">
        <f>+K105*J105*I105</f>
        <v>9</v>
      </c>
    </row>
    <row r="106" spans="1:12">
      <c r="A106" s="313"/>
      <c r="B106" s="313"/>
      <c r="C106" s="313"/>
      <c r="D106" s="313"/>
      <c r="E106" s="313"/>
      <c r="F106" s="313"/>
      <c r="G106" s="283"/>
      <c r="H106" s="284"/>
      <c r="I106" s="14"/>
      <c r="J106" s="14"/>
      <c r="K106" s="15"/>
      <c r="L106" s="34"/>
    </row>
    <row r="107" spans="1:12">
      <c r="A107" s="313"/>
      <c r="B107" s="313"/>
      <c r="C107" s="313"/>
      <c r="D107" s="313"/>
      <c r="E107" s="313"/>
      <c r="F107" s="313"/>
      <c r="G107" s="283"/>
      <c r="H107" s="284"/>
      <c r="I107" s="14"/>
      <c r="J107" s="14"/>
      <c r="K107" s="15"/>
      <c r="L107" s="34"/>
    </row>
    <row r="108" spans="1:12">
      <c r="A108" s="313"/>
      <c r="B108" s="313"/>
      <c r="C108" s="313"/>
      <c r="D108" s="313"/>
      <c r="E108" s="313"/>
      <c r="F108" s="313"/>
      <c r="G108" s="283"/>
      <c r="H108" s="284"/>
      <c r="I108" s="14"/>
      <c r="J108" s="14"/>
      <c r="K108" s="15"/>
      <c r="L108" s="34"/>
    </row>
    <row r="109" spans="1:12">
      <c r="A109" s="313"/>
      <c r="B109" s="313"/>
      <c r="C109" s="313"/>
      <c r="D109" s="313"/>
      <c r="E109" s="313"/>
      <c r="F109" s="313"/>
      <c r="G109" s="283"/>
      <c r="H109" s="284"/>
      <c r="I109" s="14"/>
      <c r="J109" s="14"/>
      <c r="K109" s="15"/>
      <c r="L109" s="34"/>
    </row>
    <row r="110" spans="1:12">
      <c r="A110" s="313"/>
      <c r="B110" s="313"/>
      <c r="C110" s="313"/>
      <c r="D110" s="313"/>
      <c r="E110" s="313"/>
      <c r="F110" s="313"/>
      <c r="G110" s="283"/>
      <c r="H110" s="284"/>
      <c r="I110" s="14"/>
      <c r="J110" s="14"/>
      <c r="K110" s="15"/>
      <c r="L110" s="34"/>
    </row>
    <row r="111" spans="1:12">
      <c r="A111" s="313"/>
      <c r="B111" s="313"/>
      <c r="C111" s="313"/>
      <c r="D111" s="313"/>
      <c r="E111" s="313"/>
      <c r="F111" s="313"/>
      <c r="G111" s="283"/>
      <c r="H111" s="284"/>
      <c r="I111" s="14"/>
      <c r="J111" s="14"/>
      <c r="K111" s="15"/>
      <c r="L111" s="34"/>
    </row>
    <row r="112" spans="1:12">
      <c r="A112" s="313"/>
      <c r="B112" s="313"/>
      <c r="C112" s="313"/>
      <c r="D112" s="313"/>
      <c r="E112" s="313"/>
      <c r="F112" s="313"/>
      <c r="G112" s="283"/>
      <c r="H112" s="284"/>
      <c r="I112" s="14"/>
      <c r="J112" s="14"/>
      <c r="K112" s="15"/>
      <c r="L112" s="34"/>
    </row>
    <row r="113" spans="1:12">
      <c r="A113" s="313"/>
      <c r="B113" s="313"/>
      <c r="C113" s="313"/>
      <c r="D113" s="313"/>
      <c r="E113" s="313"/>
      <c r="F113" s="313"/>
      <c r="G113" s="283"/>
      <c r="H113" s="284"/>
      <c r="I113" s="14"/>
      <c r="J113" s="14"/>
      <c r="K113" s="15"/>
      <c r="L113" s="34"/>
    </row>
    <row r="114" spans="1:12">
      <c r="A114" s="313"/>
      <c r="B114" s="313"/>
      <c r="C114" s="313"/>
      <c r="D114" s="313"/>
      <c r="E114" s="313"/>
      <c r="F114" s="313"/>
      <c r="G114" s="283"/>
      <c r="H114" s="284"/>
      <c r="I114" s="14"/>
      <c r="J114" s="14"/>
      <c r="K114" s="15"/>
      <c r="L114" s="34"/>
    </row>
    <row r="115" spans="1:12">
      <c r="A115" s="313"/>
      <c r="B115" s="313"/>
      <c r="C115" s="313"/>
      <c r="D115" s="313"/>
      <c r="E115" s="313"/>
      <c r="F115" s="313"/>
      <c r="G115" s="283"/>
      <c r="H115" s="284"/>
      <c r="I115" s="14"/>
      <c r="J115" s="14"/>
      <c r="K115" s="15"/>
      <c r="L115" s="34"/>
    </row>
    <row r="116" spans="1:12">
      <c r="A116" s="313"/>
      <c r="B116" s="313"/>
      <c r="C116" s="313"/>
      <c r="D116" s="313"/>
      <c r="E116" s="313"/>
      <c r="F116" s="313"/>
      <c r="G116" s="283"/>
      <c r="H116" s="284"/>
      <c r="I116" s="14"/>
      <c r="J116" s="14"/>
      <c r="K116" s="15"/>
      <c r="L116" s="34"/>
    </row>
    <row r="117" spans="1:12" ht="18">
      <c r="A117" s="313"/>
      <c r="B117" s="313"/>
      <c r="C117" s="313"/>
      <c r="D117" s="313"/>
      <c r="E117" s="313"/>
      <c r="F117" s="313"/>
      <c r="G117" s="17" t="s">
        <v>59</v>
      </c>
      <c r="H117" s="3"/>
      <c r="I117" s="3"/>
      <c r="J117" s="3"/>
      <c r="K117" s="3"/>
      <c r="L117" s="9">
        <f>SUM(L103:L116)</f>
        <v>113.96</v>
      </c>
    </row>
    <row r="119" spans="1:12" ht="18">
      <c r="A119" s="308" t="s">
        <v>50</v>
      </c>
      <c r="B119" s="308"/>
      <c r="C119" s="308"/>
      <c r="D119" s="308"/>
      <c r="E119" s="308"/>
      <c r="F119" s="308"/>
      <c r="G119" s="308"/>
      <c r="H119" s="308"/>
      <c r="I119" s="308"/>
      <c r="J119" s="308"/>
      <c r="K119" s="308"/>
      <c r="L119" s="308"/>
    </row>
    <row r="120" spans="1:12">
      <c r="A120" s="5">
        <f>+PRESUPUESTO!A14</f>
        <v>4</v>
      </c>
      <c r="B120" s="309" t="str">
        <f>+PRESUPUESTO!B14</f>
        <v>CUBIERTA, CANALETAS Y BAJANTES</v>
      </c>
      <c r="C120" s="310"/>
      <c r="D120" s="310"/>
      <c r="E120" s="310"/>
      <c r="F120" s="310"/>
      <c r="G120" s="310"/>
      <c r="H120" s="310"/>
      <c r="I120" s="310"/>
      <c r="J120" s="310"/>
      <c r="K120" s="310"/>
      <c r="L120" s="311"/>
    </row>
    <row r="122" spans="1:12">
      <c r="A122" s="6" t="s">
        <v>51</v>
      </c>
      <c r="B122" s="285" t="s">
        <v>7</v>
      </c>
      <c r="C122" s="285"/>
      <c r="D122" s="285"/>
      <c r="E122" s="285"/>
      <c r="F122" s="7" t="s">
        <v>9</v>
      </c>
      <c r="G122" s="286" t="s">
        <v>52</v>
      </c>
      <c r="H122" s="287"/>
      <c r="I122" s="287"/>
      <c r="J122" s="287"/>
      <c r="K122" s="287"/>
      <c r="L122" s="288"/>
    </row>
    <row r="123" spans="1:12">
      <c r="A123" s="289">
        <f>+PRESUPUESTO!A15</f>
        <v>4.0999999999999996</v>
      </c>
      <c r="B123" s="290" t="str">
        <f>+PRESUPUESTO!B15</f>
        <v>Mantenimiento de canaletas metalicas y bajantes (incluye pintura y aseo)</v>
      </c>
      <c r="C123" s="291"/>
      <c r="D123" s="291"/>
      <c r="E123" s="292"/>
      <c r="F123" s="299" t="str">
        <f>+PRESUPUESTO!C15</f>
        <v>m</v>
      </c>
      <c r="G123" s="300" t="s">
        <v>53</v>
      </c>
      <c r="H123" s="10" t="s">
        <v>60</v>
      </c>
      <c r="I123" s="11" t="s">
        <v>54</v>
      </c>
      <c r="J123" s="11" t="s">
        <v>55</v>
      </c>
      <c r="K123" s="11" t="s">
        <v>56</v>
      </c>
      <c r="L123" s="303" t="s">
        <v>57</v>
      </c>
    </row>
    <row r="124" spans="1:12">
      <c r="A124" s="289"/>
      <c r="B124" s="293"/>
      <c r="C124" s="294"/>
      <c r="D124" s="294"/>
      <c r="E124" s="295"/>
      <c r="F124" s="299"/>
      <c r="G124" s="301"/>
      <c r="H124" s="8" t="s">
        <v>61</v>
      </c>
      <c r="I124" s="8" t="s">
        <v>2</v>
      </c>
      <c r="J124" s="8" t="s">
        <v>298</v>
      </c>
      <c r="K124" s="12" t="s">
        <v>299</v>
      </c>
      <c r="L124" s="304"/>
    </row>
    <row r="125" spans="1:12">
      <c r="A125" s="289"/>
      <c r="B125" s="296"/>
      <c r="C125" s="297"/>
      <c r="D125" s="297"/>
      <c r="E125" s="298"/>
      <c r="F125" s="299"/>
      <c r="G125" s="302"/>
      <c r="H125" s="13"/>
      <c r="I125" s="14"/>
      <c r="J125" s="14"/>
      <c r="K125" s="15"/>
      <c r="L125" s="305"/>
    </row>
    <row r="126" spans="1:12">
      <c r="A126" s="312" t="s">
        <v>58</v>
      </c>
      <c r="B126" s="312"/>
      <c r="C126" s="312"/>
      <c r="D126" s="312"/>
      <c r="E126" s="312"/>
      <c r="F126" s="312"/>
      <c r="G126" s="16"/>
      <c r="H126" s="13"/>
      <c r="I126" s="14"/>
      <c r="J126" s="14"/>
      <c r="K126" s="15"/>
      <c r="L126" s="34"/>
    </row>
    <row r="127" spans="1:12">
      <c r="A127" s="313"/>
      <c r="B127" s="313"/>
      <c r="C127" s="313"/>
      <c r="D127" s="313"/>
      <c r="E127" s="313"/>
      <c r="F127" s="313"/>
      <c r="G127" s="283" t="s">
        <v>305</v>
      </c>
      <c r="H127" s="284"/>
      <c r="I127" s="14"/>
      <c r="J127" s="14"/>
      <c r="K127" s="15"/>
      <c r="L127" s="34">
        <f>+K127</f>
        <v>0</v>
      </c>
    </row>
    <row r="128" spans="1:12">
      <c r="A128" s="313"/>
      <c r="B128" s="313"/>
      <c r="C128" s="313"/>
      <c r="D128" s="313"/>
      <c r="E128" s="313"/>
      <c r="F128" s="313"/>
      <c r="G128" s="283" t="s">
        <v>306</v>
      </c>
      <c r="H128" s="284"/>
      <c r="I128" s="14"/>
      <c r="J128" s="14"/>
      <c r="K128" s="15">
        <v>22</v>
      </c>
      <c r="L128" s="34">
        <f>+K128</f>
        <v>22</v>
      </c>
    </row>
    <row r="129" spans="1:12">
      <c r="A129" s="313"/>
      <c r="B129" s="313"/>
      <c r="C129" s="313"/>
      <c r="D129" s="313"/>
      <c r="E129" s="313"/>
      <c r="F129" s="313"/>
      <c r="G129" s="283"/>
      <c r="H129" s="284"/>
      <c r="I129" s="14"/>
      <c r="J129" s="14"/>
      <c r="K129" s="15"/>
      <c r="L129" s="34"/>
    </row>
    <row r="130" spans="1:12">
      <c r="A130" s="313"/>
      <c r="B130" s="313"/>
      <c r="C130" s="313"/>
      <c r="D130" s="313"/>
      <c r="E130" s="313"/>
      <c r="F130" s="313"/>
      <c r="G130" s="283"/>
      <c r="H130" s="284"/>
      <c r="I130" s="14"/>
      <c r="J130" s="14"/>
      <c r="K130" s="15"/>
      <c r="L130" s="34"/>
    </row>
    <row r="131" spans="1:12">
      <c r="A131" s="313"/>
      <c r="B131" s="313"/>
      <c r="C131" s="313"/>
      <c r="D131" s="313"/>
      <c r="E131" s="313"/>
      <c r="F131" s="313"/>
      <c r="G131" s="283"/>
      <c r="H131" s="284"/>
      <c r="I131" s="14"/>
      <c r="J131" s="14"/>
      <c r="K131" s="15"/>
      <c r="L131" s="34"/>
    </row>
    <row r="132" spans="1:12">
      <c r="A132" s="313"/>
      <c r="B132" s="313"/>
      <c r="C132" s="313"/>
      <c r="D132" s="313"/>
      <c r="E132" s="313"/>
      <c r="F132" s="313"/>
      <c r="G132" s="283"/>
      <c r="H132" s="284"/>
      <c r="I132" s="14"/>
      <c r="J132" s="14"/>
      <c r="K132" s="15"/>
      <c r="L132" s="34"/>
    </row>
    <row r="133" spans="1:12">
      <c r="A133" s="313"/>
      <c r="B133" s="313"/>
      <c r="C133" s="313"/>
      <c r="D133" s="313"/>
      <c r="E133" s="313"/>
      <c r="F133" s="313"/>
      <c r="G133" s="283"/>
      <c r="H133" s="284"/>
      <c r="I133" s="14"/>
      <c r="J133" s="14"/>
      <c r="K133" s="15"/>
      <c r="L133" s="34"/>
    </row>
    <row r="134" spans="1:12">
      <c r="A134" s="313"/>
      <c r="B134" s="313"/>
      <c r="C134" s="313"/>
      <c r="D134" s="313"/>
      <c r="E134" s="313"/>
      <c r="F134" s="313"/>
      <c r="G134" s="283"/>
      <c r="H134" s="284"/>
      <c r="I134" s="14"/>
      <c r="J134" s="14"/>
      <c r="K134" s="15"/>
      <c r="L134" s="34"/>
    </row>
    <row r="135" spans="1:12">
      <c r="A135" s="313"/>
      <c r="B135" s="313"/>
      <c r="C135" s="313"/>
      <c r="D135" s="313"/>
      <c r="E135" s="313"/>
      <c r="F135" s="313"/>
      <c r="G135" s="283"/>
      <c r="H135" s="284"/>
      <c r="I135" s="14"/>
      <c r="J135" s="14"/>
      <c r="K135" s="15"/>
      <c r="L135" s="34"/>
    </row>
    <row r="136" spans="1:12">
      <c r="A136" s="313"/>
      <c r="B136" s="313"/>
      <c r="C136" s="313"/>
      <c r="D136" s="313"/>
      <c r="E136" s="313"/>
      <c r="F136" s="313"/>
      <c r="G136" s="283"/>
      <c r="H136" s="284"/>
      <c r="I136" s="14"/>
      <c r="J136" s="14"/>
      <c r="K136" s="15"/>
      <c r="L136" s="34"/>
    </row>
    <row r="137" spans="1:12">
      <c r="A137" s="313"/>
      <c r="B137" s="313"/>
      <c r="C137" s="313"/>
      <c r="D137" s="313"/>
      <c r="E137" s="313"/>
      <c r="F137" s="313"/>
      <c r="G137" s="283"/>
      <c r="H137" s="284"/>
      <c r="I137" s="14"/>
      <c r="J137" s="14"/>
      <c r="K137" s="15"/>
      <c r="L137" s="34"/>
    </row>
    <row r="138" spans="1:12">
      <c r="A138" s="313"/>
      <c r="B138" s="313"/>
      <c r="C138" s="313"/>
      <c r="D138" s="313"/>
      <c r="E138" s="313"/>
      <c r="F138" s="313"/>
      <c r="G138" s="283"/>
      <c r="H138" s="284"/>
      <c r="I138" s="14"/>
      <c r="J138" s="14"/>
      <c r="K138" s="15"/>
      <c r="L138" s="34"/>
    </row>
    <row r="139" spans="1:12">
      <c r="A139" s="313"/>
      <c r="B139" s="313"/>
      <c r="C139" s="313"/>
      <c r="D139" s="313"/>
      <c r="E139" s="313"/>
      <c r="F139" s="313"/>
      <c r="G139" s="283"/>
      <c r="H139" s="284"/>
      <c r="I139" s="14"/>
      <c r="J139" s="14"/>
      <c r="K139" s="15"/>
      <c r="L139" s="34"/>
    </row>
    <row r="140" spans="1:12" ht="18">
      <c r="A140" s="313"/>
      <c r="B140" s="313"/>
      <c r="C140" s="313"/>
      <c r="D140" s="313"/>
      <c r="E140" s="313"/>
      <c r="F140" s="313"/>
      <c r="G140" s="17" t="s">
        <v>59</v>
      </c>
      <c r="H140" s="3"/>
      <c r="I140" s="3"/>
      <c r="J140" s="3"/>
      <c r="K140" s="3"/>
      <c r="L140" s="9">
        <f>SUM(L126:L139)</f>
        <v>22</v>
      </c>
    </row>
    <row r="142" spans="1:12" ht="18">
      <c r="A142" s="308" t="s">
        <v>50</v>
      </c>
      <c r="B142" s="308"/>
      <c r="C142" s="308"/>
      <c r="D142" s="308"/>
      <c r="E142" s="308"/>
      <c r="F142" s="308"/>
      <c r="G142" s="308"/>
      <c r="H142" s="308"/>
      <c r="I142" s="308"/>
      <c r="J142" s="308"/>
      <c r="K142" s="308"/>
      <c r="L142" s="308"/>
    </row>
    <row r="143" spans="1:12">
      <c r="A143" s="5">
        <f>+PRESUPUESTO!A16</f>
        <v>5</v>
      </c>
      <c r="B143" s="309" t="str">
        <f>+PRESUPUESTO!B16</f>
        <v>UNIDADES SANITARIAS</v>
      </c>
      <c r="C143" s="310"/>
      <c r="D143" s="310"/>
      <c r="E143" s="310"/>
      <c r="F143" s="310"/>
      <c r="G143" s="310"/>
      <c r="H143" s="310"/>
      <c r="I143" s="310"/>
      <c r="J143" s="310"/>
      <c r="K143" s="310"/>
      <c r="L143" s="311"/>
    </row>
    <row r="145" spans="1:12">
      <c r="A145" s="6" t="s">
        <v>51</v>
      </c>
      <c r="B145" s="285" t="s">
        <v>7</v>
      </c>
      <c r="C145" s="285"/>
      <c r="D145" s="285"/>
      <c r="E145" s="285"/>
      <c r="F145" s="7" t="s">
        <v>9</v>
      </c>
      <c r="G145" s="286" t="s">
        <v>52</v>
      </c>
      <c r="H145" s="287"/>
      <c r="I145" s="287"/>
      <c r="J145" s="287"/>
      <c r="K145" s="287"/>
      <c r="L145" s="288"/>
    </row>
    <row r="146" spans="1:12">
      <c r="A146" s="289">
        <f>+PRESUPUESTO!A17</f>
        <v>5.0999999999999996</v>
      </c>
      <c r="B146" s="290" t="str">
        <f>+PRESUPUESTO!B17</f>
        <v>Desintalación, suministro e instalación de orinales</v>
      </c>
      <c r="C146" s="291"/>
      <c r="D146" s="291"/>
      <c r="E146" s="292"/>
      <c r="F146" s="299" t="str">
        <f>+PRESUPUESTO!C17</f>
        <v>und</v>
      </c>
      <c r="G146" s="300" t="s">
        <v>53</v>
      </c>
      <c r="H146" s="10" t="s">
        <v>60</v>
      </c>
      <c r="I146" s="11" t="s">
        <v>54</v>
      </c>
      <c r="J146" s="11" t="s">
        <v>55</v>
      </c>
      <c r="K146" s="11" t="s">
        <v>56</v>
      </c>
      <c r="L146" s="303" t="s">
        <v>57</v>
      </c>
    </row>
    <row r="147" spans="1:12">
      <c r="A147" s="289"/>
      <c r="B147" s="293"/>
      <c r="C147" s="294"/>
      <c r="D147" s="294"/>
      <c r="E147" s="295"/>
      <c r="F147" s="299"/>
      <c r="G147" s="301"/>
      <c r="H147" s="8" t="s">
        <v>61</v>
      </c>
      <c r="I147" s="8" t="s">
        <v>2</v>
      </c>
      <c r="J147" s="8" t="s">
        <v>298</v>
      </c>
      <c r="K147" s="12" t="s">
        <v>299</v>
      </c>
      <c r="L147" s="304"/>
    </row>
    <row r="148" spans="1:12">
      <c r="A148" s="289"/>
      <c r="B148" s="296"/>
      <c r="C148" s="297"/>
      <c r="D148" s="297"/>
      <c r="E148" s="298"/>
      <c r="F148" s="299"/>
      <c r="G148" s="302"/>
      <c r="H148" s="13"/>
      <c r="I148" s="14"/>
      <c r="J148" s="14"/>
      <c r="K148" s="15"/>
      <c r="L148" s="305"/>
    </row>
    <row r="149" spans="1:12">
      <c r="A149" s="312" t="s">
        <v>58</v>
      </c>
      <c r="B149" s="312"/>
      <c r="C149" s="312"/>
      <c r="D149" s="312"/>
      <c r="E149" s="312"/>
      <c r="F149" s="312"/>
      <c r="G149" s="16"/>
      <c r="H149" s="13"/>
      <c r="I149" s="14"/>
      <c r="J149" s="14"/>
      <c r="K149" s="15"/>
      <c r="L149" s="34"/>
    </row>
    <row r="150" spans="1:12">
      <c r="A150" s="313"/>
      <c r="B150" s="313"/>
      <c r="C150" s="313"/>
      <c r="D150" s="313"/>
      <c r="E150" s="313"/>
      <c r="F150" s="313"/>
      <c r="G150" s="283" t="s">
        <v>386</v>
      </c>
      <c r="H150" s="284"/>
      <c r="I150" s="14">
        <v>2</v>
      </c>
      <c r="J150" s="14"/>
      <c r="K150" s="15"/>
      <c r="L150" s="34">
        <f>+I150</f>
        <v>2</v>
      </c>
    </row>
    <row r="151" spans="1:12">
      <c r="A151" s="313"/>
      <c r="B151" s="313"/>
      <c r="C151" s="313"/>
      <c r="D151" s="313"/>
      <c r="E151" s="313"/>
      <c r="F151" s="313"/>
      <c r="G151" s="283"/>
      <c r="H151" s="284"/>
      <c r="I151" s="14"/>
      <c r="J151" s="14"/>
      <c r="K151" s="15"/>
      <c r="L151" s="34">
        <f t="shared" ref="L151:L156" si="4">+I151</f>
        <v>0</v>
      </c>
    </row>
    <row r="152" spans="1:12">
      <c r="A152" s="313"/>
      <c r="B152" s="313"/>
      <c r="C152" s="313"/>
      <c r="D152" s="313"/>
      <c r="E152" s="313"/>
      <c r="F152" s="313"/>
      <c r="G152" s="283"/>
      <c r="H152" s="284"/>
      <c r="I152" s="14"/>
      <c r="J152" s="14"/>
      <c r="K152" s="15"/>
      <c r="L152" s="34">
        <f t="shared" si="4"/>
        <v>0</v>
      </c>
    </row>
    <row r="153" spans="1:12">
      <c r="A153" s="313"/>
      <c r="B153" s="313"/>
      <c r="C153" s="313"/>
      <c r="D153" s="313"/>
      <c r="E153" s="313"/>
      <c r="F153" s="313"/>
      <c r="G153" s="283"/>
      <c r="H153" s="284"/>
      <c r="I153" s="14"/>
      <c r="J153" s="14"/>
      <c r="K153" s="15"/>
      <c r="L153" s="34">
        <f t="shared" si="4"/>
        <v>0</v>
      </c>
    </row>
    <row r="154" spans="1:12">
      <c r="A154" s="313"/>
      <c r="B154" s="313"/>
      <c r="C154" s="313"/>
      <c r="D154" s="313"/>
      <c r="E154" s="313"/>
      <c r="F154" s="313"/>
      <c r="G154" s="283"/>
      <c r="H154" s="284"/>
      <c r="I154" s="14"/>
      <c r="J154" s="14"/>
      <c r="K154" s="15"/>
      <c r="L154" s="34">
        <f t="shared" si="4"/>
        <v>0</v>
      </c>
    </row>
    <row r="155" spans="1:12">
      <c r="A155" s="313"/>
      <c r="B155" s="313"/>
      <c r="C155" s="313"/>
      <c r="D155" s="313"/>
      <c r="E155" s="313"/>
      <c r="F155" s="313"/>
      <c r="G155" s="283"/>
      <c r="H155" s="284"/>
      <c r="I155" s="14"/>
      <c r="J155" s="14"/>
      <c r="K155" s="15"/>
      <c r="L155" s="34">
        <f t="shared" si="4"/>
        <v>0</v>
      </c>
    </row>
    <row r="156" spans="1:12">
      <c r="A156" s="313"/>
      <c r="B156" s="313"/>
      <c r="C156" s="313"/>
      <c r="D156" s="313"/>
      <c r="E156" s="313"/>
      <c r="F156" s="313"/>
      <c r="G156" s="283"/>
      <c r="H156" s="284"/>
      <c r="I156" s="14"/>
      <c r="J156" s="14"/>
      <c r="K156" s="15"/>
      <c r="L156" s="34">
        <f t="shared" si="4"/>
        <v>0</v>
      </c>
    </row>
    <row r="157" spans="1:12">
      <c r="A157" s="313"/>
      <c r="B157" s="313"/>
      <c r="C157" s="313"/>
      <c r="D157" s="313"/>
      <c r="E157" s="313"/>
      <c r="F157" s="313"/>
      <c r="G157" s="283"/>
      <c r="H157" s="284"/>
      <c r="I157" s="14"/>
      <c r="J157" s="14"/>
      <c r="K157" s="15"/>
      <c r="L157" s="34"/>
    </row>
    <row r="158" spans="1:12">
      <c r="A158" s="313"/>
      <c r="B158" s="313"/>
      <c r="C158" s="313"/>
      <c r="D158" s="313"/>
      <c r="E158" s="313"/>
      <c r="F158" s="313"/>
      <c r="G158" s="283"/>
      <c r="H158" s="284"/>
      <c r="I158" s="14"/>
      <c r="J158" s="14"/>
      <c r="K158" s="15"/>
      <c r="L158" s="34"/>
    </row>
    <row r="159" spans="1:12">
      <c r="A159" s="313"/>
      <c r="B159" s="313"/>
      <c r="C159" s="313"/>
      <c r="D159" s="313"/>
      <c r="E159" s="313"/>
      <c r="F159" s="313"/>
      <c r="G159" s="283"/>
      <c r="H159" s="284"/>
      <c r="I159" s="14"/>
      <c r="J159" s="14"/>
      <c r="K159" s="15"/>
      <c r="L159" s="34"/>
    </row>
    <row r="160" spans="1:12">
      <c r="A160" s="313"/>
      <c r="B160" s="313"/>
      <c r="C160" s="313"/>
      <c r="D160" s="313"/>
      <c r="E160" s="313"/>
      <c r="F160" s="313"/>
      <c r="G160" s="283"/>
      <c r="H160" s="284"/>
      <c r="I160" s="14"/>
      <c r="J160" s="14"/>
      <c r="K160" s="15"/>
      <c r="L160" s="34"/>
    </row>
    <row r="161" spans="1:12">
      <c r="A161" s="313"/>
      <c r="B161" s="313"/>
      <c r="C161" s="313"/>
      <c r="D161" s="313"/>
      <c r="E161" s="313"/>
      <c r="F161" s="313"/>
      <c r="G161" s="283"/>
      <c r="H161" s="284"/>
      <c r="I161" s="14"/>
      <c r="J161" s="14"/>
      <c r="K161" s="15"/>
      <c r="L161" s="34"/>
    </row>
    <row r="162" spans="1:12">
      <c r="A162" s="313"/>
      <c r="B162" s="313"/>
      <c r="C162" s="313"/>
      <c r="D162" s="313"/>
      <c r="E162" s="313"/>
      <c r="F162" s="313"/>
      <c r="G162" s="283"/>
      <c r="H162" s="284"/>
      <c r="I162" s="14"/>
      <c r="J162" s="14"/>
      <c r="K162" s="15"/>
      <c r="L162" s="34"/>
    </row>
    <row r="163" spans="1:12" ht="18">
      <c r="A163" s="313"/>
      <c r="B163" s="313"/>
      <c r="C163" s="313"/>
      <c r="D163" s="313"/>
      <c r="E163" s="313"/>
      <c r="F163" s="313"/>
      <c r="G163" s="17" t="s">
        <v>59</v>
      </c>
      <c r="H163" s="3"/>
      <c r="I163" s="3"/>
      <c r="J163" s="3"/>
      <c r="K163" s="3"/>
      <c r="L163" s="9">
        <f>SUM(L149:L162)</f>
        <v>2</v>
      </c>
    </row>
    <row r="165" spans="1:12" ht="18">
      <c r="A165" s="308" t="s">
        <v>50</v>
      </c>
      <c r="B165" s="308"/>
      <c r="C165" s="308"/>
      <c r="D165" s="308"/>
      <c r="E165" s="308"/>
      <c r="F165" s="308"/>
      <c r="G165" s="308"/>
      <c r="H165" s="308"/>
      <c r="I165" s="308"/>
      <c r="J165" s="308"/>
      <c r="K165" s="308"/>
      <c r="L165" s="308"/>
    </row>
    <row r="166" spans="1:12">
      <c r="A166" s="5">
        <f>+PRESUPUESTO!A16</f>
        <v>5</v>
      </c>
      <c r="B166" s="309" t="str">
        <f>+PRESUPUESTO!B16</f>
        <v>UNIDADES SANITARIAS</v>
      </c>
      <c r="C166" s="310"/>
      <c r="D166" s="310"/>
      <c r="E166" s="310"/>
      <c r="F166" s="310"/>
      <c r="G166" s="310"/>
      <c r="H166" s="310"/>
      <c r="I166" s="310"/>
      <c r="J166" s="310"/>
      <c r="K166" s="310"/>
      <c r="L166" s="311"/>
    </row>
    <row r="168" spans="1:12">
      <c r="A168" s="6" t="s">
        <v>51</v>
      </c>
      <c r="B168" s="285" t="s">
        <v>7</v>
      </c>
      <c r="C168" s="285"/>
      <c r="D168" s="285"/>
      <c r="E168" s="285"/>
      <c r="F168" s="7" t="s">
        <v>9</v>
      </c>
      <c r="G168" s="286" t="s">
        <v>52</v>
      </c>
      <c r="H168" s="287"/>
      <c r="I168" s="287"/>
      <c r="J168" s="287"/>
      <c r="K168" s="287"/>
      <c r="L168" s="288"/>
    </row>
    <row r="169" spans="1:12">
      <c r="A169" s="289">
        <f>+PRESUPUESTO!A18</f>
        <v>5.2</v>
      </c>
      <c r="B169" s="290" t="str">
        <f>+PRESUPUESTO!B18</f>
        <v>Desintalación, suministro e instalación de Sanitario blanco</v>
      </c>
      <c r="C169" s="291"/>
      <c r="D169" s="291"/>
      <c r="E169" s="292"/>
      <c r="F169" s="299" t="str">
        <f>+PRESUPUESTO!C18</f>
        <v>und</v>
      </c>
      <c r="G169" s="300" t="s">
        <v>53</v>
      </c>
      <c r="H169" s="10" t="s">
        <v>60</v>
      </c>
      <c r="I169" s="11" t="s">
        <v>54</v>
      </c>
      <c r="J169" s="11" t="s">
        <v>55</v>
      </c>
      <c r="K169" s="11" t="s">
        <v>56</v>
      </c>
      <c r="L169" s="303" t="s">
        <v>57</v>
      </c>
    </row>
    <row r="170" spans="1:12">
      <c r="A170" s="289"/>
      <c r="B170" s="293"/>
      <c r="C170" s="294"/>
      <c r="D170" s="294"/>
      <c r="E170" s="295"/>
      <c r="F170" s="299"/>
      <c r="G170" s="301"/>
      <c r="H170" s="8" t="s">
        <v>61</v>
      </c>
      <c r="I170" s="8" t="s">
        <v>2</v>
      </c>
      <c r="J170" s="8" t="s">
        <v>298</v>
      </c>
      <c r="K170" s="12" t="s">
        <v>299</v>
      </c>
      <c r="L170" s="304"/>
    </row>
    <row r="171" spans="1:12">
      <c r="A171" s="289"/>
      <c r="B171" s="296"/>
      <c r="C171" s="297"/>
      <c r="D171" s="297"/>
      <c r="E171" s="298"/>
      <c r="F171" s="299"/>
      <c r="G171" s="302"/>
      <c r="H171" s="13"/>
      <c r="I171" s="14"/>
      <c r="J171" s="14"/>
      <c r="K171" s="15"/>
      <c r="L171" s="305"/>
    </row>
    <row r="172" spans="1:12">
      <c r="A172" s="312" t="s">
        <v>58</v>
      </c>
      <c r="B172" s="312"/>
      <c r="C172" s="312"/>
      <c r="D172" s="312"/>
      <c r="E172" s="312"/>
      <c r="F172" s="312"/>
      <c r="G172" s="16"/>
      <c r="H172" s="13"/>
      <c r="I172" s="14"/>
      <c r="J172" s="14"/>
      <c r="K172" s="15"/>
      <c r="L172" s="34"/>
    </row>
    <row r="173" spans="1:12">
      <c r="A173" s="313"/>
      <c r="B173" s="313"/>
      <c r="C173" s="313"/>
      <c r="D173" s="313"/>
      <c r="E173" s="313"/>
      <c r="F173" s="313"/>
      <c r="G173" s="283" t="s">
        <v>386</v>
      </c>
      <c r="H173" s="284"/>
      <c r="I173" s="14">
        <v>3</v>
      </c>
      <c r="J173" s="14"/>
      <c r="K173" s="15"/>
      <c r="L173" s="34">
        <f>+I173</f>
        <v>3</v>
      </c>
    </row>
    <row r="174" spans="1:12">
      <c r="A174" s="313"/>
      <c r="B174" s="313"/>
      <c r="C174" s="313"/>
      <c r="D174" s="313"/>
      <c r="E174" s="313"/>
      <c r="F174" s="313"/>
      <c r="G174" s="283" t="s">
        <v>309</v>
      </c>
      <c r="H174" s="284"/>
      <c r="I174" s="14">
        <v>1</v>
      </c>
      <c r="J174" s="14"/>
      <c r="K174" s="15"/>
      <c r="L174" s="34">
        <f t="shared" ref="L174:L179" si="5">+I174</f>
        <v>1</v>
      </c>
    </row>
    <row r="175" spans="1:12">
      <c r="A175" s="313"/>
      <c r="B175" s="313"/>
      <c r="C175" s="313"/>
      <c r="D175" s="313"/>
      <c r="E175" s="313"/>
      <c r="F175" s="313"/>
      <c r="G175" s="283" t="s">
        <v>387</v>
      </c>
      <c r="H175" s="284"/>
      <c r="I175" s="14">
        <v>2</v>
      </c>
      <c r="J175" s="14"/>
      <c r="K175" s="15"/>
      <c r="L175" s="34">
        <f t="shared" si="5"/>
        <v>2</v>
      </c>
    </row>
    <row r="176" spans="1:12">
      <c r="A176" s="313"/>
      <c r="B176" s="313"/>
      <c r="C176" s="313"/>
      <c r="D176" s="313"/>
      <c r="E176" s="313"/>
      <c r="F176" s="313"/>
      <c r="G176" s="283" t="s">
        <v>368</v>
      </c>
      <c r="H176" s="284"/>
      <c r="I176" s="14">
        <v>3</v>
      </c>
      <c r="J176" s="14"/>
      <c r="K176" s="15"/>
      <c r="L176" s="34">
        <f t="shared" si="5"/>
        <v>3</v>
      </c>
    </row>
    <row r="177" spans="1:12">
      <c r="A177" s="313"/>
      <c r="B177" s="313"/>
      <c r="C177" s="313"/>
      <c r="D177" s="313"/>
      <c r="E177" s="313"/>
      <c r="F177" s="313"/>
      <c r="G177" s="283" t="s">
        <v>388</v>
      </c>
      <c r="H177" s="284"/>
      <c r="I177" s="14">
        <v>1</v>
      </c>
      <c r="J177" s="14"/>
      <c r="K177" s="15"/>
      <c r="L177" s="34">
        <f t="shared" si="5"/>
        <v>1</v>
      </c>
    </row>
    <row r="178" spans="1:12">
      <c r="A178" s="313"/>
      <c r="B178" s="313"/>
      <c r="C178" s="313"/>
      <c r="D178" s="313"/>
      <c r="E178" s="313"/>
      <c r="F178" s="313"/>
      <c r="G178" s="283"/>
      <c r="H178" s="284"/>
      <c r="I178" s="14"/>
      <c r="J178" s="14"/>
      <c r="K178" s="15"/>
      <c r="L178" s="34">
        <f t="shared" si="5"/>
        <v>0</v>
      </c>
    </row>
    <row r="179" spans="1:12">
      <c r="A179" s="313"/>
      <c r="B179" s="313"/>
      <c r="C179" s="313"/>
      <c r="D179" s="313"/>
      <c r="E179" s="313"/>
      <c r="F179" s="313"/>
      <c r="G179" s="283"/>
      <c r="H179" s="284"/>
      <c r="I179" s="14"/>
      <c r="J179" s="14"/>
      <c r="K179" s="15"/>
      <c r="L179" s="34">
        <f t="shared" si="5"/>
        <v>0</v>
      </c>
    </row>
    <row r="180" spans="1:12">
      <c r="A180" s="313"/>
      <c r="B180" s="313"/>
      <c r="C180" s="313"/>
      <c r="D180" s="313"/>
      <c r="E180" s="313"/>
      <c r="F180" s="313"/>
      <c r="G180" s="283"/>
      <c r="H180" s="284"/>
      <c r="I180" s="14"/>
      <c r="J180" s="14"/>
      <c r="K180" s="15"/>
      <c r="L180" s="34"/>
    </row>
    <row r="181" spans="1:12">
      <c r="A181" s="313"/>
      <c r="B181" s="313"/>
      <c r="C181" s="313"/>
      <c r="D181" s="313"/>
      <c r="E181" s="313"/>
      <c r="F181" s="313"/>
      <c r="G181" s="283"/>
      <c r="H181" s="284"/>
      <c r="I181" s="14"/>
      <c r="J181" s="14"/>
      <c r="K181" s="15"/>
      <c r="L181" s="34"/>
    </row>
    <row r="182" spans="1:12">
      <c r="A182" s="313"/>
      <c r="B182" s="313"/>
      <c r="C182" s="313"/>
      <c r="D182" s="313"/>
      <c r="E182" s="313"/>
      <c r="F182" s="313"/>
      <c r="G182" s="283"/>
      <c r="H182" s="284"/>
      <c r="I182" s="14"/>
      <c r="J182" s="14"/>
      <c r="K182" s="15"/>
      <c r="L182" s="34"/>
    </row>
    <row r="183" spans="1:12">
      <c r="A183" s="313"/>
      <c r="B183" s="313"/>
      <c r="C183" s="313"/>
      <c r="D183" s="313"/>
      <c r="E183" s="313"/>
      <c r="F183" s="313"/>
      <c r="G183" s="283"/>
      <c r="H183" s="284"/>
      <c r="I183" s="14"/>
      <c r="J183" s="14"/>
      <c r="K183" s="15"/>
      <c r="L183" s="34"/>
    </row>
    <row r="184" spans="1:12">
      <c r="A184" s="313"/>
      <c r="B184" s="313"/>
      <c r="C184" s="313"/>
      <c r="D184" s="313"/>
      <c r="E184" s="313"/>
      <c r="F184" s="313"/>
      <c r="G184" s="283"/>
      <c r="H184" s="284"/>
      <c r="I184" s="14"/>
      <c r="J184" s="14"/>
      <c r="K184" s="15"/>
      <c r="L184" s="34"/>
    </row>
    <row r="185" spans="1:12">
      <c r="A185" s="313"/>
      <c r="B185" s="313"/>
      <c r="C185" s="313"/>
      <c r="D185" s="313"/>
      <c r="E185" s="313"/>
      <c r="F185" s="313"/>
      <c r="G185" s="283"/>
      <c r="H185" s="284"/>
      <c r="I185" s="14"/>
      <c r="J185" s="14"/>
      <c r="K185" s="15"/>
      <c r="L185" s="34"/>
    </row>
    <row r="186" spans="1:12" ht="18">
      <c r="A186" s="313"/>
      <c r="B186" s="313"/>
      <c r="C186" s="313"/>
      <c r="D186" s="313"/>
      <c r="E186" s="313"/>
      <c r="F186" s="313"/>
      <c r="G186" s="17" t="s">
        <v>59</v>
      </c>
      <c r="H186" s="3"/>
      <c r="I186" s="3"/>
      <c r="J186" s="3"/>
      <c r="K186" s="3"/>
      <c r="L186" s="9">
        <f>SUM(L172:L185)</f>
        <v>10</v>
      </c>
    </row>
    <row r="188" spans="1:12" ht="18">
      <c r="A188" s="308" t="s">
        <v>50</v>
      </c>
      <c r="B188" s="308"/>
      <c r="C188" s="308"/>
      <c r="D188" s="308"/>
      <c r="E188" s="308"/>
      <c r="F188" s="308"/>
      <c r="G188" s="308"/>
      <c r="H188" s="308"/>
      <c r="I188" s="308"/>
      <c r="J188" s="308"/>
      <c r="K188" s="308"/>
      <c r="L188" s="308"/>
    </row>
    <row r="189" spans="1:12">
      <c r="A189" s="5">
        <f>+PRESUPUESTO!A16</f>
        <v>5</v>
      </c>
      <c r="B189" s="309" t="str">
        <f>+PRESUPUESTO!B16</f>
        <v>UNIDADES SANITARIAS</v>
      </c>
      <c r="C189" s="310"/>
      <c r="D189" s="310"/>
      <c r="E189" s="310"/>
      <c r="F189" s="310"/>
      <c r="G189" s="310"/>
      <c r="H189" s="310"/>
      <c r="I189" s="310"/>
      <c r="J189" s="310"/>
      <c r="K189" s="310"/>
      <c r="L189" s="311"/>
    </row>
    <row r="191" spans="1:12">
      <c r="A191" s="6" t="s">
        <v>51</v>
      </c>
      <c r="B191" s="285" t="s">
        <v>7</v>
      </c>
      <c r="C191" s="285"/>
      <c r="D191" s="285"/>
      <c r="E191" s="285"/>
      <c r="F191" s="7" t="s">
        <v>9</v>
      </c>
      <c r="G191" s="286" t="s">
        <v>52</v>
      </c>
      <c r="H191" s="287"/>
      <c r="I191" s="287"/>
      <c r="J191" s="287"/>
      <c r="K191" s="287"/>
      <c r="L191" s="288"/>
    </row>
    <row r="192" spans="1:12">
      <c r="A192" s="289">
        <f>+PRESUPUESTO!A19</f>
        <v>5.3</v>
      </c>
      <c r="B192" s="290" t="str">
        <f>+PRESUPUESTO!B19</f>
        <v>Suministro e instalación de lavamanos</v>
      </c>
      <c r="C192" s="291"/>
      <c r="D192" s="291"/>
      <c r="E192" s="292"/>
      <c r="F192" s="299" t="str">
        <f>+PRESUPUESTO!C19</f>
        <v>und</v>
      </c>
      <c r="G192" s="300" t="s">
        <v>53</v>
      </c>
      <c r="H192" s="10" t="s">
        <v>60</v>
      </c>
      <c r="I192" s="11" t="s">
        <v>54</v>
      </c>
      <c r="J192" s="11" t="s">
        <v>55</v>
      </c>
      <c r="K192" s="11" t="s">
        <v>56</v>
      </c>
      <c r="L192" s="303" t="s">
        <v>57</v>
      </c>
    </row>
    <row r="193" spans="1:12">
      <c r="A193" s="289"/>
      <c r="B193" s="293"/>
      <c r="C193" s="294"/>
      <c r="D193" s="294"/>
      <c r="E193" s="295"/>
      <c r="F193" s="299"/>
      <c r="G193" s="301"/>
      <c r="H193" s="8" t="s">
        <v>61</v>
      </c>
      <c r="I193" s="8" t="s">
        <v>2</v>
      </c>
      <c r="J193" s="8" t="s">
        <v>298</v>
      </c>
      <c r="K193" s="12" t="s">
        <v>299</v>
      </c>
      <c r="L193" s="304"/>
    </row>
    <row r="194" spans="1:12">
      <c r="A194" s="289"/>
      <c r="B194" s="296"/>
      <c r="C194" s="297"/>
      <c r="D194" s="297"/>
      <c r="E194" s="298"/>
      <c r="F194" s="299"/>
      <c r="G194" s="302"/>
      <c r="H194" s="13"/>
      <c r="I194" s="14"/>
      <c r="J194" s="14"/>
      <c r="K194" s="15"/>
      <c r="L194" s="305"/>
    </row>
    <row r="195" spans="1:12">
      <c r="A195" s="312" t="s">
        <v>58</v>
      </c>
      <c r="B195" s="312"/>
      <c r="C195" s="312"/>
      <c r="D195" s="312"/>
      <c r="E195" s="312"/>
      <c r="F195" s="312"/>
      <c r="G195" s="16"/>
      <c r="H195" s="13"/>
      <c r="I195" s="14"/>
      <c r="J195" s="14"/>
      <c r="K195" s="15"/>
      <c r="L195" s="34"/>
    </row>
    <row r="196" spans="1:12" ht="14.4" customHeight="1">
      <c r="A196" s="313"/>
      <c r="B196" s="313"/>
      <c r="C196" s="313"/>
      <c r="D196" s="313"/>
      <c r="E196" s="313"/>
      <c r="F196" s="313"/>
      <c r="G196" s="283" t="s">
        <v>388</v>
      </c>
      <c r="H196" s="284"/>
      <c r="I196" s="14">
        <v>1</v>
      </c>
      <c r="J196" s="14"/>
      <c r="K196" s="15"/>
      <c r="L196" s="34">
        <f>+I196</f>
        <v>1</v>
      </c>
    </row>
    <row r="197" spans="1:12">
      <c r="A197" s="313"/>
      <c r="B197" s="313"/>
      <c r="C197" s="313"/>
      <c r="D197" s="313"/>
      <c r="E197" s="313"/>
      <c r="F197" s="313"/>
      <c r="G197" s="283"/>
      <c r="H197" s="284"/>
      <c r="I197" s="14"/>
      <c r="J197" s="14"/>
      <c r="K197" s="15"/>
      <c r="L197" s="34"/>
    </row>
    <row r="198" spans="1:12">
      <c r="A198" s="313"/>
      <c r="B198" s="313"/>
      <c r="C198" s="313"/>
      <c r="D198" s="313"/>
      <c r="E198" s="313"/>
      <c r="F198" s="313"/>
      <c r="G198" s="283"/>
      <c r="H198" s="284"/>
      <c r="I198" s="14"/>
      <c r="J198" s="14"/>
      <c r="K198" s="15"/>
      <c r="L198" s="34"/>
    </row>
    <row r="199" spans="1:12">
      <c r="A199" s="313"/>
      <c r="B199" s="313"/>
      <c r="C199" s="313"/>
      <c r="D199" s="313"/>
      <c r="E199" s="313"/>
      <c r="F199" s="313"/>
      <c r="G199" s="283"/>
      <c r="H199" s="284"/>
      <c r="I199" s="14"/>
      <c r="J199" s="14"/>
      <c r="K199" s="15"/>
      <c r="L199" s="34"/>
    </row>
    <row r="200" spans="1:12">
      <c r="A200" s="313"/>
      <c r="B200" s="313"/>
      <c r="C200" s="313"/>
      <c r="D200" s="313"/>
      <c r="E200" s="313"/>
      <c r="F200" s="313"/>
      <c r="G200" s="283"/>
      <c r="H200" s="284"/>
      <c r="I200" s="14"/>
      <c r="J200" s="14"/>
      <c r="K200" s="15"/>
      <c r="L200" s="34"/>
    </row>
    <row r="201" spans="1:12">
      <c r="A201" s="313"/>
      <c r="B201" s="313"/>
      <c r="C201" s="313"/>
      <c r="D201" s="313"/>
      <c r="E201" s="313"/>
      <c r="F201" s="313"/>
      <c r="G201" s="283"/>
      <c r="H201" s="284"/>
      <c r="I201" s="14"/>
      <c r="J201" s="14"/>
      <c r="K201" s="15"/>
      <c r="L201" s="34"/>
    </row>
    <row r="202" spans="1:12">
      <c r="A202" s="313"/>
      <c r="B202" s="313"/>
      <c r="C202" s="313"/>
      <c r="D202" s="313"/>
      <c r="E202" s="313"/>
      <c r="F202" s="313"/>
      <c r="G202" s="283"/>
      <c r="H202" s="284"/>
      <c r="I202" s="14"/>
      <c r="J202" s="14"/>
      <c r="K202" s="15"/>
      <c r="L202" s="34">
        <f t="shared" ref="L202" si="6">+I202</f>
        <v>0</v>
      </c>
    </row>
    <row r="203" spans="1:12">
      <c r="A203" s="313"/>
      <c r="B203" s="313"/>
      <c r="C203" s="313"/>
      <c r="D203" s="313"/>
      <c r="E203" s="313"/>
      <c r="F203" s="313"/>
      <c r="G203" s="283"/>
      <c r="H203" s="284"/>
      <c r="I203" s="14"/>
      <c r="J203" s="14"/>
      <c r="K203" s="15"/>
      <c r="L203" s="34"/>
    </row>
    <row r="204" spans="1:12">
      <c r="A204" s="313"/>
      <c r="B204" s="313"/>
      <c r="C204" s="313"/>
      <c r="D204" s="313"/>
      <c r="E204" s="313"/>
      <c r="F204" s="313"/>
      <c r="G204" s="283"/>
      <c r="H204" s="284"/>
      <c r="I204" s="14"/>
      <c r="J204" s="14"/>
      <c r="K204" s="15"/>
      <c r="L204" s="34"/>
    </row>
    <row r="205" spans="1:12">
      <c r="A205" s="313"/>
      <c r="B205" s="313"/>
      <c r="C205" s="313"/>
      <c r="D205" s="313"/>
      <c r="E205" s="313"/>
      <c r="F205" s="313"/>
      <c r="G205" s="283"/>
      <c r="H205" s="284"/>
      <c r="I205" s="14"/>
      <c r="J205" s="14"/>
      <c r="K205" s="15"/>
      <c r="L205" s="34"/>
    </row>
    <row r="206" spans="1:12">
      <c r="A206" s="313"/>
      <c r="B206" s="313"/>
      <c r="C206" s="313"/>
      <c r="D206" s="313"/>
      <c r="E206" s="313"/>
      <c r="F206" s="313"/>
      <c r="G206" s="283"/>
      <c r="H206" s="284"/>
      <c r="I206" s="14"/>
      <c r="J206" s="14"/>
      <c r="K206" s="15"/>
      <c r="L206" s="34"/>
    </row>
    <row r="207" spans="1:12">
      <c r="A207" s="313"/>
      <c r="B207" s="313"/>
      <c r="C207" s="313"/>
      <c r="D207" s="313"/>
      <c r="E207" s="313"/>
      <c r="F207" s="313"/>
      <c r="G207" s="283"/>
      <c r="H207" s="284"/>
      <c r="I207" s="14"/>
      <c r="J207" s="14"/>
      <c r="K207" s="15"/>
      <c r="L207" s="34"/>
    </row>
    <row r="208" spans="1:12">
      <c r="A208" s="313"/>
      <c r="B208" s="313"/>
      <c r="C208" s="313"/>
      <c r="D208" s="313"/>
      <c r="E208" s="313"/>
      <c r="F208" s="313"/>
      <c r="G208" s="283"/>
      <c r="H208" s="284"/>
      <c r="I208" s="14"/>
      <c r="J208" s="14"/>
      <c r="K208" s="15"/>
      <c r="L208" s="34"/>
    </row>
    <row r="209" spans="1:12" ht="18">
      <c r="A209" s="313"/>
      <c r="B209" s="313"/>
      <c r="C209" s="313"/>
      <c r="D209" s="313"/>
      <c r="E209" s="313"/>
      <c r="F209" s="313"/>
      <c r="G209" s="17" t="s">
        <v>59</v>
      </c>
      <c r="H209" s="3"/>
      <c r="I209" s="3"/>
      <c r="J209" s="3"/>
      <c r="K209" s="3"/>
      <c r="L209" s="9">
        <f>SUM(L195:L208)</f>
        <v>1</v>
      </c>
    </row>
    <row r="211" spans="1:12" ht="18">
      <c r="A211" s="308" t="s">
        <v>50</v>
      </c>
      <c r="B211" s="308"/>
      <c r="C211" s="308"/>
      <c r="D211" s="308"/>
      <c r="E211" s="308"/>
      <c r="F211" s="308"/>
      <c r="G211" s="308"/>
      <c r="H211" s="308"/>
      <c r="I211" s="308"/>
      <c r="J211" s="308"/>
      <c r="K211" s="308"/>
      <c r="L211" s="308"/>
    </row>
    <row r="212" spans="1:12">
      <c r="A212" s="5">
        <f>+PRESUPUESTO!A16</f>
        <v>5</v>
      </c>
      <c r="B212" s="309" t="str">
        <f>+PRESUPUESTO!B16</f>
        <v>UNIDADES SANITARIAS</v>
      </c>
      <c r="C212" s="310"/>
      <c r="D212" s="310"/>
      <c r="E212" s="310"/>
      <c r="F212" s="310"/>
      <c r="G212" s="310"/>
      <c r="H212" s="310"/>
      <c r="I212" s="310"/>
      <c r="J212" s="310"/>
      <c r="K212" s="310"/>
      <c r="L212" s="311"/>
    </row>
    <row r="214" spans="1:12">
      <c r="A214" s="6" t="s">
        <v>51</v>
      </c>
      <c r="B214" s="285" t="s">
        <v>7</v>
      </c>
      <c r="C214" s="285"/>
      <c r="D214" s="285"/>
      <c r="E214" s="285"/>
      <c r="F214" s="7" t="s">
        <v>9</v>
      </c>
      <c r="G214" s="286" t="s">
        <v>52</v>
      </c>
      <c r="H214" s="287"/>
      <c r="I214" s="287"/>
      <c r="J214" s="287"/>
      <c r="K214" s="287"/>
      <c r="L214" s="288"/>
    </row>
    <row r="215" spans="1:12">
      <c r="A215" s="289">
        <f>+PRESUPUESTO!A20</f>
        <v>5.4</v>
      </c>
      <c r="B215" s="290" t="str">
        <f>+PRESUPUESTO!B20</f>
        <v>Suministro e instalación de dispensador de papel</v>
      </c>
      <c r="C215" s="291"/>
      <c r="D215" s="291"/>
      <c r="E215" s="292"/>
      <c r="F215" s="299" t="str">
        <f>+PRESUPUESTO!C20</f>
        <v>und</v>
      </c>
      <c r="G215" s="300" t="s">
        <v>53</v>
      </c>
      <c r="H215" s="10" t="s">
        <v>60</v>
      </c>
      <c r="I215" s="11" t="s">
        <v>54</v>
      </c>
      <c r="J215" s="11" t="s">
        <v>55</v>
      </c>
      <c r="K215" s="11" t="s">
        <v>56</v>
      </c>
      <c r="L215" s="303" t="s">
        <v>57</v>
      </c>
    </row>
    <row r="216" spans="1:12">
      <c r="A216" s="289"/>
      <c r="B216" s="293"/>
      <c r="C216" s="294"/>
      <c r="D216" s="294"/>
      <c r="E216" s="295"/>
      <c r="F216" s="299"/>
      <c r="G216" s="301"/>
      <c r="H216" s="8" t="s">
        <v>61</v>
      </c>
      <c r="I216" s="8" t="s">
        <v>2</v>
      </c>
      <c r="J216" s="8" t="s">
        <v>298</v>
      </c>
      <c r="K216" s="12" t="s">
        <v>299</v>
      </c>
      <c r="L216" s="304"/>
    </row>
    <row r="217" spans="1:12">
      <c r="A217" s="289"/>
      <c r="B217" s="296"/>
      <c r="C217" s="297"/>
      <c r="D217" s="297"/>
      <c r="E217" s="298"/>
      <c r="F217" s="299"/>
      <c r="G217" s="302"/>
      <c r="H217" s="13"/>
      <c r="I217" s="14"/>
      <c r="J217" s="14"/>
      <c r="K217" s="15"/>
      <c r="L217" s="305"/>
    </row>
    <row r="218" spans="1:12">
      <c r="A218" s="312" t="s">
        <v>58</v>
      </c>
      <c r="B218" s="312"/>
      <c r="C218" s="312"/>
      <c r="D218" s="312"/>
      <c r="E218" s="312"/>
      <c r="F218" s="312"/>
      <c r="G218" s="16"/>
      <c r="H218" s="13"/>
      <c r="I218" s="14"/>
      <c r="J218" s="14"/>
      <c r="K218" s="15"/>
      <c r="L218" s="34"/>
    </row>
    <row r="219" spans="1:12">
      <c r="A219" s="313"/>
      <c r="B219" s="313"/>
      <c r="C219" s="313"/>
      <c r="D219" s="313"/>
      <c r="E219" s="313"/>
      <c r="F219" s="313"/>
      <c r="G219" s="283" t="s">
        <v>386</v>
      </c>
      <c r="H219" s="284"/>
      <c r="I219" s="14">
        <v>1</v>
      </c>
      <c r="J219" s="14"/>
      <c r="K219" s="15"/>
      <c r="L219" s="34">
        <f>+I219</f>
        <v>1</v>
      </c>
    </row>
    <row r="220" spans="1:12">
      <c r="A220" s="313"/>
      <c r="B220" s="313"/>
      <c r="C220" s="313"/>
      <c r="D220" s="313"/>
      <c r="E220" s="313"/>
      <c r="F220" s="313"/>
      <c r="G220" s="283" t="s">
        <v>309</v>
      </c>
      <c r="H220" s="284"/>
      <c r="I220" s="14">
        <v>1</v>
      </c>
      <c r="J220" s="14"/>
      <c r="K220" s="15"/>
      <c r="L220" s="34">
        <f t="shared" ref="L220:L226" si="7">+I220</f>
        <v>1</v>
      </c>
    </row>
    <row r="221" spans="1:12">
      <c r="A221" s="313"/>
      <c r="B221" s="313"/>
      <c r="C221" s="313"/>
      <c r="D221" s="313"/>
      <c r="E221" s="313"/>
      <c r="F221" s="313"/>
      <c r="G221" s="283" t="s">
        <v>387</v>
      </c>
      <c r="H221" s="284"/>
      <c r="I221" s="14">
        <v>1</v>
      </c>
      <c r="J221" s="14"/>
      <c r="K221" s="15"/>
      <c r="L221" s="34">
        <f t="shared" si="7"/>
        <v>1</v>
      </c>
    </row>
    <row r="222" spans="1:12">
      <c r="A222" s="313"/>
      <c r="B222" s="313"/>
      <c r="C222" s="313"/>
      <c r="D222" s="313"/>
      <c r="E222" s="313"/>
      <c r="F222" s="313"/>
      <c r="G222" s="283" t="s">
        <v>368</v>
      </c>
      <c r="H222" s="284"/>
      <c r="I222" s="14">
        <v>1</v>
      </c>
      <c r="J222" s="14"/>
      <c r="K222" s="15"/>
      <c r="L222" s="34">
        <f t="shared" si="7"/>
        <v>1</v>
      </c>
    </row>
    <row r="223" spans="1:12">
      <c r="A223" s="313"/>
      <c r="B223" s="313"/>
      <c r="C223" s="313"/>
      <c r="D223" s="313"/>
      <c r="E223" s="313"/>
      <c r="F223" s="313"/>
      <c r="G223" s="283" t="s">
        <v>390</v>
      </c>
      <c r="H223" s="284"/>
      <c r="I223" s="14">
        <v>1</v>
      </c>
      <c r="J223" s="14"/>
      <c r="K223" s="15"/>
      <c r="L223" s="34">
        <f t="shared" si="7"/>
        <v>1</v>
      </c>
    </row>
    <row r="224" spans="1:12">
      <c r="A224" s="313"/>
      <c r="B224" s="313"/>
      <c r="C224" s="313"/>
      <c r="D224" s="313"/>
      <c r="E224" s="313"/>
      <c r="F224" s="313"/>
      <c r="G224" s="283" t="s">
        <v>356</v>
      </c>
      <c r="H224" s="284"/>
      <c r="I224" s="14">
        <v>1</v>
      </c>
      <c r="J224" s="14"/>
      <c r="K224" s="15"/>
      <c r="L224" s="34">
        <f t="shared" si="7"/>
        <v>1</v>
      </c>
    </row>
    <row r="225" spans="1:12">
      <c r="A225" s="313"/>
      <c r="B225" s="313"/>
      <c r="C225" s="313"/>
      <c r="D225" s="313"/>
      <c r="E225" s="313"/>
      <c r="F225" s="313"/>
      <c r="G225" s="283" t="s">
        <v>391</v>
      </c>
      <c r="H225" s="284"/>
      <c r="I225" s="14">
        <v>1</v>
      </c>
      <c r="J225" s="14"/>
      <c r="K225" s="15"/>
      <c r="L225" s="34">
        <f t="shared" si="7"/>
        <v>1</v>
      </c>
    </row>
    <row r="226" spans="1:12">
      <c r="A226" s="313"/>
      <c r="B226" s="313"/>
      <c r="C226" s="313"/>
      <c r="D226" s="313"/>
      <c r="E226" s="313"/>
      <c r="F226" s="313"/>
      <c r="G226" s="283" t="s">
        <v>392</v>
      </c>
      <c r="H226" s="284"/>
      <c r="I226" s="14">
        <v>1</v>
      </c>
      <c r="J226" s="14"/>
      <c r="K226" s="15"/>
      <c r="L226" s="34">
        <f t="shared" si="7"/>
        <v>1</v>
      </c>
    </row>
    <row r="227" spans="1:12">
      <c r="A227" s="313"/>
      <c r="B227" s="313"/>
      <c r="C227" s="313"/>
      <c r="D227" s="313"/>
      <c r="E227" s="313"/>
      <c r="F227" s="313"/>
      <c r="G227" s="283"/>
      <c r="H227" s="284"/>
      <c r="I227" s="14"/>
      <c r="J227" s="14"/>
      <c r="K227" s="15"/>
      <c r="L227" s="34"/>
    </row>
    <row r="228" spans="1:12">
      <c r="A228" s="313"/>
      <c r="B228" s="313"/>
      <c r="C228" s="313"/>
      <c r="D228" s="313"/>
      <c r="E228" s="313"/>
      <c r="F228" s="313"/>
      <c r="G228" s="283"/>
      <c r="H228" s="284"/>
      <c r="I228" s="14"/>
      <c r="J228" s="14"/>
      <c r="K228" s="15"/>
      <c r="L228" s="34"/>
    </row>
    <row r="229" spans="1:12">
      <c r="A229" s="313"/>
      <c r="B229" s="313"/>
      <c r="C229" s="313"/>
      <c r="D229" s="313"/>
      <c r="E229" s="313"/>
      <c r="F229" s="313"/>
      <c r="G229" s="191"/>
      <c r="H229" s="192"/>
      <c r="I229" s="14"/>
      <c r="J229" s="14"/>
      <c r="K229" s="15"/>
      <c r="L229" s="34"/>
    </row>
    <row r="230" spans="1:12">
      <c r="A230" s="313"/>
      <c r="B230" s="313"/>
      <c r="C230" s="313"/>
      <c r="D230" s="313"/>
      <c r="E230" s="313"/>
      <c r="F230" s="313"/>
      <c r="G230" s="191"/>
      <c r="H230" s="192"/>
      <c r="I230" s="14"/>
      <c r="J230" s="14"/>
      <c r="K230" s="15"/>
      <c r="L230" s="34"/>
    </row>
    <row r="231" spans="1:12">
      <c r="A231" s="313"/>
      <c r="B231" s="313"/>
      <c r="C231" s="313"/>
      <c r="D231" s="313"/>
      <c r="E231" s="313"/>
      <c r="F231" s="313"/>
      <c r="G231" s="191"/>
      <c r="H231" s="192"/>
      <c r="I231" s="14"/>
      <c r="J231" s="14"/>
      <c r="K231" s="15"/>
      <c r="L231" s="34"/>
    </row>
    <row r="232" spans="1:12">
      <c r="A232" s="313"/>
      <c r="B232" s="313"/>
      <c r="C232" s="313"/>
      <c r="D232" s="313"/>
      <c r="E232" s="313"/>
      <c r="F232" s="313"/>
      <c r="G232" s="191"/>
      <c r="H232" s="192"/>
      <c r="I232" s="14"/>
      <c r="J232" s="14"/>
      <c r="K232" s="15"/>
      <c r="L232" s="34"/>
    </row>
    <row r="233" spans="1:12">
      <c r="A233" s="313"/>
      <c r="B233" s="313"/>
      <c r="C233" s="313"/>
      <c r="D233" s="313"/>
      <c r="E233" s="313"/>
      <c r="F233" s="313"/>
      <c r="G233" s="191"/>
      <c r="H233" s="192"/>
      <c r="I233" s="14"/>
      <c r="J233" s="14"/>
      <c r="K233" s="15"/>
      <c r="L233" s="34"/>
    </row>
    <row r="234" spans="1:12">
      <c r="A234" s="313"/>
      <c r="B234" s="313"/>
      <c r="C234" s="313"/>
      <c r="D234" s="313"/>
      <c r="E234" s="313"/>
      <c r="F234" s="313"/>
      <c r="G234" s="191"/>
      <c r="H234" s="192"/>
      <c r="I234" s="14"/>
      <c r="J234" s="14"/>
      <c r="K234" s="15"/>
      <c r="L234" s="34"/>
    </row>
    <row r="235" spans="1:12">
      <c r="A235" s="313"/>
      <c r="B235" s="313"/>
      <c r="C235" s="313"/>
      <c r="D235" s="313"/>
      <c r="E235" s="313"/>
      <c r="F235" s="313"/>
      <c r="G235" s="283"/>
      <c r="H235" s="284"/>
      <c r="I235" s="14"/>
      <c r="J235" s="14"/>
      <c r="K235" s="15"/>
      <c r="L235" s="34"/>
    </row>
    <row r="236" spans="1:12">
      <c r="A236" s="313"/>
      <c r="B236" s="313"/>
      <c r="C236" s="313"/>
      <c r="D236" s="313"/>
      <c r="E236" s="313"/>
      <c r="F236" s="313"/>
      <c r="G236" s="283"/>
      <c r="H236" s="284"/>
      <c r="I236" s="14"/>
      <c r="J236" s="14"/>
      <c r="K236" s="15"/>
      <c r="L236" s="34"/>
    </row>
    <row r="237" spans="1:12">
      <c r="A237" s="313"/>
      <c r="B237" s="313"/>
      <c r="C237" s="313"/>
      <c r="D237" s="313"/>
      <c r="E237" s="313"/>
      <c r="F237" s="313"/>
      <c r="G237" s="283"/>
      <c r="H237" s="284"/>
      <c r="I237" s="14"/>
      <c r="J237" s="14"/>
      <c r="K237" s="15"/>
      <c r="L237" s="34"/>
    </row>
    <row r="238" spans="1:12" ht="18">
      <c r="A238" s="313"/>
      <c r="B238" s="313"/>
      <c r="C238" s="313"/>
      <c r="D238" s="313"/>
      <c r="E238" s="313"/>
      <c r="F238" s="313"/>
      <c r="G238" s="17" t="s">
        <v>59</v>
      </c>
      <c r="H238" s="3"/>
      <c r="I238" s="3"/>
      <c r="J238" s="3"/>
      <c r="K238" s="3"/>
      <c r="L238" s="9">
        <f>SUM(L218:L237)</f>
        <v>8</v>
      </c>
    </row>
    <row r="240" spans="1:12" ht="18">
      <c r="A240" s="308" t="s">
        <v>50</v>
      </c>
      <c r="B240" s="308"/>
      <c r="C240" s="308"/>
      <c r="D240" s="308"/>
      <c r="E240" s="308"/>
      <c r="F240" s="308"/>
      <c r="G240" s="308"/>
      <c r="H240" s="308"/>
      <c r="I240" s="308"/>
      <c r="J240" s="308"/>
      <c r="K240" s="308"/>
      <c r="L240" s="308"/>
    </row>
    <row r="241" spans="1:12">
      <c r="A241" s="5">
        <f>+PRESUPUESTO!A16</f>
        <v>5</v>
      </c>
      <c r="B241" s="309" t="str">
        <f>+PRESUPUESTO!B16</f>
        <v>UNIDADES SANITARIAS</v>
      </c>
      <c r="C241" s="310"/>
      <c r="D241" s="310"/>
      <c r="E241" s="310"/>
      <c r="F241" s="310"/>
      <c r="G241" s="310"/>
      <c r="H241" s="310"/>
      <c r="I241" s="310"/>
      <c r="J241" s="310"/>
      <c r="K241" s="310"/>
      <c r="L241" s="311"/>
    </row>
    <row r="243" spans="1:12">
      <c r="A243" s="6" t="s">
        <v>51</v>
      </c>
      <c r="B243" s="285" t="s">
        <v>7</v>
      </c>
      <c r="C243" s="285"/>
      <c r="D243" s="285"/>
      <c r="E243" s="285"/>
      <c r="F243" s="7" t="s">
        <v>9</v>
      </c>
      <c r="G243" s="286" t="s">
        <v>52</v>
      </c>
      <c r="H243" s="287"/>
      <c r="I243" s="287"/>
      <c r="J243" s="287"/>
      <c r="K243" s="287"/>
      <c r="L243" s="288"/>
    </row>
    <row r="244" spans="1:12">
      <c r="A244" s="289">
        <f>+PRESUPUESTO!A21</f>
        <v>5.5</v>
      </c>
      <c r="B244" s="290" t="str">
        <f>+PRESUPUESTO!B21</f>
        <v>Suministro e instalación de dispensador de jabon</v>
      </c>
      <c r="C244" s="291"/>
      <c r="D244" s="291"/>
      <c r="E244" s="292"/>
      <c r="F244" s="299" t="str">
        <f>+PRESUPUESTO!C21</f>
        <v>und</v>
      </c>
      <c r="G244" s="300" t="s">
        <v>53</v>
      </c>
      <c r="H244" s="10" t="s">
        <v>60</v>
      </c>
      <c r="I244" s="11" t="s">
        <v>54</v>
      </c>
      <c r="J244" s="11" t="s">
        <v>55</v>
      </c>
      <c r="K244" s="11" t="s">
        <v>56</v>
      </c>
      <c r="L244" s="303" t="s">
        <v>57</v>
      </c>
    </row>
    <row r="245" spans="1:12">
      <c r="A245" s="289"/>
      <c r="B245" s="293"/>
      <c r="C245" s="294"/>
      <c r="D245" s="294"/>
      <c r="E245" s="295"/>
      <c r="F245" s="299"/>
      <c r="G245" s="301"/>
      <c r="H245" s="8" t="s">
        <v>61</v>
      </c>
      <c r="I245" s="8" t="s">
        <v>2</v>
      </c>
      <c r="J245" s="8" t="s">
        <v>298</v>
      </c>
      <c r="K245" s="12" t="s">
        <v>299</v>
      </c>
      <c r="L245" s="304"/>
    </row>
    <row r="246" spans="1:12">
      <c r="A246" s="289"/>
      <c r="B246" s="296"/>
      <c r="C246" s="297"/>
      <c r="D246" s="297"/>
      <c r="E246" s="298"/>
      <c r="F246" s="299"/>
      <c r="G246" s="302"/>
      <c r="H246" s="13"/>
      <c r="I246" s="14"/>
      <c r="J246" s="14"/>
      <c r="K246" s="15"/>
      <c r="L246" s="305"/>
    </row>
    <row r="247" spans="1:12">
      <c r="A247" s="312" t="s">
        <v>58</v>
      </c>
      <c r="B247" s="312"/>
      <c r="C247" s="312"/>
      <c r="D247" s="312"/>
      <c r="E247" s="312"/>
      <c r="F247" s="312"/>
      <c r="G247" s="16"/>
      <c r="H247" s="13"/>
      <c r="I247" s="14"/>
      <c r="J247" s="14"/>
      <c r="K247" s="15"/>
      <c r="L247" s="34"/>
    </row>
    <row r="248" spans="1:12">
      <c r="A248" s="313"/>
      <c r="B248" s="313"/>
      <c r="C248" s="313"/>
      <c r="D248" s="313"/>
      <c r="E248" s="313"/>
      <c r="F248" s="313"/>
      <c r="G248" s="283" t="s">
        <v>386</v>
      </c>
      <c r="H248" s="284"/>
      <c r="I248" s="14">
        <v>1</v>
      </c>
      <c r="J248" s="14"/>
      <c r="K248" s="15"/>
      <c r="L248" s="34">
        <f>+I248</f>
        <v>1</v>
      </c>
    </row>
    <row r="249" spans="1:12">
      <c r="A249" s="313"/>
      <c r="B249" s="313"/>
      <c r="C249" s="313"/>
      <c r="D249" s="313"/>
      <c r="E249" s="313"/>
      <c r="F249" s="313"/>
      <c r="G249" s="283" t="s">
        <v>309</v>
      </c>
      <c r="H249" s="284"/>
      <c r="I249" s="14">
        <v>1</v>
      </c>
      <c r="J249" s="14"/>
      <c r="K249" s="15"/>
      <c r="L249" s="34">
        <f t="shared" ref="L249:L255" si="8">+I249</f>
        <v>1</v>
      </c>
    </row>
    <row r="250" spans="1:12">
      <c r="A250" s="313"/>
      <c r="B250" s="313"/>
      <c r="C250" s="313"/>
      <c r="D250" s="313"/>
      <c r="E250" s="313"/>
      <c r="F250" s="313"/>
      <c r="G250" s="283" t="s">
        <v>387</v>
      </c>
      <c r="H250" s="284"/>
      <c r="I250" s="14">
        <v>1</v>
      </c>
      <c r="J250" s="14"/>
      <c r="K250" s="15"/>
      <c r="L250" s="34">
        <f t="shared" si="8"/>
        <v>1</v>
      </c>
    </row>
    <row r="251" spans="1:12">
      <c r="A251" s="313"/>
      <c r="B251" s="313"/>
      <c r="C251" s="313"/>
      <c r="D251" s="313"/>
      <c r="E251" s="313"/>
      <c r="F251" s="313"/>
      <c r="G251" s="283" t="s">
        <v>368</v>
      </c>
      <c r="H251" s="284"/>
      <c r="I251" s="14">
        <v>1</v>
      </c>
      <c r="J251" s="14"/>
      <c r="K251" s="15"/>
      <c r="L251" s="34">
        <f t="shared" si="8"/>
        <v>1</v>
      </c>
    </row>
    <row r="252" spans="1:12">
      <c r="A252" s="313"/>
      <c r="B252" s="313"/>
      <c r="C252" s="313"/>
      <c r="D252" s="313"/>
      <c r="E252" s="313"/>
      <c r="F252" s="313"/>
      <c r="G252" s="283" t="s">
        <v>390</v>
      </c>
      <c r="H252" s="284"/>
      <c r="I252" s="14">
        <v>1</v>
      </c>
      <c r="J252" s="14"/>
      <c r="K252" s="15"/>
      <c r="L252" s="34">
        <f t="shared" si="8"/>
        <v>1</v>
      </c>
    </row>
    <row r="253" spans="1:12">
      <c r="A253" s="313"/>
      <c r="B253" s="313"/>
      <c r="C253" s="313"/>
      <c r="D253" s="313"/>
      <c r="E253" s="313"/>
      <c r="F253" s="313"/>
      <c r="G253" s="283" t="s">
        <v>356</v>
      </c>
      <c r="H253" s="284"/>
      <c r="I253" s="14">
        <v>1</v>
      </c>
      <c r="J253" s="14"/>
      <c r="K253" s="15"/>
      <c r="L253" s="34">
        <f t="shared" si="8"/>
        <v>1</v>
      </c>
    </row>
    <row r="254" spans="1:12">
      <c r="A254" s="313"/>
      <c r="B254" s="313"/>
      <c r="C254" s="313"/>
      <c r="D254" s="313"/>
      <c r="E254" s="313"/>
      <c r="F254" s="313"/>
      <c r="G254" s="283" t="s">
        <v>391</v>
      </c>
      <c r="H254" s="284"/>
      <c r="I254" s="14">
        <v>1</v>
      </c>
      <c r="J254" s="14"/>
      <c r="K254" s="15"/>
      <c r="L254" s="34">
        <f t="shared" si="8"/>
        <v>1</v>
      </c>
    </row>
    <row r="255" spans="1:12">
      <c r="A255" s="313"/>
      <c r="B255" s="313"/>
      <c r="C255" s="313"/>
      <c r="D255" s="313"/>
      <c r="E255" s="313"/>
      <c r="F255" s="313"/>
      <c r="G255" s="283" t="s">
        <v>392</v>
      </c>
      <c r="H255" s="284"/>
      <c r="I255" s="14">
        <v>1</v>
      </c>
      <c r="J255" s="14"/>
      <c r="K255" s="15"/>
      <c r="L255" s="34">
        <f t="shared" si="8"/>
        <v>1</v>
      </c>
    </row>
    <row r="256" spans="1:12">
      <c r="A256" s="313"/>
      <c r="B256" s="313"/>
      <c r="C256" s="313"/>
      <c r="D256" s="313"/>
      <c r="E256" s="313"/>
      <c r="F256" s="313"/>
      <c r="G256" s="283"/>
      <c r="H256" s="284"/>
      <c r="I256" s="14"/>
      <c r="J256" s="14"/>
      <c r="K256" s="15"/>
      <c r="L256" s="34"/>
    </row>
    <row r="257" spans="1:12">
      <c r="A257" s="313"/>
      <c r="B257" s="313"/>
      <c r="C257" s="313"/>
      <c r="D257" s="313"/>
      <c r="E257" s="313"/>
      <c r="F257" s="313"/>
      <c r="G257" s="283"/>
      <c r="H257" s="284"/>
      <c r="I257" s="14"/>
      <c r="J257" s="14"/>
      <c r="K257" s="15"/>
      <c r="L257" s="34"/>
    </row>
    <row r="258" spans="1:12">
      <c r="A258" s="313"/>
      <c r="B258" s="313"/>
      <c r="C258" s="313"/>
      <c r="D258" s="313"/>
      <c r="E258" s="313"/>
      <c r="F258" s="313"/>
      <c r="G258" s="191"/>
      <c r="H258" s="192"/>
      <c r="I258" s="14"/>
      <c r="J258" s="14"/>
      <c r="K258" s="15"/>
      <c r="L258" s="34"/>
    </row>
    <row r="259" spans="1:12">
      <c r="A259" s="313"/>
      <c r="B259" s="313"/>
      <c r="C259" s="313"/>
      <c r="D259" s="313"/>
      <c r="E259" s="313"/>
      <c r="F259" s="313"/>
      <c r="G259" s="191"/>
      <c r="H259" s="192"/>
      <c r="I259" s="14"/>
      <c r="J259" s="14"/>
      <c r="K259" s="15"/>
      <c r="L259" s="34"/>
    </row>
    <row r="260" spans="1:12">
      <c r="A260" s="313"/>
      <c r="B260" s="313"/>
      <c r="C260" s="313"/>
      <c r="D260" s="313"/>
      <c r="E260" s="313"/>
      <c r="F260" s="313"/>
      <c r="G260" s="191"/>
      <c r="H260" s="192"/>
      <c r="I260" s="14"/>
      <c r="J260" s="14"/>
      <c r="K260" s="15"/>
      <c r="L260" s="34"/>
    </row>
    <row r="261" spans="1:12">
      <c r="A261" s="313"/>
      <c r="B261" s="313"/>
      <c r="C261" s="313"/>
      <c r="D261" s="313"/>
      <c r="E261" s="313"/>
      <c r="F261" s="313"/>
      <c r="G261" s="191"/>
      <c r="H261" s="192"/>
      <c r="I261" s="14"/>
      <c r="J261" s="14"/>
      <c r="K261" s="15"/>
      <c r="L261" s="34"/>
    </row>
    <row r="262" spans="1:12">
      <c r="A262" s="313"/>
      <c r="B262" s="313"/>
      <c r="C262" s="313"/>
      <c r="D262" s="313"/>
      <c r="E262" s="313"/>
      <c r="F262" s="313"/>
      <c r="G262" s="191"/>
      <c r="H262" s="192"/>
      <c r="I262" s="14"/>
      <c r="J262" s="14"/>
      <c r="K262" s="15"/>
      <c r="L262" s="34"/>
    </row>
    <row r="263" spans="1:12">
      <c r="A263" s="313"/>
      <c r="B263" s="313"/>
      <c r="C263" s="313"/>
      <c r="D263" s="313"/>
      <c r="E263" s="313"/>
      <c r="F263" s="313"/>
      <c r="G263" s="191"/>
      <c r="H263" s="192"/>
      <c r="I263" s="14"/>
      <c r="J263" s="14"/>
      <c r="K263" s="15"/>
      <c r="L263" s="34"/>
    </row>
    <row r="264" spans="1:12">
      <c r="A264" s="313"/>
      <c r="B264" s="313"/>
      <c r="C264" s="313"/>
      <c r="D264" s="313"/>
      <c r="E264" s="313"/>
      <c r="F264" s="313"/>
      <c r="G264" s="191"/>
      <c r="H264" s="192"/>
      <c r="I264" s="14"/>
      <c r="J264" s="14"/>
      <c r="K264" s="15"/>
      <c r="L264" s="34"/>
    </row>
    <row r="265" spans="1:12">
      <c r="A265" s="313"/>
      <c r="B265" s="313"/>
      <c r="C265" s="313"/>
      <c r="D265" s="313"/>
      <c r="E265" s="313"/>
      <c r="F265" s="313"/>
      <c r="G265" s="191"/>
      <c r="H265" s="192"/>
      <c r="I265" s="14"/>
      <c r="J265" s="14"/>
      <c r="K265" s="15"/>
      <c r="L265" s="34"/>
    </row>
    <row r="266" spans="1:12">
      <c r="A266" s="313"/>
      <c r="B266" s="313"/>
      <c r="C266" s="313"/>
      <c r="D266" s="313"/>
      <c r="E266" s="313"/>
      <c r="F266" s="313"/>
      <c r="G266" s="283"/>
      <c r="H266" s="284"/>
      <c r="I266" s="14"/>
      <c r="J266" s="14"/>
      <c r="K266" s="15"/>
      <c r="L266" s="34"/>
    </row>
    <row r="267" spans="1:12">
      <c r="A267" s="313"/>
      <c r="B267" s="313"/>
      <c r="C267" s="313"/>
      <c r="D267" s="313"/>
      <c r="E267" s="313"/>
      <c r="F267" s="313"/>
      <c r="G267" s="283"/>
      <c r="H267" s="284"/>
      <c r="I267" s="14"/>
      <c r="J267" s="14"/>
      <c r="K267" s="15"/>
      <c r="L267" s="34"/>
    </row>
    <row r="268" spans="1:12">
      <c r="A268" s="313"/>
      <c r="B268" s="313"/>
      <c r="C268" s="313"/>
      <c r="D268" s="313"/>
      <c r="E268" s="313"/>
      <c r="F268" s="313"/>
      <c r="G268" s="283"/>
      <c r="H268" s="284"/>
      <c r="I268" s="14"/>
      <c r="J268" s="14"/>
      <c r="K268" s="15"/>
      <c r="L268" s="34"/>
    </row>
    <row r="269" spans="1:12" ht="18">
      <c r="A269" s="313"/>
      <c r="B269" s="313"/>
      <c r="C269" s="313"/>
      <c r="D269" s="313"/>
      <c r="E269" s="313"/>
      <c r="F269" s="313"/>
      <c r="G269" s="17" t="s">
        <v>59</v>
      </c>
      <c r="H269" s="3"/>
      <c r="I269" s="3"/>
      <c r="J269" s="3"/>
      <c r="K269" s="3"/>
      <c r="L269" s="9">
        <f>SUM(L247:L268)</f>
        <v>8</v>
      </c>
    </row>
    <row r="271" spans="1:12" ht="18">
      <c r="A271" s="308" t="s">
        <v>50</v>
      </c>
      <c r="B271" s="308"/>
      <c r="C271" s="308"/>
      <c r="D271" s="308"/>
      <c r="E271" s="308"/>
      <c r="F271" s="308"/>
      <c r="G271" s="308"/>
      <c r="H271" s="308"/>
      <c r="I271" s="308"/>
      <c r="J271" s="308"/>
      <c r="K271" s="308"/>
      <c r="L271" s="308"/>
    </row>
    <row r="272" spans="1:12">
      <c r="A272" s="5">
        <f>+PRESUPUESTO!A16</f>
        <v>5</v>
      </c>
      <c r="B272" s="309" t="str">
        <f>+PRESUPUESTO!B16</f>
        <v>UNIDADES SANITARIAS</v>
      </c>
      <c r="C272" s="310"/>
      <c r="D272" s="310"/>
      <c r="E272" s="310"/>
      <c r="F272" s="310"/>
      <c r="G272" s="310"/>
      <c r="H272" s="310"/>
      <c r="I272" s="310"/>
      <c r="J272" s="310"/>
      <c r="K272" s="310"/>
      <c r="L272" s="311"/>
    </row>
    <row r="274" spans="1:12">
      <c r="A274" s="6" t="s">
        <v>51</v>
      </c>
      <c r="B274" s="285" t="s">
        <v>7</v>
      </c>
      <c r="C274" s="285"/>
      <c r="D274" s="285"/>
      <c r="E274" s="285"/>
      <c r="F274" s="7" t="s">
        <v>9</v>
      </c>
      <c r="G274" s="286" t="s">
        <v>52</v>
      </c>
      <c r="H274" s="287"/>
      <c r="I274" s="287"/>
      <c r="J274" s="287"/>
      <c r="K274" s="287"/>
      <c r="L274" s="288"/>
    </row>
    <row r="275" spans="1:12">
      <c r="A275" s="289">
        <f>+PRESUPUESTO!A22</f>
        <v>5.6</v>
      </c>
      <c r="B275" s="290" t="str">
        <f>+PRESUPUESTO!B22</f>
        <v>Suministro e instalación de secador de manos</v>
      </c>
      <c r="C275" s="291"/>
      <c r="D275" s="291"/>
      <c r="E275" s="292"/>
      <c r="F275" s="299" t="str">
        <f>+PRESUPUESTO!C22</f>
        <v>und</v>
      </c>
      <c r="G275" s="300" t="s">
        <v>53</v>
      </c>
      <c r="H275" s="10" t="s">
        <v>60</v>
      </c>
      <c r="I275" s="11" t="s">
        <v>54</v>
      </c>
      <c r="J275" s="11" t="s">
        <v>55</v>
      </c>
      <c r="K275" s="11" t="s">
        <v>56</v>
      </c>
      <c r="L275" s="303" t="s">
        <v>57</v>
      </c>
    </row>
    <row r="276" spans="1:12">
      <c r="A276" s="289"/>
      <c r="B276" s="293"/>
      <c r="C276" s="294"/>
      <c r="D276" s="294"/>
      <c r="E276" s="295"/>
      <c r="F276" s="299"/>
      <c r="G276" s="301"/>
      <c r="H276" s="8" t="s">
        <v>61</v>
      </c>
      <c r="I276" s="8" t="s">
        <v>2</v>
      </c>
      <c r="J276" s="8" t="s">
        <v>298</v>
      </c>
      <c r="K276" s="12" t="s">
        <v>299</v>
      </c>
      <c r="L276" s="304"/>
    </row>
    <row r="277" spans="1:12">
      <c r="A277" s="289"/>
      <c r="B277" s="296"/>
      <c r="C277" s="297"/>
      <c r="D277" s="297"/>
      <c r="E277" s="298"/>
      <c r="F277" s="299"/>
      <c r="G277" s="302"/>
      <c r="H277" s="13"/>
      <c r="I277" s="14"/>
      <c r="J277" s="14"/>
      <c r="K277" s="15"/>
      <c r="L277" s="305"/>
    </row>
    <row r="278" spans="1:12">
      <c r="A278" s="312" t="s">
        <v>58</v>
      </c>
      <c r="B278" s="312"/>
      <c r="C278" s="312"/>
      <c r="D278" s="312"/>
      <c r="E278" s="312"/>
      <c r="F278" s="312"/>
      <c r="G278" s="16"/>
      <c r="H278" s="13"/>
      <c r="I278" s="14"/>
      <c r="J278" s="14"/>
      <c r="K278" s="15"/>
      <c r="L278" s="34"/>
    </row>
    <row r="279" spans="1:12">
      <c r="A279" s="313"/>
      <c r="B279" s="313"/>
      <c r="C279" s="313"/>
      <c r="D279" s="313"/>
      <c r="E279" s="313"/>
      <c r="F279" s="313"/>
      <c r="G279" s="283" t="s">
        <v>386</v>
      </c>
      <c r="H279" s="284"/>
      <c r="I279" s="14">
        <v>1</v>
      </c>
      <c r="J279" s="14"/>
      <c r="K279" s="15"/>
      <c r="L279" s="34">
        <f>+I279</f>
        <v>1</v>
      </c>
    </row>
    <row r="280" spans="1:12">
      <c r="A280" s="313"/>
      <c r="B280" s="313"/>
      <c r="C280" s="313"/>
      <c r="D280" s="313"/>
      <c r="E280" s="313"/>
      <c r="F280" s="313"/>
      <c r="G280" s="283" t="s">
        <v>309</v>
      </c>
      <c r="H280" s="284"/>
      <c r="I280" s="14">
        <v>1</v>
      </c>
      <c r="J280" s="14"/>
      <c r="K280" s="15"/>
      <c r="L280" s="34">
        <f t="shared" ref="L280:L286" si="9">+I280</f>
        <v>1</v>
      </c>
    </row>
    <row r="281" spans="1:12">
      <c r="A281" s="313"/>
      <c r="B281" s="313"/>
      <c r="C281" s="313"/>
      <c r="D281" s="313"/>
      <c r="E281" s="313"/>
      <c r="F281" s="313"/>
      <c r="G281" s="283" t="s">
        <v>387</v>
      </c>
      <c r="H281" s="284"/>
      <c r="I281" s="14">
        <v>1</v>
      </c>
      <c r="J281" s="14"/>
      <c r="K281" s="15"/>
      <c r="L281" s="34">
        <f t="shared" si="9"/>
        <v>1</v>
      </c>
    </row>
    <row r="282" spans="1:12">
      <c r="A282" s="313"/>
      <c r="B282" s="313"/>
      <c r="C282" s="313"/>
      <c r="D282" s="313"/>
      <c r="E282" s="313"/>
      <c r="F282" s="313"/>
      <c r="G282" s="283" t="s">
        <v>368</v>
      </c>
      <c r="H282" s="284"/>
      <c r="I282" s="14">
        <v>1</v>
      </c>
      <c r="J282" s="14"/>
      <c r="K282" s="15"/>
      <c r="L282" s="34">
        <f t="shared" si="9"/>
        <v>1</v>
      </c>
    </row>
    <row r="283" spans="1:12">
      <c r="A283" s="313"/>
      <c r="B283" s="313"/>
      <c r="C283" s="313"/>
      <c r="D283" s="313"/>
      <c r="E283" s="313"/>
      <c r="F283" s="313"/>
      <c r="G283" s="283" t="s">
        <v>390</v>
      </c>
      <c r="H283" s="284"/>
      <c r="I283" s="14">
        <v>1</v>
      </c>
      <c r="J283" s="14"/>
      <c r="K283" s="15"/>
      <c r="L283" s="34">
        <f t="shared" si="9"/>
        <v>1</v>
      </c>
    </row>
    <row r="284" spans="1:12">
      <c r="A284" s="313"/>
      <c r="B284" s="313"/>
      <c r="C284" s="313"/>
      <c r="D284" s="313"/>
      <c r="E284" s="313"/>
      <c r="F284" s="313"/>
      <c r="G284" s="283" t="s">
        <v>356</v>
      </c>
      <c r="H284" s="284"/>
      <c r="I284" s="14">
        <v>1</v>
      </c>
      <c r="J284" s="14"/>
      <c r="K284" s="15"/>
      <c r="L284" s="34">
        <f t="shared" si="9"/>
        <v>1</v>
      </c>
    </row>
    <row r="285" spans="1:12">
      <c r="A285" s="313"/>
      <c r="B285" s="313"/>
      <c r="C285" s="313"/>
      <c r="D285" s="313"/>
      <c r="E285" s="313"/>
      <c r="F285" s="313"/>
      <c r="G285" s="283" t="s">
        <v>391</v>
      </c>
      <c r="H285" s="284"/>
      <c r="I285" s="14">
        <v>1</v>
      </c>
      <c r="J285" s="14"/>
      <c r="K285" s="15"/>
      <c r="L285" s="34">
        <f t="shared" si="9"/>
        <v>1</v>
      </c>
    </row>
    <row r="286" spans="1:12">
      <c r="A286" s="313"/>
      <c r="B286" s="313"/>
      <c r="C286" s="313"/>
      <c r="D286" s="313"/>
      <c r="E286" s="313"/>
      <c r="F286" s="313"/>
      <c r="G286" s="283" t="s">
        <v>392</v>
      </c>
      <c r="H286" s="284"/>
      <c r="I286" s="14">
        <v>1</v>
      </c>
      <c r="J286" s="14"/>
      <c r="K286" s="15"/>
      <c r="L286" s="34">
        <f t="shared" si="9"/>
        <v>1</v>
      </c>
    </row>
    <row r="287" spans="1:12">
      <c r="A287" s="313"/>
      <c r="B287" s="313"/>
      <c r="C287" s="313"/>
      <c r="D287" s="313"/>
      <c r="E287" s="313"/>
      <c r="F287" s="313"/>
      <c r="G287" s="283"/>
      <c r="H287" s="284"/>
      <c r="I287" s="14"/>
      <c r="J287" s="14"/>
      <c r="K287" s="15"/>
      <c r="L287" s="34"/>
    </row>
    <row r="288" spans="1:12">
      <c r="A288" s="313"/>
      <c r="B288" s="313"/>
      <c r="C288" s="313"/>
      <c r="D288" s="313"/>
      <c r="E288" s="313"/>
      <c r="F288" s="313"/>
      <c r="G288" s="283"/>
      <c r="H288" s="284"/>
      <c r="I288" s="14"/>
      <c r="J288" s="14"/>
      <c r="K288" s="15"/>
      <c r="L288" s="34"/>
    </row>
    <row r="289" spans="1:12">
      <c r="A289" s="313"/>
      <c r="B289" s="313"/>
      <c r="C289" s="313"/>
      <c r="D289" s="313"/>
      <c r="E289" s="313"/>
      <c r="F289" s="313"/>
      <c r="G289" s="191"/>
      <c r="H289" s="192"/>
      <c r="I289" s="14"/>
      <c r="J289" s="14"/>
      <c r="K289" s="15"/>
      <c r="L289" s="34"/>
    </row>
    <row r="290" spans="1:12">
      <c r="A290" s="313"/>
      <c r="B290" s="313"/>
      <c r="C290" s="313"/>
      <c r="D290" s="313"/>
      <c r="E290" s="313"/>
      <c r="F290" s="313"/>
      <c r="G290" s="191"/>
      <c r="H290" s="192"/>
      <c r="I290" s="14"/>
      <c r="J290" s="14"/>
      <c r="K290" s="15"/>
      <c r="L290" s="34"/>
    </row>
    <row r="291" spans="1:12">
      <c r="A291" s="313"/>
      <c r="B291" s="313"/>
      <c r="C291" s="313"/>
      <c r="D291" s="313"/>
      <c r="E291" s="313"/>
      <c r="F291" s="313"/>
      <c r="G291" s="191"/>
      <c r="H291" s="192"/>
      <c r="I291" s="14"/>
      <c r="J291" s="14"/>
      <c r="K291" s="15"/>
      <c r="L291" s="34"/>
    </row>
    <row r="292" spans="1:12">
      <c r="A292" s="313"/>
      <c r="B292" s="313"/>
      <c r="C292" s="313"/>
      <c r="D292" s="313"/>
      <c r="E292" s="313"/>
      <c r="F292" s="313"/>
      <c r="G292" s="191"/>
      <c r="H292" s="192"/>
      <c r="I292" s="14"/>
      <c r="J292" s="14"/>
      <c r="K292" s="15"/>
      <c r="L292" s="34"/>
    </row>
    <row r="293" spans="1:12">
      <c r="A293" s="313"/>
      <c r="B293" s="313"/>
      <c r="C293" s="313"/>
      <c r="D293" s="313"/>
      <c r="E293" s="313"/>
      <c r="F293" s="313"/>
      <c r="G293" s="191"/>
      <c r="H293" s="192"/>
      <c r="I293" s="14"/>
      <c r="J293" s="14"/>
      <c r="K293" s="15"/>
      <c r="L293" s="34"/>
    </row>
    <row r="294" spans="1:12">
      <c r="A294" s="313"/>
      <c r="B294" s="313"/>
      <c r="C294" s="313"/>
      <c r="D294" s="313"/>
      <c r="E294" s="313"/>
      <c r="F294" s="313"/>
      <c r="G294" s="191"/>
      <c r="H294" s="192"/>
      <c r="I294" s="14"/>
      <c r="J294" s="14"/>
      <c r="K294" s="15"/>
      <c r="L294" s="34"/>
    </row>
    <row r="295" spans="1:12">
      <c r="A295" s="313"/>
      <c r="B295" s="313"/>
      <c r="C295" s="313"/>
      <c r="D295" s="313"/>
      <c r="E295" s="313"/>
      <c r="F295" s="313"/>
      <c r="G295" s="191"/>
      <c r="H295" s="192"/>
      <c r="I295" s="14"/>
      <c r="J295" s="14"/>
      <c r="K295" s="15"/>
      <c r="L295" s="34"/>
    </row>
    <row r="296" spans="1:12">
      <c r="A296" s="313"/>
      <c r="B296" s="313"/>
      <c r="C296" s="313"/>
      <c r="D296" s="313"/>
      <c r="E296" s="313"/>
      <c r="F296" s="313"/>
      <c r="G296" s="191"/>
      <c r="H296" s="192"/>
      <c r="I296" s="14"/>
      <c r="J296" s="14"/>
      <c r="K296" s="15"/>
      <c r="L296" s="34"/>
    </row>
    <row r="297" spans="1:12">
      <c r="A297" s="313"/>
      <c r="B297" s="313"/>
      <c r="C297" s="313"/>
      <c r="D297" s="313"/>
      <c r="E297" s="313"/>
      <c r="F297" s="313"/>
      <c r="G297" s="283"/>
      <c r="H297" s="284"/>
      <c r="I297" s="14"/>
      <c r="J297" s="14"/>
      <c r="K297" s="15"/>
      <c r="L297" s="34"/>
    </row>
    <row r="298" spans="1:12">
      <c r="A298" s="313"/>
      <c r="B298" s="313"/>
      <c r="C298" s="313"/>
      <c r="D298" s="313"/>
      <c r="E298" s="313"/>
      <c r="F298" s="313"/>
      <c r="G298" s="283"/>
      <c r="H298" s="284"/>
      <c r="I298" s="14"/>
      <c r="J298" s="14"/>
      <c r="K298" s="15"/>
      <c r="L298" s="34"/>
    </row>
    <row r="299" spans="1:12">
      <c r="A299" s="313"/>
      <c r="B299" s="313"/>
      <c r="C299" s="313"/>
      <c r="D299" s="313"/>
      <c r="E299" s="313"/>
      <c r="F299" s="313"/>
      <c r="G299" s="283"/>
      <c r="H299" s="284"/>
      <c r="I299" s="14"/>
      <c r="J299" s="14"/>
      <c r="K299" s="15"/>
      <c r="L299" s="34"/>
    </row>
    <row r="300" spans="1:12" ht="18">
      <c r="A300" s="313"/>
      <c r="B300" s="313"/>
      <c r="C300" s="313"/>
      <c r="D300" s="313"/>
      <c r="E300" s="313"/>
      <c r="F300" s="313"/>
      <c r="G300" s="17" t="s">
        <v>59</v>
      </c>
      <c r="H300" s="3"/>
      <c r="I300" s="3"/>
      <c r="J300" s="3"/>
      <c r="K300" s="3"/>
      <c r="L300" s="9">
        <f>SUM(L278:L299)</f>
        <v>8</v>
      </c>
    </row>
    <row r="302" spans="1:12" ht="18">
      <c r="A302" s="308" t="s">
        <v>50</v>
      </c>
      <c r="B302" s="308"/>
      <c r="C302" s="308"/>
      <c r="D302" s="308"/>
      <c r="E302" s="308"/>
      <c r="F302" s="308"/>
      <c r="G302" s="308"/>
      <c r="H302" s="308"/>
      <c r="I302" s="308"/>
      <c r="J302" s="308"/>
      <c r="K302" s="308"/>
      <c r="L302" s="308"/>
    </row>
    <row r="303" spans="1:12">
      <c r="A303" s="5">
        <f>+PRESUPUESTO!A16</f>
        <v>5</v>
      </c>
      <c r="B303" s="309" t="str">
        <f>+PRESUPUESTO!B16</f>
        <v>UNIDADES SANITARIAS</v>
      </c>
      <c r="C303" s="310"/>
      <c r="D303" s="310"/>
      <c r="E303" s="310"/>
      <c r="F303" s="310"/>
      <c r="G303" s="310"/>
      <c r="H303" s="310"/>
      <c r="I303" s="310"/>
      <c r="J303" s="310"/>
      <c r="K303" s="310"/>
      <c r="L303" s="311"/>
    </row>
    <row r="305" spans="1:12">
      <c r="A305" s="6" t="s">
        <v>51</v>
      </c>
      <c r="B305" s="285" t="s">
        <v>7</v>
      </c>
      <c r="C305" s="285"/>
      <c r="D305" s="285"/>
      <c r="E305" s="285"/>
      <c r="F305" s="7" t="s">
        <v>9</v>
      </c>
      <c r="G305" s="286" t="s">
        <v>52</v>
      </c>
      <c r="H305" s="287"/>
      <c r="I305" s="287"/>
      <c r="J305" s="287"/>
      <c r="K305" s="287"/>
      <c r="L305" s="288"/>
    </row>
    <row r="306" spans="1:12">
      <c r="A306" s="289">
        <f>+PRESUPUESTO!A23</f>
        <v>5.7</v>
      </c>
      <c r="B306" s="290" t="str">
        <f>+PRESUPUESTO!B23</f>
        <v>Suministro e instalación de extractor de olores</v>
      </c>
      <c r="C306" s="291"/>
      <c r="D306" s="291"/>
      <c r="E306" s="292"/>
      <c r="F306" s="299" t="str">
        <f>+PRESUPUESTO!C23</f>
        <v>und</v>
      </c>
      <c r="G306" s="300" t="s">
        <v>53</v>
      </c>
      <c r="H306" s="10" t="s">
        <v>60</v>
      </c>
      <c r="I306" s="11" t="s">
        <v>54</v>
      </c>
      <c r="J306" s="11" t="s">
        <v>55</v>
      </c>
      <c r="K306" s="11" t="s">
        <v>56</v>
      </c>
      <c r="L306" s="303" t="s">
        <v>57</v>
      </c>
    </row>
    <row r="307" spans="1:12">
      <c r="A307" s="289"/>
      <c r="B307" s="293"/>
      <c r="C307" s="294"/>
      <c r="D307" s="294"/>
      <c r="E307" s="295"/>
      <c r="F307" s="299"/>
      <c r="G307" s="301"/>
      <c r="H307" s="8" t="s">
        <v>61</v>
      </c>
      <c r="I307" s="8" t="s">
        <v>2</v>
      </c>
      <c r="J307" s="8" t="s">
        <v>298</v>
      </c>
      <c r="K307" s="12" t="s">
        <v>299</v>
      </c>
      <c r="L307" s="304"/>
    </row>
    <row r="308" spans="1:12">
      <c r="A308" s="289"/>
      <c r="B308" s="296"/>
      <c r="C308" s="297"/>
      <c r="D308" s="297"/>
      <c r="E308" s="298"/>
      <c r="F308" s="299"/>
      <c r="G308" s="302"/>
      <c r="H308" s="13"/>
      <c r="I308" s="14"/>
      <c r="J308" s="14"/>
      <c r="K308" s="15"/>
      <c r="L308" s="305"/>
    </row>
    <row r="309" spans="1:12">
      <c r="A309" s="312" t="s">
        <v>58</v>
      </c>
      <c r="B309" s="312"/>
      <c r="C309" s="312"/>
      <c r="D309" s="312"/>
      <c r="E309" s="312"/>
      <c r="F309" s="312"/>
      <c r="G309" s="16"/>
      <c r="H309" s="13"/>
      <c r="I309" s="14"/>
      <c r="J309" s="14"/>
      <c r="K309" s="15"/>
      <c r="L309" s="34"/>
    </row>
    <row r="310" spans="1:12">
      <c r="A310" s="313"/>
      <c r="B310" s="313"/>
      <c r="C310" s="313"/>
      <c r="D310" s="313"/>
      <c r="E310" s="313"/>
      <c r="F310" s="313"/>
      <c r="G310" s="283" t="s">
        <v>386</v>
      </c>
      <c r="H310" s="284"/>
      <c r="I310" s="14">
        <v>1</v>
      </c>
      <c r="J310" s="14"/>
      <c r="K310" s="15"/>
      <c r="L310" s="34">
        <f>+I310</f>
        <v>1</v>
      </c>
    </row>
    <row r="311" spans="1:12">
      <c r="A311" s="313"/>
      <c r="B311" s="313"/>
      <c r="C311" s="313"/>
      <c r="D311" s="313"/>
      <c r="E311" s="313"/>
      <c r="F311" s="313"/>
      <c r="G311" s="283" t="s">
        <v>309</v>
      </c>
      <c r="H311" s="284"/>
      <c r="I311" s="14">
        <v>1</v>
      </c>
      <c r="J311" s="14"/>
      <c r="K311" s="15"/>
      <c r="L311" s="34">
        <f t="shared" ref="L311:L317" si="10">+I311</f>
        <v>1</v>
      </c>
    </row>
    <row r="312" spans="1:12">
      <c r="A312" s="313"/>
      <c r="B312" s="313"/>
      <c r="C312" s="313"/>
      <c r="D312" s="313"/>
      <c r="E312" s="313"/>
      <c r="F312" s="313"/>
      <c r="G312" s="283" t="s">
        <v>387</v>
      </c>
      <c r="H312" s="284"/>
      <c r="I312" s="14">
        <v>1</v>
      </c>
      <c r="J312" s="14"/>
      <c r="K312" s="15"/>
      <c r="L312" s="34">
        <f t="shared" si="10"/>
        <v>1</v>
      </c>
    </row>
    <row r="313" spans="1:12">
      <c r="A313" s="313"/>
      <c r="B313" s="313"/>
      <c r="C313" s="313"/>
      <c r="D313" s="313"/>
      <c r="E313" s="313"/>
      <c r="F313" s="313"/>
      <c r="G313" s="283" t="s">
        <v>368</v>
      </c>
      <c r="H313" s="284"/>
      <c r="I313" s="14">
        <v>1</v>
      </c>
      <c r="J313" s="14"/>
      <c r="K313" s="15"/>
      <c r="L313" s="34">
        <f t="shared" si="10"/>
        <v>1</v>
      </c>
    </row>
    <row r="314" spans="1:12">
      <c r="A314" s="313"/>
      <c r="B314" s="313"/>
      <c r="C314" s="313"/>
      <c r="D314" s="313"/>
      <c r="E314" s="313"/>
      <c r="F314" s="313"/>
      <c r="G314" s="283" t="s">
        <v>390</v>
      </c>
      <c r="H314" s="284"/>
      <c r="I314" s="14">
        <v>1</v>
      </c>
      <c r="J314" s="14"/>
      <c r="K314" s="15"/>
      <c r="L314" s="34">
        <f t="shared" si="10"/>
        <v>1</v>
      </c>
    </row>
    <row r="315" spans="1:12">
      <c r="A315" s="313"/>
      <c r="B315" s="313"/>
      <c r="C315" s="313"/>
      <c r="D315" s="313"/>
      <c r="E315" s="313"/>
      <c r="F315" s="313"/>
      <c r="G315" s="283" t="s">
        <v>356</v>
      </c>
      <c r="H315" s="284"/>
      <c r="I315" s="14">
        <v>1</v>
      </c>
      <c r="J315" s="14"/>
      <c r="K315" s="15"/>
      <c r="L315" s="34">
        <f t="shared" si="10"/>
        <v>1</v>
      </c>
    </row>
    <row r="316" spans="1:12">
      <c r="A316" s="313"/>
      <c r="B316" s="313"/>
      <c r="C316" s="313"/>
      <c r="D316" s="313"/>
      <c r="E316" s="313"/>
      <c r="F316" s="313"/>
      <c r="G316" s="283" t="s">
        <v>391</v>
      </c>
      <c r="H316" s="284"/>
      <c r="I316" s="14">
        <v>1</v>
      </c>
      <c r="J316" s="14"/>
      <c r="K316" s="15"/>
      <c r="L316" s="34">
        <f t="shared" si="10"/>
        <v>1</v>
      </c>
    </row>
    <row r="317" spans="1:12">
      <c r="A317" s="313"/>
      <c r="B317" s="313"/>
      <c r="C317" s="313"/>
      <c r="D317" s="313"/>
      <c r="E317" s="313"/>
      <c r="F317" s="313"/>
      <c r="G317" s="283" t="s">
        <v>392</v>
      </c>
      <c r="H317" s="284"/>
      <c r="I317" s="14">
        <v>1</v>
      </c>
      <c r="J317" s="14"/>
      <c r="K317" s="15"/>
      <c r="L317" s="34">
        <f t="shared" si="10"/>
        <v>1</v>
      </c>
    </row>
    <row r="318" spans="1:12">
      <c r="A318" s="313"/>
      <c r="B318" s="313"/>
      <c r="C318" s="313"/>
      <c r="D318" s="313"/>
      <c r="E318" s="313"/>
      <c r="F318" s="313"/>
      <c r="G318" s="283"/>
      <c r="H318" s="284"/>
      <c r="I318" s="14"/>
      <c r="J318" s="14"/>
      <c r="K318" s="15"/>
      <c r="L318" s="34"/>
    </row>
    <row r="319" spans="1:12">
      <c r="A319" s="313"/>
      <c r="B319" s="313"/>
      <c r="C319" s="313"/>
      <c r="D319" s="313"/>
      <c r="E319" s="313"/>
      <c r="F319" s="313"/>
      <c r="G319" s="283"/>
      <c r="H319" s="284"/>
      <c r="I319" s="14"/>
      <c r="J319" s="14"/>
      <c r="K319" s="15"/>
      <c r="L319" s="34"/>
    </row>
    <row r="320" spans="1:12">
      <c r="A320" s="313"/>
      <c r="B320" s="313"/>
      <c r="C320" s="313"/>
      <c r="D320" s="313"/>
      <c r="E320" s="313"/>
      <c r="F320" s="313"/>
      <c r="G320" s="191"/>
      <c r="H320" s="192"/>
      <c r="I320" s="14"/>
      <c r="J320" s="14"/>
      <c r="K320" s="15"/>
      <c r="L320" s="34"/>
    </row>
    <row r="321" spans="1:12">
      <c r="A321" s="313"/>
      <c r="B321" s="313"/>
      <c r="C321" s="313"/>
      <c r="D321" s="313"/>
      <c r="E321" s="313"/>
      <c r="F321" s="313"/>
      <c r="G321" s="191"/>
      <c r="H321" s="192"/>
      <c r="I321" s="14"/>
      <c r="J321" s="14"/>
      <c r="K321" s="15"/>
      <c r="L321" s="34"/>
    </row>
    <row r="322" spans="1:12">
      <c r="A322" s="313"/>
      <c r="B322" s="313"/>
      <c r="C322" s="313"/>
      <c r="D322" s="313"/>
      <c r="E322" s="313"/>
      <c r="F322" s="313"/>
      <c r="G322" s="191"/>
      <c r="H322" s="192"/>
      <c r="I322" s="14"/>
      <c r="J322" s="14"/>
      <c r="K322" s="15"/>
      <c r="L322" s="34"/>
    </row>
    <row r="323" spans="1:12">
      <c r="A323" s="313"/>
      <c r="B323" s="313"/>
      <c r="C323" s="313"/>
      <c r="D323" s="313"/>
      <c r="E323" s="313"/>
      <c r="F323" s="313"/>
      <c r="G323" s="191"/>
      <c r="H323" s="192"/>
      <c r="I323" s="14"/>
      <c r="J323" s="14"/>
      <c r="K323" s="15"/>
      <c r="L323" s="34"/>
    </row>
    <row r="324" spans="1:12">
      <c r="A324" s="313"/>
      <c r="B324" s="313"/>
      <c r="C324" s="313"/>
      <c r="D324" s="313"/>
      <c r="E324" s="313"/>
      <c r="F324" s="313"/>
      <c r="G324" s="191"/>
      <c r="H324" s="192"/>
      <c r="I324" s="14"/>
      <c r="J324" s="14"/>
      <c r="K324" s="15"/>
      <c r="L324" s="34"/>
    </row>
    <row r="325" spans="1:12">
      <c r="A325" s="313"/>
      <c r="B325" s="313"/>
      <c r="C325" s="313"/>
      <c r="D325" s="313"/>
      <c r="E325" s="313"/>
      <c r="F325" s="313"/>
      <c r="G325" s="191"/>
      <c r="H325" s="192"/>
      <c r="I325" s="14"/>
      <c r="J325" s="14"/>
      <c r="K325" s="15"/>
      <c r="L325" s="34"/>
    </row>
    <row r="326" spans="1:12">
      <c r="A326" s="313"/>
      <c r="B326" s="313"/>
      <c r="C326" s="313"/>
      <c r="D326" s="313"/>
      <c r="E326" s="313"/>
      <c r="F326" s="313"/>
      <c r="G326" s="191"/>
      <c r="H326" s="192"/>
      <c r="I326" s="14"/>
      <c r="J326" s="14"/>
      <c r="K326" s="15"/>
      <c r="L326" s="34"/>
    </row>
    <row r="327" spans="1:12">
      <c r="A327" s="313"/>
      <c r="B327" s="313"/>
      <c r="C327" s="313"/>
      <c r="D327" s="313"/>
      <c r="E327" s="313"/>
      <c r="F327" s="313"/>
      <c r="G327" s="191"/>
      <c r="H327" s="192"/>
      <c r="I327" s="14"/>
      <c r="J327" s="14"/>
      <c r="K327" s="15"/>
      <c r="L327" s="34"/>
    </row>
    <row r="328" spans="1:12">
      <c r="A328" s="313"/>
      <c r="B328" s="313"/>
      <c r="C328" s="313"/>
      <c r="D328" s="313"/>
      <c r="E328" s="313"/>
      <c r="F328" s="313"/>
      <c r="G328" s="283"/>
      <c r="H328" s="284"/>
      <c r="I328" s="14"/>
      <c r="J328" s="14"/>
      <c r="K328" s="15"/>
      <c r="L328" s="34"/>
    </row>
    <row r="329" spans="1:12">
      <c r="A329" s="313"/>
      <c r="B329" s="313"/>
      <c r="C329" s="313"/>
      <c r="D329" s="313"/>
      <c r="E329" s="313"/>
      <c r="F329" s="313"/>
      <c r="G329" s="283"/>
      <c r="H329" s="284"/>
      <c r="I329" s="14"/>
      <c r="J329" s="14"/>
      <c r="K329" s="15"/>
      <c r="L329" s="34"/>
    </row>
    <row r="330" spans="1:12">
      <c r="A330" s="313"/>
      <c r="B330" s="313"/>
      <c r="C330" s="313"/>
      <c r="D330" s="313"/>
      <c r="E330" s="313"/>
      <c r="F330" s="313"/>
      <c r="G330" s="283"/>
      <c r="H330" s="284"/>
      <c r="I330" s="14"/>
      <c r="J330" s="14"/>
      <c r="K330" s="15"/>
      <c r="L330" s="34"/>
    </row>
    <row r="331" spans="1:12" ht="18">
      <c r="A331" s="313"/>
      <c r="B331" s="313"/>
      <c r="C331" s="313"/>
      <c r="D331" s="313"/>
      <c r="E331" s="313"/>
      <c r="F331" s="313"/>
      <c r="G331" s="17" t="s">
        <v>59</v>
      </c>
      <c r="H331" s="3"/>
      <c r="I331" s="3"/>
      <c r="J331" s="3"/>
      <c r="K331" s="3"/>
      <c r="L331" s="9">
        <f>SUM(L309:L330)</f>
        <v>8</v>
      </c>
    </row>
    <row r="333" spans="1:12" ht="18">
      <c r="A333" s="308" t="s">
        <v>50</v>
      </c>
      <c r="B333" s="308"/>
      <c r="C333" s="308"/>
      <c r="D333" s="308"/>
      <c r="E333" s="308"/>
      <c r="F333" s="308"/>
      <c r="G333" s="308"/>
      <c r="H333" s="308"/>
      <c r="I333" s="308"/>
      <c r="J333" s="308"/>
      <c r="K333" s="308"/>
      <c r="L333" s="308"/>
    </row>
    <row r="334" spans="1:12">
      <c r="A334" s="5">
        <f>+PRESUPUESTO!A16</f>
        <v>5</v>
      </c>
      <c r="B334" s="309" t="str">
        <f>+PRESUPUESTO!B16</f>
        <v>UNIDADES SANITARIAS</v>
      </c>
      <c r="C334" s="310"/>
      <c r="D334" s="310"/>
      <c r="E334" s="310"/>
      <c r="F334" s="310"/>
      <c r="G334" s="310"/>
      <c r="H334" s="310"/>
      <c r="I334" s="310"/>
      <c r="J334" s="310"/>
      <c r="K334" s="310"/>
      <c r="L334" s="311"/>
    </row>
    <row r="336" spans="1:12">
      <c r="A336" s="6" t="s">
        <v>51</v>
      </c>
      <c r="B336" s="285" t="s">
        <v>7</v>
      </c>
      <c r="C336" s="285"/>
      <c r="D336" s="285"/>
      <c r="E336" s="285"/>
      <c r="F336" s="7" t="s">
        <v>9</v>
      </c>
      <c r="G336" s="286" t="s">
        <v>52</v>
      </c>
      <c r="H336" s="287"/>
      <c r="I336" s="287"/>
      <c r="J336" s="287"/>
      <c r="K336" s="287"/>
      <c r="L336" s="288"/>
    </row>
    <row r="337" spans="1:12">
      <c r="A337" s="289">
        <f>+PRESUPUESTO!A24</f>
        <v>5.8</v>
      </c>
      <c r="B337" s="290" t="str">
        <f>+PRESUPUESTO!B24</f>
        <v>Suministro e instalación de división de baños en acero inoxidable</v>
      </c>
      <c r="C337" s="291"/>
      <c r="D337" s="291"/>
      <c r="E337" s="292"/>
      <c r="F337" s="299" t="str">
        <f>+PRESUPUESTO!C24</f>
        <v>m2</v>
      </c>
      <c r="G337" s="300" t="s">
        <v>53</v>
      </c>
      <c r="H337" s="10" t="s">
        <v>60</v>
      </c>
      <c r="I337" s="11" t="s">
        <v>54</v>
      </c>
      <c r="J337" s="11" t="s">
        <v>55</v>
      </c>
      <c r="K337" s="11" t="s">
        <v>56</v>
      </c>
      <c r="L337" s="303" t="s">
        <v>57</v>
      </c>
    </row>
    <row r="338" spans="1:12">
      <c r="A338" s="289"/>
      <c r="B338" s="293"/>
      <c r="C338" s="294"/>
      <c r="D338" s="294"/>
      <c r="E338" s="295"/>
      <c r="F338" s="299"/>
      <c r="G338" s="301"/>
      <c r="H338" s="8" t="s">
        <v>61</v>
      </c>
      <c r="I338" s="8" t="s">
        <v>2</v>
      </c>
      <c r="J338" s="8" t="s">
        <v>298</v>
      </c>
      <c r="K338" s="12" t="s">
        <v>66</v>
      </c>
      <c r="L338" s="304"/>
    </row>
    <row r="339" spans="1:12">
      <c r="A339" s="289"/>
      <c r="B339" s="296"/>
      <c r="C339" s="297"/>
      <c r="D339" s="297"/>
      <c r="E339" s="298"/>
      <c r="F339" s="299"/>
      <c r="G339" s="302"/>
      <c r="H339" s="13"/>
      <c r="I339" s="14"/>
      <c r="J339" s="14"/>
      <c r="K339" s="15"/>
      <c r="L339" s="305"/>
    </row>
    <row r="340" spans="1:12">
      <c r="A340" s="312" t="s">
        <v>58</v>
      </c>
      <c r="B340" s="312"/>
      <c r="C340" s="312"/>
      <c r="D340" s="312"/>
      <c r="E340" s="312"/>
      <c r="F340" s="312"/>
      <c r="G340" s="16"/>
      <c r="H340" s="13"/>
      <c r="I340" s="14"/>
      <c r="J340" s="14"/>
      <c r="K340" s="15"/>
      <c r="L340" s="34"/>
    </row>
    <row r="341" spans="1:12" ht="14.4" customHeight="1">
      <c r="A341" s="313"/>
      <c r="B341" s="313"/>
      <c r="C341" s="313"/>
      <c r="D341" s="313"/>
      <c r="E341" s="313"/>
      <c r="F341" s="313"/>
      <c r="G341" s="283" t="s">
        <v>387</v>
      </c>
      <c r="H341" s="284"/>
      <c r="I341" s="14">
        <v>1</v>
      </c>
      <c r="J341" s="14">
        <v>5</v>
      </c>
      <c r="K341" s="15">
        <v>1.8</v>
      </c>
      <c r="L341" s="34">
        <f>+K341*J341*I341</f>
        <v>9</v>
      </c>
    </row>
    <row r="342" spans="1:12">
      <c r="A342" s="313"/>
      <c r="B342" s="313"/>
      <c r="C342" s="313"/>
      <c r="D342" s="313"/>
      <c r="E342" s="313"/>
      <c r="F342" s="313"/>
      <c r="G342" s="283" t="s">
        <v>368</v>
      </c>
      <c r="H342" s="284"/>
      <c r="I342" s="14">
        <v>1</v>
      </c>
      <c r="J342" s="14">
        <v>5</v>
      </c>
      <c r="K342" s="15">
        <v>1.8</v>
      </c>
      <c r="L342" s="34">
        <f>+K342*J342*I342</f>
        <v>9</v>
      </c>
    </row>
    <row r="343" spans="1:12">
      <c r="A343" s="313"/>
      <c r="B343" s="313"/>
      <c r="C343" s="313"/>
      <c r="D343" s="313"/>
      <c r="E343" s="313"/>
      <c r="F343" s="313"/>
      <c r="G343" s="283"/>
      <c r="H343" s="284"/>
      <c r="I343" s="14"/>
      <c r="J343" s="14"/>
      <c r="K343" s="15"/>
      <c r="L343" s="34"/>
    </row>
    <row r="344" spans="1:12">
      <c r="A344" s="313"/>
      <c r="B344" s="313"/>
      <c r="C344" s="313"/>
      <c r="D344" s="313"/>
      <c r="E344" s="313"/>
      <c r="F344" s="313"/>
      <c r="G344" s="283"/>
      <c r="H344" s="284"/>
      <c r="I344" s="14"/>
      <c r="J344" s="14"/>
      <c r="K344" s="15"/>
      <c r="L344" s="34"/>
    </row>
    <row r="345" spans="1:12">
      <c r="A345" s="313"/>
      <c r="B345" s="313"/>
      <c r="C345" s="313"/>
      <c r="D345" s="313"/>
      <c r="E345" s="313"/>
      <c r="F345" s="313"/>
      <c r="G345" s="283"/>
      <c r="H345" s="284"/>
      <c r="I345" s="14"/>
      <c r="J345" s="14"/>
      <c r="K345" s="15"/>
      <c r="L345" s="34"/>
    </row>
    <row r="346" spans="1:12">
      <c r="A346" s="313"/>
      <c r="B346" s="313"/>
      <c r="C346" s="313"/>
      <c r="D346" s="313"/>
      <c r="E346" s="313"/>
      <c r="F346" s="313"/>
      <c r="G346" s="283"/>
      <c r="H346" s="284"/>
      <c r="I346" s="14"/>
      <c r="J346" s="14"/>
      <c r="K346" s="15"/>
      <c r="L346" s="34"/>
    </row>
    <row r="347" spans="1:12">
      <c r="A347" s="313"/>
      <c r="B347" s="313"/>
      <c r="C347" s="313"/>
      <c r="D347" s="313"/>
      <c r="E347" s="313"/>
      <c r="F347" s="313"/>
      <c r="G347" s="283"/>
      <c r="H347" s="284"/>
      <c r="I347" s="14"/>
      <c r="J347" s="14"/>
      <c r="K347" s="15"/>
      <c r="L347" s="34"/>
    </row>
    <row r="348" spans="1:12">
      <c r="A348" s="313"/>
      <c r="B348" s="313"/>
      <c r="C348" s="313"/>
      <c r="D348" s="313"/>
      <c r="E348" s="313"/>
      <c r="F348" s="313"/>
      <c r="G348" s="283"/>
      <c r="H348" s="284"/>
      <c r="I348" s="14"/>
      <c r="J348" s="14"/>
      <c r="K348" s="15"/>
      <c r="L348" s="34"/>
    </row>
    <row r="349" spans="1:12">
      <c r="A349" s="313"/>
      <c r="B349" s="313"/>
      <c r="C349" s="313"/>
      <c r="D349" s="313"/>
      <c r="E349" s="313"/>
      <c r="F349" s="313"/>
      <c r="G349" s="283"/>
      <c r="H349" s="284"/>
      <c r="I349" s="14"/>
      <c r="J349" s="14"/>
      <c r="K349" s="15"/>
      <c r="L349" s="34"/>
    </row>
    <row r="350" spans="1:12">
      <c r="A350" s="313"/>
      <c r="B350" s="313"/>
      <c r="C350" s="313"/>
      <c r="D350" s="313"/>
      <c r="E350" s="313"/>
      <c r="F350" s="313"/>
      <c r="G350" s="283"/>
      <c r="H350" s="284"/>
      <c r="I350" s="14"/>
      <c r="J350" s="14"/>
      <c r="K350" s="15"/>
      <c r="L350" s="34"/>
    </row>
    <row r="351" spans="1:12">
      <c r="A351" s="313"/>
      <c r="B351" s="313"/>
      <c r="C351" s="313"/>
      <c r="D351" s="313"/>
      <c r="E351" s="313"/>
      <c r="F351" s="313"/>
      <c r="G351" s="191"/>
      <c r="H351" s="192"/>
      <c r="I351" s="14"/>
      <c r="J351" s="14"/>
      <c r="K351" s="15"/>
      <c r="L351" s="34"/>
    </row>
    <row r="352" spans="1:12">
      <c r="A352" s="313"/>
      <c r="B352" s="313"/>
      <c r="C352" s="313"/>
      <c r="D352" s="313"/>
      <c r="E352" s="313"/>
      <c r="F352" s="313"/>
      <c r="G352" s="191"/>
      <c r="H352" s="192"/>
      <c r="I352" s="14"/>
      <c r="J352" s="14"/>
      <c r="K352" s="15"/>
      <c r="L352" s="34"/>
    </row>
    <row r="353" spans="1:12">
      <c r="A353" s="313"/>
      <c r="B353" s="313"/>
      <c r="C353" s="313"/>
      <c r="D353" s="313"/>
      <c r="E353" s="313"/>
      <c r="F353" s="313"/>
      <c r="G353" s="191"/>
      <c r="H353" s="192"/>
      <c r="I353" s="14"/>
      <c r="J353" s="14"/>
      <c r="K353" s="15"/>
      <c r="L353" s="34"/>
    </row>
    <row r="354" spans="1:12">
      <c r="A354" s="313"/>
      <c r="B354" s="313"/>
      <c r="C354" s="313"/>
      <c r="D354" s="313"/>
      <c r="E354" s="313"/>
      <c r="F354" s="313"/>
      <c r="G354" s="191"/>
      <c r="H354" s="192"/>
      <c r="I354" s="14"/>
      <c r="J354" s="14"/>
      <c r="K354" s="15"/>
      <c r="L354" s="34"/>
    </row>
    <row r="355" spans="1:12">
      <c r="A355" s="313"/>
      <c r="B355" s="313"/>
      <c r="C355" s="313"/>
      <c r="D355" s="313"/>
      <c r="E355" s="313"/>
      <c r="F355" s="313"/>
      <c r="G355" s="191"/>
      <c r="H355" s="192"/>
      <c r="I355" s="14"/>
      <c r="J355" s="14"/>
      <c r="K355" s="15"/>
      <c r="L355" s="34"/>
    </row>
    <row r="356" spans="1:12">
      <c r="A356" s="313"/>
      <c r="B356" s="313"/>
      <c r="C356" s="313"/>
      <c r="D356" s="313"/>
      <c r="E356" s="313"/>
      <c r="F356" s="313"/>
      <c r="G356" s="191"/>
      <c r="H356" s="192"/>
      <c r="I356" s="14"/>
      <c r="J356" s="14"/>
      <c r="K356" s="15"/>
      <c r="L356" s="34"/>
    </row>
    <row r="357" spans="1:12">
      <c r="A357" s="313"/>
      <c r="B357" s="313"/>
      <c r="C357" s="313"/>
      <c r="D357" s="313"/>
      <c r="E357" s="313"/>
      <c r="F357" s="313"/>
      <c r="G357" s="191"/>
      <c r="H357" s="192"/>
      <c r="I357" s="14"/>
      <c r="J357" s="14"/>
      <c r="K357" s="15"/>
      <c r="L357" s="34"/>
    </row>
    <row r="358" spans="1:12">
      <c r="A358" s="313"/>
      <c r="B358" s="313"/>
      <c r="C358" s="313"/>
      <c r="D358" s="313"/>
      <c r="E358" s="313"/>
      <c r="F358" s="313"/>
      <c r="G358" s="191"/>
      <c r="H358" s="192"/>
      <c r="I358" s="14"/>
      <c r="J358" s="14"/>
      <c r="K358" s="15"/>
      <c r="L358" s="34"/>
    </row>
    <row r="359" spans="1:12">
      <c r="A359" s="313"/>
      <c r="B359" s="313"/>
      <c r="C359" s="313"/>
      <c r="D359" s="313"/>
      <c r="E359" s="313"/>
      <c r="F359" s="313"/>
      <c r="G359" s="283"/>
      <c r="H359" s="284"/>
      <c r="I359" s="14"/>
      <c r="J359" s="14"/>
      <c r="K359" s="15"/>
      <c r="L359" s="34"/>
    </row>
    <row r="360" spans="1:12">
      <c r="A360" s="313"/>
      <c r="B360" s="313"/>
      <c r="C360" s="313"/>
      <c r="D360" s="313"/>
      <c r="E360" s="313"/>
      <c r="F360" s="313"/>
      <c r="G360" s="283"/>
      <c r="H360" s="284"/>
      <c r="I360" s="14"/>
      <c r="J360" s="14"/>
      <c r="K360" s="15"/>
      <c r="L360" s="34"/>
    </row>
    <row r="361" spans="1:12">
      <c r="A361" s="313"/>
      <c r="B361" s="313"/>
      <c r="C361" s="313"/>
      <c r="D361" s="313"/>
      <c r="E361" s="313"/>
      <c r="F361" s="313"/>
      <c r="G361" s="283"/>
      <c r="H361" s="284"/>
      <c r="I361" s="14"/>
      <c r="J361" s="14"/>
      <c r="K361" s="15"/>
      <c r="L361" s="34"/>
    </row>
    <row r="362" spans="1:12" ht="18">
      <c r="A362" s="313"/>
      <c r="B362" s="313"/>
      <c r="C362" s="313"/>
      <c r="D362" s="313"/>
      <c r="E362" s="313"/>
      <c r="F362" s="313"/>
      <c r="G362" s="17" t="s">
        <v>59</v>
      </c>
      <c r="H362" s="3"/>
      <c r="I362" s="3"/>
      <c r="J362" s="3"/>
      <c r="K362" s="3"/>
      <c r="L362" s="9">
        <f>SUM(L340:L361)</f>
        <v>18</v>
      </c>
    </row>
    <row r="364" spans="1:12" ht="18">
      <c r="A364" s="308" t="s">
        <v>50</v>
      </c>
      <c r="B364" s="308"/>
      <c r="C364" s="308"/>
      <c r="D364" s="308"/>
      <c r="E364" s="308"/>
      <c r="F364" s="308"/>
      <c r="G364" s="308"/>
      <c r="H364" s="308"/>
      <c r="I364" s="308"/>
      <c r="J364" s="308"/>
      <c r="K364" s="308"/>
      <c r="L364" s="308"/>
    </row>
    <row r="365" spans="1:12">
      <c r="A365" s="5">
        <f>+PRESUPUESTO!A16</f>
        <v>5</v>
      </c>
      <c r="B365" s="309" t="str">
        <f>+PRESUPUESTO!B16</f>
        <v>UNIDADES SANITARIAS</v>
      </c>
      <c r="C365" s="310"/>
      <c r="D365" s="310"/>
      <c r="E365" s="310"/>
      <c r="F365" s="310"/>
      <c r="G365" s="310"/>
      <c r="H365" s="310"/>
      <c r="I365" s="310"/>
      <c r="J365" s="310"/>
      <c r="K365" s="310"/>
      <c r="L365" s="311"/>
    </row>
    <row r="367" spans="1:12">
      <c r="A367" s="6" t="s">
        <v>51</v>
      </c>
      <c r="B367" s="285" t="s">
        <v>7</v>
      </c>
      <c r="C367" s="285"/>
      <c r="D367" s="285"/>
      <c r="E367" s="285"/>
      <c r="F367" s="7" t="s">
        <v>9</v>
      </c>
      <c r="G367" s="286" t="s">
        <v>52</v>
      </c>
      <c r="H367" s="287"/>
      <c r="I367" s="287"/>
      <c r="J367" s="287"/>
      <c r="K367" s="287"/>
      <c r="L367" s="288"/>
    </row>
    <row r="368" spans="1:12">
      <c r="A368" s="289">
        <f>+PRESUPUESTO!A25</f>
        <v>5.9</v>
      </c>
      <c r="B368" s="290" t="str">
        <f>+PRESUPUESTO!B25</f>
        <v>Suministro e instalación de griferia para lavamanos tipo push</v>
      </c>
      <c r="C368" s="291"/>
      <c r="D368" s="291"/>
      <c r="E368" s="292"/>
      <c r="F368" s="299" t="str">
        <f>+PRESUPUESTO!C25</f>
        <v>und</v>
      </c>
      <c r="G368" s="300" t="s">
        <v>53</v>
      </c>
      <c r="H368" s="10" t="s">
        <v>60</v>
      </c>
      <c r="I368" s="11" t="s">
        <v>54</v>
      </c>
      <c r="J368" s="11" t="s">
        <v>55</v>
      </c>
      <c r="K368" s="11" t="s">
        <v>56</v>
      </c>
      <c r="L368" s="303" t="s">
        <v>57</v>
      </c>
    </row>
    <row r="369" spans="1:12">
      <c r="A369" s="289"/>
      <c r="B369" s="293"/>
      <c r="C369" s="294"/>
      <c r="D369" s="294"/>
      <c r="E369" s="295"/>
      <c r="F369" s="299"/>
      <c r="G369" s="301"/>
      <c r="H369" s="8" t="s">
        <v>61</v>
      </c>
      <c r="I369" s="8" t="s">
        <v>2</v>
      </c>
      <c r="J369" s="8" t="s">
        <v>298</v>
      </c>
      <c r="K369" s="12" t="s">
        <v>66</v>
      </c>
      <c r="L369" s="304"/>
    </row>
    <row r="370" spans="1:12">
      <c r="A370" s="289"/>
      <c r="B370" s="296"/>
      <c r="C370" s="297"/>
      <c r="D370" s="297"/>
      <c r="E370" s="298"/>
      <c r="F370" s="299"/>
      <c r="G370" s="302"/>
      <c r="H370" s="13"/>
      <c r="I370" s="14"/>
      <c r="J370" s="14"/>
      <c r="K370" s="15"/>
      <c r="L370" s="305"/>
    </row>
    <row r="371" spans="1:12">
      <c r="A371" s="312" t="s">
        <v>58</v>
      </c>
      <c r="B371" s="312"/>
      <c r="C371" s="312"/>
      <c r="D371" s="312"/>
      <c r="E371" s="312"/>
      <c r="F371" s="312"/>
      <c r="G371" s="16"/>
      <c r="H371" s="13"/>
      <c r="I371" s="14"/>
      <c r="J371" s="14"/>
      <c r="K371" s="15"/>
      <c r="L371" s="34"/>
    </row>
    <row r="372" spans="1:12">
      <c r="A372" s="313"/>
      <c r="B372" s="313"/>
      <c r="C372" s="313"/>
      <c r="D372" s="313"/>
      <c r="E372" s="313"/>
      <c r="F372" s="313"/>
      <c r="G372" s="283" t="s">
        <v>368</v>
      </c>
      <c r="H372" s="284"/>
      <c r="I372" s="14">
        <v>3</v>
      </c>
      <c r="J372" s="14"/>
      <c r="K372" s="15"/>
      <c r="L372" s="34">
        <f>+I372</f>
        <v>3</v>
      </c>
    </row>
    <row r="373" spans="1:12">
      <c r="A373" s="313"/>
      <c r="B373" s="313"/>
      <c r="C373" s="313"/>
      <c r="D373" s="313"/>
      <c r="E373" s="313"/>
      <c r="F373" s="313"/>
      <c r="G373" s="283" t="s">
        <v>390</v>
      </c>
      <c r="H373" s="284"/>
      <c r="I373" s="14">
        <v>3</v>
      </c>
      <c r="J373" s="14"/>
      <c r="K373" s="15"/>
      <c r="L373" s="34">
        <f>+I373</f>
        <v>3</v>
      </c>
    </row>
    <row r="374" spans="1:12">
      <c r="A374" s="313"/>
      <c r="B374" s="313"/>
      <c r="C374" s="313"/>
      <c r="D374" s="313"/>
      <c r="E374" s="313"/>
      <c r="F374" s="313"/>
      <c r="G374" s="283" t="s">
        <v>356</v>
      </c>
      <c r="H374" s="284"/>
      <c r="I374" s="14">
        <v>3</v>
      </c>
      <c r="J374" s="14"/>
      <c r="K374" s="15"/>
      <c r="L374" s="34">
        <f>+I374</f>
        <v>3</v>
      </c>
    </row>
    <row r="375" spans="1:12">
      <c r="A375" s="313"/>
      <c r="B375" s="313"/>
      <c r="C375" s="313"/>
      <c r="D375" s="313"/>
      <c r="E375" s="313"/>
      <c r="F375" s="313"/>
      <c r="G375" s="283" t="s">
        <v>391</v>
      </c>
      <c r="H375" s="284"/>
      <c r="I375" s="14">
        <v>3</v>
      </c>
      <c r="J375" s="14"/>
      <c r="K375" s="15"/>
      <c r="L375" s="34">
        <f t="shared" ref="L375:L376" si="11">+I375</f>
        <v>3</v>
      </c>
    </row>
    <row r="376" spans="1:12">
      <c r="A376" s="313"/>
      <c r="B376" s="313"/>
      <c r="C376" s="313"/>
      <c r="D376" s="313"/>
      <c r="E376" s="313"/>
      <c r="F376" s="313"/>
      <c r="G376" s="283" t="s">
        <v>392</v>
      </c>
      <c r="H376" s="284"/>
      <c r="I376" s="14">
        <v>3</v>
      </c>
      <c r="J376" s="14"/>
      <c r="K376" s="15"/>
      <c r="L376" s="34">
        <f t="shared" si="11"/>
        <v>3</v>
      </c>
    </row>
    <row r="377" spans="1:12">
      <c r="A377" s="313"/>
      <c r="B377" s="313"/>
      <c r="C377" s="313"/>
      <c r="D377" s="313"/>
      <c r="E377" s="313"/>
      <c r="F377" s="313"/>
      <c r="G377" s="283"/>
      <c r="H377" s="284"/>
      <c r="I377" s="14"/>
      <c r="J377" s="14"/>
      <c r="K377" s="15"/>
      <c r="L377" s="34"/>
    </row>
    <row r="378" spans="1:12">
      <c r="A378" s="313"/>
      <c r="B378" s="313"/>
      <c r="C378" s="313"/>
      <c r="D378" s="313"/>
      <c r="E378" s="313"/>
      <c r="F378" s="313"/>
      <c r="G378" s="283"/>
      <c r="H378" s="284"/>
      <c r="I378" s="14"/>
      <c r="J378" s="14"/>
      <c r="K378" s="15"/>
      <c r="L378" s="34"/>
    </row>
    <row r="379" spans="1:12">
      <c r="A379" s="313"/>
      <c r="B379" s="313"/>
      <c r="C379" s="313"/>
      <c r="D379" s="313"/>
      <c r="E379" s="313"/>
      <c r="F379" s="313"/>
      <c r="G379" s="283"/>
      <c r="H379" s="284"/>
      <c r="I379" s="14"/>
      <c r="J379" s="14"/>
      <c r="K379" s="15"/>
      <c r="L379" s="34"/>
    </row>
    <row r="380" spans="1:12">
      <c r="A380" s="313"/>
      <c r="B380" s="313"/>
      <c r="C380" s="313"/>
      <c r="D380" s="313"/>
      <c r="E380" s="313"/>
      <c r="F380" s="313"/>
      <c r="G380" s="283"/>
      <c r="H380" s="284"/>
      <c r="I380" s="14"/>
      <c r="J380" s="14"/>
      <c r="K380" s="15"/>
      <c r="L380" s="34"/>
    </row>
    <row r="381" spans="1:12">
      <c r="A381" s="313"/>
      <c r="B381" s="313"/>
      <c r="C381" s="313"/>
      <c r="D381" s="313"/>
      <c r="E381" s="313"/>
      <c r="F381" s="313"/>
      <c r="G381" s="283"/>
      <c r="H381" s="284"/>
      <c r="I381" s="14"/>
      <c r="J381" s="14"/>
      <c r="K381" s="15"/>
      <c r="L381" s="34"/>
    </row>
    <row r="382" spans="1:12">
      <c r="A382" s="313"/>
      <c r="B382" s="313"/>
      <c r="C382" s="313"/>
      <c r="D382" s="313"/>
      <c r="E382" s="313"/>
      <c r="F382" s="313"/>
      <c r="G382" s="191"/>
      <c r="H382" s="192"/>
      <c r="I382" s="14"/>
      <c r="J382" s="14"/>
      <c r="K382" s="15"/>
      <c r="L382" s="34"/>
    </row>
    <row r="383" spans="1:12">
      <c r="A383" s="313"/>
      <c r="B383" s="313"/>
      <c r="C383" s="313"/>
      <c r="D383" s="313"/>
      <c r="E383" s="313"/>
      <c r="F383" s="313"/>
      <c r="G383" s="191"/>
      <c r="H383" s="192"/>
      <c r="I383" s="14"/>
      <c r="J383" s="14"/>
      <c r="K383" s="15"/>
      <c r="L383" s="34"/>
    </row>
    <row r="384" spans="1:12">
      <c r="A384" s="313"/>
      <c r="B384" s="313"/>
      <c r="C384" s="313"/>
      <c r="D384" s="313"/>
      <c r="E384" s="313"/>
      <c r="F384" s="313"/>
      <c r="G384" s="191"/>
      <c r="H384" s="192"/>
      <c r="I384" s="14"/>
      <c r="J384" s="14"/>
      <c r="K384" s="15"/>
      <c r="L384" s="34"/>
    </row>
    <row r="385" spans="1:12">
      <c r="A385" s="313"/>
      <c r="B385" s="313"/>
      <c r="C385" s="313"/>
      <c r="D385" s="313"/>
      <c r="E385" s="313"/>
      <c r="F385" s="313"/>
      <c r="G385" s="191"/>
      <c r="H385" s="192"/>
      <c r="I385" s="14"/>
      <c r="J385" s="14"/>
      <c r="K385" s="15"/>
      <c r="L385" s="34"/>
    </row>
    <row r="386" spans="1:12">
      <c r="A386" s="313"/>
      <c r="B386" s="313"/>
      <c r="C386" s="313"/>
      <c r="D386" s="313"/>
      <c r="E386" s="313"/>
      <c r="F386" s="313"/>
      <c r="G386" s="191"/>
      <c r="H386" s="192"/>
      <c r="I386" s="14"/>
      <c r="J386" s="14"/>
      <c r="K386" s="15"/>
      <c r="L386" s="34"/>
    </row>
    <row r="387" spans="1:12">
      <c r="A387" s="313"/>
      <c r="B387" s="313"/>
      <c r="C387" s="313"/>
      <c r="D387" s="313"/>
      <c r="E387" s="313"/>
      <c r="F387" s="313"/>
      <c r="G387" s="191"/>
      <c r="H387" s="192"/>
      <c r="I387" s="14"/>
      <c r="J387" s="14"/>
      <c r="K387" s="15"/>
      <c r="L387" s="34"/>
    </row>
    <row r="388" spans="1:12">
      <c r="A388" s="313"/>
      <c r="B388" s="313"/>
      <c r="C388" s="313"/>
      <c r="D388" s="313"/>
      <c r="E388" s="313"/>
      <c r="F388" s="313"/>
      <c r="G388" s="191"/>
      <c r="H388" s="192"/>
      <c r="I388" s="14"/>
      <c r="J388" s="14"/>
      <c r="K388" s="15"/>
      <c r="L388" s="34"/>
    </row>
    <row r="389" spans="1:12">
      <c r="A389" s="313"/>
      <c r="B389" s="313"/>
      <c r="C389" s="313"/>
      <c r="D389" s="313"/>
      <c r="E389" s="313"/>
      <c r="F389" s="313"/>
      <c r="G389" s="191"/>
      <c r="H389" s="192"/>
      <c r="I389" s="14"/>
      <c r="J389" s="14"/>
      <c r="K389" s="15"/>
      <c r="L389" s="34"/>
    </row>
    <row r="390" spans="1:12">
      <c r="A390" s="313"/>
      <c r="B390" s="313"/>
      <c r="C390" s="313"/>
      <c r="D390" s="313"/>
      <c r="E390" s="313"/>
      <c r="F390" s="313"/>
      <c r="G390" s="283"/>
      <c r="H390" s="284"/>
      <c r="I390" s="14"/>
      <c r="J390" s="14"/>
      <c r="K390" s="15"/>
      <c r="L390" s="34"/>
    </row>
    <row r="391" spans="1:12">
      <c r="A391" s="313"/>
      <c r="B391" s="313"/>
      <c r="C391" s="313"/>
      <c r="D391" s="313"/>
      <c r="E391" s="313"/>
      <c r="F391" s="313"/>
      <c r="G391" s="283"/>
      <c r="H391" s="284"/>
      <c r="I391" s="14"/>
      <c r="J391" s="14"/>
      <c r="K391" s="15"/>
      <c r="L391" s="34"/>
    </row>
    <row r="392" spans="1:12">
      <c r="A392" s="313"/>
      <c r="B392" s="313"/>
      <c r="C392" s="313"/>
      <c r="D392" s="313"/>
      <c r="E392" s="313"/>
      <c r="F392" s="313"/>
      <c r="G392" s="283"/>
      <c r="H392" s="284"/>
      <c r="I392" s="14"/>
      <c r="J392" s="14"/>
      <c r="K392" s="15"/>
      <c r="L392" s="34"/>
    </row>
    <row r="393" spans="1:12" ht="18">
      <c r="A393" s="313"/>
      <c r="B393" s="313"/>
      <c r="C393" s="313"/>
      <c r="D393" s="313"/>
      <c r="E393" s="313"/>
      <c r="F393" s="313"/>
      <c r="G393" s="17" t="s">
        <v>59</v>
      </c>
      <c r="H393" s="3"/>
      <c r="I393" s="3"/>
      <c r="J393" s="3"/>
      <c r="K393" s="3"/>
      <c r="L393" s="9">
        <f>SUM(L371:L392)</f>
        <v>15</v>
      </c>
    </row>
    <row r="395" spans="1:12" ht="18">
      <c r="A395" s="308" t="s">
        <v>50</v>
      </c>
      <c r="B395" s="308"/>
      <c r="C395" s="308"/>
      <c r="D395" s="308"/>
      <c r="E395" s="308"/>
      <c r="F395" s="308"/>
      <c r="G395" s="308"/>
      <c r="H395" s="308"/>
      <c r="I395" s="308"/>
      <c r="J395" s="308"/>
      <c r="K395" s="308"/>
      <c r="L395" s="308"/>
    </row>
    <row r="396" spans="1:12">
      <c r="A396" s="5">
        <f>+PRESUPUESTO!A16</f>
        <v>5</v>
      </c>
      <c r="B396" s="309" t="str">
        <f>+PRESUPUESTO!B16</f>
        <v>UNIDADES SANITARIAS</v>
      </c>
      <c r="C396" s="310"/>
      <c r="D396" s="310"/>
      <c r="E396" s="310"/>
      <c r="F396" s="310"/>
      <c r="G396" s="310"/>
      <c r="H396" s="310"/>
      <c r="I396" s="310"/>
      <c r="J396" s="310"/>
      <c r="K396" s="310"/>
      <c r="L396" s="311"/>
    </row>
    <row r="398" spans="1:12">
      <c r="A398" s="6" t="s">
        <v>51</v>
      </c>
      <c r="B398" s="285" t="s">
        <v>7</v>
      </c>
      <c r="C398" s="285"/>
      <c r="D398" s="285"/>
      <c r="E398" s="285"/>
      <c r="F398" s="7" t="s">
        <v>9</v>
      </c>
      <c r="G398" s="286" t="s">
        <v>52</v>
      </c>
      <c r="H398" s="287"/>
      <c r="I398" s="287"/>
      <c r="J398" s="287"/>
      <c r="K398" s="287"/>
      <c r="L398" s="288"/>
    </row>
    <row r="399" spans="1:12">
      <c r="A399" s="316">
        <f>+PRESUPUESTO!A26</f>
        <v>5.0999999999999996</v>
      </c>
      <c r="B399" s="290" t="str">
        <f>+PRESUPUESTO!B26</f>
        <v>Demolición, suministro e instalación de ceramica blanca para piso gris</v>
      </c>
      <c r="C399" s="291"/>
      <c r="D399" s="291"/>
      <c r="E399" s="292"/>
      <c r="F399" s="299" t="str">
        <f>+PRESUPUESTO!C26</f>
        <v>m2</v>
      </c>
      <c r="G399" s="300" t="s">
        <v>53</v>
      </c>
      <c r="H399" s="10" t="s">
        <v>60</v>
      </c>
      <c r="I399" s="11" t="s">
        <v>54</v>
      </c>
      <c r="J399" s="11" t="s">
        <v>55</v>
      </c>
      <c r="K399" s="11"/>
      <c r="L399" s="303" t="s">
        <v>57</v>
      </c>
    </row>
    <row r="400" spans="1:12">
      <c r="A400" s="316"/>
      <c r="B400" s="293"/>
      <c r="C400" s="294"/>
      <c r="D400" s="294"/>
      <c r="E400" s="295"/>
      <c r="F400" s="299"/>
      <c r="G400" s="301"/>
      <c r="H400" s="8" t="s">
        <v>61</v>
      </c>
      <c r="I400" s="8" t="s">
        <v>2</v>
      </c>
      <c r="J400" s="8" t="s">
        <v>399</v>
      </c>
      <c r="K400" s="12"/>
      <c r="L400" s="304"/>
    </row>
    <row r="401" spans="1:12">
      <c r="A401" s="316"/>
      <c r="B401" s="296"/>
      <c r="C401" s="297"/>
      <c r="D401" s="297"/>
      <c r="E401" s="298"/>
      <c r="F401" s="299"/>
      <c r="G401" s="302"/>
      <c r="H401" s="13"/>
      <c r="I401" s="14"/>
      <c r="J401" s="14"/>
      <c r="K401" s="15"/>
      <c r="L401" s="305"/>
    </row>
    <row r="402" spans="1:12">
      <c r="A402" s="312" t="s">
        <v>58</v>
      </c>
      <c r="B402" s="312"/>
      <c r="C402" s="312"/>
      <c r="D402" s="312"/>
      <c r="E402" s="312"/>
      <c r="F402" s="312"/>
      <c r="G402" s="16"/>
      <c r="H402" s="13"/>
      <c r="I402" s="14"/>
      <c r="J402" s="14"/>
      <c r="K402" s="15"/>
      <c r="L402" s="34"/>
    </row>
    <row r="403" spans="1:12" ht="14.4" customHeight="1">
      <c r="A403" s="313"/>
      <c r="B403" s="313"/>
      <c r="C403" s="313"/>
      <c r="D403" s="313"/>
      <c r="E403" s="313"/>
      <c r="F403" s="313"/>
      <c r="G403" s="283" t="s">
        <v>390</v>
      </c>
      <c r="H403" s="284"/>
      <c r="I403" s="14">
        <v>1</v>
      </c>
      <c r="J403" s="14">
        <v>35</v>
      </c>
      <c r="K403" s="15"/>
      <c r="L403" s="34">
        <f>+J403*I403</f>
        <v>35</v>
      </c>
    </row>
    <row r="404" spans="1:12">
      <c r="A404" s="313"/>
      <c r="B404" s="313"/>
      <c r="C404" s="313"/>
      <c r="D404" s="313"/>
      <c r="E404" s="313"/>
      <c r="F404" s="313"/>
      <c r="G404" s="283"/>
      <c r="H404" s="284"/>
      <c r="I404" s="14"/>
      <c r="J404" s="14"/>
      <c r="K404" s="15"/>
      <c r="L404" s="34"/>
    </row>
    <row r="405" spans="1:12">
      <c r="A405" s="313"/>
      <c r="B405" s="313"/>
      <c r="C405" s="313"/>
      <c r="D405" s="313"/>
      <c r="E405" s="313"/>
      <c r="F405" s="313"/>
      <c r="G405" s="283"/>
      <c r="H405" s="284"/>
      <c r="I405" s="14"/>
      <c r="J405" s="14"/>
      <c r="K405" s="15"/>
      <c r="L405" s="34"/>
    </row>
    <row r="406" spans="1:12">
      <c r="A406" s="313"/>
      <c r="B406" s="313"/>
      <c r="C406" s="313"/>
      <c r="D406" s="313"/>
      <c r="E406" s="313"/>
      <c r="F406" s="313"/>
      <c r="G406" s="283"/>
      <c r="H406" s="284"/>
      <c r="I406" s="14"/>
      <c r="J406" s="14"/>
      <c r="K406" s="15"/>
      <c r="L406" s="34"/>
    </row>
    <row r="407" spans="1:12">
      <c r="A407" s="313"/>
      <c r="B407" s="313"/>
      <c r="C407" s="313"/>
      <c r="D407" s="313"/>
      <c r="E407" s="313"/>
      <c r="F407" s="313"/>
      <c r="G407" s="283"/>
      <c r="H407" s="284"/>
      <c r="I407" s="14"/>
      <c r="J407" s="14"/>
      <c r="K407" s="15"/>
      <c r="L407" s="34"/>
    </row>
    <row r="408" spans="1:12">
      <c r="A408" s="313"/>
      <c r="B408" s="313"/>
      <c r="C408" s="313"/>
      <c r="D408" s="313"/>
      <c r="E408" s="313"/>
      <c r="F408" s="313"/>
      <c r="G408" s="283"/>
      <c r="H408" s="284"/>
      <c r="I408" s="14"/>
      <c r="J408" s="14"/>
      <c r="K408" s="15"/>
      <c r="L408" s="34"/>
    </row>
    <row r="409" spans="1:12">
      <c r="A409" s="313"/>
      <c r="B409" s="313"/>
      <c r="C409" s="313"/>
      <c r="D409" s="313"/>
      <c r="E409" s="313"/>
      <c r="F409" s="313"/>
      <c r="G409" s="283"/>
      <c r="H409" s="284"/>
      <c r="I409" s="14"/>
      <c r="J409" s="14"/>
      <c r="K409" s="15"/>
      <c r="L409" s="34"/>
    </row>
    <row r="410" spans="1:12">
      <c r="A410" s="313"/>
      <c r="B410" s="313"/>
      <c r="C410" s="313"/>
      <c r="D410" s="313"/>
      <c r="E410" s="313"/>
      <c r="F410" s="313"/>
      <c r="G410" s="283"/>
      <c r="H410" s="284"/>
      <c r="I410" s="14"/>
      <c r="J410" s="14"/>
      <c r="K410" s="15"/>
      <c r="L410" s="34"/>
    </row>
    <row r="411" spans="1:12">
      <c r="A411" s="313"/>
      <c r="B411" s="313"/>
      <c r="C411" s="313"/>
      <c r="D411" s="313"/>
      <c r="E411" s="313"/>
      <c r="F411" s="313"/>
      <c r="G411" s="283"/>
      <c r="H411" s="284"/>
      <c r="I411" s="14"/>
      <c r="J411" s="14"/>
      <c r="K411" s="15"/>
      <c r="L411" s="34"/>
    </row>
    <row r="412" spans="1:12">
      <c r="A412" s="313"/>
      <c r="B412" s="313"/>
      <c r="C412" s="313"/>
      <c r="D412" s="313"/>
      <c r="E412" s="313"/>
      <c r="F412" s="313"/>
      <c r="G412" s="283"/>
      <c r="H412" s="284"/>
      <c r="I412" s="14"/>
      <c r="J412" s="14"/>
      <c r="K412" s="15"/>
      <c r="L412" s="34"/>
    </row>
    <row r="413" spans="1:12">
      <c r="A413" s="313"/>
      <c r="B413" s="313"/>
      <c r="C413" s="313"/>
      <c r="D413" s="313"/>
      <c r="E413" s="313"/>
      <c r="F413" s="313"/>
      <c r="G413" s="191"/>
      <c r="H413" s="192"/>
      <c r="I413" s="14"/>
      <c r="J413" s="14"/>
      <c r="K413" s="15"/>
      <c r="L413" s="34"/>
    </row>
    <row r="414" spans="1:12">
      <c r="A414" s="313"/>
      <c r="B414" s="313"/>
      <c r="C414" s="313"/>
      <c r="D414" s="313"/>
      <c r="E414" s="313"/>
      <c r="F414" s="313"/>
      <c r="G414" s="191"/>
      <c r="H414" s="192"/>
      <c r="I414" s="14"/>
      <c r="J414" s="14"/>
      <c r="K414" s="15"/>
      <c r="L414" s="34"/>
    </row>
    <row r="415" spans="1:12">
      <c r="A415" s="313"/>
      <c r="B415" s="313"/>
      <c r="C415" s="313"/>
      <c r="D415" s="313"/>
      <c r="E415" s="313"/>
      <c r="F415" s="313"/>
      <c r="G415" s="191"/>
      <c r="H415" s="192"/>
      <c r="I415" s="14"/>
      <c r="J415" s="14"/>
      <c r="K415" s="15"/>
      <c r="L415" s="34"/>
    </row>
    <row r="416" spans="1:12">
      <c r="A416" s="313"/>
      <c r="B416" s="313"/>
      <c r="C416" s="313"/>
      <c r="D416" s="313"/>
      <c r="E416" s="313"/>
      <c r="F416" s="313"/>
      <c r="G416" s="191"/>
      <c r="H416" s="192"/>
      <c r="I416" s="14"/>
      <c r="J416" s="14"/>
      <c r="K416" s="15"/>
      <c r="L416" s="34"/>
    </row>
    <row r="417" spans="1:12">
      <c r="A417" s="313"/>
      <c r="B417" s="313"/>
      <c r="C417" s="313"/>
      <c r="D417" s="313"/>
      <c r="E417" s="313"/>
      <c r="F417" s="313"/>
      <c r="G417" s="191"/>
      <c r="H417" s="192"/>
      <c r="I417" s="14"/>
      <c r="J417" s="14"/>
      <c r="K417" s="15"/>
      <c r="L417" s="34"/>
    </row>
    <row r="418" spans="1:12">
      <c r="A418" s="313"/>
      <c r="B418" s="313"/>
      <c r="C418" s="313"/>
      <c r="D418" s="313"/>
      <c r="E418" s="313"/>
      <c r="F418" s="313"/>
      <c r="G418" s="191"/>
      <c r="H418" s="192"/>
      <c r="I418" s="14"/>
      <c r="J418" s="14"/>
      <c r="K418" s="15"/>
      <c r="L418" s="34"/>
    </row>
    <row r="419" spans="1:12">
      <c r="A419" s="313"/>
      <c r="B419" s="313"/>
      <c r="C419" s="313"/>
      <c r="D419" s="313"/>
      <c r="E419" s="313"/>
      <c r="F419" s="313"/>
      <c r="G419" s="191"/>
      <c r="H419" s="192"/>
      <c r="I419" s="14"/>
      <c r="J419" s="14"/>
      <c r="K419" s="15"/>
      <c r="L419" s="34"/>
    </row>
    <row r="420" spans="1:12">
      <c r="A420" s="313"/>
      <c r="B420" s="313"/>
      <c r="C420" s="313"/>
      <c r="D420" s="313"/>
      <c r="E420" s="313"/>
      <c r="F420" s="313"/>
      <c r="G420" s="191"/>
      <c r="H420" s="192"/>
      <c r="I420" s="14"/>
      <c r="J420" s="14"/>
      <c r="K420" s="15"/>
      <c r="L420" s="34"/>
    </row>
    <row r="421" spans="1:12">
      <c r="A421" s="313"/>
      <c r="B421" s="313"/>
      <c r="C421" s="313"/>
      <c r="D421" s="313"/>
      <c r="E421" s="313"/>
      <c r="F421" s="313"/>
      <c r="G421" s="283"/>
      <c r="H421" s="284"/>
      <c r="I421" s="14"/>
      <c r="J421" s="14"/>
      <c r="K421" s="15"/>
      <c r="L421" s="34"/>
    </row>
    <row r="422" spans="1:12">
      <c r="A422" s="313"/>
      <c r="B422" s="313"/>
      <c r="C422" s="313"/>
      <c r="D422" s="313"/>
      <c r="E422" s="313"/>
      <c r="F422" s="313"/>
      <c r="G422" s="283"/>
      <c r="H422" s="284"/>
      <c r="I422" s="14"/>
      <c r="J422" s="14"/>
      <c r="K422" s="15"/>
      <c r="L422" s="34"/>
    </row>
    <row r="423" spans="1:12">
      <c r="A423" s="313"/>
      <c r="B423" s="313"/>
      <c r="C423" s="313"/>
      <c r="D423" s="313"/>
      <c r="E423" s="313"/>
      <c r="F423" s="313"/>
      <c r="G423" s="283"/>
      <c r="H423" s="284"/>
      <c r="I423" s="14"/>
      <c r="J423" s="14"/>
      <c r="K423" s="15"/>
      <c r="L423" s="34"/>
    </row>
    <row r="424" spans="1:12" ht="18">
      <c r="A424" s="313"/>
      <c r="B424" s="313"/>
      <c r="C424" s="313"/>
      <c r="D424" s="313"/>
      <c r="E424" s="313"/>
      <c r="F424" s="313"/>
      <c r="G424" s="17" t="s">
        <v>59</v>
      </c>
      <c r="H424" s="3"/>
      <c r="I424" s="3"/>
      <c r="J424" s="3"/>
      <c r="K424" s="3"/>
      <c r="L424" s="9">
        <f>SUM(L402:L423)</f>
        <v>35</v>
      </c>
    </row>
    <row r="426" spans="1:12" ht="18">
      <c r="A426" s="308" t="s">
        <v>50</v>
      </c>
      <c r="B426" s="308"/>
      <c r="C426" s="308"/>
      <c r="D426" s="308"/>
      <c r="E426" s="308"/>
      <c r="F426" s="308"/>
      <c r="G426" s="308"/>
      <c r="H426" s="308"/>
      <c r="I426" s="308"/>
      <c r="J426" s="308"/>
      <c r="K426" s="308"/>
      <c r="L426" s="308"/>
    </row>
    <row r="427" spans="1:12">
      <c r="A427" s="5">
        <f>+PRESUPUESTO!A27</f>
        <v>6</v>
      </c>
      <c r="B427" s="309" t="str">
        <f>+PRESUPUESTO!B27</f>
        <v>ZONAS VERDES</v>
      </c>
      <c r="C427" s="310"/>
      <c r="D427" s="310"/>
      <c r="E427" s="310"/>
      <c r="F427" s="310"/>
      <c r="G427" s="310"/>
      <c r="H427" s="310"/>
      <c r="I427" s="310"/>
      <c r="J427" s="310"/>
      <c r="K427" s="310"/>
      <c r="L427" s="311"/>
    </row>
    <row r="429" spans="1:12">
      <c r="A429" s="6" t="s">
        <v>51</v>
      </c>
      <c r="B429" s="285" t="s">
        <v>7</v>
      </c>
      <c r="C429" s="285"/>
      <c r="D429" s="285"/>
      <c r="E429" s="285"/>
      <c r="F429" s="7" t="s">
        <v>9</v>
      </c>
      <c r="G429" s="286" t="s">
        <v>52</v>
      </c>
      <c r="H429" s="287"/>
      <c r="I429" s="287"/>
      <c r="J429" s="287"/>
      <c r="K429" s="287"/>
      <c r="L429" s="288"/>
    </row>
    <row r="430" spans="1:12">
      <c r="A430" s="289">
        <f>+PRESUPUESTO!A28</f>
        <v>6.1</v>
      </c>
      <c r="B430" s="290" t="str">
        <f>+PRESUPUESTO!B28</f>
        <v>Mantenimiento de zonas verdes (desmonte y aseo)</v>
      </c>
      <c r="C430" s="291"/>
      <c r="D430" s="291"/>
      <c r="E430" s="292"/>
      <c r="F430" s="299" t="str">
        <f>+PRESUPUESTO!C28</f>
        <v>global</v>
      </c>
      <c r="G430" s="300" t="s">
        <v>53</v>
      </c>
      <c r="H430" s="10" t="s">
        <v>60</v>
      </c>
      <c r="I430" s="11" t="s">
        <v>54</v>
      </c>
      <c r="J430" s="11" t="s">
        <v>55</v>
      </c>
      <c r="K430" s="11" t="s">
        <v>56</v>
      </c>
      <c r="L430" s="303" t="s">
        <v>57</v>
      </c>
    </row>
    <row r="431" spans="1:12">
      <c r="A431" s="289"/>
      <c r="B431" s="293"/>
      <c r="C431" s="294"/>
      <c r="D431" s="294"/>
      <c r="E431" s="295"/>
      <c r="F431" s="299"/>
      <c r="G431" s="301"/>
      <c r="H431" s="8" t="s">
        <v>61</v>
      </c>
      <c r="I431" s="8" t="s">
        <v>2</v>
      </c>
      <c r="J431" s="8" t="s">
        <v>298</v>
      </c>
      <c r="K431" s="12" t="s">
        <v>299</v>
      </c>
      <c r="L431" s="304"/>
    </row>
    <row r="432" spans="1:12">
      <c r="A432" s="289"/>
      <c r="B432" s="296"/>
      <c r="C432" s="297"/>
      <c r="D432" s="297"/>
      <c r="E432" s="298"/>
      <c r="F432" s="299"/>
      <c r="G432" s="302"/>
      <c r="H432" s="13"/>
      <c r="I432" s="14"/>
      <c r="J432" s="14"/>
      <c r="K432" s="15"/>
      <c r="L432" s="305"/>
    </row>
    <row r="433" spans="1:12">
      <c r="A433" s="312" t="s">
        <v>58</v>
      </c>
      <c r="B433" s="312"/>
      <c r="C433" s="312"/>
      <c r="D433" s="312"/>
      <c r="E433" s="312"/>
      <c r="F433" s="312"/>
      <c r="G433" s="16"/>
      <c r="H433" s="13"/>
      <c r="I433" s="14"/>
      <c r="J433" s="14"/>
      <c r="K433" s="15"/>
      <c r="L433" s="34"/>
    </row>
    <row r="434" spans="1:12">
      <c r="A434" s="313"/>
      <c r="B434" s="313"/>
      <c r="C434" s="313"/>
      <c r="D434" s="313"/>
      <c r="E434" s="313"/>
      <c r="F434" s="313"/>
      <c r="G434" s="283" t="s">
        <v>403</v>
      </c>
      <c r="H434" s="284"/>
      <c r="I434" s="14">
        <v>1</v>
      </c>
      <c r="J434" s="14"/>
      <c r="K434" s="15"/>
      <c r="L434" s="34">
        <f>+I434</f>
        <v>1</v>
      </c>
    </row>
    <row r="435" spans="1:12">
      <c r="A435" s="313"/>
      <c r="B435" s="313"/>
      <c r="C435" s="313"/>
      <c r="D435" s="313"/>
      <c r="E435" s="313"/>
      <c r="F435" s="313"/>
      <c r="G435" s="283"/>
      <c r="H435" s="284"/>
      <c r="I435" s="14"/>
      <c r="J435" s="14"/>
      <c r="K435" s="15"/>
      <c r="L435" s="34">
        <f>+K435</f>
        <v>0</v>
      </c>
    </row>
    <row r="436" spans="1:12">
      <c r="A436" s="313"/>
      <c r="B436" s="313"/>
      <c r="C436" s="313"/>
      <c r="D436" s="313"/>
      <c r="E436" s="313"/>
      <c r="F436" s="313"/>
      <c r="G436" s="283"/>
      <c r="H436" s="284"/>
      <c r="I436" s="14"/>
      <c r="J436" s="14"/>
      <c r="K436" s="15"/>
      <c r="L436" s="34"/>
    </row>
    <row r="437" spans="1:12">
      <c r="A437" s="313"/>
      <c r="B437" s="313"/>
      <c r="C437" s="313"/>
      <c r="D437" s="313"/>
      <c r="E437" s="313"/>
      <c r="F437" s="313"/>
      <c r="G437" s="283"/>
      <c r="H437" s="284"/>
      <c r="I437" s="14"/>
      <c r="J437" s="14"/>
      <c r="K437" s="15"/>
      <c r="L437" s="34"/>
    </row>
    <row r="438" spans="1:12">
      <c r="A438" s="313"/>
      <c r="B438" s="313"/>
      <c r="C438" s="313"/>
      <c r="D438" s="313"/>
      <c r="E438" s="313"/>
      <c r="F438" s="313"/>
      <c r="G438" s="283"/>
      <c r="H438" s="284"/>
      <c r="I438" s="14"/>
      <c r="J438" s="14"/>
      <c r="K438" s="15"/>
      <c r="L438" s="34"/>
    </row>
    <row r="439" spans="1:12">
      <c r="A439" s="313"/>
      <c r="B439" s="313"/>
      <c r="C439" s="313"/>
      <c r="D439" s="313"/>
      <c r="E439" s="313"/>
      <c r="F439" s="313"/>
      <c r="G439" s="283"/>
      <c r="H439" s="284"/>
      <c r="I439" s="14"/>
      <c r="J439" s="14"/>
      <c r="K439" s="15"/>
      <c r="L439" s="34"/>
    </row>
    <row r="440" spans="1:12">
      <c r="A440" s="313"/>
      <c r="B440" s="313"/>
      <c r="C440" s="313"/>
      <c r="D440" s="313"/>
      <c r="E440" s="313"/>
      <c r="F440" s="313"/>
      <c r="G440" s="283"/>
      <c r="H440" s="284"/>
      <c r="I440" s="14"/>
      <c r="J440" s="14"/>
      <c r="K440" s="15"/>
      <c r="L440" s="34"/>
    </row>
    <row r="441" spans="1:12">
      <c r="A441" s="313"/>
      <c r="B441" s="313"/>
      <c r="C441" s="313"/>
      <c r="D441" s="313"/>
      <c r="E441" s="313"/>
      <c r="F441" s="313"/>
      <c r="G441" s="283"/>
      <c r="H441" s="284"/>
      <c r="I441" s="14"/>
      <c r="J441" s="14"/>
      <c r="K441" s="15"/>
      <c r="L441" s="34"/>
    </row>
    <row r="442" spans="1:12">
      <c r="A442" s="313"/>
      <c r="B442" s="313"/>
      <c r="C442" s="313"/>
      <c r="D442" s="313"/>
      <c r="E442" s="313"/>
      <c r="F442" s="313"/>
      <c r="G442" s="283"/>
      <c r="H442" s="284"/>
      <c r="I442" s="14"/>
      <c r="J442" s="14"/>
      <c r="K442" s="15"/>
      <c r="L442" s="34"/>
    </row>
    <row r="443" spans="1:12">
      <c r="A443" s="313"/>
      <c r="B443" s="313"/>
      <c r="C443" s="313"/>
      <c r="D443" s="313"/>
      <c r="E443" s="313"/>
      <c r="F443" s="313"/>
      <c r="G443" s="283"/>
      <c r="H443" s="284"/>
      <c r="I443" s="14"/>
      <c r="J443" s="14"/>
      <c r="K443" s="15"/>
      <c r="L443" s="34"/>
    </row>
    <row r="444" spans="1:12">
      <c r="A444" s="313"/>
      <c r="B444" s="313"/>
      <c r="C444" s="313"/>
      <c r="D444" s="313"/>
      <c r="E444" s="313"/>
      <c r="F444" s="313"/>
      <c r="G444" s="283"/>
      <c r="H444" s="284"/>
      <c r="I444" s="14"/>
      <c r="J444" s="14"/>
      <c r="K444" s="15"/>
      <c r="L444" s="34"/>
    </row>
    <row r="445" spans="1:12">
      <c r="A445" s="313"/>
      <c r="B445" s="313"/>
      <c r="C445" s="313"/>
      <c r="D445" s="313"/>
      <c r="E445" s="313"/>
      <c r="F445" s="313"/>
      <c r="G445" s="283"/>
      <c r="H445" s="284"/>
      <c r="I445" s="14"/>
      <c r="J445" s="14"/>
      <c r="K445" s="15"/>
      <c r="L445" s="34"/>
    </row>
    <row r="446" spans="1:12">
      <c r="A446" s="313"/>
      <c r="B446" s="313"/>
      <c r="C446" s="313"/>
      <c r="D446" s="313"/>
      <c r="E446" s="313"/>
      <c r="F446" s="313"/>
      <c r="G446" s="283"/>
      <c r="H446" s="284"/>
      <c r="I446" s="14"/>
      <c r="J446" s="14"/>
      <c r="K446" s="15"/>
      <c r="L446" s="34"/>
    </row>
    <row r="447" spans="1:12" ht="18">
      <c r="A447" s="313"/>
      <c r="B447" s="313"/>
      <c r="C447" s="313"/>
      <c r="D447" s="313"/>
      <c r="E447" s="313"/>
      <c r="F447" s="313"/>
      <c r="G447" s="17" t="s">
        <v>59</v>
      </c>
      <c r="H447" s="3"/>
      <c r="I447" s="3"/>
      <c r="J447" s="3"/>
      <c r="K447" s="3"/>
      <c r="L447" s="9">
        <f>SUM(L433:L446)</f>
        <v>1</v>
      </c>
    </row>
    <row r="449" spans="1:12" ht="18">
      <c r="A449" s="308" t="s">
        <v>50</v>
      </c>
      <c r="B449" s="308"/>
      <c r="C449" s="308"/>
      <c r="D449" s="308"/>
      <c r="E449" s="308"/>
      <c r="F449" s="308"/>
      <c r="G449" s="308"/>
      <c r="H449" s="308"/>
      <c r="I449" s="308"/>
      <c r="J449" s="308"/>
      <c r="K449" s="308"/>
      <c r="L449" s="308"/>
    </row>
    <row r="450" spans="1:12">
      <c r="A450" s="5">
        <f>+PRESUPUESTO!A27</f>
        <v>6</v>
      </c>
      <c r="B450" s="309" t="str">
        <f>+PRESUPUESTO!B27</f>
        <v>ZONAS VERDES</v>
      </c>
      <c r="C450" s="310"/>
      <c r="D450" s="310"/>
      <c r="E450" s="310"/>
      <c r="F450" s="310"/>
      <c r="G450" s="310"/>
      <c r="H450" s="310"/>
      <c r="I450" s="310"/>
      <c r="J450" s="310"/>
      <c r="K450" s="310"/>
      <c r="L450" s="311"/>
    </row>
    <row r="452" spans="1:12">
      <c r="A452" s="6" t="s">
        <v>51</v>
      </c>
      <c r="B452" s="285" t="s">
        <v>7</v>
      </c>
      <c r="C452" s="285"/>
      <c r="D452" s="285"/>
      <c r="E452" s="285"/>
      <c r="F452" s="7" t="s">
        <v>9</v>
      </c>
      <c r="G452" s="286" t="s">
        <v>52</v>
      </c>
      <c r="H452" s="287"/>
      <c r="I452" s="287"/>
      <c r="J452" s="287"/>
      <c r="K452" s="287"/>
      <c r="L452" s="288"/>
    </row>
    <row r="453" spans="1:12">
      <c r="A453" s="289">
        <f>+PRESUPUESTO!A29</f>
        <v>6.2</v>
      </c>
      <c r="B453" s="290" t="str">
        <f>+PRESUPUESTO!B29</f>
        <v>Poda de arboles (incluye retiro)</v>
      </c>
      <c r="C453" s="291"/>
      <c r="D453" s="291"/>
      <c r="E453" s="292"/>
      <c r="F453" s="299" t="str">
        <f>+PRESUPUESTO!C29</f>
        <v>und</v>
      </c>
      <c r="G453" s="300" t="s">
        <v>53</v>
      </c>
      <c r="H453" s="10" t="s">
        <v>60</v>
      </c>
      <c r="I453" s="11" t="s">
        <v>54</v>
      </c>
      <c r="J453" s="11" t="s">
        <v>55</v>
      </c>
      <c r="K453" s="11" t="s">
        <v>56</v>
      </c>
      <c r="L453" s="303" t="s">
        <v>57</v>
      </c>
    </row>
    <row r="454" spans="1:12">
      <c r="A454" s="289"/>
      <c r="B454" s="293"/>
      <c r="C454" s="294"/>
      <c r="D454" s="294"/>
      <c r="E454" s="295"/>
      <c r="F454" s="299"/>
      <c r="G454" s="301"/>
      <c r="H454" s="8" t="s">
        <v>61</v>
      </c>
      <c r="I454" s="8" t="s">
        <v>2</v>
      </c>
      <c r="J454" s="8" t="s">
        <v>298</v>
      </c>
      <c r="K454" s="12" t="s">
        <v>299</v>
      </c>
      <c r="L454" s="304"/>
    </row>
    <row r="455" spans="1:12">
      <c r="A455" s="289"/>
      <c r="B455" s="296"/>
      <c r="C455" s="297"/>
      <c r="D455" s="297"/>
      <c r="E455" s="298"/>
      <c r="F455" s="299"/>
      <c r="G455" s="302"/>
      <c r="H455" s="13"/>
      <c r="I455" s="14"/>
      <c r="J455" s="14"/>
      <c r="K455" s="15"/>
      <c r="L455" s="305"/>
    </row>
    <row r="456" spans="1:12">
      <c r="A456" s="312" t="s">
        <v>58</v>
      </c>
      <c r="B456" s="312"/>
      <c r="C456" s="312"/>
      <c r="D456" s="312"/>
      <c r="E456" s="312"/>
      <c r="F456" s="312"/>
      <c r="G456" s="16"/>
      <c r="H456" s="13"/>
      <c r="I456" s="14"/>
      <c r="J456" s="14"/>
      <c r="K456" s="15"/>
      <c r="L456" s="34"/>
    </row>
    <row r="457" spans="1:12">
      <c r="A457" s="313"/>
      <c r="B457" s="313"/>
      <c r="C457" s="313"/>
      <c r="D457" s="313"/>
      <c r="E457" s="313"/>
      <c r="F457" s="313"/>
      <c r="G457" s="283" t="s">
        <v>319</v>
      </c>
      <c r="H457" s="284"/>
      <c r="I457" s="14">
        <v>10</v>
      </c>
      <c r="J457" s="14"/>
      <c r="K457" s="15"/>
      <c r="L457" s="34">
        <f>+I457</f>
        <v>10</v>
      </c>
    </row>
    <row r="458" spans="1:12">
      <c r="A458" s="313"/>
      <c r="B458" s="313"/>
      <c r="C458" s="313"/>
      <c r="D458" s="313"/>
      <c r="E458" s="313"/>
      <c r="F458" s="313"/>
      <c r="G458" s="283"/>
      <c r="H458" s="284"/>
      <c r="I458" s="14"/>
      <c r="J458" s="14"/>
      <c r="K458" s="15"/>
      <c r="L458" s="34">
        <f>+K458</f>
        <v>0</v>
      </c>
    </row>
    <row r="459" spans="1:12">
      <c r="A459" s="313"/>
      <c r="B459" s="313"/>
      <c r="C459" s="313"/>
      <c r="D459" s="313"/>
      <c r="E459" s="313"/>
      <c r="F459" s="313"/>
      <c r="G459" s="283"/>
      <c r="H459" s="284"/>
      <c r="I459" s="14"/>
      <c r="J459" s="14"/>
      <c r="K459" s="15"/>
      <c r="L459" s="34"/>
    </row>
    <row r="460" spans="1:12">
      <c r="A460" s="313"/>
      <c r="B460" s="313"/>
      <c r="C460" s="313"/>
      <c r="D460" s="313"/>
      <c r="E460" s="313"/>
      <c r="F460" s="313"/>
      <c r="G460" s="283"/>
      <c r="H460" s="284"/>
      <c r="I460" s="14"/>
      <c r="J460" s="14"/>
      <c r="K460" s="15"/>
      <c r="L460" s="34"/>
    </row>
    <row r="461" spans="1:12">
      <c r="A461" s="313"/>
      <c r="B461" s="313"/>
      <c r="C461" s="313"/>
      <c r="D461" s="313"/>
      <c r="E461" s="313"/>
      <c r="F461" s="313"/>
      <c r="G461" s="283"/>
      <c r="H461" s="284"/>
      <c r="I461" s="14"/>
      <c r="J461" s="14"/>
      <c r="K461" s="15"/>
      <c r="L461" s="34"/>
    </row>
    <row r="462" spans="1:12">
      <c r="A462" s="313"/>
      <c r="B462" s="313"/>
      <c r="C462" s="313"/>
      <c r="D462" s="313"/>
      <c r="E462" s="313"/>
      <c r="F462" s="313"/>
      <c r="G462" s="283"/>
      <c r="H462" s="284"/>
      <c r="I462" s="14"/>
      <c r="J462" s="14"/>
      <c r="K462" s="15"/>
      <c r="L462" s="34"/>
    </row>
    <row r="463" spans="1:12">
      <c r="A463" s="313"/>
      <c r="B463" s="313"/>
      <c r="C463" s="313"/>
      <c r="D463" s="313"/>
      <c r="E463" s="313"/>
      <c r="F463" s="313"/>
      <c r="G463" s="283"/>
      <c r="H463" s="284"/>
      <c r="I463" s="14"/>
      <c r="J463" s="14"/>
      <c r="K463" s="15"/>
      <c r="L463" s="34"/>
    </row>
    <row r="464" spans="1:12">
      <c r="A464" s="313"/>
      <c r="B464" s="313"/>
      <c r="C464" s="313"/>
      <c r="D464" s="313"/>
      <c r="E464" s="313"/>
      <c r="F464" s="313"/>
      <c r="G464" s="283"/>
      <c r="H464" s="284"/>
      <c r="I464" s="14"/>
      <c r="J464" s="14"/>
      <c r="K464" s="15"/>
      <c r="L464" s="34"/>
    </row>
    <row r="465" spans="1:12">
      <c r="A465" s="313"/>
      <c r="B465" s="313"/>
      <c r="C465" s="313"/>
      <c r="D465" s="313"/>
      <c r="E465" s="313"/>
      <c r="F465" s="313"/>
      <c r="G465" s="283"/>
      <c r="H465" s="284"/>
      <c r="I465" s="14"/>
      <c r="J465" s="14"/>
      <c r="K465" s="15"/>
      <c r="L465" s="34"/>
    </row>
    <row r="466" spans="1:12">
      <c r="A466" s="313"/>
      <c r="B466" s="313"/>
      <c r="C466" s="313"/>
      <c r="D466" s="313"/>
      <c r="E466" s="313"/>
      <c r="F466" s="313"/>
      <c r="G466" s="283"/>
      <c r="H466" s="284"/>
      <c r="I466" s="14"/>
      <c r="J466" s="14"/>
      <c r="K466" s="15"/>
      <c r="L466" s="34"/>
    </row>
    <row r="467" spans="1:12">
      <c r="A467" s="313"/>
      <c r="B467" s="313"/>
      <c r="C467" s="313"/>
      <c r="D467" s="313"/>
      <c r="E467" s="313"/>
      <c r="F467" s="313"/>
      <c r="G467" s="283"/>
      <c r="H467" s="284"/>
      <c r="I467" s="14"/>
      <c r="J467" s="14"/>
      <c r="K467" s="15"/>
      <c r="L467" s="34"/>
    </row>
    <row r="468" spans="1:12">
      <c r="A468" s="313"/>
      <c r="B468" s="313"/>
      <c r="C468" s="313"/>
      <c r="D468" s="313"/>
      <c r="E468" s="313"/>
      <c r="F468" s="313"/>
      <c r="G468" s="283"/>
      <c r="H468" s="284"/>
      <c r="I468" s="14"/>
      <c r="J468" s="14"/>
      <c r="K468" s="15"/>
      <c r="L468" s="34"/>
    </row>
    <row r="469" spans="1:12">
      <c r="A469" s="313"/>
      <c r="B469" s="313"/>
      <c r="C469" s="313"/>
      <c r="D469" s="313"/>
      <c r="E469" s="313"/>
      <c r="F469" s="313"/>
      <c r="G469" s="283"/>
      <c r="H469" s="284"/>
      <c r="I469" s="14"/>
      <c r="J469" s="14"/>
      <c r="K469" s="15"/>
      <c r="L469" s="34"/>
    </row>
    <row r="470" spans="1:12" ht="18">
      <c r="A470" s="313"/>
      <c r="B470" s="313"/>
      <c r="C470" s="313"/>
      <c r="D470" s="313"/>
      <c r="E470" s="313"/>
      <c r="F470" s="313"/>
      <c r="G470" s="17" t="s">
        <v>59</v>
      </c>
      <c r="H470" s="3"/>
      <c r="I470" s="3"/>
      <c r="J470" s="3"/>
      <c r="K470" s="3"/>
      <c r="L470" s="9">
        <f>SUM(L456:L469)</f>
        <v>10</v>
      </c>
    </row>
    <row r="472" spans="1:12" ht="18">
      <c r="A472" s="308" t="s">
        <v>50</v>
      </c>
      <c r="B472" s="308"/>
      <c r="C472" s="308"/>
      <c r="D472" s="308"/>
      <c r="E472" s="308"/>
      <c r="F472" s="308"/>
      <c r="G472" s="308"/>
      <c r="H472" s="308"/>
      <c r="I472" s="308"/>
      <c r="J472" s="308"/>
      <c r="K472" s="308"/>
      <c r="L472" s="308"/>
    </row>
    <row r="473" spans="1:12">
      <c r="A473" s="5">
        <f>+PRESUPUESTO!A30</f>
        <v>7</v>
      </c>
      <c r="B473" s="309" t="str">
        <f>+PRESUPUESTO!B30</f>
        <v>FACHALETA</v>
      </c>
      <c r="C473" s="310"/>
      <c r="D473" s="310"/>
      <c r="E473" s="310"/>
      <c r="F473" s="310"/>
      <c r="G473" s="310"/>
      <c r="H473" s="310"/>
      <c r="I473" s="310"/>
      <c r="J473" s="310"/>
      <c r="K473" s="310"/>
      <c r="L473" s="311"/>
    </row>
    <row r="475" spans="1:12">
      <c r="A475" s="6" t="s">
        <v>51</v>
      </c>
      <c r="B475" s="285" t="s">
        <v>7</v>
      </c>
      <c r="C475" s="285"/>
      <c r="D475" s="285"/>
      <c r="E475" s="285"/>
      <c r="F475" s="7" t="s">
        <v>9</v>
      </c>
      <c r="G475" s="286" t="s">
        <v>52</v>
      </c>
      <c r="H475" s="287"/>
      <c r="I475" s="287"/>
      <c r="J475" s="287"/>
      <c r="K475" s="287"/>
      <c r="L475" s="288"/>
    </row>
    <row r="476" spans="1:12">
      <c r="A476" s="289">
        <f>+PRESUPUESTO!A31</f>
        <v>7.1</v>
      </c>
      <c r="B476" s="290" t="str">
        <f>+PRESUPUESTO!B31</f>
        <v>Demolición y construcción de fachaleta en graniplas</v>
      </c>
      <c r="C476" s="291"/>
      <c r="D476" s="291"/>
      <c r="E476" s="292"/>
      <c r="F476" s="299" t="str">
        <f>+PRESUPUESTO!C31</f>
        <v>m</v>
      </c>
      <c r="G476" s="300" t="s">
        <v>53</v>
      </c>
      <c r="H476" s="10" t="s">
        <v>60</v>
      </c>
      <c r="I476" s="11" t="s">
        <v>54</v>
      </c>
      <c r="J476" s="11" t="s">
        <v>55</v>
      </c>
      <c r="K476" s="11" t="s">
        <v>56</v>
      </c>
      <c r="L476" s="303" t="s">
        <v>57</v>
      </c>
    </row>
    <row r="477" spans="1:12">
      <c r="A477" s="289"/>
      <c r="B477" s="293"/>
      <c r="C477" s="294"/>
      <c r="D477" s="294"/>
      <c r="E477" s="295"/>
      <c r="F477" s="299"/>
      <c r="G477" s="301"/>
      <c r="H477" s="8" t="s">
        <v>61</v>
      </c>
      <c r="I477" s="8" t="s">
        <v>2</v>
      </c>
      <c r="J477" s="8" t="s">
        <v>298</v>
      </c>
      <c r="K477" s="12" t="s">
        <v>299</v>
      </c>
      <c r="L477" s="304"/>
    </row>
    <row r="478" spans="1:12">
      <c r="A478" s="289"/>
      <c r="B478" s="296"/>
      <c r="C478" s="297"/>
      <c r="D478" s="297"/>
      <c r="E478" s="298"/>
      <c r="F478" s="299"/>
      <c r="G478" s="302"/>
      <c r="H478" s="13"/>
      <c r="I478" s="14"/>
      <c r="J478" s="14"/>
      <c r="K478" s="15"/>
      <c r="L478" s="305"/>
    </row>
    <row r="479" spans="1:12">
      <c r="A479" s="312" t="s">
        <v>58</v>
      </c>
      <c r="B479" s="312"/>
      <c r="C479" s="312"/>
      <c r="D479" s="312"/>
      <c r="E479" s="312"/>
      <c r="F479" s="312"/>
      <c r="G479" s="16"/>
      <c r="H479" s="13"/>
      <c r="I479" s="14"/>
      <c r="J479" s="14"/>
      <c r="K479" s="15"/>
      <c r="L479" s="34"/>
    </row>
    <row r="480" spans="1:12">
      <c r="A480" s="313"/>
      <c r="B480" s="313"/>
      <c r="C480" s="313"/>
      <c r="D480" s="313"/>
      <c r="E480" s="313"/>
      <c r="F480" s="313"/>
      <c r="G480" s="283" t="s">
        <v>322</v>
      </c>
      <c r="H480" s="284"/>
      <c r="I480" s="14"/>
      <c r="J480" s="14"/>
      <c r="K480" s="15">
        <v>25</v>
      </c>
      <c r="L480" s="34">
        <f>+K480</f>
        <v>25</v>
      </c>
    </row>
    <row r="481" spans="1:12">
      <c r="A481" s="313"/>
      <c r="B481" s="313"/>
      <c r="C481" s="313"/>
      <c r="D481" s="313"/>
      <c r="E481" s="313"/>
      <c r="F481" s="313"/>
      <c r="G481" s="283"/>
      <c r="H481" s="284"/>
      <c r="I481" s="14"/>
      <c r="J481" s="14"/>
      <c r="K481" s="15"/>
      <c r="L481" s="34">
        <f>+K481</f>
        <v>0</v>
      </c>
    </row>
    <row r="482" spans="1:12">
      <c r="A482" s="313"/>
      <c r="B482" s="313"/>
      <c r="C482" s="313"/>
      <c r="D482" s="313"/>
      <c r="E482" s="313"/>
      <c r="F482" s="313"/>
      <c r="G482" s="283"/>
      <c r="H482" s="284"/>
      <c r="I482" s="14"/>
      <c r="J482" s="14"/>
      <c r="K482" s="15"/>
      <c r="L482" s="34"/>
    </row>
    <row r="483" spans="1:12">
      <c r="A483" s="313"/>
      <c r="B483" s="313"/>
      <c r="C483" s="313"/>
      <c r="D483" s="313"/>
      <c r="E483" s="313"/>
      <c r="F483" s="313"/>
      <c r="G483" s="283"/>
      <c r="H483" s="284"/>
      <c r="I483" s="14"/>
      <c r="J483" s="14"/>
      <c r="K483" s="15"/>
      <c r="L483" s="34"/>
    </row>
    <row r="484" spans="1:12">
      <c r="A484" s="313"/>
      <c r="B484" s="313"/>
      <c r="C484" s="313"/>
      <c r="D484" s="313"/>
      <c r="E484" s="313"/>
      <c r="F484" s="313"/>
      <c r="G484" s="283"/>
      <c r="H484" s="284"/>
      <c r="I484" s="14"/>
      <c r="J484" s="14"/>
      <c r="K484" s="15"/>
      <c r="L484" s="34"/>
    </row>
    <row r="485" spans="1:12">
      <c r="A485" s="313"/>
      <c r="B485" s="313"/>
      <c r="C485" s="313"/>
      <c r="D485" s="313"/>
      <c r="E485" s="313"/>
      <c r="F485" s="313"/>
      <c r="G485" s="283"/>
      <c r="H485" s="284"/>
      <c r="I485" s="14"/>
      <c r="J485" s="14"/>
      <c r="K485" s="15"/>
      <c r="L485" s="34"/>
    </row>
    <row r="486" spans="1:12">
      <c r="A486" s="313"/>
      <c r="B486" s="313"/>
      <c r="C486" s="313"/>
      <c r="D486" s="313"/>
      <c r="E486" s="313"/>
      <c r="F486" s="313"/>
      <c r="G486" s="283"/>
      <c r="H486" s="284"/>
      <c r="I486" s="14"/>
      <c r="J486" s="14"/>
      <c r="K486" s="15"/>
      <c r="L486" s="34"/>
    </row>
    <row r="487" spans="1:12">
      <c r="A487" s="313"/>
      <c r="B487" s="313"/>
      <c r="C487" s="313"/>
      <c r="D487" s="313"/>
      <c r="E487" s="313"/>
      <c r="F487" s="313"/>
      <c r="G487" s="283"/>
      <c r="H487" s="284"/>
      <c r="I487" s="14"/>
      <c r="J487" s="14"/>
      <c r="K487" s="15"/>
      <c r="L487" s="34"/>
    </row>
    <row r="488" spans="1:12">
      <c r="A488" s="313"/>
      <c r="B488" s="313"/>
      <c r="C488" s="313"/>
      <c r="D488" s="313"/>
      <c r="E488" s="313"/>
      <c r="F488" s="313"/>
      <c r="G488" s="283"/>
      <c r="H488" s="284"/>
      <c r="I488" s="14"/>
      <c r="J488" s="14"/>
      <c r="K488" s="15"/>
      <c r="L488" s="34"/>
    </row>
    <row r="489" spans="1:12">
      <c r="A489" s="313"/>
      <c r="B489" s="313"/>
      <c r="C489" s="313"/>
      <c r="D489" s="313"/>
      <c r="E489" s="313"/>
      <c r="F489" s="313"/>
      <c r="G489" s="283"/>
      <c r="H489" s="284"/>
      <c r="I489" s="14"/>
      <c r="J489" s="14"/>
      <c r="K489" s="15"/>
      <c r="L489" s="34"/>
    </row>
    <row r="490" spans="1:12">
      <c r="A490" s="313"/>
      <c r="B490" s="313"/>
      <c r="C490" s="313"/>
      <c r="D490" s="313"/>
      <c r="E490" s="313"/>
      <c r="F490" s="313"/>
      <c r="G490" s="283"/>
      <c r="H490" s="284"/>
      <c r="I490" s="14"/>
      <c r="J490" s="14"/>
      <c r="K490" s="15"/>
      <c r="L490" s="34"/>
    </row>
    <row r="491" spans="1:12">
      <c r="A491" s="313"/>
      <c r="B491" s="313"/>
      <c r="C491" s="313"/>
      <c r="D491" s="313"/>
      <c r="E491" s="313"/>
      <c r="F491" s="313"/>
      <c r="G491" s="283"/>
      <c r="H491" s="284"/>
      <c r="I491" s="14"/>
      <c r="J491" s="14"/>
      <c r="K491" s="15"/>
      <c r="L491" s="34"/>
    </row>
    <row r="492" spans="1:12">
      <c r="A492" s="313"/>
      <c r="B492" s="313"/>
      <c r="C492" s="313"/>
      <c r="D492" s="313"/>
      <c r="E492" s="313"/>
      <c r="F492" s="313"/>
      <c r="G492" s="283"/>
      <c r="H492" s="284"/>
      <c r="I492" s="14"/>
      <c r="J492" s="14"/>
      <c r="K492" s="15"/>
      <c r="L492" s="34"/>
    </row>
    <row r="493" spans="1:12" ht="18">
      <c r="A493" s="313"/>
      <c r="B493" s="313"/>
      <c r="C493" s="313"/>
      <c r="D493" s="313"/>
      <c r="E493" s="313"/>
      <c r="F493" s="313"/>
      <c r="G493" s="17" t="s">
        <v>59</v>
      </c>
      <c r="H493" s="3"/>
      <c r="I493" s="3"/>
      <c r="J493" s="3"/>
      <c r="K493" s="3"/>
      <c r="L493" s="9">
        <f>SUM(L479:L492)</f>
        <v>25</v>
      </c>
    </row>
    <row r="495" spans="1:12" ht="18">
      <c r="A495" s="308" t="s">
        <v>50</v>
      </c>
      <c r="B495" s="308"/>
      <c r="C495" s="308"/>
      <c r="D495" s="308"/>
      <c r="E495" s="308"/>
      <c r="F495" s="308"/>
      <c r="G495" s="308"/>
      <c r="H495" s="308"/>
      <c r="I495" s="308"/>
      <c r="J495" s="308"/>
      <c r="K495" s="308"/>
      <c r="L495" s="308"/>
    </row>
    <row r="496" spans="1:12">
      <c r="A496" s="5">
        <f>+PRESUPUESTO!A32</f>
        <v>8</v>
      </c>
      <c r="B496" s="309" t="str">
        <f>+PRESUPUESTO!B32</f>
        <v>ALARMA DE EMERGENCIA</v>
      </c>
      <c r="C496" s="310"/>
      <c r="D496" s="310"/>
      <c r="E496" s="310"/>
      <c r="F496" s="310"/>
      <c r="G496" s="310"/>
      <c r="H496" s="310"/>
      <c r="I496" s="310"/>
      <c r="J496" s="310"/>
      <c r="K496" s="310"/>
      <c r="L496" s="311"/>
    </row>
    <row r="498" spans="1:12">
      <c r="A498" s="6" t="s">
        <v>51</v>
      </c>
      <c r="B498" s="285" t="s">
        <v>7</v>
      </c>
      <c r="C498" s="285"/>
      <c r="D498" s="285"/>
      <c r="E498" s="285"/>
      <c r="F498" s="7" t="s">
        <v>9</v>
      </c>
      <c r="G498" s="286" t="s">
        <v>52</v>
      </c>
      <c r="H498" s="287"/>
      <c r="I498" s="287"/>
      <c r="J498" s="287"/>
      <c r="K498" s="287"/>
      <c r="L498" s="288"/>
    </row>
    <row r="499" spans="1:12">
      <c r="A499" s="289">
        <f>+PRESUPUESTO!A33</f>
        <v>8.1</v>
      </c>
      <c r="B499" s="290" t="str">
        <f>+PRESUPUESTO!B33</f>
        <v>Mantenimiento de alarma de emergencia (incluye todo para su correcto funcionamiento)</v>
      </c>
      <c r="C499" s="291"/>
      <c r="D499" s="291"/>
      <c r="E499" s="292"/>
      <c r="F499" s="299" t="str">
        <f>+PRESUPUESTO!C33</f>
        <v>und</v>
      </c>
      <c r="G499" s="300" t="s">
        <v>53</v>
      </c>
      <c r="H499" s="10" t="s">
        <v>60</v>
      </c>
      <c r="I499" s="11" t="s">
        <v>54</v>
      </c>
      <c r="J499" s="11" t="s">
        <v>55</v>
      </c>
      <c r="K499" s="11" t="s">
        <v>56</v>
      </c>
      <c r="L499" s="303" t="s">
        <v>57</v>
      </c>
    </row>
    <row r="500" spans="1:12">
      <c r="A500" s="289"/>
      <c r="B500" s="293"/>
      <c r="C500" s="294"/>
      <c r="D500" s="294"/>
      <c r="E500" s="295"/>
      <c r="F500" s="299"/>
      <c r="G500" s="301"/>
      <c r="H500" s="8" t="s">
        <v>61</v>
      </c>
      <c r="I500" s="8" t="s">
        <v>2</v>
      </c>
      <c r="J500" s="8" t="s">
        <v>298</v>
      </c>
      <c r="K500" s="12" t="s">
        <v>299</v>
      </c>
      <c r="L500" s="304"/>
    </row>
    <row r="501" spans="1:12">
      <c r="A501" s="289"/>
      <c r="B501" s="296"/>
      <c r="C501" s="297"/>
      <c r="D501" s="297"/>
      <c r="E501" s="298"/>
      <c r="F501" s="299"/>
      <c r="G501" s="302"/>
      <c r="H501" s="13"/>
      <c r="I501" s="14"/>
      <c r="J501" s="14"/>
      <c r="K501" s="15"/>
      <c r="L501" s="305"/>
    </row>
    <row r="502" spans="1:12">
      <c r="A502" s="312" t="s">
        <v>58</v>
      </c>
      <c r="B502" s="312"/>
      <c r="C502" s="312"/>
      <c r="D502" s="312"/>
      <c r="E502" s="312"/>
      <c r="F502" s="312"/>
      <c r="G502" s="16"/>
      <c r="H502" s="13"/>
      <c r="I502" s="14"/>
      <c r="J502" s="14"/>
      <c r="K502" s="15"/>
      <c r="L502" s="34"/>
    </row>
    <row r="503" spans="1:12">
      <c r="A503" s="313"/>
      <c r="B503" s="313"/>
      <c r="C503" s="313"/>
      <c r="D503" s="313"/>
      <c r="E503" s="313"/>
      <c r="F503" s="313"/>
      <c r="G503" s="283" t="s">
        <v>325</v>
      </c>
      <c r="H503" s="284"/>
      <c r="I503" s="14">
        <v>1</v>
      </c>
      <c r="J503" s="14"/>
      <c r="K503" s="15"/>
      <c r="L503" s="34">
        <f>+I503</f>
        <v>1</v>
      </c>
    </row>
    <row r="504" spans="1:12">
      <c r="A504" s="313"/>
      <c r="B504" s="313"/>
      <c r="C504" s="313"/>
      <c r="D504" s="313"/>
      <c r="E504" s="313"/>
      <c r="F504" s="313"/>
      <c r="G504" s="283"/>
      <c r="H504" s="284"/>
      <c r="I504" s="14"/>
      <c r="J504" s="14"/>
      <c r="K504" s="15"/>
      <c r="L504" s="34">
        <f>+K504</f>
        <v>0</v>
      </c>
    </row>
    <row r="505" spans="1:12">
      <c r="A505" s="313"/>
      <c r="B505" s="313"/>
      <c r="C505" s="313"/>
      <c r="D505" s="313"/>
      <c r="E505" s="313"/>
      <c r="F505" s="313"/>
      <c r="G505" s="283"/>
      <c r="H505" s="284"/>
      <c r="I505" s="14"/>
      <c r="J505" s="14"/>
      <c r="K505" s="15"/>
      <c r="L505" s="34"/>
    </row>
    <row r="506" spans="1:12">
      <c r="A506" s="313"/>
      <c r="B506" s="313"/>
      <c r="C506" s="313"/>
      <c r="D506" s="313"/>
      <c r="E506" s="313"/>
      <c r="F506" s="313"/>
      <c r="G506" s="283"/>
      <c r="H506" s="284"/>
      <c r="I506" s="14"/>
      <c r="J506" s="14"/>
      <c r="K506" s="15"/>
      <c r="L506" s="34"/>
    </row>
    <row r="507" spans="1:12">
      <c r="A507" s="313"/>
      <c r="B507" s="313"/>
      <c r="C507" s="313"/>
      <c r="D507" s="313"/>
      <c r="E507" s="313"/>
      <c r="F507" s="313"/>
      <c r="G507" s="283"/>
      <c r="H507" s="284"/>
      <c r="I507" s="14"/>
      <c r="J507" s="14"/>
      <c r="K507" s="15"/>
      <c r="L507" s="34"/>
    </row>
    <row r="508" spans="1:12">
      <c r="A508" s="313"/>
      <c r="B508" s="313"/>
      <c r="C508" s="313"/>
      <c r="D508" s="313"/>
      <c r="E508" s="313"/>
      <c r="F508" s="313"/>
      <c r="G508" s="283"/>
      <c r="H508" s="284"/>
      <c r="I508" s="14"/>
      <c r="J508" s="14"/>
      <c r="K508" s="15"/>
      <c r="L508" s="34"/>
    </row>
    <row r="509" spans="1:12">
      <c r="A509" s="313"/>
      <c r="B509" s="313"/>
      <c r="C509" s="313"/>
      <c r="D509" s="313"/>
      <c r="E509" s="313"/>
      <c r="F509" s="313"/>
      <c r="G509" s="283"/>
      <c r="H509" s="284"/>
      <c r="I509" s="14"/>
      <c r="J509" s="14"/>
      <c r="K509" s="15"/>
      <c r="L509" s="34"/>
    </row>
    <row r="510" spans="1:12">
      <c r="A510" s="313"/>
      <c r="B510" s="313"/>
      <c r="C510" s="313"/>
      <c r="D510" s="313"/>
      <c r="E510" s="313"/>
      <c r="F510" s="313"/>
      <c r="G510" s="283"/>
      <c r="H510" s="284"/>
      <c r="I510" s="14"/>
      <c r="J510" s="14"/>
      <c r="K510" s="15"/>
      <c r="L510" s="34"/>
    </row>
    <row r="511" spans="1:12">
      <c r="A511" s="313"/>
      <c r="B511" s="313"/>
      <c r="C511" s="313"/>
      <c r="D511" s="313"/>
      <c r="E511" s="313"/>
      <c r="F511" s="313"/>
      <c r="G511" s="283"/>
      <c r="H511" s="284"/>
      <c r="I511" s="14"/>
      <c r="J511" s="14"/>
      <c r="K511" s="15"/>
      <c r="L511" s="34"/>
    </row>
    <row r="512" spans="1:12">
      <c r="A512" s="313"/>
      <c r="B512" s="313"/>
      <c r="C512" s="313"/>
      <c r="D512" s="313"/>
      <c r="E512" s="313"/>
      <c r="F512" s="313"/>
      <c r="G512" s="283"/>
      <c r="H512" s="284"/>
      <c r="I512" s="14"/>
      <c r="J512" s="14"/>
      <c r="K512" s="15"/>
      <c r="L512" s="34"/>
    </row>
    <row r="513" spans="1:12">
      <c r="A513" s="313"/>
      <c r="B513" s="313"/>
      <c r="C513" s="313"/>
      <c r="D513" s="313"/>
      <c r="E513" s="313"/>
      <c r="F513" s="313"/>
      <c r="G513" s="283"/>
      <c r="H513" s="284"/>
      <c r="I513" s="14"/>
      <c r="J513" s="14"/>
      <c r="K513" s="15"/>
      <c r="L513" s="34"/>
    </row>
    <row r="514" spans="1:12">
      <c r="A514" s="313"/>
      <c r="B514" s="313"/>
      <c r="C514" s="313"/>
      <c r="D514" s="313"/>
      <c r="E514" s="313"/>
      <c r="F514" s="313"/>
      <c r="G514" s="283"/>
      <c r="H514" s="284"/>
      <c r="I514" s="14"/>
      <c r="J514" s="14"/>
      <c r="K514" s="15"/>
      <c r="L514" s="34"/>
    </row>
    <row r="515" spans="1:12">
      <c r="A515" s="313"/>
      <c r="B515" s="313"/>
      <c r="C515" s="313"/>
      <c r="D515" s="313"/>
      <c r="E515" s="313"/>
      <c r="F515" s="313"/>
      <c r="G515" s="283"/>
      <c r="H515" s="284"/>
      <c r="I515" s="14"/>
      <c r="J515" s="14"/>
      <c r="K515" s="15"/>
      <c r="L515" s="34"/>
    </row>
    <row r="516" spans="1:12" ht="18">
      <c r="A516" s="313"/>
      <c r="B516" s="313"/>
      <c r="C516" s="313"/>
      <c r="D516" s="313"/>
      <c r="E516" s="313"/>
      <c r="F516" s="313"/>
      <c r="G516" s="17" t="s">
        <v>59</v>
      </c>
      <c r="H516" s="3"/>
      <c r="I516" s="3"/>
      <c r="J516" s="3"/>
      <c r="K516" s="3"/>
      <c r="L516" s="9">
        <f>SUM(L502:L515)</f>
        <v>1</v>
      </c>
    </row>
    <row r="518" spans="1:12" ht="18">
      <c r="A518" s="308" t="s">
        <v>50</v>
      </c>
      <c r="B518" s="308"/>
      <c r="C518" s="308"/>
      <c r="D518" s="308"/>
      <c r="E518" s="308"/>
      <c r="F518" s="308"/>
      <c r="G518" s="308"/>
      <c r="H518" s="308"/>
      <c r="I518" s="308"/>
      <c r="J518" s="308"/>
      <c r="K518" s="308"/>
      <c r="L518" s="308"/>
    </row>
    <row r="519" spans="1:12">
      <c r="A519" s="5">
        <f>+PRESUPUESTO!A34</f>
        <v>9</v>
      </c>
      <c r="B519" s="309" t="str">
        <f>+PRESUPUESTO!B34</f>
        <v>PINTURA</v>
      </c>
      <c r="C519" s="310"/>
      <c r="D519" s="310"/>
      <c r="E519" s="310"/>
      <c r="F519" s="310"/>
      <c r="G519" s="310"/>
      <c r="H519" s="310"/>
      <c r="I519" s="310"/>
      <c r="J519" s="310"/>
      <c r="K519" s="310"/>
      <c r="L519" s="311"/>
    </row>
    <row r="521" spans="1:12">
      <c r="A521" s="6" t="s">
        <v>51</v>
      </c>
      <c r="B521" s="285" t="s">
        <v>7</v>
      </c>
      <c r="C521" s="285"/>
      <c r="D521" s="285"/>
      <c r="E521" s="285"/>
      <c r="F521" s="7" t="s">
        <v>9</v>
      </c>
      <c r="G521" s="286" t="s">
        <v>52</v>
      </c>
      <c r="H521" s="287"/>
      <c r="I521" s="287"/>
      <c r="J521" s="287"/>
      <c r="K521" s="287"/>
      <c r="L521" s="288"/>
    </row>
    <row r="522" spans="1:12">
      <c r="A522" s="289">
        <f>+PRESUPUESTO!A35</f>
        <v>9.1</v>
      </c>
      <c r="B522" s="290" t="str">
        <f>+PRESUPUESTO!B35</f>
        <v>Suministro e instalación de pintura tipo 1 (3 manos)</v>
      </c>
      <c r="C522" s="291"/>
      <c r="D522" s="291"/>
      <c r="E522" s="292"/>
      <c r="F522" s="299" t="str">
        <f>+PRESUPUESTO!C35</f>
        <v>m2</v>
      </c>
      <c r="G522" s="300" t="s">
        <v>53</v>
      </c>
      <c r="H522" s="10" t="s">
        <v>60</v>
      </c>
      <c r="I522" s="11" t="s">
        <v>54</v>
      </c>
      <c r="J522" s="11" t="s">
        <v>55</v>
      </c>
      <c r="K522" s="11" t="s">
        <v>56</v>
      </c>
      <c r="L522" s="303" t="s">
        <v>57</v>
      </c>
    </row>
    <row r="523" spans="1:12">
      <c r="A523" s="289"/>
      <c r="B523" s="293"/>
      <c r="C523" s="294"/>
      <c r="D523" s="294"/>
      <c r="E523" s="295"/>
      <c r="F523" s="299"/>
      <c r="G523" s="301"/>
      <c r="H523" s="8" t="s">
        <v>61</v>
      </c>
      <c r="I523" s="8" t="s">
        <v>2</v>
      </c>
      <c r="J523" s="8" t="s">
        <v>298</v>
      </c>
      <c r="K523" s="12" t="s">
        <v>299</v>
      </c>
      <c r="L523" s="304"/>
    </row>
    <row r="524" spans="1:12">
      <c r="A524" s="289"/>
      <c r="B524" s="296"/>
      <c r="C524" s="297"/>
      <c r="D524" s="297"/>
      <c r="E524" s="298"/>
      <c r="F524" s="299"/>
      <c r="G524" s="302"/>
      <c r="H524" s="13"/>
      <c r="I524" s="14"/>
      <c r="J524" s="14"/>
      <c r="K524" s="15"/>
      <c r="L524" s="305"/>
    </row>
    <row r="525" spans="1:12">
      <c r="A525" s="312" t="s">
        <v>58</v>
      </c>
      <c r="B525" s="312"/>
      <c r="C525" s="312"/>
      <c r="D525" s="312"/>
      <c r="E525" s="312"/>
      <c r="F525" s="312"/>
      <c r="G525" s="16"/>
      <c r="H525" s="13"/>
      <c r="I525" s="14"/>
      <c r="J525" s="14"/>
      <c r="K525" s="15"/>
      <c r="L525" s="34"/>
    </row>
    <row r="526" spans="1:12">
      <c r="A526" s="313"/>
      <c r="B526" s="313"/>
      <c r="C526" s="313"/>
      <c r="D526" s="313"/>
      <c r="E526" s="313"/>
      <c r="F526" s="313"/>
      <c r="G526" s="283" t="s">
        <v>328</v>
      </c>
      <c r="H526" s="284"/>
      <c r="I526" s="14">
        <v>1000</v>
      </c>
      <c r="J526" s="14"/>
      <c r="K526" s="15"/>
      <c r="L526" s="34">
        <f>+I526</f>
        <v>1000</v>
      </c>
    </row>
    <row r="527" spans="1:12">
      <c r="A527" s="313"/>
      <c r="B527" s="313"/>
      <c r="C527" s="313"/>
      <c r="D527" s="313"/>
      <c r="E527" s="313"/>
      <c r="F527" s="313"/>
      <c r="G527" s="283"/>
      <c r="H527" s="284"/>
      <c r="I527" s="14"/>
      <c r="J527" s="14"/>
      <c r="K527" s="15"/>
      <c r="L527" s="34">
        <f>+K527</f>
        <v>0</v>
      </c>
    </row>
    <row r="528" spans="1:12">
      <c r="A528" s="313"/>
      <c r="B528" s="313"/>
      <c r="C528" s="313"/>
      <c r="D528" s="313"/>
      <c r="E528" s="313"/>
      <c r="F528" s="313"/>
      <c r="G528" s="283"/>
      <c r="H528" s="284"/>
      <c r="I528" s="14"/>
      <c r="J528" s="14"/>
      <c r="K528" s="15"/>
      <c r="L528" s="34"/>
    </row>
    <row r="529" spans="1:12">
      <c r="A529" s="313"/>
      <c r="B529" s="313"/>
      <c r="C529" s="313"/>
      <c r="D529" s="313"/>
      <c r="E529" s="313"/>
      <c r="F529" s="313"/>
      <c r="G529" s="283"/>
      <c r="H529" s="284"/>
      <c r="I529" s="14"/>
      <c r="J529" s="14"/>
      <c r="K529" s="15"/>
      <c r="L529" s="34"/>
    </row>
    <row r="530" spans="1:12">
      <c r="A530" s="313"/>
      <c r="B530" s="313"/>
      <c r="C530" s="313"/>
      <c r="D530" s="313"/>
      <c r="E530" s="313"/>
      <c r="F530" s="313"/>
      <c r="G530" s="283"/>
      <c r="H530" s="284"/>
      <c r="I530" s="14"/>
      <c r="J530" s="14"/>
      <c r="K530" s="15"/>
      <c r="L530" s="34"/>
    </row>
    <row r="531" spans="1:12">
      <c r="A531" s="313"/>
      <c r="B531" s="313"/>
      <c r="C531" s="313"/>
      <c r="D531" s="313"/>
      <c r="E531" s="313"/>
      <c r="F531" s="313"/>
      <c r="G531" s="283"/>
      <c r="H531" s="284"/>
      <c r="I531" s="14"/>
      <c r="J531" s="14"/>
      <c r="K531" s="15"/>
      <c r="L531" s="34"/>
    </row>
    <row r="532" spans="1:12">
      <c r="A532" s="313"/>
      <c r="B532" s="313"/>
      <c r="C532" s="313"/>
      <c r="D532" s="313"/>
      <c r="E532" s="313"/>
      <c r="F532" s="313"/>
      <c r="G532" s="283"/>
      <c r="H532" s="284"/>
      <c r="I532" s="14"/>
      <c r="J532" s="14"/>
      <c r="K532" s="15"/>
      <c r="L532" s="34"/>
    </row>
    <row r="533" spans="1:12">
      <c r="A533" s="313"/>
      <c r="B533" s="313"/>
      <c r="C533" s="313"/>
      <c r="D533" s="313"/>
      <c r="E533" s="313"/>
      <c r="F533" s="313"/>
      <c r="G533" s="283"/>
      <c r="H533" s="284"/>
      <c r="I533" s="14"/>
      <c r="J533" s="14"/>
      <c r="K533" s="15"/>
      <c r="L533" s="34"/>
    </row>
    <row r="534" spans="1:12">
      <c r="A534" s="313"/>
      <c r="B534" s="313"/>
      <c r="C534" s="313"/>
      <c r="D534" s="313"/>
      <c r="E534" s="313"/>
      <c r="F534" s="313"/>
      <c r="G534" s="283"/>
      <c r="H534" s="284"/>
      <c r="I534" s="14"/>
      <c r="J534" s="14"/>
      <c r="K534" s="15"/>
      <c r="L534" s="34"/>
    </row>
    <row r="535" spans="1:12">
      <c r="A535" s="313"/>
      <c r="B535" s="313"/>
      <c r="C535" s="313"/>
      <c r="D535" s="313"/>
      <c r="E535" s="313"/>
      <c r="F535" s="313"/>
      <c r="G535" s="283"/>
      <c r="H535" s="284"/>
      <c r="I535" s="14"/>
      <c r="J535" s="14"/>
      <c r="K535" s="15"/>
      <c r="L535" s="34"/>
    </row>
    <row r="536" spans="1:12">
      <c r="A536" s="313"/>
      <c r="B536" s="313"/>
      <c r="C536" s="313"/>
      <c r="D536" s="313"/>
      <c r="E536" s="313"/>
      <c r="F536" s="313"/>
      <c r="G536" s="283"/>
      <c r="H536" s="284"/>
      <c r="I536" s="14"/>
      <c r="J536" s="14"/>
      <c r="K536" s="15"/>
      <c r="L536" s="34"/>
    </row>
    <row r="537" spans="1:12">
      <c r="A537" s="313"/>
      <c r="B537" s="313"/>
      <c r="C537" s="313"/>
      <c r="D537" s="313"/>
      <c r="E537" s="313"/>
      <c r="F537" s="313"/>
      <c r="G537" s="283"/>
      <c r="H537" s="284"/>
      <c r="I537" s="14"/>
      <c r="J537" s="14"/>
      <c r="K537" s="15"/>
      <c r="L537" s="34"/>
    </row>
    <row r="538" spans="1:12">
      <c r="A538" s="313"/>
      <c r="B538" s="313"/>
      <c r="C538" s="313"/>
      <c r="D538" s="313"/>
      <c r="E538" s="313"/>
      <c r="F538" s="313"/>
      <c r="G538" s="283"/>
      <c r="H538" s="284"/>
      <c r="I538" s="14"/>
      <c r="J538" s="14"/>
      <c r="K538" s="15"/>
      <c r="L538" s="34"/>
    </row>
    <row r="539" spans="1:12" ht="18">
      <c r="A539" s="313"/>
      <c r="B539" s="313"/>
      <c r="C539" s="313"/>
      <c r="D539" s="313"/>
      <c r="E539" s="313"/>
      <c r="F539" s="313"/>
      <c r="G539" s="17" t="s">
        <v>59</v>
      </c>
      <c r="H539" s="3"/>
      <c r="I539" s="3"/>
      <c r="J539" s="3"/>
      <c r="K539" s="3"/>
      <c r="L539" s="9">
        <f>SUM(L525:L538)</f>
        <v>1000</v>
      </c>
    </row>
    <row r="541" spans="1:12" ht="18">
      <c r="A541" s="308" t="s">
        <v>50</v>
      </c>
      <c r="B541" s="308"/>
      <c r="C541" s="308"/>
      <c r="D541" s="308"/>
      <c r="E541" s="308"/>
      <c r="F541" s="308"/>
      <c r="G541" s="308"/>
      <c r="H541" s="308"/>
      <c r="I541" s="308"/>
      <c r="J541" s="308"/>
      <c r="K541" s="308"/>
      <c r="L541" s="308"/>
    </row>
    <row r="542" spans="1:12">
      <c r="A542" s="5">
        <f>+PRESUPUESTO!A34</f>
        <v>9</v>
      </c>
      <c r="B542" s="309" t="str">
        <f>+PRESUPUESTO!B34</f>
        <v>PINTURA</v>
      </c>
      <c r="C542" s="310"/>
      <c r="D542" s="310"/>
      <c r="E542" s="310"/>
      <c r="F542" s="310"/>
      <c r="G542" s="310"/>
      <c r="H542" s="310"/>
      <c r="I542" s="310"/>
      <c r="J542" s="310"/>
      <c r="K542" s="310"/>
      <c r="L542" s="311"/>
    </row>
    <row r="544" spans="1:12">
      <c r="A544" s="6" t="s">
        <v>51</v>
      </c>
      <c r="B544" s="285" t="s">
        <v>7</v>
      </c>
      <c r="C544" s="285"/>
      <c r="D544" s="285"/>
      <c r="E544" s="285"/>
      <c r="F544" s="7" t="s">
        <v>9</v>
      </c>
      <c r="G544" s="286" t="s">
        <v>52</v>
      </c>
      <c r="H544" s="287"/>
      <c r="I544" s="287"/>
      <c r="J544" s="287"/>
      <c r="K544" s="287"/>
      <c r="L544" s="288"/>
    </row>
    <row r="545" spans="1:12">
      <c r="A545" s="289">
        <f>+PRESUPUESTO!A36</f>
        <v>9.1999999999999993</v>
      </c>
      <c r="B545" s="290" t="str">
        <f>+PRESUPUESTO!B36</f>
        <v>Suministro e instalación de pintura tipo trafico antideslizante para cancha multiple incluye lineas de división</v>
      </c>
      <c r="C545" s="291"/>
      <c r="D545" s="291"/>
      <c r="E545" s="292"/>
      <c r="F545" s="299" t="str">
        <f>+PRESUPUESTO!C36</f>
        <v>m2</v>
      </c>
      <c r="G545" s="300" t="s">
        <v>53</v>
      </c>
      <c r="H545" s="10" t="s">
        <v>60</v>
      </c>
      <c r="I545" s="11" t="s">
        <v>54</v>
      </c>
      <c r="J545" s="11" t="s">
        <v>55</v>
      </c>
      <c r="K545" s="11" t="s">
        <v>56</v>
      </c>
      <c r="L545" s="303" t="s">
        <v>57</v>
      </c>
    </row>
    <row r="546" spans="1:12">
      <c r="A546" s="289"/>
      <c r="B546" s="293"/>
      <c r="C546" s="294"/>
      <c r="D546" s="294"/>
      <c r="E546" s="295"/>
      <c r="F546" s="299"/>
      <c r="G546" s="301"/>
      <c r="H546" s="8" t="s">
        <v>61</v>
      </c>
      <c r="I546" s="8" t="s">
        <v>2</v>
      </c>
      <c r="J546" s="8" t="s">
        <v>298</v>
      </c>
      <c r="K546" s="12" t="s">
        <v>299</v>
      </c>
      <c r="L546" s="304"/>
    </row>
    <row r="547" spans="1:12">
      <c r="A547" s="289"/>
      <c r="B547" s="296"/>
      <c r="C547" s="297"/>
      <c r="D547" s="297"/>
      <c r="E547" s="298"/>
      <c r="F547" s="299"/>
      <c r="G547" s="302"/>
      <c r="H547" s="13"/>
      <c r="I547" s="14"/>
      <c r="J547" s="14"/>
      <c r="K547" s="15"/>
      <c r="L547" s="305"/>
    </row>
    <row r="548" spans="1:12">
      <c r="A548" s="312" t="s">
        <v>58</v>
      </c>
      <c r="B548" s="312"/>
      <c r="C548" s="312"/>
      <c r="D548" s="312"/>
      <c r="E548" s="312"/>
      <c r="F548" s="312"/>
      <c r="G548" s="16"/>
      <c r="H548" s="13"/>
      <c r="I548" s="14"/>
      <c r="J548" s="14"/>
      <c r="K548" s="15"/>
      <c r="L548" s="34"/>
    </row>
    <row r="549" spans="1:12">
      <c r="A549" s="313"/>
      <c r="B549" s="313"/>
      <c r="C549" s="313"/>
      <c r="D549" s="313"/>
      <c r="E549" s="313"/>
      <c r="F549" s="313"/>
      <c r="G549" s="283" t="s">
        <v>330</v>
      </c>
      <c r="H549" s="284"/>
      <c r="I549" s="14">
        <v>1052</v>
      </c>
      <c r="J549" s="14"/>
      <c r="K549" s="15"/>
      <c r="L549" s="34">
        <f>+I549</f>
        <v>1052</v>
      </c>
    </row>
    <row r="550" spans="1:12">
      <c r="A550" s="313"/>
      <c r="B550" s="313"/>
      <c r="C550" s="313"/>
      <c r="D550" s="313"/>
      <c r="E550" s="313"/>
      <c r="F550" s="313"/>
      <c r="G550" s="283"/>
      <c r="H550" s="284"/>
      <c r="I550" s="14"/>
      <c r="J550" s="14"/>
      <c r="K550" s="15"/>
      <c r="L550" s="34">
        <f>+K550</f>
        <v>0</v>
      </c>
    </row>
    <row r="551" spans="1:12">
      <c r="A551" s="313"/>
      <c r="B551" s="313"/>
      <c r="C551" s="313"/>
      <c r="D551" s="313"/>
      <c r="E551" s="313"/>
      <c r="F551" s="313"/>
      <c r="G551" s="283"/>
      <c r="H551" s="284"/>
      <c r="I551" s="14"/>
      <c r="J551" s="14"/>
      <c r="K551" s="15"/>
      <c r="L551" s="34"/>
    </row>
    <row r="552" spans="1:12">
      <c r="A552" s="313"/>
      <c r="B552" s="313"/>
      <c r="C552" s="313"/>
      <c r="D552" s="313"/>
      <c r="E552" s="313"/>
      <c r="F552" s="313"/>
      <c r="G552" s="283"/>
      <c r="H552" s="284"/>
      <c r="I552" s="14"/>
      <c r="J552" s="14"/>
      <c r="K552" s="15"/>
      <c r="L552" s="34"/>
    </row>
    <row r="553" spans="1:12">
      <c r="A553" s="313"/>
      <c r="B553" s="313"/>
      <c r="C553" s="313"/>
      <c r="D553" s="313"/>
      <c r="E553" s="313"/>
      <c r="F553" s="313"/>
      <c r="G553" s="283"/>
      <c r="H553" s="284"/>
      <c r="I553" s="14"/>
      <c r="J553" s="14"/>
      <c r="K553" s="15"/>
      <c r="L553" s="34"/>
    </row>
    <row r="554" spans="1:12">
      <c r="A554" s="313"/>
      <c r="B554" s="313"/>
      <c r="C554" s="313"/>
      <c r="D554" s="313"/>
      <c r="E554" s="313"/>
      <c r="F554" s="313"/>
      <c r="G554" s="283"/>
      <c r="H554" s="284"/>
      <c r="I554" s="14"/>
      <c r="J554" s="14"/>
      <c r="K554" s="15"/>
      <c r="L554" s="34"/>
    </row>
    <row r="555" spans="1:12">
      <c r="A555" s="313"/>
      <c r="B555" s="313"/>
      <c r="C555" s="313"/>
      <c r="D555" s="313"/>
      <c r="E555" s="313"/>
      <c r="F555" s="313"/>
      <c r="G555" s="283"/>
      <c r="H555" s="284"/>
      <c r="I555" s="14"/>
      <c r="J555" s="14"/>
      <c r="K555" s="15"/>
      <c r="L555" s="34"/>
    </row>
    <row r="556" spans="1:12">
      <c r="A556" s="313"/>
      <c r="B556" s="313"/>
      <c r="C556" s="313"/>
      <c r="D556" s="313"/>
      <c r="E556" s="313"/>
      <c r="F556" s="313"/>
      <c r="G556" s="283"/>
      <c r="H556" s="284"/>
      <c r="I556" s="14"/>
      <c r="J556" s="14"/>
      <c r="K556" s="15"/>
      <c r="L556" s="34"/>
    </row>
    <row r="557" spans="1:12">
      <c r="A557" s="313"/>
      <c r="B557" s="313"/>
      <c r="C557" s="313"/>
      <c r="D557" s="313"/>
      <c r="E557" s="313"/>
      <c r="F557" s="313"/>
      <c r="G557" s="283"/>
      <c r="H557" s="284"/>
      <c r="I557" s="14"/>
      <c r="J557" s="14"/>
      <c r="K557" s="15"/>
      <c r="L557" s="34"/>
    </row>
    <row r="558" spans="1:12">
      <c r="A558" s="313"/>
      <c r="B558" s="313"/>
      <c r="C558" s="313"/>
      <c r="D558" s="313"/>
      <c r="E558" s="313"/>
      <c r="F558" s="313"/>
      <c r="G558" s="283"/>
      <c r="H558" s="284"/>
      <c r="I558" s="14"/>
      <c r="J558" s="14"/>
      <c r="K558" s="15"/>
      <c r="L558" s="34"/>
    </row>
    <row r="559" spans="1:12">
      <c r="A559" s="313"/>
      <c r="B559" s="313"/>
      <c r="C559" s="313"/>
      <c r="D559" s="313"/>
      <c r="E559" s="313"/>
      <c r="F559" s="313"/>
      <c r="G559" s="283"/>
      <c r="H559" s="284"/>
      <c r="I559" s="14"/>
      <c r="J559" s="14"/>
      <c r="K559" s="15"/>
      <c r="L559" s="34"/>
    </row>
    <row r="560" spans="1:12">
      <c r="A560" s="313"/>
      <c r="B560" s="313"/>
      <c r="C560" s="313"/>
      <c r="D560" s="313"/>
      <c r="E560" s="313"/>
      <c r="F560" s="313"/>
      <c r="G560" s="283"/>
      <c r="H560" s="284"/>
      <c r="I560" s="14"/>
      <c r="J560" s="14"/>
      <c r="K560" s="15"/>
      <c r="L560" s="34"/>
    </row>
    <row r="561" spans="1:12">
      <c r="A561" s="313"/>
      <c r="B561" s="313"/>
      <c r="C561" s="313"/>
      <c r="D561" s="313"/>
      <c r="E561" s="313"/>
      <c r="F561" s="313"/>
      <c r="G561" s="283"/>
      <c r="H561" s="284"/>
      <c r="I561" s="14"/>
      <c r="J561" s="14"/>
      <c r="K561" s="15"/>
      <c r="L561" s="34"/>
    </row>
    <row r="562" spans="1:12" ht="18">
      <c r="A562" s="313"/>
      <c r="B562" s="313"/>
      <c r="C562" s="313"/>
      <c r="D562" s="313"/>
      <c r="E562" s="313"/>
      <c r="F562" s="313"/>
      <c r="G562" s="17" t="s">
        <v>59</v>
      </c>
      <c r="H562" s="3"/>
      <c r="I562" s="3"/>
      <c r="J562" s="3"/>
      <c r="K562" s="3"/>
      <c r="L562" s="9">
        <f>SUM(L548:L561)</f>
        <v>1052</v>
      </c>
    </row>
    <row r="564" spans="1:12" ht="18">
      <c r="A564" s="308" t="s">
        <v>50</v>
      </c>
      <c r="B564" s="308"/>
      <c r="C564" s="308"/>
      <c r="D564" s="308"/>
      <c r="E564" s="308"/>
      <c r="F564" s="308"/>
      <c r="G564" s="308"/>
      <c r="H564" s="308"/>
      <c r="I564" s="308"/>
      <c r="J564" s="308"/>
      <c r="K564" s="308"/>
      <c r="L564" s="308"/>
    </row>
    <row r="565" spans="1:12">
      <c r="A565" s="5">
        <f>+PRESUPUESTO!A37</f>
        <v>10</v>
      </c>
      <c r="B565" s="309" t="str">
        <f>+PRESUPUESTO!B37</f>
        <v>PUERTAS Y VENTANAS</v>
      </c>
      <c r="C565" s="310"/>
      <c r="D565" s="310"/>
      <c r="E565" s="310"/>
      <c r="F565" s="310"/>
      <c r="G565" s="310"/>
      <c r="H565" s="310"/>
      <c r="I565" s="310"/>
      <c r="J565" s="310"/>
      <c r="K565" s="310"/>
      <c r="L565" s="311"/>
    </row>
    <row r="567" spans="1:12">
      <c r="A567" s="6" t="s">
        <v>51</v>
      </c>
      <c r="B567" s="285" t="s">
        <v>7</v>
      </c>
      <c r="C567" s="285"/>
      <c r="D567" s="285"/>
      <c r="E567" s="285"/>
      <c r="F567" s="7" t="s">
        <v>9</v>
      </c>
      <c r="G567" s="286" t="s">
        <v>52</v>
      </c>
      <c r="H567" s="287"/>
      <c r="I567" s="287"/>
      <c r="J567" s="287"/>
      <c r="K567" s="287"/>
      <c r="L567" s="288"/>
    </row>
    <row r="568" spans="1:12">
      <c r="A568" s="289">
        <f>+PRESUPUESTO!A38</f>
        <v>10.1</v>
      </c>
      <c r="B568" s="290" t="str">
        <f>+PRESUPUESTO!B38</f>
        <v>Mantenimiento de puertas en madera (incluye cerradura, visagras, acabado y todo lo necesario para su correcta instalación)</v>
      </c>
      <c r="C568" s="291"/>
      <c r="D568" s="291"/>
      <c r="E568" s="292"/>
      <c r="F568" s="299" t="str">
        <f>+PRESUPUESTO!C38</f>
        <v>und</v>
      </c>
      <c r="G568" s="300" t="s">
        <v>53</v>
      </c>
      <c r="H568" s="10" t="s">
        <v>60</v>
      </c>
      <c r="I568" s="11" t="s">
        <v>54</v>
      </c>
      <c r="J568" s="11" t="s">
        <v>55</v>
      </c>
      <c r="K568" s="11" t="s">
        <v>56</v>
      </c>
      <c r="L568" s="303" t="s">
        <v>57</v>
      </c>
    </row>
    <row r="569" spans="1:12">
      <c r="A569" s="289"/>
      <c r="B569" s="293"/>
      <c r="C569" s="294"/>
      <c r="D569" s="294"/>
      <c r="E569" s="295"/>
      <c r="F569" s="299"/>
      <c r="G569" s="301"/>
      <c r="H569" s="8" t="s">
        <v>61</v>
      </c>
      <c r="I569" s="8" t="s">
        <v>2</v>
      </c>
      <c r="J569" s="8" t="s">
        <v>298</v>
      </c>
      <c r="K569" s="12" t="s">
        <v>299</v>
      </c>
      <c r="L569" s="304"/>
    </row>
    <row r="570" spans="1:12">
      <c r="A570" s="289"/>
      <c r="B570" s="296"/>
      <c r="C570" s="297"/>
      <c r="D570" s="297"/>
      <c r="E570" s="298"/>
      <c r="F570" s="299"/>
      <c r="G570" s="302"/>
      <c r="H570" s="13"/>
      <c r="I570" s="14"/>
      <c r="J570" s="14"/>
      <c r="K570" s="15"/>
      <c r="L570" s="305"/>
    </row>
    <row r="571" spans="1:12">
      <c r="A571" s="312" t="s">
        <v>58</v>
      </c>
      <c r="B571" s="312"/>
      <c r="C571" s="312"/>
      <c r="D571" s="312"/>
      <c r="E571" s="312"/>
      <c r="F571" s="312"/>
      <c r="G571" s="16"/>
      <c r="H571" s="13"/>
      <c r="I571" s="14"/>
      <c r="J571" s="14"/>
      <c r="K571" s="15"/>
      <c r="L571" s="34"/>
    </row>
    <row r="572" spans="1:12">
      <c r="A572" s="313"/>
      <c r="B572" s="313"/>
      <c r="C572" s="313"/>
      <c r="D572" s="313"/>
      <c r="E572" s="313"/>
      <c r="F572" s="313"/>
      <c r="G572" s="283" t="s">
        <v>332</v>
      </c>
      <c r="H572" s="284"/>
      <c r="I572" s="14">
        <v>1</v>
      </c>
      <c r="J572" s="14"/>
      <c r="K572" s="15"/>
      <c r="L572" s="34">
        <f>+I572</f>
        <v>1</v>
      </c>
    </row>
    <row r="573" spans="1:12">
      <c r="A573" s="313"/>
      <c r="B573" s="313"/>
      <c r="C573" s="313"/>
      <c r="D573" s="313"/>
      <c r="E573" s="313"/>
      <c r="F573" s="313"/>
      <c r="G573" s="283" t="s">
        <v>333</v>
      </c>
      <c r="H573" s="284"/>
      <c r="I573" s="14">
        <v>1</v>
      </c>
      <c r="J573" s="14"/>
      <c r="K573" s="15"/>
      <c r="L573" s="34">
        <f t="shared" ref="L573:L604" si="12">+I573</f>
        <v>1</v>
      </c>
    </row>
    <row r="574" spans="1:12">
      <c r="A574" s="313"/>
      <c r="B574" s="313"/>
      <c r="C574" s="313"/>
      <c r="D574" s="313"/>
      <c r="E574" s="313"/>
      <c r="F574" s="313"/>
      <c r="G574" s="283" t="s">
        <v>334</v>
      </c>
      <c r="H574" s="284"/>
      <c r="I574" s="14">
        <v>2</v>
      </c>
      <c r="J574" s="14"/>
      <c r="K574" s="15"/>
      <c r="L574" s="34">
        <f t="shared" si="12"/>
        <v>2</v>
      </c>
    </row>
    <row r="575" spans="1:12">
      <c r="A575" s="313"/>
      <c r="B575" s="313"/>
      <c r="C575" s="313"/>
      <c r="D575" s="313"/>
      <c r="E575" s="313"/>
      <c r="F575" s="313"/>
      <c r="G575" s="283" t="s">
        <v>335</v>
      </c>
      <c r="H575" s="284"/>
      <c r="I575" s="14">
        <v>1</v>
      </c>
      <c r="J575" s="14"/>
      <c r="K575" s="15"/>
      <c r="L575" s="34">
        <f t="shared" si="12"/>
        <v>1</v>
      </c>
    </row>
    <row r="576" spans="1:12">
      <c r="A576" s="313"/>
      <c r="B576" s="313"/>
      <c r="C576" s="313"/>
      <c r="D576" s="313"/>
      <c r="E576" s="313"/>
      <c r="F576" s="313"/>
      <c r="G576" s="283" t="s">
        <v>336</v>
      </c>
      <c r="H576" s="284"/>
      <c r="I576" s="14">
        <v>1</v>
      </c>
      <c r="J576" s="14"/>
      <c r="K576" s="15"/>
      <c r="L576" s="34">
        <f t="shared" si="12"/>
        <v>1</v>
      </c>
    </row>
    <row r="577" spans="1:12">
      <c r="A577" s="313"/>
      <c r="B577" s="313"/>
      <c r="C577" s="313"/>
      <c r="D577" s="313"/>
      <c r="E577" s="313"/>
      <c r="F577" s="313"/>
      <c r="G577" s="283" t="s">
        <v>337</v>
      </c>
      <c r="H577" s="284"/>
      <c r="I577" s="14">
        <v>1</v>
      </c>
      <c r="J577" s="14"/>
      <c r="K577" s="15"/>
      <c r="L577" s="34">
        <f t="shared" si="12"/>
        <v>1</v>
      </c>
    </row>
    <row r="578" spans="1:12">
      <c r="A578" s="313"/>
      <c r="B578" s="313"/>
      <c r="C578" s="313"/>
      <c r="D578" s="313"/>
      <c r="E578" s="313"/>
      <c r="F578" s="313"/>
      <c r="G578" s="283" t="s">
        <v>338</v>
      </c>
      <c r="H578" s="284"/>
      <c r="I578" s="14">
        <v>2</v>
      </c>
      <c r="J578" s="14"/>
      <c r="K578" s="15"/>
      <c r="L578" s="34">
        <f t="shared" si="12"/>
        <v>2</v>
      </c>
    </row>
    <row r="579" spans="1:12">
      <c r="A579" s="313"/>
      <c r="B579" s="313"/>
      <c r="C579" s="313"/>
      <c r="D579" s="313"/>
      <c r="E579" s="313"/>
      <c r="F579" s="313"/>
      <c r="G579" s="283" t="s">
        <v>339</v>
      </c>
      <c r="H579" s="284"/>
      <c r="I579" s="14">
        <v>2</v>
      </c>
      <c r="J579" s="14"/>
      <c r="K579" s="15"/>
      <c r="L579" s="34">
        <f t="shared" si="12"/>
        <v>2</v>
      </c>
    </row>
    <row r="580" spans="1:12">
      <c r="A580" s="313"/>
      <c r="B580" s="313"/>
      <c r="C580" s="313"/>
      <c r="D580" s="313"/>
      <c r="E580" s="313"/>
      <c r="F580" s="313"/>
      <c r="G580" s="283" t="s">
        <v>340</v>
      </c>
      <c r="H580" s="284"/>
      <c r="I580" s="14">
        <v>1</v>
      </c>
      <c r="J580" s="14"/>
      <c r="K580" s="15"/>
      <c r="L580" s="34">
        <f t="shared" si="12"/>
        <v>1</v>
      </c>
    </row>
    <row r="581" spans="1:12">
      <c r="A581" s="313"/>
      <c r="B581" s="313"/>
      <c r="C581" s="313"/>
      <c r="D581" s="313"/>
      <c r="E581" s="313"/>
      <c r="F581" s="313"/>
      <c r="G581" s="283" t="s">
        <v>341</v>
      </c>
      <c r="H581" s="284"/>
      <c r="I581" s="14">
        <v>1</v>
      </c>
      <c r="J581" s="14"/>
      <c r="K581" s="15"/>
      <c r="L581" s="34">
        <f t="shared" si="12"/>
        <v>1</v>
      </c>
    </row>
    <row r="582" spans="1:12">
      <c r="A582" s="313"/>
      <c r="B582" s="313"/>
      <c r="C582" s="313"/>
      <c r="D582" s="313"/>
      <c r="E582" s="313"/>
      <c r="F582" s="313"/>
      <c r="G582" s="283" t="s">
        <v>342</v>
      </c>
      <c r="H582" s="284"/>
      <c r="I582" s="14">
        <v>1</v>
      </c>
      <c r="J582" s="14"/>
      <c r="K582" s="15"/>
      <c r="L582" s="34">
        <f t="shared" si="12"/>
        <v>1</v>
      </c>
    </row>
    <row r="583" spans="1:12">
      <c r="A583" s="313"/>
      <c r="B583" s="313"/>
      <c r="C583" s="313"/>
      <c r="D583" s="313"/>
      <c r="E583" s="313"/>
      <c r="F583" s="313"/>
      <c r="G583" s="283" t="s">
        <v>343</v>
      </c>
      <c r="H583" s="284"/>
      <c r="I583" s="14">
        <v>1</v>
      </c>
      <c r="J583" s="14"/>
      <c r="K583" s="15"/>
      <c r="L583" s="34">
        <f t="shared" si="12"/>
        <v>1</v>
      </c>
    </row>
    <row r="584" spans="1:12">
      <c r="A584" s="313"/>
      <c r="B584" s="313"/>
      <c r="C584" s="313"/>
      <c r="D584" s="313"/>
      <c r="E584" s="313"/>
      <c r="F584" s="313"/>
      <c r="G584" s="283" t="s">
        <v>344</v>
      </c>
      <c r="H584" s="284"/>
      <c r="I584" s="14">
        <v>1</v>
      </c>
      <c r="J584" s="14"/>
      <c r="K584" s="15"/>
      <c r="L584" s="34">
        <f t="shared" si="12"/>
        <v>1</v>
      </c>
    </row>
    <row r="585" spans="1:12">
      <c r="A585" s="313"/>
      <c r="B585" s="313"/>
      <c r="C585" s="313"/>
      <c r="D585" s="313"/>
      <c r="E585" s="313"/>
      <c r="F585" s="313"/>
      <c r="G585" s="283" t="s">
        <v>345</v>
      </c>
      <c r="H585" s="284"/>
      <c r="I585" s="14">
        <v>1</v>
      </c>
      <c r="J585" s="14"/>
      <c r="K585" s="15"/>
      <c r="L585" s="34">
        <f t="shared" si="12"/>
        <v>1</v>
      </c>
    </row>
    <row r="586" spans="1:12">
      <c r="A586" s="313"/>
      <c r="B586" s="313"/>
      <c r="C586" s="313"/>
      <c r="D586" s="313"/>
      <c r="E586" s="313"/>
      <c r="F586" s="313"/>
      <c r="G586" s="283" t="s">
        <v>346</v>
      </c>
      <c r="H586" s="284"/>
      <c r="I586" s="14">
        <v>1</v>
      </c>
      <c r="J586" s="14"/>
      <c r="K586" s="15"/>
      <c r="L586" s="34">
        <f t="shared" si="12"/>
        <v>1</v>
      </c>
    </row>
    <row r="587" spans="1:12">
      <c r="A587" s="313"/>
      <c r="B587" s="313"/>
      <c r="C587" s="313"/>
      <c r="D587" s="313"/>
      <c r="E587" s="313"/>
      <c r="F587" s="313"/>
      <c r="G587" s="283" t="s">
        <v>347</v>
      </c>
      <c r="H587" s="284"/>
      <c r="I587" s="14">
        <v>1</v>
      </c>
      <c r="J587" s="14"/>
      <c r="K587" s="15"/>
      <c r="L587" s="34">
        <f t="shared" si="12"/>
        <v>1</v>
      </c>
    </row>
    <row r="588" spans="1:12">
      <c r="A588" s="313"/>
      <c r="B588" s="313"/>
      <c r="C588" s="313"/>
      <c r="D588" s="313"/>
      <c r="E588" s="313"/>
      <c r="F588" s="313"/>
      <c r="G588" s="283" t="s">
        <v>348</v>
      </c>
      <c r="H588" s="284"/>
      <c r="I588" s="14">
        <v>1</v>
      </c>
      <c r="J588" s="14"/>
      <c r="K588" s="15"/>
      <c r="L588" s="34">
        <f t="shared" si="12"/>
        <v>1</v>
      </c>
    </row>
    <row r="589" spans="1:12">
      <c r="A589" s="313"/>
      <c r="B589" s="313"/>
      <c r="C589" s="313"/>
      <c r="D589" s="313"/>
      <c r="E589" s="313"/>
      <c r="F589" s="313"/>
      <c r="G589" s="283" t="s">
        <v>349</v>
      </c>
      <c r="H589" s="284"/>
      <c r="I589" s="14">
        <v>4</v>
      </c>
      <c r="J589" s="14"/>
      <c r="K589" s="15"/>
      <c r="L589" s="34">
        <f t="shared" si="12"/>
        <v>4</v>
      </c>
    </row>
    <row r="590" spans="1:12">
      <c r="A590" s="313"/>
      <c r="B590" s="313"/>
      <c r="C590" s="313"/>
      <c r="D590" s="313"/>
      <c r="E590" s="313"/>
      <c r="F590" s="313"/>
      <c r="G590" s="283" t="s">
        <v>350</v>
      </c>
      <c r="H590" s="284"/>
      <c r="I590" s="14">
        <v>1</v>
      </c>
      <c r="J590" s="14"/>
      <c r="K590" s="15"/>
      <c r="L590" s="34">
        <f t="shared" si="12"/>
        <v>1</v>
      </c>
    </row>
    <row r="591" spans="1:12">
      <c r="A591" s="313"/>
      <c r="B591" s="313"/>
      <c r="C591" s="313"/>
      <c r="D591" s="313"/>
      <c r="E591" s="313"/>
      <c r="F591" s="313"/>
      <c r="G591" s="283" t="s">
        <v>351</v>
      </c>
      <c r="H591" s="284"/>
      <c r="I591" s="14">
        <v>4</v>
      </c>
      <c r="J591" s="14"/>
      <c r="K591" s="15"/>
      <c r="L591" s="34">
        <f t="shared" si="12"/>
        <v>4</v>
      </c>
    </row>
    <row r="592" spans="1:12">
      <c r="A592" s="313"/>
      <c r="B592" s="313"/>
      <c r="C592" s="313"/>
      <c r="D592" s="313"/>
      <c r="E592" s="313"/>
      <c r="F592" s="313"/>
      <c r="G592" s="283" t="s">
        <v>352</v>
      </c>
      <c r="H592" s="284"/>
      <c r="I592" s="14">
        <v>4</v>
      </c>
      <c r="J592" s="14"/>
      <c r="K592" s="15"/>
      <c r="L592" s="34">
        <f t="shared" si="12"/>
        <v>4</v>
      </c>
    </row>
    <row r="593" spans="1:12">
      <c r="A593" s="313"/>
      <c r="B593" s="313"/>
      <c r="C593" s="313"/>
      <c r="D593" s="313"/>
      <c r="E593" s="313"/>
      <c r="F593" s="313"/>
      <c r="G593" s="283" t="s">
        <v>353</v>
      </c>
      <c r="H593" s="284"/>
      <c r="I593" s="14">
        <v>1</v>
      </c>
      <c r="J593" s="14"/>
      <c r="K593" s="15"/>
      <c r="L593" s="34">
        <f t="shared" si="12"/>
        <v>1</v>
      </c>
    </row>
    <row r="594" spans="1:12">
      <c r="A594" s="313"/>
      <c r="B594" s="313"/>
      <c r="C594" s="313"/>
      <c r="D594" s="313"/>
      <c r="E594" s="313"/>
      <c r="F594" s="313"/>
      <c r="G594" s="283" t="s">
        <v>354</v>
      </c>
      <c r="H594" s="284"/>
      <c r="I594" s="14">
        <v>1</v>
      </c>
      <c r="J594" s="14"/>
      <c r="K594" s="15"/>
      <c r="L594" s="34">
        <f t="shared" si="12"/>
        <v>1</v>
      </c>
    </row>
    <row r="595" spans="1:12">
      <c r="A595" s="313"/>
      <c r="B595" s="313"/>
      <c r="C595" s="313"/>
      <c r="D595" s="313"/>
      <c r="E595" s="313"/>
      <c r="F595" s="313"/>
      <c r="G595" s="283" t="s">
        <v>313</v>
      </c>
      <c r="H595" s="284"/>
      <c r="I595" s="14">
        <v>1</v>
      </c>
      <c r="J595" s="14"/>
      <c r="K595" s="15"/>
      <c r="L595" s="34">
        <f t="shared" si="12"/>
        <v>1</v>
      </c>
    </row>
    <row r="596" spans="1:12">
      <c r="A596" s="313"/>
      <c r="B596" s="313"/>
      <c r="C596" s="313"/>
      <c r="D596" s="313"/>
      <c r="E596" s="313"/>
      <c r="F596" s="313"/>
      <c r="G596" s="283" t="s">
        <v>355</v>
      </c>
      <c r="H596" s="284"/>
      <c r="I596" s="14">
        <v>1</v>
      </c>
      <c r="J596" s="14"/>
      <c r="K596" s="15"/>
      <c r="L596" s="34">
        <f t="shared" si="12"/>
        <v>1</v>
      </c>
    </row>
    <row r="597" spans="1:12">
      <c r="A597" s="313"/>
      <c r="B597" s="313"/>
      <c r="C597" s="313"/>
      <c r="D597" s="313"/>
      <c r="E597" s="313"/>
      <c r="F597" s="313"/>
      <c r="G597" s="283" t="s">
        <v>356</v>
      </c>
      <c r="H597" s="284"/>
      <c r="I597" s="14">
        <v>1</v>
      </c>
      <c r="J597" s="14"/>
      <c r="K597" s="15"/>
      <c r="L597" s="34">
        <f t="shared" si="12"/>
        <v>1</v>
      </c>
    </row>
    <row r="598" spans="1:12">
      <c r="A598" s="313"/>
      <c r="B598" s="313"/>
      <c r="C598" s="313"/>
      <c r="D598" s="313"/>
      <c r="E598" s="313"/>
      <c r="F598" s="313"/>
      <c r="G598" s="283" t="s">
        <v>357</v>
      </c>
      <c r="H598" s="284"/>
      <c r="I598" s="14">
        <v>4</v>
      </c>
      <c r="J598" s="14"/>
      <c r="K598" s="15"/>
      <c r="L598" s="34">
        <f t="shared" si="12"/>
        <v>4</v>
      </c>
    </row>
    <row r="599" spans="1:12">
      <c r="A599" s="313"/>
      <c r="B599" s="313"/>
      <c r="C599" s="313"/>
      <c r="D599" s="313"/>
      <c r="E599" s="313"/>
      <c r="F599" s="313"/>
      <c r="G599" s="283" t="s">
        <v>358</v>
      </c>
      <c r="H599" s="284"/>
      <c r="I599" s="14">
        <v>1</v>
      </c>
      <c r="J599" s="14"/>
      <c r="K599" s="15"/>
      <c r="L599" s="34">
        <f t="shared" si="12"/>
        <v>1</v>
      </c>
    </row>
    <row r="600" spans="1:12">
      <c r="A600" s="313"/>
      <c r="B600" s="313"/>
      <c r="C600" s="313"/>
      <c r="D600" s="313"/>
      <c r="E600" s="313"/>
      <c r="F600" s="313"/>
      <c r="G600" s="283" t="s">
        <v>359</v>
      </c>
      <c r="H600" s="284"/>
      <c r="I600" s="14">
        <v>1</v>
      </c>
      <c r="J600" s="14"/>
      <c r="K600" s="15"/>
      <c r="L600" s="34">
        <f t="shared" si="12"/>
        <v>1</v>
      </c>
    </row>
    <row r="601" spans="1:12">
      <c r="A601" s="313"/>
      <c r="B601" s="313"/>
      <c r="C601" s="313"/>
      <c r="D601" s="313"/>
      <c r="E601" s="313"/>
      <c r="F601" s="313"/>
      <c r="G601" s="283" t="s">
        <v>360</v>
      </c>
      <c r="H601" s="284"/>
      <c r="I601" s="14">
        <v>1</v>
      </c>
      <c r="J601" s="14"/>
      <c r="K601" s="15"/>
      <c r="L601" s="34">
        <f t="shared" si="12"/>
        <v>1</v>
      </c>
    </row>
    <row r="602" spans="1:12">
      <c r="A602" s="313"/>
      <c r="B602" s="313"/>
      <c r="C602" s="313"/>
      <c r="D602" s="313"/>
      <c r="E602" s="313"/>
      <c r="F602" s="313"/>
      <c r="G602" s="283" t="s">
        <v>361</v>
      </c>
      <c r="H602" s="284"/>
      <c r="I602" s="14">
        <v>1</v>
      </c>
      <c r="J602" s="14"/>
      <c r="K602" s="15"/>
      <c r="L602" s="34">
        <f t="shared" si="12"/>
        <v>1</v>
      </c>
    </row>
    <row r="603" spans="1:12">
      <c r="A603" s="313"/>
      <c r="B603" s="313"/>
      <c r="C603" s="313"/>
      <c r="D603" s="313"/>
      <c r="E603" s="313"/>
      <c r="F603" s="313"/>
      <c r="G603" s="283" t="s">
        <v>362</v>
      </c>
      <c r="H603" s="284"/>
      <c r="I603" s="14">
        <v>1</v>
      </c>
      <c r="J603" s="14"/>
      <c r="K603" s="15"/>
      <c r="L603" s="34">
        <f t="shared" si="12"/>
        <v>1</v>
      </c>
    </row>
    <row r="604" spans="1:12">
      <c r="A604" s="313"/>
      <c r="B604" s="313"/>
      <c r="C604" s="313"/>
      <c r="D604" s="313"/>
      <c r="E604" s="313"/>
      <c r="F604" s="313"/>
      <c r="G604" s="283" t="s">
        <v>363</v>
      </c>
      <c r="H604" s="284"/>
      <c r="I604" s="14">
        <v>1</v>
      </c>
      <c r="J604" s="14"/>
      <c r="K604" s="15"/>
      <c r="L604" s="34">
        <f t="shared" si="12"/>
        <v>1</v>
      </c>
    </row>
    <row r="605" spans="1:12" ht="18">
      <c r="A605" s="313"/>
      <c r="B605" s="313"/>
      <c r="C605" s="313"/>
      <c r="D605" s="313"/>
      <c r="E605" s="313"/>
      <c r="F605" s="313"/>
      <c r="G605" s="17" t="s">
        <v>59</v>
      </c>
      <c r="H605" s="3"/>
      <c r="I605" s="3"/>
      <c r="J605" s="3"/>
      <c r="K605" s="3"/>
      <c r="L605" s="9">
        <f>SUM(L571:L604)</f>
        <v>48</v>
      </c>
    </row>
    <row r="607" spans="1:12" ht="18">
      <c r="A607" s="308" t="s">
        <v>50</v>
      </c>
      <c r="B607" s="308"/>
      <c r="C607" s="308"/>
      <c r="D607" s="308"/>
      <c r="E607" s="308"/>
      <c r="F607" s="308"/>
      <c r="G607" s="308"/>
      <c r="H607" s="308"/>
      <c r="I607" s="308"/>
      <c r="J607" s="308"/>
      <c r="K607" s="308"/>
      <c r="L607" s="308"/>
    </row>
    <row r="608" spans="1:12">
      <c r="A608" s="5">
        <f>+PRESUPUESTO!A37</f>
        <v>10</v>
      </c>
      <c r="B608" s="309" t="str">
        <f>+PRESUPUESTO!B37</f>
        <v>PUERTAS Y VENTANAS</v>
      </c>
      <c r="C608" s="310"/>
      <c r="D608" s="310"/>
      <c r="E608" s="310"/>
      <c r="F608" s="310"/>
      <c r="G608" s="310"/>
      <c r="H608" s="310"/>
      <c r="I608" s="310"/>
      <c r="J608" s="310"/>
      <c r="K608" s="310"/>
      <c r="L608" s="311"/>
    </row>
    <row r="610" spans="1:12">
      <c r="A610" s="6" t="s">
        <v>51</v>
      </c>
      <c r="B610" s="285" t="s">
        <v>7</v>
      </c>
      <c r="C610" s="285"/>
      <c r="D610" s="285"/>
      <c r="E610" s="285"/>
      <c r="F610" s="7" t="s">
        <v>9</v>
      </c>
      <c r="G610" s="286" t="s">
        <v>52</v>
      </c>
      <c r="H610" s="287"/>
      <c r="I610" s="287"/>
      <c r="J610" s="287"/>
      <c r="K610" s="287"/>
      <c r="L610" s="288"/>
    </row>
    <row r="611" spans="1:12">
      <c r="A611" s="289">
        <f>+PRESUPUESTO!A39</f>
        <v>10.199999999999999</v>
      </c>
      <c r="B611" s="290" t="str">
        <f>+PRESUPUESTO!B39</f>
        <v>Desintalación, suministro e instalación de Puertas entamboradas (incluye cerraduras, visagras y acabado)</v>
      </c>
      <c r="C611" s="291"/>
      <c r="D611" s="291"/>
      <c r="E611" s="292"/>
      <c r="F611" s="299" t="str">
        <f>+PRESUPUESTO!C39</f>
        <v>und</v>
      </c>
      <c r="G611" s="300" t="s">
        <v>53</v>
      </c>
      <c r="H611" s="10" t="s">
        <v>60</v>
      </c>
      <c r="I611" s="11" t="s">
        <v>54</v>
      </c>
      <c r="J611" s="11" t="s">
        <v>55</v>
      </c>
      <c r="K611" s="11" t="s">
        <v>56</v>
      </c>
      <c r="L611" s="303" t="s">
        <v>57</v>
      </c>
    </row>
    <row r="612" spans="1:12">
      <c r="A612" s="289"/>
      <c r="B612" s="293"/>
      <c r="C612" s="294"/>
      <c r="D612" s="294"/>
      <c r="E612" s="295"/>
      <c r="F612" s="299"/>
      <c r="G612" s="301"/>
      <c r="H612" s="8" t="s">
        <v>61</v>
      </c>
      <c r="I612" s="8" t="s">
        <v>2</v>
      </c>
      <c r="J612" s="8" t="s">
        <v>298</v>
      </c>
      <c r="K612" s="12" t="s">
        <v>299</v>
      </c>
      <c r="L612" s="304"/>
    </row>
    <row r="613" spans="1:12">
      <c r="A613" s="289"/>
      <c r="B613" s="296"/>
      <c r="C613" s="297"/>
      <c r="D613" s="297"/>
      <c r="E613" s="298"/>
      <c r="F613" s="299"/>
      <c r="G613" s="302"/>
      <c r="H613" s="13"/>
      <c r="I613" s="14"/>
      <c r="J613" s="14"/>
      <c r="K613" s="15"/>
      <c r="L613" s="305"/>
    </row>
    <row r="614" spans="1:12">
      <c r="A614" s="312" t="s">
        <v>58</v>
      </c>
      <c r="B614" s="312"/>
      <c r="C614" s="312"/>
      <c r="D614" s="312"/>
      <c r="E614" s="312"/>
      <c r="F614" s="312"/>
      <c r="G614" s="16"/>
      <c r="H614" s="13"/>
      <c r="I614" s="14"/>
      <c r="J614" s="14"/>
      <c r="K614" s="15"/>
      <c r="L614" s="34"/>
    </row>
    <row r="615" spans="1:12">
      <c r="A615" s="313"/>
      <c r="B615" s="313"/>
      <c r="C615" s="313"/>
      <c r="D615" s="313"/>
      <c r="E615" s="313"/>
      <c r="F615" s="313"/>
      <c r="G615" s="283" t="s">
        <v>366</v>
      </c>
      <c r="H615" s="284"/>
      <c r="I615" s="14">
        <v>1</v>
      </c>
      <c r="J615" s="14"/>
      <c r="K615" s="15"/>
      <c r="L615" s="34">
        <f>+I615</f>
        <v>1</v>
      </c>
    </row>
    <row r="616" spans="1:12">
      <c r="A616" s="313"/>
      <c r="B616" s="313"/>
      <c r="C616" s="313"/>
      <c r="D616" s="313"/>
      <c r="E616" s="313"/>
      <c r="F616" s="313"/>
      <c r="G616" s="283" t="s">
        <v>367</v>
      </c>
      <c r="H616" s="284"/>
      <c r="I616" s="14">
        <v>1</v>
      </c>
      <c r="J616" s="14"/>
      <c r="K616" s="15"/>
      <c r="L616" s="34">
        <f t="shared" ref="L616:L619" si="13">+I616</f>
        <v>1</v>
      </c>
    </row>
    <row r="617" spans="1:12">
      <c r="A617" s="313"/>
      <c r="B617" s="313"/>
      <c r="C617" s="313"/>
      <c r="D617" s="313"/>
      <c r="E617" s="313"/>
      <c r="F617" s="313"/>
      <c r="G617" s="283" t="s">
        <v>368</v>
      </c>
      <c r="H617" s="284"/>
      <c r="I617" s="14">
        <v>1</v>
      </c>
      <c r="J617" s="14"/>
      <c r="K617" s="15"/>
      <c r="L617" s="34">
        <f t="shared" si="13"/>
        <v>1</v>
      </c>
    </row>
    <row r="618" spans="1:12">
      <c r="A618" s="313"/>
      <c r="B618" s="313"/>
      <c r="C618" s="313"/>
      <c r="D618" s="313"/>
      <c r="E618" s="313"/>
      <c r="F618" s="313"/>
      <c r="G618" s="283" t="s">
        <v>369</v>
      </c>
      <c r="H618" s="284"/>
      <c r="I618" s="14">
        <v>1</v>
      </c>
      <c r="J618" s="14"/>
      <c r="K618" s="15"/>
      <c r="L618" s="34">
        <f t="shared" si="13"/>
        <v>1</v>
      </c>
    </row>
    <row r="619" spans="1:12">
      <c r="A619" s="313"/>
      <c r="B619" s="313"/>
      <c r="C619" s="313"/>
      <c r="D619" s="313"/>
      <c r="E619" s="313"/>
      <c r="F619" s="313"/>
      <c r="G619" s="283" t="s">
        <v>370</v>
      </c>
      <c r="H619" s="284"/>
      <c r="I619" s="14">
        <v>3</v>
      </c>
      <c r="J619" s="14"/>
      <c r="K619" s="15"/>
      <c r="L619" s="34">
        <f t="shared" si="13"/>
        <v>3</v>
      </c>
    </row>
    <row r="620" spans="1:12">
      <c r="A620" s="313"/>
      <c r="B620" s="313"/>
      <c r="C620" s="313"/>
      <c r="D620" s="313"/>
      <c r="E620" s="313"/>
      <c r="F620" s="313"/>
      <c r="G620" s="283"/>
      <c r="H620" s="284"/>
      <c r="I620" s="14"/>
      <c r="J620" s="14"/>
      <c r="K620" s="15"/>
      <c r="L620" s="34"/>
    </row>
    <row r="621" spans="1:12">
      <c r="A621" s="313"/>
      <c r="B621" s="313"/>
      <c r="C621" s="313"/>
      <c r="D621" s="313"/>
      <c r="E621" s="313"/>
      <c r="F621" s="313"/>
      <c r="G621" s="283"/>
      <c r="H621" s="284"/>
      <c r="I621" s="14"/>
      <c r="J621" s="14"/>
      <c r="K621" s="15"/>
      <c r="L621" s="34"/>
    </row>
    <row r="622" spans="1:12">
      <c r="A622" s="313"/>
      <c r="B622" s="313"/>
      <c r="C622" s="313"/>
      <c r="D622" s="313"/>
      <c r="E622" s="313"/>
      <c r="F622" s="313"/>
      <c r="G622" s="283"/>
      <c r="H622" s="284"/>
      <c r="I622" s="14"/>
      <c r="J622" s="14"/>
      <c r="K622" s="15"/>
      <c r="L622" s="34"/>
    </row>
    <row r="623" spans="1:12">
      <c r="A623" s="313"/>
      <c r="B623" s="313"/>
      <c r="C623" s="313"/>
      <c r="D623" s="313"/>
      <c r="E623" s="313"/>
      <c r="F623" s="313"/>
      <c r="G623" s="283"/>
      <c r="H623" s="284"/>
      <c r="I623" s="14"/>
      <c r="J623" s="14"/>
      <c r="K623" s="15"/>
      <c r="L623" s="34"/>
    </row>
    <row r="624" spans="1:12">
      <c r="A624" s="313"/>
      <c r="B624" s="313"/>
      <c r="C624" s="313"/>
      <c r="D624" s="313"/>
      <c r="E624" s="313"/>
      <c r="F624" s="313"/>
      <c r="G624" s="283"/>
      <c r="H624" s="284"/>
      <c r="I624" s="14"/>
      <c r="J624" s="14"/>
      <c r="K624" s="15"/>
      <c r="L624" s="34"/>
    </row>
    <row r="625" spans="1:12">
      <c r="A625" s="313"/>
      <c r="B625" s="313"/>
      <c r="C625" s="313"/>
      <c r="D625" s="313"/>
      <c r="E625" s="313"/>
      <c r="F625" s="313"/>
      <c r="G625" s="283"/>
      <c r="H625" s="284"/>
      <c r="I625" s="14"/>
      <c r="J625" s="14"/>
      <c r="K625" s="15"/>
      <c r="L625" s="34"/>
    </row>
    <row r="626" spans="1:12">
      <c r="A626" s="313"/>
      <c r="B626" s="313"/>
      <c r="C626" s="313"/>
      <c r="D626" s="313"/>
      <c r="E626" s="313"/>
      <c r="F626" s="313"/>
      <c r="G626" s="283"/>
      <c r="H626" s="284"/>
      <c r="I626" s="14"/>
      <c r="J626" s="14"/>
      <c r="K626" s="15"/>
      <c r="L626" s="34"/>
    </row>
    <row r="627" spans="1:12">
      <c r="A627" s="313"/>
      <c r="B627" s="313"/>
      <c r="C627" s="313"/>
      <c r="D627" s="313"/>
      <c r="E627" s="313"/>
      <c r="F627" s="313"/>
      <c r="G627" s="283"/>
      <c r="H627" s="284"/>
      <c r="I627" s="14"/>
      <c r="J627" s="14"/>
      <c r="K627" s="15"/>
      <c r="L627" s="34"/>
    </row>
    <row r="628" spans="1:12">
      <c r="A628" s="313"/>
      <c r="B628" s="313"/>
      <c r="C628" s="313"/>
      <c r="D628" s="313"/>
      <c r="E628" s="313"/>
      <c r="F628" s="313"/>
      <c r="G628" s="283"/>
      <c r="H628" s="284"/>
      <c r="I628" s="14"/>
      <c r="J628" s="14"/>
      <c r="K628" s="15"/>
      <c r="L628" s="34"/>
    </row>
    <row r="629" spans="1:12">
      <c r="A629" s="313"/>
      <c r="B629" s="313"/>
      <c r="C629" s="313"/>
      <c r="D629" s="313"/>
      <c r="E629" s="313"/>
      <c r="F629" s="313"/>
      <c r="G629" s="283"/>
      <c r="H629" s="284"/>
      <c r="I629" s="14"/>
      <c r="J629" s="14"/>
      <c r="K629" s="15"/>
      <c r="L629" s="34"/>
    </row>
    <row r="630" spans="1:12">
      <c r="A630" s="313"/>
      <c r="B630" s="313"/>
      <c r="C630" s="313"/>
      <c r="D630" s="313"/>
      <c r="E630" s="313"/>
      <c r="F630" s="313"/>
      <c r="G630" s="283"/>
      <c r="H630" s="284"/>
      <c r="I630" s="14"/>
      <c r="J630" s="14"/>
      <c r="K630" s="15"/>
      <c r="L630" s="34"/>
    </row>
    <row r="631" spans="1:12" ht="18">
      <c r="A631" s="313"/>
      <c r="B631" s="313"/>
      <c r="C631" s="313"/>
      <c r="D631" s="313"/>
      <c r="E631" s="313"/>
      <c r="F631" s="313"/>
      <c r="G631" s="17" t="s">
        <v>59</v>
      </c>
      <c r="H631" s="3"/>
      <c r="I631" s="3"/>
      <c r="J631" s="3"/>
      <c r="K631" s="3"/>
      <c r="L631" s="9">
        <f>SUM(L614:L630)</f>
        <v>7</v>
      </c>
    </row>
    <row r="633" spans="1:12" ht="18">
      <c r="A633" s="308" t="s">
        <v>50</v>
      </c>
      <c r="B633" s="308"/>
      <c r="C633" s="308"/>
      <c r="D633" s="308"/>
      <c r="E633" s="308"/>
      <c r="F633" s="308"/>
      <c r="G633" s="308"/>
      <c r="H633" s="308"/>
      <c r="I633" s="308"/>
      <c r="J633" s="308"/>
      <c r="K633" s="308"/>
      <c r="L633" s="308"/>
    </row>
    <row r="634" spans="1:12">
      <c r="A634" s="5">
        <f>+PRESUPUESTO!A37</f>
        <v>10</v>
      </c>
      <c r="B634" s="309" t="str">
        <f>+PRESUPUESTO!B37</f>
        <v>PUERTAS Y VENTANAS</v>
      </c>
      <c r="C634" s="310"/>
      <c r="D634" s="310"/>
      <c r="E634" s="310"/>
      <c r="F634" s="310"/>
      <c r="G634" s="310"/>
      <c r="H634" s="310"/>
      <c r="I634" s="310"/>
      <c r="J634" s="310"/>
      <c r="K634" s="310"/>
      <c r="L634" s="311"/>
    </row>
    <row r="636" spans="1:12">
      <c r="A636" s="6" t="s">
        <v>51</v>
      </c>
      <c r="B636" s="285" t="s">
        <v>7</v>
      </c>
      <c r="C636" s="285"/>
      <c r="D636" s="285"/>
      <c r="E636" s="285"/>
      <c r="F636" s="7" t="s">
        <v>9</v>
      </c>
      <c r="G636" s="286" t="s">
        <v>52</v>
      </c>
      <c r="H636" s="287"/>
      <c r="I636" s="287"/>
      <c r="J636" s="287"/>
      <c r="K636" s="287"/>
      <c r="L636" s="288"/>
    </row>
    <row r="637" spans="1:12">
      <c r="A637" s="289">
        <f>+PRESUPUESTO!A40</f>
        <v>10.3</v>
      </c>
      <c r="B637" s="290" t="str">
        <f>+PRESUPUESTO!B40</f>
        <v>Mantenimiento de ventanas en vidrio (incluye polarizado)</v>
      </c>
      <c r="C637" s="291"/>
      <c r="D637" s="291"/>
      <c r="E637" s="292"/>
      <c r="F637" s="299" t="str">
        <f>+PRESUPUESTO!C40</f>
        <v>m2</v>
      </c>
      <c r="G637" s="300" t="s">
        <v>53</v>
      </c>
      <c r="H637" s="10" t="s">
        <v>60</v>
      </c>
      <c r="I637" s="11" t="s">
        <v>54</v>
      </c>
      <c r="J637" s="11" t="s">
        <v>55</v>
      </c>
      <c r="K637" s="11" t="s">
        <v>56</v>
      </c>
      <c r="L637" s="303" t="s">
        <v>57</v>
      </c>
    </row>
    <row r="638" spans="1:12">
      <c r="A638" s="289"/>
      <c r="B638" s="293"/>
      <c r="C638" s="294"/>
      <c r="D638" s="294"/>
      <c r="E638" s="295"/>
      <c r="F638" s="299"/>
      <c r="G638" s="301"/>
      <c r="H638" s="8" t="s">
        <v>61</v>
      </c>
      <c r="I638" s="8" t="s">
        <v>2</v>
      </c>
      <c r="J638" s="8" t="s">
        <v>298</v>
      </c>
      <c r="K638" s="12" t="s">
        <v>299</v>
      </c>
      <c r="L638" s="304"/>
    </row>
    <row r="639" spans="1:12">
      <c r="A639" s="289"/>
      <c r="B639" s="296"/>
      <c r="C639" s="297"/>
      <c r="D639" s="297"/>
      <c r="E639" s="298"/>
      <c r="F639" s="299"/>
      <c r="G639" s="302"/>
      <c r="H639" s="13"/>
      <c r="I639" s="14"/>
      <c r="J639" s="14"/>
      <c r="K639" s="15"/>
      <c r="L639" s="305"/>
    </row>
    <row r="640" spans="1:12">
      <c r="A640" s="312" t="s">
        <v>58</v>
      </c>
      <c r="B640" s="312"/>
      <c r="C640" s="312"/>
      <c r="D640" s="312"/>
      <c r="E640" s="312"/>
      <c r="F640" s="312"/>
      <c r="G640" s="16"/>
      <c r="H640" s="13"/>
      <c r="I640" s="14"/>
      <c r="J640" s="14"/>
      <c r="K640" s="15"/>
      <c r="L640" s="34"/>
    </row>
    <row r="641" spans="1:13">
      <c r="A641" s="313"/>
      <c r="B641" s="313"/>
      <c r="C641" s="313"/>
      <c r="D641" s="313"/>
      <c r="E641" s="313"/>
      <c r="F641" s="313"/>
      <c r="G641" s="283" t="s">
        <v>371</v>
      </c>
      <c r="H641" s="284"/>
      <c r="I641" s="14">
        <f>1.94*1.9*9+1.9*1.6*8+6.6*2.1*4+6.6*5.35*1+10.5*4.1*1+11.7*4.3*1+2.95*4.28*4+2.95*4.28*4+2.95*4.28*4+1.74*2.34*1+0.9*0.9*9+1.82*0.5*6+0.6*0.6*17+6.45*2.43*1+2.43*4.9*1+4.65*2.43*1+4.64*2.43*1+3.63*2*1+1.49*2*1+2.22*2*1+3.7*2.2*1+1.65*2.62*1+6.61*2.8*1+25*3*1+3*3*1+25*3*1-M641</f>
        <v>325.22483972738411</v>
      </c>
      <c r="J641" s="14"/>
      <c r="K641" s="15"/>
      <c r="L641" s="34">
        <f>+I641</f>
        <v>325.22483972738411</v>
      </c>
      <c r="M641">
        <v>345.63896027261586</v>
      </c>
    </row>
    <row r="642" spans="1:13">
      <c r="A642" s="313"/>
      <c r="B642" s="313"/>
      <c r="C642" s="313"/>
      <c r="D642" s="313"/>
      <c r="E642" s="313"/>
      <c r="F642" s="313"/>
      <c r="G642" s="283"/>
      <c r="H642" s="284"/>
      <c r="I642" s="14"/>
      <c r="J642" s="14"/>
      <c r="K642" s="15"/>
      <c r="L642" s="34"/>
    </row>
    <row r="643" spans="1:13">
      <c r="A643" s="313"/>
      <c r="B643" s="313"/>
      <c r="C643" s="313"/>
      <c r="D643" s="313"/>
      <c r="E643" s="313"/>
      <c r="F643" s="313"/>
      <c r="G643" s="283"/>
      <c r="H643" s="284"/>
      <c r="I643" s="14"/>
      <c r="J643" s="14"/>
      <c r="K643" s="15"/>
      <c r="L643" s="34"/>
    </row>
    <row r="644" spans="1:13">
      <c r="A644" s="313"/>
      <c r="B644" s="313"/>
      <c r="C644" s="313"/>
      <c r="D644" s="313"/>
      <c r="E644" s="313"/>
      <c r="F644" s="313"/>
      <c r="G644" s="283"/>
      <c r="H644" s="284"/>
      <c r="I644" s="14"/>
      <c r="J644" s="14"/>
      <c r="K644" s="15"/>
      <c r="L644" s="34"/>
    </row>
    <row r="645" spans="1:13">
      <c r="A645" s="313"/>
      <c r="B645" s="313"/>
      <c r="C645" s="313"/>
      <c r="D645" s="313"/>
      <c r="E645" s="313"/>
      <c r="F645" s="313"/>
      <c r="G645" s="283"/>
      <c r="H645" s="284"/>
      <c r="I645" s="14"/>
      <c r="J645" s="14"/>
      <c r="K645" s="15"/>
      <c r="L645" s="34"/>
    </row>
    <row r="646" spans="1:13">
      <c r="A646" s="313"/>
      <c r="B646" s="313"/>
      <c r="C646" s="313"/>
      <c r="D646" s="313"/>
      <c r="E646" s="313"/>
      <c r="F646" s="313"/>
      <c r="G646" s="283"/>
      <c r="H646" s="284"/>
      <c r="I646" s="14"/>
      <c r="J646" s="14"/>
      <c r="K646" s="15"/>
      <c r="L646" s="34"/>
    </row>
    <row r="647" spans="1:13">
      <c r="A647" s="313"/>
      <c r="B647" s="313"/>
      <c r="C647" s="313"/>
      <c r="D647" s="313"/>
      <c r="E647" s="313"/>
      <c r="F647" s="313"/>
      <c r="G647" s="283"/>
      <c r="H647" s="284"/>
      <c r="I647" s="14"/>
      <c r="J647" s="14"/>
      <c r="K647" s="15"/>
      <c r="L647" s="34"/>
    </row>
    <row r="648" spans="1:13">
      <c r="A648" s="313"/>
      <c r="B648" s="313"/>
      <c r="C648" s="313"/>
      <c r="D648" s="313"/>
      <c r="E648" s="313"/>
      <c r="F648" s="313"/>
      <c r="G648" s="283"/>
      <c r="H648" s="284"/>
      <c r="I648" s="14"/>
      <c r="J648" s="14"/>
      <c r="K648" s="15"/>
      <c r="L648" s="34"/>
    </row>
    <row r="649" spans="1:13">
      <c r="A649" s="313"/>
      <c r="B649" s="313"/>
      <c r="C649" s="313"/>
      <c r="D649" s="313"/>
      <c r="E649" s="313"/>
      <c r="F649" s="313"/>
      <c r="G649" s="283"/>
      <c r="H649" s="284"/>
      <c r="I649" s="14"/>
      <c r="J649" s="14"/>
      <c r="K649" s="15"/>
      <c r="L649" s="34"/>
    </row>
    <row r="650" spans="1:13">
      <c r="A650" s="313"/>
      <c r="B650" s="313"/>
      <c r="C650" s="313"/>
      <c r="D650" s="313"/>
      <c r="E650" s="313"/>
      <c r="F650" s="313"/>
      <c r="G650" s="283"/>
      <c r="H650" s="284"/>
      <c r="I650" s="14"/>
      <c r="J650" s="14"/>
      <c r="K650" s="15"/>
      <c r="L650" s="34"/>
    </row>
    <row r="651" spans="1:13">
      <c r="A651" s="313"/>
      <c r="B651" s="313"/>
      <c r="C651" s="313"/>
      <c r="D651" s="313"/>
      <c r="E651" s="313"/>
      <c r="F651" s="313"/>
      <c r="G651" s="283"/>
      <c r="H651" s="284"/>
      <c r="I651" s="14"/>
      <c r="J651" s="14"/>
      <c r="K651" s="15"/>
      <c r="L651" s="34"/>
    </row>
    <row r="652" spans="1:13">
      <c r="A652" s="313"/>
      <c r="B652" s="313"/>
      <c r="C652" s="313"/>
      <c r="D652" s="313"/>
      <c r="E652" s="313"/>
      <c r="F652" s="313"/>
      <c r="G652" s="283"/>
      <c r="H652" s="284"/>
      <c r="I652" s="14"/>
      <c r="J652" s="14"/>
      <c r="K652" s="15"/>
      <c r="L652" s="34"/>
    </row>
    <row r="653" spans="1:13">
      <c r="A653" s="313"/>
      <c r="B653" s="313"/>
      <c r="C653" s="313"/>
      <c r="D653" s="313"/>
      <c r="E653" s="313"/>
      <c r="F653" s="313"/>
      <c r="G653" s="283"/>
      <c r="H653" s="284"/>
      <c r="I653" s="14"/>
      <c r="J653" s="14"/>
      <c r="K653" s="15"/>
      <c r="L653" s="34"/>
    </row>
    <row r="654" spans="1:13">
      <c r="A654" s="313"/>
      <c r="B654" s="313"/>
      <c r="C654" s="313"/>
      <c r="D654" s="313"/>
      <c r="E654" s="313"/>
      <c r="F654" s="313"/>
      <c r="G654" s="283"/>
      <c r="H654" s="284"/>
      <c r="I654" s="14"/>
      <c r="J654" s="14"/>
      <c r="K654" s="15"/>
      <c r="L654" s="34"/>
    </row>
    <row r="655" spans="1:13">
      <c r="A655" s="313"/>
      <c r="B655" s="313"/>
      <c r="C655" s="313"/>
      <c r="D655" s="313"/>
      <c r="E655" s="313"/>
      <c r="F655" s="313"/>
      <c r="G655" s="283"/>
      <c r="H655" s="284"/>
      <c r="I655" s="14"/>
      <c r="J655" s="14"/>
      <c r="K655" s="15"/>
      <c r="L655" s="34"/>
    </row>
    <row r="656" spans="1:13">
      <c r="A656" s="313"/>
      <c r="B656" s="313"/>
      <c r="C656" s="313"/>
      <c r="D656" s="313"/>
      <c r="E656" s="313"/>
      <c r="F656" s="313"/>
      <c r="G656" s="283"/>
      <c r="H656" s="284"/>
      <c r="I656" s="14"/>
      <c r="J656" s="14"/>
      <c r="K656" s="15"/>
      <c r="L656" s="34"/>
    </row>
    <row r="657" spans="1:12" ht="18">
      <c r="A657" s="313"/>
      <c r="B657" s="313"/>
      <c r="C657" s="313"/>
      <c r="D657" s="313"/>
      <c r="E657" s="313"/>
      <c r="F657" s="313"/>
      <c r="G657" s="17" t="s">
        <v>59</v>
      </c>
      <c r="H657" s="3"/>
      <c r="I657" s="3"/>
      <c r="J657" s="3"/>
      <c r="K657" s="3"/>
      <c r="L657" s="9">
        <f>SUM(L640:L656)</f>
        <v>325.22483972738411</v>
      </c>
    </row>
    <row r="659" spans="1:12" ht="18">
      <c r="A659" s="308" t="s">
        <v>50</v>
      </c>
      <c r="B659" s="308"/>
      <c r="C659" s="308"/>
      <c r="D659" s="308"/>
      <c r="E659" s="308"/>
      <c r="F659" s="308"/>
      <c r="G659" s="308"/>
      <c r="H659" s="308"/>
      <c r="I659" s="308"/>
      <c r="J659" s="308"/>
      <c r="K659" s="308"/>
      <c r="L659" s="308"/>
    </row>
    <row r="660" spans="1:12">
      <c r="A660" s="5">
        <f>+PRESUPUESTO!A37</f>
        <v>10</v>
      </c>
      <c r="B660" s="309" t="str">
        <f>+PRESUPUESTO!B37</f>
        <v>PUERTAS Y VENTANAS</v>
      </c>
      <c r="C660" s="310"/>
      <c r="D660" s="310"/>
      <c r="E660" s="310"/>
      <c r="F660" s="310"/>
      <c r="G660" s="310"/>
      <c r="H660" s="310"/>
      <c r="I660" s="310"/>
      <c r="J660" s="310"/>
      <c r="K660" s="310"/>
      <c r="L660" s="311"/>
    </row>
    <row r="662" spans="1:12">
      <c r="A662" s="6" t="s">
        <v>51</v>
      </c>
      <c r="B662" s="285" t="s">
        <v>7</v>
      </c>
      <c r="C662" s="285"/>
      <c r="D662" s="285"/>
      <c r="E662" s="285"/>
      <c r="F662" s="7" t="s">
        <v>9</v>
      </c>
      <c r="G662" s="286" t="s">
        <v>52</v>
      </c>
      <c r="H662" s="287"/>
      <c r="I662" s="287"/>
      <c r="J662" s="287"/>
      <c r="K662" s="287"/>
      <c r="L662" s="288"/>
    </row>
    <row r="663" spans="1:12">
      <c r="A663" s="289">
        <f>+PRESUPUESTO!A41</f>
        <v>10.4</v>
      </c>
      <c r="B663" s="290" t="str">
        <f>+PRESUPUESTO!B41</f>
        <v>Mantenimiento de puerta metalica incluye cerradura, visagras, acabado</v>
      </c>
      <c r="C663" s="291"/>
      <c r="D663" s="291"/>
      <c r="E663" s="292"/>
      <c r="F663" s="299" t="str">
        <f>+PRESUPUESTO!C41</f>
        <v>und</v>
      </c>
      <c r="G663" s="300" t="s">
        <v>53</v>
      </c>
      <c r="H663" s="10" t="s">
        <v>60</v>
      </c>
      <c r="I663" s="11" t="s">
        <v>54</v>
      </c>
      <c r="J663" s="11" t="s">
        <v>55</v>
      </c>
      <c r="K663" s="11" t="s">
        <v>56</v>
      </c>
      <c r="L663" s="303" t="s">
        <v>57</v>
      </c>
    </row>
    <row r="664" spans="1:12">
      <c r="A664" s="289"/>
      <c r="B664" s="293"/>
      <c r="C664" s="294"/>
      <c r="D664" s="294"/>
      <c r="E664" s="295"/>
      <c r="F664" s="299"/>
      <c r="G664" s="301"/>
      <c r="H664" s="8" t="s">
        <v>61</v>
      </c>
      <c r="I664" s="8" t="s">
        <v>2</v>
      </c>
      <c r="J664" s="8" t="s">
        <v>298</v>
      </c>
      <c r="K664" s="12" t="s">
        <v>299</v>
      </c>
      <c r="L664" s="304"/>
    </row>
    <row r="665" spans="1:12">
      <c r="A665" s="289"/>
      <c r="B665" s="296"/>
      <c r="C665" s="297"/>
      <c r="D665" s="297"/>
      <c r="E665" s="298"/>
      <c r="F665" s="299"/>
      <c r="G665" s="302"/>
      <c r="H665" s="13"/>
      <c r="I665" s="14"/>
      <c r="J665" s="14"/>
      <c r="K665" s="15"/>
      <c r="L665" s="305"/>
    </row>
    <row r="666" spans="1:12">
      <c r="A666" s="312" t="s">
        <v>58</v>
      </c>
      <c r="B666" s="312"/>
      <c r="C666" s="312"/>
      <c r="D666" s="312"/>
      <c r="E666" s="312"/>
      <c r="F666" s="312"/>
      <c r="G666" s="16"/>
      <c r="H666" s="13"/>
      <c r="I666" s="14"/>
      <c r="J666" s="14"/>
      <c r="K666" s="15"/>
      <c r="L666" s="34"/>
    </row>
    <row r="667" spans="1:12">
      <c r="A667" s="313"/>
      <c r="B667" s="313"/>
      <c r="C667" s="313"/>
      <c r="D667" s="313"/>
      <c r="E667" s="313"/>
      <c r="F667" s="313"/>
      <c r="G667" s="283" t="s">
        <v>404</v>
      </c>
      <c r="H667" s="284"/>
      <c r="I667" s="14">
        <v>1</v>
      </c>
      <c r="J667" s="14"/>
      <c r="K667" s="15"/>
      <c r="L667" s="34">
        <f>+I667</f>
        <v>1</v>
      </c>
    </row>
    <row r="668" spans="1:12">
      <c r="A668" s="313"/>
      <c r="B668" s="313"/>
      <c r="C668" s="313"/>
      <c r="D668" s="313"/>
      <c r="E668" s="313"/>
      <c r="F668" s="313"/>
      <c r="G668" s="283"/>
      <c r="H668" s="284"/>
      <c r="I668" s="14"/>
      <c r="J668" s="14"/>
      <c r="K668" s="15"/>
      <c r="L668" s="34"/>
    </row>
    <row r="669" spans="1:12">
      <c r="A669" s="313"/>
      <c r="B669" s="313"/>
      <c r="C669" s="313"/>
      <c r="D669" s="313"/>
      <c r="E669" s="313"/>
      <c r="F669" s="313"/>
      <c r="G669" s="283"/>
      <c r="H669" s="284"/>
      <c r="I669" s="14"/>
      <c r="J669" s="14"/>
      <c r="K669" s="15"/>
      <c r="L669" s="34"/>
    </row>
    <row r="670" spans="1:12">
      <c r="A670" s="313"/>
      <c r="B670" s="313"/>
      <c r="C670" s="313"/>
      <c r="D670" s="313"/>
      <c r="E670" s="313"/>
      <c r="F670" s="313"/>
      <c r="G670" s="283"/>
      <c r="H670" s="284"/>
      <c r="I670" s="14"/>
      <c r="J670" s="14"/>
      <c r="K670" s="15"/>
      <c r="L670" s="34"/>
    </row>
    <row r="671" spans="1:12">
      <c r="A671" s="313"/>
      <c r="B671" s="313"/>
      <c r="C671" s="313"/>
      <c r="D671" s="313"/>
      <c r="E671" s="313"/>
      <c r="F671" s="313"/>
      <c r="G671" s="283"/>
      <c r="H671" s="284"/>
      <c r="I671" s="14"/>
      <c r="J671" s="14"/>
      <c r="K671" s="15"/>
      <c r="L671" s="34"/>
    </row>
    <row r="672" spans="1:12">
      <c r="A672" s="313"/>
      <c r="B672" s="313"/>
      <c r="C672" s="313"/>
      <c r="D672" s="313"/>
      <c r="E672" s="313"/>
      <c r="F672" s="313"/>
      <c r="G672" s="283"/>
      <c r="H672" s="284"/>
      <c r="I672" s="14"/>
      <c r="J672" s="14"/>
      <c r="K672" s="15"/>
      <c r="L672" s="34"/>
    </row>
    <row r="673" spans="1:12">
      <c r="A673" s="313"/>
      <c r="B673" s="313"/>
      <c r="C673" s="313"/>
      <c r="D673" s="313"/>
      <c r="E673" s="313"/>
      <c r="F673" s="313"/>
      <c r="G673" s="283"/>
      <c r="H673" s="284"/>
      <c r="I673" s="14"/>
      <c r="J673" s="14"/>
      <c r="K673" s="15"/>
      <c r="L673" s="34"/>
    </row>
    <row r="674" spans="1:12">
      <c r="A674" s="313"/>
      <c r="B674" s="313"/>
      <c r="C674" s="313"/>
      <c r="D674" s="313"/>
      <c r="E674" s="313"/>
      <c r="F674" s="313"/>
      <c r="G674" s="283"/>
      <c r="H674" s="284"/>
      <c r="I674" s="14"/>
      <c r="J674" s="14"/>
      <c r="K674" s="15"/>
      <c r="L674" s="34"/>
    </row>
    <row r="675" spans="1:12">
      <c r="A675" s="313"/>
      <c r="B675" s="313"/>
      <c r="C675" s="313"/>
      <c r="D675" s="313"/>
      <c r="E675" s="313"/>
      <c r="F675" s="313"/>
      <c r="G675" s="283"/>
      <c r="H675" s="284"/>
      <c r="I675" s="14"/>
      <c r="J675" s="14"/>
      <c r="K675" s="15"/>
      <c r="L675" s="34"/>
    </row>
    <row r="676" spans="1:12">
      <c r="A676" s="313"/>
      <c r="B676" s="313"/>
      <c r="C676" s="313"/>
      <c r="D676" s="313"/>
      <c r="E676" s="313"/>
      <c r="F676" s="313"/>
      <c r="G676" s="283"/>
      <c r="H676" s="284"/>
      <c r="I676" s="14"/>
      <c r="J676" s="14"/>
      <c r="K676" s="15"/>
      <c r="L676" s="34"/>
    </row>
    <row r="677" spans="1:12">
      <c r="A677" s="313"/>
      <c r="B677" s="313"/>
      <c r="C677" s="313"/>
      <c r="D677" s="313"/>
      <c r="E677" s="313"/>
      <c r="F677" s="313"/>
      <c r="G677" s="283"/>
      <c r="H677" s="284"/>
      <c r="I677" s="14"/>
      <c r="J677" s="14"/>
      <c r="K677" s="15"/>
      <c r="L677" s="34"/>
    </row>
    <row r="678" spans="1:12">
      <c r="A678" s="313"/>
      <c r="B678" s="313"/>
      <c r="C678" s="313"/>
      <c r="D678" s="313"/>
      <c r="E678" s="313"/>
      <c r="F678" s="313"/>
      <c r="G678" s="283"/>
      <c r="H678" s="284"/>
      <c r="I678" s="14"/>
      <c r="J678" s="14"/>
      <c r="K678" s="15"/>
      <c r="L678" s="34"/>
    </row>
    <row r="679" spans="1:12">
      <c r="A679" s="313"/>
      <c r="B679" s="313"/>
      <c r="C679" s="313"/>
      <c r="D679" s="313"/>
      <c r="E679" s="313"/>
      <c r="F679" s="313"/>
      <c r="G679" s="283"/>
      <c r="H679" s="284"/>
      <c r="I679" s="14"/>
      <c r="J679" s="14"/>
      <c r="K679" s="15"/>
      <c r="L679" s="34"/>
    </row>
    <row r="680" spans="1:12">
      <c r="A680" s="313"/>
      <c r="B680" s="313"/>
      <c r="C680" s="313"/>
      <c r="D680" s="313"/>
      <c r="E680" s="313"/>
      <c r="F680" s="313"/>
      <c r="G680" s="283"/>
      <c r="H680" s="284"/>
      <c r="I680" s="14"/>
      <c r="J680" s="14"/>
      <c r="K680" s="15"/>
      <c r="L680" s="34"/>
    </row>
    <row r="681" spans="1:12">
      <c r="A681" s="313"/>
      <c r="B681" s="313"/>
      <c r="C681" s="313"/>
      <c r="D681" s="313"/>
      <c r="E681" s="313"/>
      <c r="F681" s="313"/>
      <c r="G681" s="283"/>
      <c r="H681" s="284"/>
      <c r="I681" s="14"/>
      <c r="J681" s="14"/>
      <c r="K681" s="15"/>
      <c r="L681" s="34"/>
    </row>
    <row r="682" spans="1:12">
      <c r="A682" s="313"/>
      <c r="B682" s="313"/>
      <c r="C682" s="313"/>
      <c r="D682" s="313"/>
      <c r="E682" s="313"/>
      <c r="F682" s="313"/>
      <c r="G682" s="283"/>
      <c r="H682" s="284"/>
      <c r="I682" s="14"/>
      <c r="J682" s="14"/>
      <c r="K682" s="15"/>
      <c r="L682" s="34"/>
    </row>
    <row r="683" spans="1:12" ht="18">
      <c r="A683" s="313"/>
      <c r="B683" s="313"/>
      <c r="C683" s="313"/>
      <c r="D683" s="313"/>
      <c r="E683" s="313"/>
      <c r="F683" s="313"/>
      <c r="G683" s="17" t="s">
        <v>59</v>
      </c>
      <c r="H683" s="3"/>
      <c r="I683" s="3"/>
      <c r="J683" s="3"/>
      <c r="K683" s="3"/>
      <c r="L683" s="9">
        <f>SUM(L666:L682)</f>
        <v>1</v>
      </c>
    </row>
    <row r="685" spans="1:12" ht="18">
      <c r="A685" s="308" t="s">
        <v>50</v>
      </c>
      <c r="B685" s="308"/>
      <c r="C685" s="308"/>
      <c r="D685" s="308"/>
      <c r="E685" s="308"/>
      <c r="F685" s="308"/>
      <c r="G685" s="308"/>
      <c r="H685" s="308"/>
      <c r="I685" s="308"/>
      <c r="J685" s="308"/>
      <c r="K685" s="308"/>
      <c r="L685" s="308"/>
    </row>
    <row r="686" spans="1:12">
      <c r="A686" s="5">
        <f>+PRESUPUESTO!A42</f>
        <v>10.5</v>
      </c>
      <c r="B686" s="309" t="str">
        <f>+PRESUPUESTO!B42</f>
        <v>Suministro e instalación de puerta acrilica para Garita vigilantes</v>
      </c>
      <c r="C686" s="310"/>
      <c r="D686" s="310"/>
      <c r="E686" s="310"/>
      <c r="F686" s="310"/>
      <c r="G686" s="310"/>
      <c r="H686" s="310"/>
      <c r="I686" s="310"/>
      <c r="J686" s="310"/>
      <c r="K686" s="310"/>
      <c r="L686" s="311"/>
    </row>
    <row r="688" spans="1:12">
      <c r="A688" s="6" t="s">
        <v>51</v>
      </c>
      <c r="B688" s="285" t="s">
        <v>7</v>
      </c>
      <c r="C688" s="285"/>
      <c r="D688" s="285"/>
      <c r="E688" s="285"/>
      <c r="F688" s="7" t="s">
        <v>9</v>
      </c>
      <c r="G688" s="286" t="s">
        <v>52</v>
      </c>
      <c r="H688" s="287"/>
      <c r="I688" s="287"/>
      <c r="J688" s="287"/>
      <c r="K688" s="287"/>
      <c r="L688" s="288"/>
    </row>
    <row r="689" spans="1:12">
      <c r="A689" s="289">
        <f>+PRESUPUESTO!A42</f>
        <v>10.5</v>
      </c>
      <c r="B689" s="290" t="str">
        <f>+PRESUPUESTO!B42</f>
        <v>Suministro e instalación de puerta acrilica para Garita vigilantes</v>
      </c>
      <c r="C689" s="291"/>
      <c r="D689" s="291"/>
      <c r="E689" s="292"/>
      <c r="F689" s="299" t="str">
        <f>+PRESUPUESTO!C42</f>
        <v>und</v>
      </c>
      <c r="G689" s="300" t="s">
        <v>53</v>
      </c>
      <c r="H689" s="10" t="s">
        <v>60</v>
      </c>
      <c r="I689" s="11" t="s">
        <v>54</v>
      </c>
      <c r="J689" s="11" t="s">
        <v>55</v>
      </c>
      <c r="K689" s="11" t="s">
        <v>56</v>
      </c>
      <c r="L689" s="303" t="s">
        <v>57</v>
      </c>
    </row>
    <row r="690" spans="1:12">
      <c r="A690" s="289"/>
      <c r="B690" s="293"/>
      <c r="C690" s="294"/>
      <c r="D690" s="294"/>
      <c r="E690" s="295"/>
      <c r="F690" s="299"/>
      <c r="G690" s="301"/>
      <c r="H690" s="8" t="s">
        <v>61</v>
      </c>
      <c r="I690" s="8" t="s">
        <v>2</v>
      </c>
      <c r="J690" s="8" t="s">
        <v>298</v>
      </c>
      <c r="K690" s="12" t="s">
        <v>299</v>
      </c>
      <c r="L690" s="304"/>
    </row>
    <row r="691" spans="1:12">
      <c r="A691" s="289"/>
      <c r="B691" s="296"/>
      <c r="C691" s="297"/>
      <c r="D691" s="297"/>
      <c r="E691" s="298"/>
      <c r="F691" s="299"/>
      <c r="G691" s="302"/>
      <c r="H691" s="13"/>
      <c r="I691" s="14"/>
      <c r="J691" s="14"/>
      <c r="K691" s="15"/>
      <c r="L691" s="305"/>
    </row>
    <row r="692" spans="1:12">
      <c r="A692" s="312" t="s">
        <v>58</v>
      </c>
      <c r="B692" s="312"/>
      <c r="C692" s="312"/>
      <c r="D692" s="312"/>
      <c r="E692" s="312"/>
      <c r="F692" s="312"/>
      <c r="G692" s="16"/>
      <c r="H692" s="13"/>
      <c r="I692" s="14"/>
      <c r="J692" s="14"/>
      <c r="K692" s="15"/>
      <c r="L692" s="34"/>
    </row>
    <row r="693" spans="1:12">
      <c r="A693" s="313"/>
      <c r="B693" s="313"/>
      <c r="C693" s="313"/>
      <c r="D693" s="313"/>
      <c r="E693" s="313"/>
      <c r="F693" s="313"/>
      <c r="G693" s="283" t="s">
        <v>404</v>
      </c>
      <c r="H693" s="284"/>
      <c r="I693" s="14">
        <v>1</v>
      </c>
      <c r="J693" s="14"/>
      <c r="K693" s="15"/>
      <c r="L693" s="34">
        <f>+I693</f>
        <v>1</v>
      </c>
    </row>
    <row r="694" spans="1:12">
      <c r="A694" s="313"/>
      <c r="B694" s="313"/>
      <c r="C694" s="313"/>
      <c r="D694" s="313"/>
      <c r="E694" s="313"/>
      <c r="F694" s="313"/>
      <c r="G694" s="283"/>
      <c r="H694" s="284"/>
      <c r="I694" s="14"/>
      <c r="J694" s="14"/>
      <c r="K694" s="15"/>
      <c r="L694" s="34"/>
    </row>
    <row r="695" spans="1:12">
      <c r="A695" s="313"/>
      <c r="B695" s="313"/>
      <c r="C695" s="313"/>
      <c r="D695" s="313"/>
      <c r="E695" s="313"/>
      <c r="F695" s="313"/>
      <c r="G695" s="283"/>
      <c r="H695" s="284"/>
      <c r="I695" s="14"/>
      <c r="J695" s="14"/>
      <c r="K695" s="15"/>
      <c r="L695" s="34"/>
    </row>
    <row r="696" spans="1:12">
      <c r="A696" s="313"/>
      <c r="B696" s="313"/>
      <c r="C696" s="313"/>
      <c r="D696" s="313"/>
      <c r="E696" s="313"/>
      <c r="F696" s="313"/>
      <c r="G696" s="283"/>
      <c r="H696" s="284"/>
      <c r="I696" s="14"/>
      <c r="J696" s="14"/>
      <c r="K696" s="15"/>
      <c r="L696" s="34"/>
    </row>
    <row r="697" spans="1:12">
      <c r="A697" s="313"/>
      <c r="B697" s="313"/>
      <c r="C697" s="313"/>
      <c r="D697" s="313"/>
      <c r="E697" s="313"/>
      <c r="F697" s="313"/>
      <c r="G697" s="283"/>
      <c r="H697" s="284"/>
      <c r="I697" s="14"/>
      <c r="J697" s="14"/>
      <c r="K697" s="15"/>
      <c r="L697" s="34"/>
    </row>
    <row r="698" spans="1:12">
      <c r="A698" s="313"/>
      <c r="B698" s="313"/>
      <c r="C698" s="313"/>
      <c r="D698" s="313"/>
      <c r="E698" s="313"/>
      <c r="F698" s="313"/>
      <c r="G698" s="283"/>
      <c r="H698" s="284"/>
      <c r="I698" s="14"/>
      <c r="J698" s="14"/>
      <c r="K698" s="15"/>
      <c r="L698" s="34"/>
    </row>
    <row r="699" spans="1:12">
      <c r="A699" s="313"/>
      <c r="B699" s="313"/>
      <c r="C699" s="313"/>
      <c r="D699" s="313"/>
      <c r="E699" s="313"/>
      <c r="F699" s="313"/>
      <c r="G699" s="283"/>
      <c r="H699" s="284"/>
      <c r="I699" s="14"/>
      <c r="J699" s="14"/>
      <c r="K699" s="15"/>
      <c r="L699" s="34"/>
    </row>
    <row r="700" spans="1:12">
      <c r="A700" s="313"/>
      <c r="B700" s="313"/>
      <c r="C700" s="313"/>
      <c r="D700" s="313"/>
      <c r="E700" s="313"/>
      <c r="F700" s="313"/>
      <c r="G700" s="283"/>
      <c r="H700" s="284"/>
      <c r="I700" s="14"/>
      <c r="J700" s="14"/>
      <c r="K700" s="15"/>
      <c r="L700" s="34"/>
    </row>
    <row r="701" spans="1:12">
      <c r="A701" s="313"/>
      <c r="B701" s="313"/>
      <c r="C701" s="313"/>
      <c r="D701" s="313"/>
      <c r="E701" s="313"/>
      <c r="F701" s="313"/>
      <c r="G701" s="283"/>
      <c r="H701" s="284"/>
      <c r="I701" s="14"/>
      <c r="J701" s="14"/>
      <c r="K701" s="15"/>
      <c r="L701" s="34"/>
    </row>
    <row r="702" spans="1:12">
      <c r="A702" s="313"/>
      <c r="B702" s="313"/>
      <c r="C702" s="313"/>
      <c r="D702" s="313"/>
      <c r="E702" s="313"/>
      <c r="F702" s="313"/>
      <c r="G702" s="283"/>
      <c r="H702" s="284"/>
      <c r="I702" s="14"/>
      <c r="J702" s="14"/>
      <c r="K702" s="15"/>
      <c r="L702" s="34"/>
    </row>
    <row r="703" spans="1:12">
      <c r="A703" s="313"/>
      <c r="B703" s="313"/>
      <c r="C703" s="313"/>
      <c r="D703" s="313"/>
      <c r="E703" s="313"/>
      <c r="F703" s="313"/>
      <c r="G703" s="283"/>
      <c r="H703" s="284"/>
      <c r="I703" s="14"/>
      <c r="J703" s="14"/>
      <c r="K703" s="15"/>
      <c r="L703" s="34"/>
    </row>
    <row r="704" spans="1:12">
      <c r="A704" s="313"/>
      <c r="B704" s="313"/>
      <c r="C704" s="313"/>
      <c r="D704" s="313"/>
      <c r="E704" s="313"/>
      <c r="F704" s="313"/>
      <c r="G704" s="283"/>
      <c r="H704" s="284"/>
      <c r="I704" s="14"/>
      <c r="J704" s="14"/>
      <c r="K704" s="15"/>
      <c r="L704" s="34"/>
    </row>
    <row r="705" spans="1:12">
      <c r="A705" s="313"/>
      <c r="B705" s="313"/>
      <c r="C705" s="313"/>
      <c r="D705" s="313"/>
      <c r="E705" s="313"/>
      <c r="F705" s="313"/>
      <c r="G705" s="283"/>
      <c r="H705" s="284"/>
      <c r="I705" s="14"/>
      <c r="J705" s="14"/>
      <c r="K705" s="15"/>
      <c r="L705" s="34"/>
    </row>
    <row r="706" spans="1:12">
      <c r="A706" s="313"/>
      <c r="B706" s="313"/>
      <c r="C706" s="313"/>
      <c r="D706" s="313"/>
      <c r="E706" s="313"/>
      <c r="F706" s="313"/>
      <c r="G706" s="283"/>
      <c r="H706" s="284"/>
      <c r="I706" s="14"/>
      <c r="J706" s="14"/>
      <c r="K706" s="15"/>
      <c r="L706" s="34"/>
    </row>
    <row r="707" spans="1:12">
      <c r="A707" s="313"/>
      <c r="B707" s="313"/>
      <c r="C707" s="313"/>
      <c r="D707" s="313"/>
      <c r="E707" s="313"/>
      <c r="F707" s="313"/>
      <c r="G707" s="283"/>
      <c r="H707" s="284"/>
      <c r="I707" s="14"/>
      <c r="J707" s="14"/>
      <c r="K707" s="15"/>
      <c r="L707" s="34"/>
    </row>
    <row r="708" spans="1:12">
      <c r="A708" s="313"/>
      <c r="B708" s="313"/>
      <c r="C708" s="313"/>
      <c r="D708" s="313"/>
      <c r="E708" s="313"/>
      <c r="F708" s="313"/>
      <c r="G708" s="283"/>
      <c r="H708" s="284"/>
      <c r="I708" s="14"/>
      <c r="J708" s="14"/>
      <c r="K708" s="15"/>
      <c r="L708" s="34"/>
    </row>
    <row r="709" spans="1:12" ht="18">
      <c r="A709" s="313"/>
      <c r="B709" s="313"/>
      <c r="C709" s="313"/>
      <c r="D709" s="313"/>
      <c r="E709" s="313"/>
      <c r="F709" s="313"/>
      <c r="G709" s="17" t="s">
        <v>59</v>
      </c>
      <c r="H709" s="3"/>
      <c r="I709" s="3"/>
      <c r="J709" s="3"/>
      <c r="K709" s="3"/>
      <c r="L709" s="9">
        <f>SUM(L692:L708)</f>
        <v>1</v>
      </c>
    </row>
    <row r="711" spans="1:12" ht="18">
      <c r="A711" s="308" t="s">
        <v>50</v>
      </c>
      <c r="B711" s="308"/>
      <c r="C711" s="308"/>
      <c r="D711" s="308"/>
      <c r="E711" s="308"/>
      <c r="F711" s="308"/>
      <c r="G711" s="308"/>
      <c r="H711" s="308"/>
      <c r="I711" s="308"/>
      <c r="J711" s="308"/>
      <c r="K711" s="308"/>
      <c r="L711" s="308"/>
    </row>
    <row r="712" spans="1:12">
      <c r="A712" s="5">
        <f>+PRESUPUESTO!A43</f>
        <v>11</v>
      </c>
      <c r="B712" s="309" t="str">
        <f>+PRESUPUESTO!B43</f>
        <v>SOPORTES CANCHA MULTIPLE</v>
      </c>
      <c r="C712" s="310"/>
      <c r="D712" s="310"/>
      <c r="E712" s="310"/>
      <c r="F712" s="310"/>
      <c r="G712" s="310"/>
      <c r="H712" s="310"/>
      <c r="I712" s="310"/>
      <c r="J712" s="310"/>
      <c r="K712" s="310"/>
      <c r="L712" s="311"/>
    </row>
    <row r="714" spans="1:12">
      <c r="A714" s="6" t="s">
        <v>51</v>
      </c>
      <c r="B714" s="285" t="s">
        <v>7</v>
      </c>
      <c r="C714" s="285"/>
      <c r="D714" s="285"/>
      <c r="E714" s="285"/>
      <c r="F714" s="7" t="s">
        <v>9</v>
      </c>
      <c r="G714" s="286" t="s">
        <v>52</v>
      </c>
      <c r="H714" s="287"/>
      <c r="I714" s="287"/>
      <c r="J714" s="287"/>
      <c r="K714" s="287"/>
      <c r="L714" s="288"/>
    </row>
    <row r="715" spans="1:12">
      <c r="A715" s="289">
        <f>+PRESUPUESTO!A44</f>
        <v>11.1</v>
      </c>
      <c r="B715" s="290" t="str">
        <f>+PRESUPUESTO!B44</f>
        <v>Suministro e instalación en cancha multiple de soporte para cancha de voleibol (incluye malla)</v>
      </c>
      <c r="C715" s="291"/>
      <c r="D715" s="291"/>
      <c r="E715" s="292"/>
      <c r="F715" s="299" t="str">
        <f>+PRESUPUESTO!C44</f>
        <v>und</v>
      </c>
      <c r="G715" s="300" t="s">
        <v>53</v>
      </c>
      <c r="H715" s="10" t="s">
        <v>60</v>
      </c>
      <c r="I715" s="11" t="s">
        <v>54</v>
      </c>
      <c r="J715" s="11" t="s">
        <v>55</v>
      </c>
      <c r="K715" s="11" t="s">
        <v>56</v>
      </c>
      <c r="L715" s="303" t="s">
        <v>57</v>
      </c>
    </row>
    <row r="716" spans="1:12">
      <c r="A716" s="289"/>
      <c r="B716" s="293"/>
      <c r="C716" s="294"/>
      <c r="D716" s="294"/>
      <c r="E716" s="295"/>
      <c r="F716" s="299"/>
      <c r="G716" s="301"/>
      <c r="H716" s="8" t="s">
        <v>61</v>
      </c>
      <c r="I716" s="8" t="s">
        <v>2</v>
      </c>
      <c r="J716" s="8" t="s">
        <v>66</v>
      </c>
      <c r="K716" s="12" t="s">
        <v>62</v>
      </c>
      <c r="L716" s="304"/>
    </row>
    <row r="717" spans="1:12">
      <c r="A717" s="289"/>
      <c r="B717" s="296"/>
      <c r="C717" s="297"/>
      <c r="D717" s="297"/>
      <c r="E717" s="298"/>
      <c r="F717" s="299"/>
      <c r="G717" s="302"/>
      <c r="H717" s="13"/>
      <c r="I717" s="14"/>
      <c r="J717" s="14"/>
      <c r="K717" s="15"/>
      <c r="L717" s="305"/>
    </row>
    <row r="718" spans="1:12">
      <c r="A718" s="312" t="s">
        <v>58</v>
      </c>
      <c r="B718" s="312"/>
      <c r="C718" s="312"/>
      <c r="D718" s="312"/>
      <c r="E718" s="312"/>
      <c r="F718" s="312"/>
      <c r="G718" s="16"/>
      <c r="H718" s="13"/>
      <c r="I718" s="14"/>
      <c r="J718" s="14"/>
      <c r="K718" s="15"/>
      <c r="L718" s="34"/>
    </row>
    <row r="719" spans="1:12">
      <c r="A719" s="313"/>
      <c r="B719" s="313"/>
      <c r="C719" s="313"/>
      <c r="D719" s="313"/>
      <c r="E719" s="313"/>
      <c r="F719" s="313"/>
      <c r="G719" s="283" t="s">
        <v>305</v>
      </c>
      <c r="H719" s="284"/>
      <c r="I719" s="14">
        <v>1</v>
      </c>
      <c r="J719" s="14"/>
      <c r="K719" s="15"/>
      <c r="L719" s="34">
        <f t="shared" ref="L719" si="14">+I719</f>
        <v>1</v>
      </c>
    </row>
    <row r="720" spans="1:12">
      <c r="A720" s="313"/>
      <c r="B720" s="313"/>
      <c r="C720" s="313"/>
      <c r="D720" s="313"/>
      <c r="E720" s="313"/>
      <c r="F720" s="313"/>
      <c r="G720" s="283"/>
      <c r="H720" s="284"/>
      <c r="I720" s="14"/>
      <c r="J720" s="14"/>
      <c r="K720" s="15"/>
      <c r="L720" s="34"/>
    </row>
    <row r="721" spans="1:12">
      <c r="A721" s="313"/>
      <c r="B721" s="313"/>
      <c r="C721" s="313"/>
      <c r="D721" s="313"/>
      <c r="E721" s="313"/>
      <c r="F721" s="313"/>
      <c r="G721" s="283"/>
      <c r="H721" s="284"/>
      <c r="I721" s="14"/>
      <c r="J721" s="14"/>
      <c r="K721" s="15"/>
      <c r="L721" s="34"/>
    </row>
    <row r="722" spans="1:12">
      <c r="A722" s="313"/>
      <c r="B722" s="313"/>
      <c r="C722" s="313"/>
      <c r="D722" s="313"/>
      <c r="E722" s="313"/>
      <c r="F722" s="313"/>
      <c r="G722" s="283"/>
      <c r="H722" s="284"/>
      <c r="I722" s="14"/>
      <c r="J722" s="14"/>
      <c r="K722" s="15"/>
      <c r="L722" s="34"/>
    </row>
    <row r="723" spans="1:12">
      <c r="A723" s="313"/>
      <c r="B723" s="313"/>
      <c r="C723" s="313"/>
      <c r="D723" s="313"/>
      <c r="E723" s="313"/>
      <c r="F723" s="313"/>
      <c r="G723" s="283"/>
      <c r="H723" s="284"/>
      <c r="I723" s="14"/>
      <c r="J723" s="14"/>
      <c r="K723" s="15"/>
      <c r="L723" s="34"/>
    </row>
    <row r="724" spans="1:12">
      <c r="A724" s="313"/>
      <c r="B724" s="313"/>
      <c r="C724" s="313"/>
      <c r="D724" s="313"/>
      <c r="E724" s="313"/>
      <c r="F724" s="313"/>
      <c r="G724" s="283"/>
      <c r="H724" s="284"/>
      <c r="I724" s="14"/>
      <c r="J724" s="14"/>
      <c r="K724" s="15"/>
      <c r="L724" s="34"/>
    </row>
    <row r="725" spans="1:12">
      <c r="A725" s="313"/>
      <c r="B725" s="313"/>
      <c r="C725" s="313"/>
      <c r="D725" s="313"/>
      <c r="E725" s="313"/>
      <c r="F725" s="313"/>
      <c r="G725" s="283"/>
      <c r="H725" s="284"/>
      <c r="I725" s="14"/>
      <c r="J725" s="14"/>
      <c r="K725" s="15"/>
      <c r="L725" s="34"/>
    </row>
    <row r="726" spans="1:12">
      <c r="A726" s="313"/>
      <c r="B726" s="313"/>
      <c r="C726" s="313"/>
      <c r="D726" s="313"/>
      <c r="E726" s="313"/>
      <c r="F726" s="313"/>
      <c r="G726" s="283"/>
      <c r="H726" s="284"/>
      <c r="I726" s="14"/>
      <c r="J726" s="14"/>
      <c r="K726" s="15"/>
      <c r="L726" s="34"/>
    </row>
    <row r="727" spans="1:12">
      <c r="A727" s="313"/>
      <c r="B727" s="313"/>
      <c r="C727" s="313"/>
      <c r="D727" s="313"/>
      <c r="E727" s="313"/>
      <c r="F727" s="313"/>
      <c r="G727" s="283"/>
      <c r="H727" s="284"/>
      <c r="I727" s="14"/>
      <c r="J727" s="14"/>
      <c r="K727" s="15"/>
      <c r="L727" s="34"/>
    </row>
    <row r="728" spans="1:12">
      <c r="A728" s="313"/>
      <c r="B728" s="313"/>
      <c r="C728" s="313"/>
      <c r="D728" s="313"/>
      <c r="E728" s="313"/>
      <c r="F728" s="313"/>
      <c r="G728" s="283"/>
      <c r="H728" s="284"/>
      <c r="I728" s="14"/>
      <c r="J728" s="14"/>
      <c r="K728" s="15"/>
      <c r="L728" s="34"/>
    </row>
    <row r="729" spans="1:12">
      <c r="A729" s="313"/>
      <c r="B729" s="313"/>
      <c r="C729" s="313"/>
      <c r="D729" s="313"/>
      <c r="E729" s="313"/>
      <c r="F729" s="313"/>
      <c r="G729" s="283"/>
      <c r="H729" s="284"/>
      <c r="I729" s="14"/>
      <c r="J729" s="14"/>
      <c r="K729" s="15"/>
      <c r="L729" s="34"/>
    </row>
    <row r="730" spans="1:12">
      <c r="A730" s="313"/>
      <c r="B730" s="313"/>
      <c r="C730" s="313"/>
      <c r="D730" s="313"/>
      <c r="E730" s="313"/>
      <c r="F730" s="313"/>
      <c r="G730" s="283"/>
      <c r="H730" s="284"/>
      <c r="I730" s="14"/>
      <c r="J730" s="14"/>
      <c r="K730" s="15"/>
      <c r="L730" s="34"/>
    </row>
    <row r="731" spans="1:12">
      <c r="A731" s="313"/>
      <c r="B731" s="313"/>
      <c r="C731" s="313"/>
      <c r="D731" s="313"/>
      <c r="E731" s="313"/>
      <c r="F731" s="313"/>
      <c r="G731" s="283"/>
      <c r="H731" s="284"/>
      <c r="I731" s="14"/>
      <c r="J731" s="14"/>
      <c r="K731" s="15"/>
      <c r="L731" s="34"/>
    </row>
    <row r="732" spans="1:12" ht="18">
      <c r="A732" s="313"/>
      <c r="B732" s="313"/>
      <c r="C732" s="313"/>
      <c r="D732" s="313"/>
      <c r="E732" s="313"/>
      <c r="F732" s="313"/>
      <c r="G732" s="17" t="s">
        <v>59</v>
      </c>
      <c r="H732" s="3"/>
      <c r="I732" s="3"/>
      <c r="J732" s="3"/>
      <c r="K732" s="3"/>
      <c r="L732" s="9">
        <f>SUM(L718:L731)</f>
        <v>1</v>
      </c>
    </row>
    <row r="734" spans="1:12" ht="18">
      <c r="A734" s="308" t="s">
        <v>50</v>
      </c>
      <c r="B734" s="308"/>
      <c r="C734" s="308"/>
      <c r="D734" s="308"/>
      <c r="E734" s="308"/>
      <c r="F734" s="308"/>
      <c r="G734" s="308"/>
      <c r="H734" s="308"/>
      <c r="I734" s="308"/>
      <c r="J734" s="308"/>
      <c r="K734" s="308"/>
      <c r="L734" s="308"/>
    </row>
    <row r="735" spans="1:12">
      <c r="A735" s="5">
        <f>+PRESUPUESTO!A45</f>
        <v>12</v>
      </c>
      <c r="B735" s="309" t="str">
        <f>+PRESUPUESTO!B45</f>
        <v>MANTENIMIENTO DE TANQUES Y BOMBAS</v>
      </c>
      <c r="C735" s="310"/>
      <c r="D735" s="310"/>
      <c r="E735" s="310"/>
      <c r="F735" s="310"/>
      <c r="G735" s="310"/>
      <c r="H735" s="310"/>
      <c r="I735" s="310"/>
      <c r="J735" s="310"/>
      <c r="K735" s="310"/>
      <c r="L735" s="311"/>
    </row>
    <row r="737" spans="1:12">
      <c r="A737" s="6" t="s">
        <v>51</v>
      </c>
      <c r="B737" s="285" t="s">
        <v>7</v>
      </c>
      <c r="C737" s="285"/>
      <c r="D737" s="285"/>
      <c r="E737" s="285"/>
      <c r="F737" s="7" t="s">
        <v>9</v>
      </c>
      <c r="G737" s="286" t="s">
        <v>52</v>
      </c>
      <c r="H737" s="287"/>
      <c r="I737" s="287"/>
      <c r="J737" s="287"/>
      <c r="K737" s="287"/>
      <c r="L737" s="288"/>
    </row>
    <row r="738" spans="1:12">
      <c r="A738" s="289">
        <f>+PRESUPUESTO!A46</f>
        <v>12.1</v>
      </c>
      <c r="B738" s="290" t="str">
        <f>+PRESUPUESTO!B46</f>
        <v>Mantenimiento de tanque subterraneo de 40 m3 (incluye requerimiento tecnico del agua)</v>
      </c>
      <c r="C738" s="291"/>
      <c r="D738" s="291"/>
      <c r="E738" s="292"/>
      <c r="F738" s="299" t="str">
        <f>+PRESUPUESTO!C46</f>
        <v>und</v>
      </c>
      <c r="G738" s="300" t="s">
        <v>53</v>
      </c>
      <c r="H738" s="10" t="s">
        <v>60</v>
      </c>
      <c r="I738" s="11" t="s">
        <v>54</v>
      </c>
      <c r="J738" s="11" t="s">
        <v>55</v>
      </c>
      <c r="K738" s="11" t="s">
        <v>56</v>
      </c>
      <c r="L738" s="303" t="s">
        <v>57</v>
      </c>
    </row>
    <row r="739" spans="1:12">
      <c r="A739" s="289"/>
      <c r="B739" s="293"/>
      <c r="C739" s="294"/>
      <c r="D739" s="294"/>
      <c r="E739" s="295"/>
      <c r="F739" s="299"/>
      <c r="G739" s="301"/>
      <c r="H739" s="8" t="s">
        <v>61</v>
      </c>
      <c r="I739" s="8" t="s">
        <v>2</v>
      </c>
      <c r="J739" s="8" t="s">
        <v>66</v>
      </c>
      <c r="K739" s="12" t="s">
        <v>62</v>
      </c>
      <c r="L739" s="304"/>
    </row>
    <row r="740" spans="1:12">
      <c r="A740" s="289"/>
      <c r="B740" s="296"/>
      <c r="C740" s="297"/>
      <c r="D740" s="297"/>
      <c r="E740" s="298"/>
      <c r="F740" s="299"/>
      <c r="G740" s="302"/>
      <c r="H740" s="13"/>
      <c r="I740" s="14"/>
      <c r="J740" s="14"/>
      <c r="K740" s="15"/>
      <c r="L740" s="305"/>
    </row>
    <row r="741" spans="1:12">
      <c r="A741" s="312" t="s">
        <v>58</v>
      </c>
      <c r="B741" s="312"/>
      <c r="C741" s="312"/>
      <c r="D741" s="312"/>
      <c r="E741" s="312"/>
      <c r="F741" s="312"/>
      <c r="G741" s="16"/>
      <c r="H741" s="13"/>
      <c r="I741" s="14"/>
      <c r="J741" s="14"/>
      <c r="K741" s="15"/>
      <c r="L741" s="34"/>
    </row>
    <row r="742" spans="1:12">
      <c r="A742" s="313"/>
      <c r="B742" s="313"/>
      <c r="C742" s="313"/>
      <c r="D742" s="313"/>
      <c r="E742" s="313"/>
      <c r="F742" s="313"/>
      <c r="G742" s="283" t="s">
        <v>375</v>
      </c>
      <c r="H742" s="284"/>
      <c r="I742" s="14">
        <v>2</v>
      </c>
      <c r="J742" s="14"/>
      <c r="K742" s="15"/>
      <c r="L742" s="34">
        <f t="shared" ref="L742" si="15">+I742</f>
        <v>2</v>
      </c>
    </row>
    <row r="743" spans="1:12">
      <c r="A743" s="313"/>
      <c r="B743" s="313"/>
      <c r="C743" s="313"/>
      <c r="D743" s="313"/>
      <c r="E743" s="313"/>
      <c r="F743" s="313"/>
      <c r="G743" s="283"/>
      <c r="H743" s="284"/>
      <c r="I743" s="14"/>
      <c r="J743" s="14"/>
      <c r="K743" s="15"/>
      <c r="L743" s="34"/>
    </row>
    <row r="744" spans="1:12">
      <c r="A744" s="313"/>
      <c r="B744" s="313"/>
      <c r="C744" s="313"/>
      <c r="D744" s="313"/>
      <c r="E744" s="313"/>
      <c r="F744" s="313"/>
      <c r="G744" s="283"/>
      <c r="H744" s="284"/>
      <c r="I744" s="14"/>
      <c r="J744" s="14"/>
      <c r="K744" s="15"/>
      <c r="L744" s="34"/>
    </row>
    <row r="745" spans="1:12">
      <c r="A745" s="313"/>
      <c r="B745" s="313"/>
      <c r="C745" s="313"/>
      <c r="D745" s="313"/>
      <c r="E745" s="313"/>
      <c r="F745" s="313"/>
      <c r="G745" s="283"/>
      <c r="H745" s="284"/>
      <c r="I745" s="14"/>
      <c r="J745" s="14"/>
      <c r="K745" s="15"/>
      <c r="L745" s="34"/>
    </row>
    <row r="746" spans="1:12">
      <c r="A746" s="313"/>
      <c r="B746" s="313"/>
      <c r="C746" s="313"/>
      <c r="D746" s="313"/>
      <c r="E746" s="313"/>
      <c r="F746" s="313"/>
      <c r="G746" s="283"/>
      <c r="H746" s="284"/>
      <c r="I746" s="14"/>
      <c r="J746" s="14"/>
      <c r="K746" s="15"/>
      <c r="L746" s="34"/>
    </row>
    <row r="747" spans="1:12">
      <c r="A747" s="313"/>
      <c r="B747" s="313"/>
      <c r="C747" s="313"/>
      <c r="D747" s="313"/>
      <c r="E747" s="313"/>
      <c r="F747" s="313"/>
      <c r="G747" s="283"/>
      <c r="H747" s="284"/>
      <c r="I747" s="14"/>
      <c r="J747" s="14"/>
      <c r="K747" s="15"/>
      <c r="L747" s="34"/>
    </row>
    <row r="748" spans="1:12">
      <c r="A748" s="313"/>
      <c r="B748" s="313"/>
      <c r="C748" s="313"/>
      <c r="D748" s="313"/>
      <c r="E748" s="313"/>
      <c r="F748" s="313"/>
      <c r="G748" s="283"/>
      <c r="H748" s="284"/>
      <c r="I748" s="14"/>
      <c r="J748" s="14"/>
      <c r="K748" s="15"/>
      <c r="L748" s="34"/>
    </row>
    <row r="749" spans="1:12">
      <c r="A749" s="313"/>
      <c r="B749" s="313"/>
      <c r="C749" s="313"/>
      <c r="D749" s="313"/>
      <c r="E749" s="313"/>
      <c r="F749" s="313"/>
      <c r="G749" s="283"/>
      <c r="H749" s="284"/>
      <c r="I749" s="14"/>
      <c r="J749" s="14"/>
      <c r="K749" s="15"/>
      <c r="L749" s="34"/>
    </row>
    <row r="750" spans="1:12">
      <c r="A750" s="313"/>
      <c r="B750" s="313"/>
      <c r="C750" s="313"/>
      <c r="D750" s="313"/>
      <c r="E750" s="313"/>
      <c r="F750" s="313"/>
      <c r="G750" s="283"/>
      <c r="H750" s="284"/>
      <c r="I750" s="14"/>
      <c r="J750" s="14"/>
      <c r="K750" s="15"/>
      <c r="L750" s="34"/>
    </row>
    <row r="751" spans="1:12">
      <c r="A751" s="313"/>
      <c r="B751" s="313"/>
      <c r="C751" s="313"/>
      <c r="D751" s="313"/>
      <c r="E751" s="313"/>
      <c r="F751" s="313"/>
      <c r="G751" s="283"/>
      <c r="H751" s="284"/>
      <c r="I751" s="14"/>
      <c r="J751" s="14"/>
      <c r="K751" s="15"/>
      <c r="L751" s="34"/>
    </row>
    <row r="752" spans="1:12">
      <c r="A752" s="313"/>
      <c r="B752" s="313"/>
      <c r="C752" s="313"/>
      <c r="D752" s="313"/>
      <c r="E752" s="313"/>
      <c r="F752" s="313"/>
      <c r="G752" s="283"/>
      <c r="H752" s="284"/>
      <c r="I752" s="14"/>
      <c r="J752" s="14"/>
      <c r="K752" s="15"/>
      <c r="L752" s="34"/>
    </row>
    <row r="753" spans="1:12">
      <c r="A753" s="313"/>
      <c r="B753" s="313"/>
      <c r="C753" s="313"/>
      <c r="D753" s="313"/>
      <c r="E753" s="313"/>
      <c r="F753" s="313"/>
      <c r="G753" s="283"/>
      <c r="H753" s="284"/>
      <c r="I753" s="14"/>
      <c r="J753" s="14"/>
      <c r="K753" s="15"/>
      <c r="L753" s="34"/>
    </row>
    <row r="754" spans="1:12" ht="18">
      <c r="A754" s="313"/>
      <c r="B754" s="313"/>
      <c r="C754" s="313"/>
      <c r="D754" s="313"/>
      <c r="E754" s="313"/>
      <c r="F754" s="313"/>
      <c r="G754" s="17" t="s">
        <v>59</v>
      </c>
      <c r="H754" s="3"/>
      <c r="I754" s="3"/>
      <c r="J754" s="3"/>
      <c r="K754" s="3"/>
      <c r="L754" s="9">
        <f>SUM(L741:L753)</f>
        <v>2</v>
      </c>
    </row>
    <row r="756" spans="1:12" ht="18">
      <c r="A756" s="308" t="s">
        <v>50</v>
      </c>
      <c r="B756" s="308"/>
      <c r="C756" s="308"/>
      <c r="D756" s="308"/>
      <c r="E756" s="308"/>
      <c r="F756" s="308"/>
      <c r="G756" s="308"/>
      <c r="H756" s="308"/>
      <c r="I756" s="308"/>
      <c r="J756" s="308"/>
      <c r="K756" s="308"/>
      <c r="L756" s="308"/>
    </row>
    <row r="757" spans="1:12">
      <c r="A757" s="5">
        <f>+PRESUPUESTO!A45</f>
        <v>12</v>
      </c>
      <c r="B757" s="309" t="str">
        <f>+PRESUPUESTO!B45</f>
        <v>MANTENIMIENTO DE TANQUES Y BOMBAS</v>
      </c>
      <c r="C757" s="310"/>
      <c r="D757" s="310"/>
      <c r="E757" s="310"/>
      <c r="F757" s="310"/>
      <c r="G757" s="310"/>
      <c r="H757" s="310"/>
      <c r="I757" s="310"/>
      <c r="J757" s="310"/>
      <c r="K757" s="310"/>
      <c r="L757" s="311"/>
    </row>
    <row r="759" spans="1:12">
      <c r="A759" s="6" t="s">
        <v>51</v>
      </c>
      <c r="B759" s="285" t="s">
        <v>7</v>
      </c>
      <c r="C759" s="285"/>
      <c r="D759" s="285"/>
      <c r="E759" s="285"/>
      <c r="F759" s="7" t="s">
        <v>9</v>
      </c>
      <c r="G759" s="286" t="s">
        <v>52</v>
      </c>
      <c r="H759" s="287"/>
      <c r="I759" s="287"/>
      <c r="J759" s="287"/>
      <c r="K759" s="287"/>
      <c r="L759" s="288"/>
    </row>
    <row r="760" spans="1:12">
      <c r="A760" s="289">
        <f>+PRESUPUESTO!A47</f>
        <v>12.2</v>
      </c>
      <c r="B760" s="290" t="str">
        <f>+PRESUPUESTO!B47</f>
        <v>Mantenimiento de tanque elevado de 30 m3 (incluye requerimiento tecnico del agua)</v>
      </c>
      <c r="C760" s="291"/>
      <c r="D760" s="291"/>
      <c r="E760" s="292"/>
      <c r="F760" s="299" t="str">
        <f>+PRESUPUESTO!C47</f>
        <v>und</v>
      </c>
      <c r="G760" s="300" t="s">
        <v>53</v>
      </c>
      <c r="H760" s="10" t="s">
        <v>60</v>
      </c>
      <c r="I760" s="11" t="s">
        <v>54</v>
      </c>
      <c r="J760" s="11" t="s">
        <v>55</v>
      </c>
      <c r="K760" s="11" t="s">
        <v>56</v>
      </c>
      <c r="L760" s="303" t="s">
        <v>57</v>
      </c>
    </row>
    <row r="761" spans="1:12">
      <c r="A761" s="289"/>
      <c r="B761" s="293"/>
      <c r="C761" s="294"/>
      <c r="D761" s="294"/>
      <c r="E761" s="295"/>
      <c r="F761" s="299"/>
      <c r="G761" s="301"/>
      <c r="H761" s="8" t="s">
        <v>61</v>
      </c>
      <c r="I761" s="8" t="s">
        <v>2</v>
      </c>
      <c r="J761" s="8" t="s">
        <v>66</v>
      </c>
      <c r="K761" s="12" t="s">
        <v>62</v>
      </c>
      <c r="L761" s="304"/>
    </row>
    <row r="762" spans="1:12">
      <c r="A762" s="289"/>
      <c r="B762" s="296"/>
      <c r="C762" s="297"/>
      <c r="D762" s="297"/>
      <c r="E762" s="298"/>
      <c r="F762" s="299"/>
      <c r="G762" s="302"/>
      <c r="H762" s="13"/>
      <c r="I762" s="14"/>
      <c r="J762" s="14"/>
      <c r="K762" s="15"/>
      <c r="L762" s="305"/>
    </row>
    <row r="763" spans="1:12">
      <c r="A763" s="312" t="s">
        <v>58</v>
      </c>
      <c r="B763" s="312"/>
      <c r="C763" s="312"/>
      <c r="D763" s="312"/>
      <c r="E763" s="312"/>
      <c r="F763" s="312"/>
      <c r="G763" s="16"/>
      <c r="H763" s="13"/>
      <c r="I763" s="14"/>
      <c r="J763" s="14"/>
      <c r="K763" s="15"/>
      <c r="L763" s="34"/>
    </row>
    <row r="764" spans="1:12">
      <c r="A764" s="313"/>
      <c r="B764" s="313"/>
      <c r="C764" s="313"/>
      <c r="D764" s="313"/>
      <c r="E764" s="313"/>
      <c r="F764" s="313"/>
      <c r="G764" s="314"/>
      <c r="H764" s="315"/>
      <c r="I764" s="14"/>
      <c r="J764" s="14"/>
      <c r="K764" s="15"/>
      <c r="L764" s="34">
        <f t="shared" ref="L764:L769" si="16">+I764</f>
        <v>0</v>
      </c>
    </row>
    <row r="765" spans="1:12">
      <c r="A765" s="313"/>
      <c r="B765" s="313"/>
      <c r="C765" s="313"/>
      <c r="D765" s="313"/>
      <c r="E765" s="313"/>
      <c r="F765" s="313"/>
      <c r="G765" s="314" t="s">
        <v>377</v>
      </c>
      <c r="H765" s="315"/>
      <c r="I765" s="14">
        <v>1</v>
      </c>
      <c r="J765" s="14"/>
      <c r="K765" s="15"/>
      <c r="L765" s="34">
        <f t="shared" si="16"/>
        <v>1</v>
      </c>
    </row>
    <row r="766" spans="1:12">
      <c r="A766" s="313"/>
      <c r="B766" s="313"/>
      <c r="C766" s="313"/>
      <c r="D766" s="313"/>
      <c r="E766" s="313"/>
      <c r="F766" s="313"/>
      <c r="G766" s="314"/>
      <c r="H766" s="315"/>
      <c r="I766" s="14"/>
      <c r="J766" s="14"/>
      <c r="K766" s="15"/>
      <c r="L766" s="34"/>
    </row>
    <row r="767" spans="1:12">
      <c r="A767" s="313"/>
      <c r="B767" s="313"/>
      <c r="C767" s="313"/>
      <c r="D767" s="313"/>
      <c r="E767" s="313"/>
      <c r="F767" s="313"/>
      <c r="G767" s="314"/>
      <c r="H767" s="315"/>
      <c r="I767" s="14"/>
      <c r="J767" s="14"/>
      <c r="K767" s="15"/>
      <c r="L767" s="34">
        <f t="shared" si="16"/>
        <v>0</v>
      </c>
    </row>
    <row r="768" spans="1:12">
      <c r="A768" s="313"/>
      <c r="B768" s="313"/>
      <c r="C768" s="313"/>
      <c r="D768" s="313"/>
      <c r="E768" s="313"/>
      <c r="F768" s="313"/>
      <c r="G768" s="314"/>
      <c r="H768" s="315"/>
      <c r="I768" s="14"/>
      <c r="J768" s="14"/>
      <c r="K768" s="15"/>
      <c r="L768" s="34">
        <f t="shared" si="16"/>
        <v>0</v>
      </c>
    </row>
    <row r="769" spans="1:12">
      <c r="A769" s="313"/>
      <c r="B769" s="313"/>
      <c r="C769" s="313"/>
      <c r="D769" s="313"/>
      <c r="E769" s="313"/>
      <c r="F769" s="313"/>
      <c r="G769" s="314"/>
      <c r="H769" s="315"/>
      <c r="I769" s="14"/>
      <c r="J769" s="14"/>
      <c r="K769" s="15"/>
      <c r="L769" s="34">
        <f t="shared" si="16"/>
        <v>0</v>
      </c>
    </row>
    <row r="770" spans="1:12">
      <c r="A770" s="313"/>
      <c r="B770" s="313"/>
      <c r="C770" s="313"/>
      <c r="D770" s="313"/>
      <c r="E770" s="313"/>
      <c r="F770" s="313"/>
      <c r="G770" s="314"/>
      <c r="H770" s="315"/>
      <c r="I770" s="14"/>
      <c r="J770" s="14"/>
      <c r="K770" s="15"/>
      <c r="L770" s="34"/>
    </row>
    <row r="771" spans="1:12">
      <c r="A771" s="313"/>
      <c r="B771" s="313"/>
      <c r="C771" s="313"/>
      <c r="D771" s="313"/>
      <c r="E771" s="313"/>
      <c r="F771" s="313"/>
      <c r="G771" s="314"/>
      <c r="H771" s="315"/>
      <c r="I771" s="14"/>
      <c r="J771" s="14"/>
      <c r="K771" s="15"/>
      <c r="L771" s="34"/>
    </row>
    <row r="772" spans="1:12">
      <c r="A772" s="313"/>
      <c r="B772" s="313"/>
      <c r="C772" s="313"/>
      <c r="D772" s="313"/>
      <c r="E772" s="313"/>
      <c r="F772" s="313"/>
      <c r="G772" s="314"/>
      <c r="H772" s="315"/>
      <c r="I772" s="14"/>
      <c r="J772" s="14"/>
      <c r="K772" s="15"/>
      <c r="L772" s="34"/>
    </row>
    <row r="773" spans="1:12">
      <c r="A773" s="313"/>
      <c r="B773" s="313"/>
      <c r="C773" s="313"/>
      <c r="D773" s="313"/>
      <c r="E773" s="313"/>
      <c r="F773" s="313"/>
      <c r="G773" s="314"/>
      <c r="H773" s="315"/>
      <c r="I773" s="14"/>
      <c r="J773" s="14"/>
      <c r="K773" s="15"/>
      <c r="L773" s="34"/>
    </row>
    <row r="774" spans="1:12">
      <c r="A774" s="313"/>
      <c r="B774" s="313"/>
      <c r="C774" s="313"/>
      <c r="D774" s="313"/>
      <c r="E774" s="313"/>
      <c r="F774" s="313"/>
      <c r="G774" s="314"/>
      <c r="H774" s="315"/>
      <c r="I774" s="14"/>
      <c r="J774" s="14"/>
      <c r="K774" s="15"/>
      <c r="L774" s="34"/>
    </row>
    <row r="775" spans="1:12">
      <c r="A775" s="313"/>
      <c r="B775" s="313"/>
      <c r="C775" s="313"/>
      <c r="D775" s="313"/>
      <c r="E775" s="313"/>
      <c r="F775" s="313"/>
      <c r="G775" s="314"/>
      <c r="H775" s="315"/>
      <c r="I775" s="14"/>
      <c r="J775" s="14"/>
      <c r="K775" s="15"/>
      <c r="L775" s="34"/>
    </row>
    <row r="776" spans="1:12">
      <c r="A776" s="313"/>
      <c r="B776" s="313"/>
      <c r="C776" s="313"/>
      <c r="D776" s="313"/>
      <c r="E776" s="313"/>
      <c r="F776" s="313"/>
      <c r="G776" s="314"/>
      <c r="H776" s="315"/>
      <c r="I776" s="14"/>
      <c r="J776" s="14"/>
      <c r="K776" s="15"/>
      <c r="L776" s="34"/>
    </row>
    <row r="777" spans="1:12">
      <c r="A777" s="313"/>
      <c r="B777" s="313"/>
      <c r="C777" s="313"/>
      <c r="D777" s="313"/>
      <c r="E777" s="313"/>
      <c r="F777" s="313"/>
      <c r="G777" s="314"/>
      <c r="H777" s="315"/>
      <c r="I777" s="14"/>
      <c r="J777" s="14"/>
      <c r="K777" s="15"/>
      <c r="L777" s="34"/>
    </row>
    <row r="778" spans="1:12">
      <c r="A778" s="313"/>
      <c r="B778" s="313"/>
      <c r="C778" s="313"/>
      <c r="D778" s="313"/>
      <c r="E778" s="313"/>
      <c r="F778" s="313"/>
      <c r="G778" s="314"/>
      <c r="H778" s="315"/>
      <c r="I778" s="14"/>
      <c r="J778" s="14"/>
      <c r="K778" s="15"/>
      <c r="L778" s="34"/>
    </row>
    <row r="779" spans="1:12">
      <c r="A779" s="313"/>
      <c r="B779" s="313"/>
      <c r="C779" s="313"/>
      <c r="D779" s="313"/>
      <c r="E779" s="313"/>
      <c r="F779" s="313"/>
      <c r="G779" s="314"/>
      <c r="H779" s="315"/>
      <c r="I779" s="14"/>
      <c r="J779" s="14"/>
      <c r="K779" s="15"/>
      <c r="L779" s="34"/>
    </row>
    <row r="780" spans="1:12">
      <c r="A780" s="313"/>
      <c r="B780" s="313"/>
      <c r="C780" s="313"/>
      <c r="D780" s="313"/>
      <c r="E780" s="313"/>
      <c r="F780" s="313"/>
      <c r="G780" s="314"/>
      <c r="H780" s="315"/>
      <c r="I780" s="14"/>
      <c r="J780" s="14"/>
      <c r="K780" s="15"/>
      <c r="L780" s="34"/>
    </row>
    <row r="781" spans="1:12">
      <c r="A781" s="313"/>
      <c r="B781" s="313"/>
      <c r="C781" s="313"/>
      <c r="D781" s="313"/>
      <c r="E781" s="313"/>
      <c r="F781" s="313"/>
      <c r="G781" s="314"/>
      <c r="H781" s="315"/>
      <c r="I781" s="14"/>
      <c r="J781" s="14"/>
      <c r="K781" s="15"/>
      <c r="L781" s="34"/>
    </row>
    <row r="782" spans="1:12" ht="18">
      <c r="A782" s="313"/>
      <c r="B782" s="313"/>
      <c r="C782" s="313"/>
      <c r="D782" s="313"/>
      <c r="E782" s="313"/>
      <c r="F782" s="313"/>
      <c r="G782" s="17" t="s">
        <v>59</v>
      </c>
      <c r="H782" s="3"/>
      <c r="I782" s="3"/>
      <c r="J782" s="3"/>
      <c r="K782" s="3"/>
      <c r="L782" s="9">
        <f>SUM(L763:L781)</f>
        <v>1</v>
      </c>
    </row>
    <row r="784" spans="1:12" ht="18">
      <c r="A784" s="308" t="s">
        <v>50</v>
      </c>
      <c r="B784" s="308"/>
      <c r="C784" s="308"/>
      <c r="D784" s="308"/>
      <c r="E784" s="308"/>
      <c r="F784" s="308"/>
      <c r="G784" s="308"/>
      <c r="H784" s="308"/>
      <c r="I784" s="308"/>
      <c r="J784" s="308"/>
      <c r="K784" s="308"/>
      <c r="L784" s="308"/>
    </row>
    <row r="785" spans="1:12">
      <c r="A785" s="5">
        <f>+PRESUPUESTO!A45</f>
        <v>12</v>
      </c>
      <c r="B785" s="309" t="str">
        <f>+PRESUPUESTO!B45</f>
        <v>MANTENIMIENTO DE TANQUES Y BOMBAS</v>
      </c>
      <c r="C785" s="310"/>
      <c r="D785" s="310"/>
      <c r="E785" s="310"/>
      <c r="F785" s="310"/>
      <c r="G785" s="310"/>
      <c r="H785" s="310"/>
      <c r="I785" s="310"/>
      <c r="J785" s="310"/>
      <c r="K785" s="310"/>
      <c r="L785" s="311"/>
    </row>
    <row r="787" spans="1:12">
      <c r="A787" s="6" t="s">
        <v>51</v>
      </c>
      <c r="B787" s="285" t="s">
        <v>7</v>
      </c>
      <c r="C787" s="285"/>
      <c r="D787" s="285"/>
      <c r="E787" s="285"/>
      <c r="F787" s="7" t="s">
        <v>9</v>
      </c>
      <c r="G787" s="286" t="s">
        <v>52</v>
      </c>
      <c r="H787" s="287"/>
      <c r="I787" s="287"/>
      <c r="J787" s="287"/>
      <c r="K787" s="287"/>
      <c r="L787" s="288"/>
    </row>
    <row r="788" spans="1:12">
      <c r="A788" s="289">
        <f>+PRESUPUESTO!A48</f>
        <v>12.3</v>
      </c>
      <c r="B788" s="290" t="str">
        <f>+PRESUPUESTO!B48</f>
        <v>Mantenimiento de bombas hidraulicas</v>
      </c>
      <c r="C788" s="291"/>
      <c r="D788" s="291"/>
      <c r="E788" s="292"/>
      <c r="F788" s="299" t="str">
        <f>+PRESUPUESTO!C48</f>
        <v>und</v>
      </c>
      <c r="G788" s="300" t="s">
        <v>53</v>
      </c>
      <c r="H788" s="10" t="s">
        <v>60</v>
      </c>
      <c r="I788" s="11" t="s">
        <v>54</v>
      </c>
      <c r="J788" s="11" t="s">
        <v>55</v>
      </c>
      <c r="K788" s="11" t="s">
        <v>56</v>
      </c>
      <c r="L788" s="303" t="s">
        <v>57</v>
      </c>
    </row>
    <row r="789" spans="1:12">
      <c r="A789" s="289"/>
      <c r="B789" s="293"/>
      <c r="C789" s="294"/>
      <c r="D789" s="294"/>
      <c r="E789" s="295"/>
      <c r="F789" s="299"/>
      <c r="G789" s="301"/>
      <c r="H789" s="8" t="s">
        <v>61</v>
      </c>
      <c r="I789" s="8" t="s">
        <v>2</v>
      </c>
      <c r="J789" s="8" t="s">
        <v>66</v>
      </c>
      <c r="K789" s="12" t="s">
        <v>62</v>
      </c>
      <c r="L789" s="304"/>
    </row>
    <row r="790" spans="1:12">
      <c r="A790" s="289"/>
      <c r="B790" s="296"/>
      <c r="C790" s="297"/>
      <c r="D790" s="297"/>
      <c r="E790" s="298"/>
      <c r="F790" s="299"/>
      <c r="G790" s="302"/>
      <c r="H790" s="13"/>
      <c r="I790" s="14"/>
      <c r="J790" s="14"/>
      <c r="K790" s="15"/>
      <c r="L790" s="305"/>
    </row>
    <row r="791" spans="1:12">
      <c r="A791" s="312" t="s">
        <v>58</v>
      </c>
      <c r="B791" s="312"/>
      <c r="C791" s="312"/>
      <c r="D791" s="312"/>
      <c r="E791" s="312"/>
      <c r="F791" s="312"/>
      <c r="G791" s="16"/>
      <c r="H791" s="13"/>
      <c r="I791" s="14"/>
      <c r="J791" s="14"/>
      <c r="K791" s="15"/>
      <c r="L791" s="34"/>
    </row>
    <row r="792" spans="1:12">
      <c r="A792" s="313"/>
      <c r="B792" s="313"/>
      <c r="C792" s="313"/>
      <c r="D792" s="313"/>
      <c r="E792" s="313"/>
      <c r="F792" s="313"/>
      <c r="G792" s="314"/>
      <c r="H792" s="315"/>
      <c r="I792" s="14"/>
      <c r="J792" s="14"/>
      <c r="K792" s="15"/>
      <c r="L792" s="34">
        <f t="shared" ref="L792:L797" si="17">+I792</f>
        <v>0</v>
      </c>
    </row>
    <row r="793" spans="1:12">
      <c r="A793" s="313"/>
      <c r="B793" s="313"/>
      <c r="C793" s="313"/>
      <c r="D793" s="313"/>
      <c r="E793" s="313"/>
      <c r="F793" s="313"/>
      <c r="G793" s="314" t="s">
        <v>380</v>
      </c>
      <c r="H793" s="315"/>
      <c r="I793" s="14">
        <v>2</v>
      </c>
      <c r="J793" s="14"/>
      <c r="K793" s="15"/>
      <c r="L793" s="34">
        <f t="shared" si="17"/>
        <v>2</v>
      </c>
    </row>
    <row r="794" spans="1:12">
      <c r="A794" s="313"/>
      <c r="B794" s="313"/>
      <c r="C794" s="313"/>
      <c r="D794" s="313"/>
      <c r="E794" s="313"/>
      <c r="F794" s="313"/>
      <c r="G794" s="314"/>
      <c r="H794" s="315"/>
      <c r="I794" s="14">
        <v>0</v>
      </c>
      <c r="J794" s="14"/>
      <c r="K794" s="15"/>
      <c r="L794" s="34">
        <f t="shared" si="17"/>
        <v>0</v>
      </c>
    </row>
    <row r="795" spans="1:12">
      <c r="A795" s="313"/>
      <c r="B795" s="313"/>
      <c r="C795" s="313"/>
      <c r="D795" s="313"/>
      <c r="E795" s="313"/>
      <c r="F795" s="313"/>
      <c r="G795" s="314"/>
      <c r="H795" s="315"/>
      <c r="I795" s="14"/>
      <c r="J795" s="14"/>
      <c r="K795" s="15"/>
      <c r="L795" s="34">
        <f t="shared" si="17"/>
        <v>0</v>
      </c>
    </row>
    <row r="796" spans="1:12">
      <c r="A796" s="313"/>
      <c r="B796" s="313"/>
      <c r="C796" s="313"/>
      <c r="D796" s="313"/>
      <c r="E796" s="313"/>
      <c r="F796" s="313"/>
      <c r="G796" s="314"/>
      <c r="H796" s="315"/>
      <c r="I796" s="14"/>
      <c r="J796" s="14"/>
      <c r="K796" s="15"/>
      <c r="L796" s="34">
        <f t="shared" si="17"/>
        <v>0</v>
      </c>
    </row>
    <row r="797" spans="1:12">
      <c r="A797" s="313"/>
      <c r="B797" s="313"/>
      <c r="C797" s="313"/>
      <c r="D797" s="313"/>
      <c r="E797" s="313"/>
      <c r="F797" s="313"/>
      <c r="G797" s="314"/>
      <c r="H797" s="315"/>
      <c r="I797" s="14"/>
      <c r="J797" s="14"/>
      <c r="K797" s="15"/>
      <c r="L797" s="34">
        <f t="shared" si="17"/>
        <v>0</v>
      </c>
    </row>
    <row r="798" spans="1:12">
      <c r="A798" s="313"/>
      <c r="B798" s="313"/>
      <c r="C798" s="313"/>
      <c r="D798" s="313"/>
      <c r="E798" s="313"/>
      <c r="F798" s="313"/>
      <c r="G798" s="314"/>
      <c r="H798" s="315"/>
      <c r="I798" s="14"/>
      <c r="J798" s="14"/>
      <c r="K798" s="15"/>
      <c r="L798" s="34"/>
    </row>
    <row r="799" spans="1:12">
      <c r="A799" s="313"/>
      <c r="B799" s="313"/>
      <c r="C799" s="313"/>
      <c r="D799" s="313"/>
      <c r="E799" s="313"/>
      <c r="F799" s="313"/>
      <c r="G799" s="314"/>
      <c r="H799" s="315"/>
      <c r="I799" s="14"/>
      <c r="J799" s="14"/>
      <c r="K799" s="15"/>
      <c r="L799" s="34"/>
    </row>
    <row r="800" spans="1:12">
      <c r="A800" s="313"/>
      <c r="B800" s="313"/>
      <c r="C800" s="313"/>
      <c r="D800" s="313"/>
      <c r="E800" s="313"/>
      <c r="F800" s="313"/>
      <c r="G800" s="314"/>
      <c r="H800" s="315"/>
      <c r="I800" s="14"/>
      <c r="J800" s="14"/>
      <c r="K800" s="15"/>
      <c r="L800" s="34"/>
    </row>
    <row r="801" spans="1:12">
      <c r="A801" s="313"/>
      <c r="B801" s="313"/>
      <c r="C801" s="313"/>
      <c r="D801" s="313"/>
      <c r="E801" s="313"/>
      <c r="F801" s="313"/>
      <c r="G801" s="314"/>
      <c r="H801" s="315"/>
      <c r="I801" s="14"/>
      <c r="J801" s="14"/>
      <c r="K801" s="15"/>
      <c r="L801" s="34"/>
    </row>
    <row r="802" spans="1:12">
      <c r="A802" s="313"/>
      <c r="B802" s="313"/>
      <c r="C802" s="313"/>
      <c r="D802" s="313"/>
      <c r="E802" s="313"/>
      <c r="F802" s="313"/>
      <c r="G802" s="314"/>
      <c r="H802" s="315"/>
      <c r="I802" s="14"/>
      <c r="J802" s="14"/>
      <c r="K802" s="15"/>
      <c r="L802" s="34"/>
    </row>
    <row r="803" spans="1:12">
      <c r="A803" s="313"/>
      <c r="B803" s="313"/>
      <c r="C803" s="313"/>
      <c r="D803" s="313"/>
      <c r="E803" s="313"/>
      <c r="F803" s="313"/>
      <c r="G803" s="314"/>
      <c r="H803" s="315"/>
      <c r="I803" s="14"/>
      <c r="J803" s="14"/>
      <c r="K803" s="15"/>
      <c r="L803" s="34"/>
    </row>
    <row r="804" spans="1:12">
      <c r="A804" s="313"/>
      <c r="B804" s="313"/>
      <c r="C804" s="313"/>
      <c r="D804" s="313"/>
      <c r="E804" s="313"/>
      <c r="F804" s="313"/>
      <c r="G804" s="314"/>
      <c r="H804" s="315"/>
      <c r="I804" s="14"/>
      <c r="J804" s="14"/>
      <c r="K804" s="15"/>
      <c r="L804" s="34"/>
    </row>
    <row r="805" spans="1:12">
      <c r="A805" s="313"/>
      <c r="B805" s="313"/>
      <c r="C805" s="313"/>
      <c r="D805" s="313"/>
      <c r="E805" s="313"/>
      <c r="F805" s="313"/>
      <c r="G805" s="314"/>
      <c r="H805" s="315"/>
      <c r="I805" s="14"/>
      <c r="J805" s="14"/>
      <c r="K805" s="15"/>
      <c r="L805" s="34"/>
    </row>
    <row r="806" spans="1:12">
      <c r="A806" s="313"/>
      <c r="B806" s="313"/>
      <c r="C806" s="313"/>
      <c r="D806" s="313"/>
      <c r="E806" s="313"/>
      <c r="F806" s="313"/>
      <c r="G806" s="314"/>
      <c r="H806" s="315"/>
      <c r="I806" s="14"/>
      <c r="J806" s="14"/>
      <c r="K806" s="15"/>
      <c r="L806" s="34"/>
    </row>
    <row r="807" spans="1:12">
      <c r="A807" s="313"/>
      <c r="B807" s="313"/>
      <c r="C807" s="313"/>
      <c r="D807" s="313"/>
      <c r="E807" s="313"/>
      <c r="F807" s="313"/>
      <c r="G807" s="314"/>
      <c r="H807" s="315"/>
      <c r="I807" s="14"/>
      <c r="J807" s="14"/>
      <c r="K807" s="15"/>
      <c r="L807" s="34"/>
    </row>
    <row r="808" spans="1:12">
      <c r="A808" s="313"/>
      <c r="B808" s="313"/>
      <c r="C808" s="313"/>
      <c r="D808" s="313"/>
      <c r="E808" s="313"/>
      <c r="F808" s="313"/>
      <c r="G808" s="314"/>
      <c r="H808" s="315"/>
      <c r="I808" s="14"/>
      <c r="J808" s="14"/>
      <c r="K808" s="15"/>
      <c r="L808" s="34"/>
    </row>
    <row r="809" spans="1:12">
      <c r="A809" s="313"/>
      <c r="B809" s="313"/>
      <c r="C809" s="313"/>
      <c r="D809" s="313"/>
      <c r="E809" s="313"/>
      <c r="F809" s="313"/>
      <c r="G809" s="314"/>
      <c r="H809" s="315"/>
      <c r="I809" s="14"/>
      <c r="J809" s="14"/>
      <c r="K809" s="15"/>
      <c r="L809" s="34"/>
    </row>
    <row r="810" spans="1:12" ht="18">
      <c r="A810" s="313"/>
      <c r="B810" s="313"/>
      <c r="C810" s="313"/>
      <c r="D810" s="313"/>
      <c r="E810" s="313"/>
      <c r="F810" s="313"/>
      <c r="G810" s="17" t="s">
        <v>59</v>
      </c>
      <c r="H810" s="3"/>
      <c r="I810" s="3"/>
      <c r="J810" s="3"/>
      <c r="K810" s="3"/>
      <c r="L810" s="9">
        <f>SUM(L791:L809)</f>
        <v>2</v>
      </c>
    </row>
    <row r="812" spans="1:12" ht="18">
      <c r="A812" s="308" t="s">
        <v>50</v>
      </c>
      <c r="B812" s="308"/>
      <c r="C812" s="308"/>
      <c r="D812" s="308"/>
      <c r="E812" s="308"/>
      <c r="F812" s="308"/>
      <c r="G812" s="308"/>
      <c r="H812" s="308"/>
      <c r="I812" s="308"/>
      <c r="J812" s="308"/>
      <c r="K812" s="308"/>
      <c r="L812" s="308"/>
    </row>
    <row r="813" spans="1:12">
      <c r="A813" s="5">
        <f>+PRESUPUESTO!A49</f>
        <v>13</v>
      </c>
      <c r="B813" s="309" t="str">
        <f>+PRESUPUESTO!B49</f>
        <v>SOPORTE AIREACONDICIONADO</v>
      </c>
      <c r="C813" s="310"/>
      <c r="D813" s="310"/>
      <c r="E813" s="310"/>
      <c r="F813" s="310"/>
      <c r="G813" s="310"/>
      <c r="H813" s="310"/>
      <c r="I813" s="310"/>
      <c r="J813" s="310"/>
      <c r="K813" s="310"/>
      <c r="L813" s="311"/>
    </row>
    <row r="815" spans="1:12">
      <c r="A815" s="6" t="s">
        <v>51</v>
      </c>
      <c r="B815" s="285" t="s">
        <v>7</v>
      </c>
      <c r="C815" s="285"/>
      <c r="D815" s="285"/>
      <c r="E815" s="285"/>
      <c r="F815" s="7" t="s">
        <v>9</v>
      </c>
      <c r="G815" s="286" t="s">
        <v>52</v>
      </c>
      <c r="H815" s="287"/>
      <c r="I815" s="287"/>
      <c r="J815" s="287"/>
      <c r="K815" s="287"/>
      <c r="L815" s="288"/>
    </row>
    <row r="816" spans="1:12">
      <c r="A816" s="289">
        <f>+PRESUPUESTO!A50</f>
        <v>13.1</v>
      </c>
      <c r="B816" s="290" t="str">
        <f>+PRESUPUESTO!B50</f>
        <v>Suministro e instalación de base para soporte de aireacondicionado.</v>
      </c>
      <c r="C816" s="291"/>
      <c r="D816" s="291"/>
      <c r="E816" s="292"/>
      <c r="F816" s="299" t="str">
        <f>+PRESUPUESTO!C50</f>
        <v>und</v>
      </c>
      <c r="G816" s="300" t="s">
        <v>53</v>
      </c>
      <c r="H816" s="10" t="s">
        <v>60</v>
      </c>
      <c r="I816" s="11" t="s">
        <v>54</v>
      </c>
      <c r="J816" s="11" t="s">
        <v>55</v>
      </c>
      <c r="K816" s="11" t="s">
        <v>56</v>
      </c>
      <c r="L816" s="303" t="s">
        <v>57</v>
      </c>
    </row>
    <row r="817" spans="1:12">
      <c r="A817" s="289"/>
      <c r="B817" s="293"/>
      <c r="C817" s="294"/>
      <c r="D817" s="294"/>
      <c r="E817" s="295"/>
      <c r="F817" s="299"/>
      <c r="G817" s="301"/>
      <c r="H817" s="8" t="s">
        <v>61</v>
      </c>
      <c r="I817" s="8" t="s">
        <v>2</v>
      </c>
      <c r="J817" s="8" t="s">
        <v>66</v>
      </c>
      <c r="K817" s="12" t="s">
        <v>62</v>
      </c>
      <c r="L817" s="304"/>
    </row>
    <row r="818" spans="1:12">
      <c r="A818" s="289"/>
      <c r="B818" s="296"/>
      <c r="C818" s="297"/>
      <c r="D818" s="297"/>
      <c r="E818" s="298"/>
      <c r="F818" s="299"/>
      <c r="G818" s="302"/>
      <c r="H818" s="13"/>
      <c r="I818" s="14"/>
      <c r="J818" s="14"/>
      <c r="K818" s="15"/>
      <c r="L818" s="305"/>
    </row>
    <row r="819" spans="1:12">
      <c r="A819" s="312" t="s">
        <v>58</v>
      </c>
      <c r="B819" s="312"/>
      <c r="C819" s="312"/>
      <c r="D819" s="312"/>
      <c r="E819" s="312"/>
      <c r="F819" s="312"/>
      <c r="G819" s="16"/>
      <c r="H819" s="13"/>
      <c r="I819" s="14"/>
      <c r="J819" s="14"/>
      <c r="K819" s="15"/>
      <c r="L819" s="34"/>
    </row>
    <row r="820" spans="1:12">
      <c r="A820" s="313"/>
      <c r="B820" s="313"/>
      <c r="C820" s="313"/>
      <c r="D820" s="313"/>
      <c r="E820" s="313"/>
      <c r="F820" s="313"/>
      <c r="G820" s="314"/>
      <c r="H820" s="315"/>
      <c r="I820" s="14"/>
      <c r="J820" s="14"/>
      <c r="K820" s="15"/>
      <c r="L820" s="34">
        <f t="shared" ref="L820:L825" si="18">+I820</f>
        <v>0</v>
      </c>
    </row>
    <row r="821" spans="1:12">
      <c r="A821" s="313"/>
      <c r="B821" s="313"/>
      <c r="C821" s="313"/>
      <c r="D821" s="313"/>
      <c r="E821" s="313"/>
      <c r="F821" s="313"/>
      <c r="G821" s="314" t="s">
        <v>408</v>
      </c>
      <c r="H821" s="315"/>
      <c r="I821" s="14">
        <v>3</v>
      </c>
      <c r="J821" s="14"/>
      <c r="K821" s="15"/>
      <c r="L821" s="34">
        <f t="shared" si="18"/>
        <v>3</v>
      </c>
    </row>
    <row r="822" spans="1:12">
      <c r="A822" s="313"/>
      <c r="B822" s="313"/>
      <c r="C822" s="313"/>
      <c r="D822" s="313"/>
      <c r="E822" s="313"/>
      <c r="F822" s="313"/>
      <c r="G822" s="314"/>
      <c r="H822" s="315"/>
      <c r="I822" s="14" t="s">
        <v>409</v>
      </c>
      <c r="J822" s="14"/>
      <c r="K822" s="15"/>
      <c r="L822" s="34" t="str">
        <f t="shared" si="18"/>
        <v>}</v>
      </c>
    </row>
    <row r="823" spans="1:12">
      <c r="A823" s="313"/>
      <c r="B823" s="313"/>
      <c r="C823" s="313"/>
      <c r="D823" s="313"/>
      <c r="E823" s="313"/>
      <c r="F823" s="313"/>
      <c r="G823" s="314"/>
      <c r="H823" s="315"/>
      <c r="I823" s="14"/>
      <c r="J823" s="14"/>
      <c r="K823" s="15"/>
      <c r="L823" s="34">
        <f t="shared" si="18"/>
        <v>0</v>
      </c>
    </row>
    <row r="824" spans="1:12">
      <c r="A824" s="313"/>
      <c r="B824" s="313"/>
      <c r="C824" s="313"/>
      <c r="D824" s="313"/>
      <c r="E824" s="313"/>
      <c r="F824" s="313"/>
      <c r="G824" s="314"/>
      <c r="H824" s="315"/>
      <c r="I824" s="14"/>
      <c r="J824" s="14"/>
      <c r="K824" s="15"/>
      <c r="L824" s="34">
        <f t="shared" si="18"/>
        <v>0</v>
      </c>
    </row>
    <row r="825" spans="1:12">
      <c r="A825" s="313"/>
      <c r="B825" s="313"/>
      <c r="C825" s="313"/>
      <c r="D825" s="313"/>
      <c r="E825" s="313"/>
      <c r="F825" s="313"/>
      <c r="G825" s="314"/>
      <c r="H825" s="315"/>
      <c r="I825" s="14"/>
      <c r="J825" s="14"/>
      <c r="K825" s="15"/>
      <c r="L825" s="34">
        <f t="shared" si="18"/>
        <v>0</v>
      </c>
    </row>
    <row r="826" spans="1:12">
      <c r="A826" s="313"/>
      <c r="B826" s="313"/>
      <c r="C826" s="313"/>
      <c r="D826" s="313"/>
      <c r="E826" s="313"/>
      <c r="F826" s="313"/>
      <c r="G826" s="314"/>
      <c r="H826" s="315"/>
      <c r="I826" s="14"/>
      <c r="J826" s="14"/>
      <c r="K826" s="15"/>
      <c r="L826" s="34"/>
    </row>
    <row r="827" spans="1:12">
      <c r="A827" s="313"/>
      <c r="B827" s="313"/>
      <c r="C827" s="313"/>
      <c r="D827" s="313"/>
      <c r="E827" s="313"/>
      <c r="F827" s="313"/>
      <c r="G827" s="314"/>
      <c r="H827" s="315"/>
      <c r="I827" s="14"/>
      <c r="J827" s="14"/>
      <c r="K827" s="15"/>
      <c r="L827" s="34"/>
    </row>
    <row r="828" spans="1:12">
      <c r="A828" s="313"/>
      <c r="B828" s="313"/>
      <c r="C828" s="313"/>
      <c r="D828" s="313"/>
      <c r="E828" s="313"/>
      <c r="F828" s="313"/>
      <c r="G828" s="314"/>
      <c r="H828" s="315"/>
      <c r="I828" s="14"/>
      <c r="J828" s="14"/>
      <c r="K828" s="15"/>
      <c r="L828" s="34"/>
    </row>
    <row r="829" spans="1:12">
      <c r="A829" s="313"/>
      <c r="B829" s="313"/>
      <c r="C829" s="313"/>
      <c r="D829" s="313"/>
      <c r="E829" s="313"/>
      <c r="F829" s="313"/>
      <c r="G829" s="314"/>
      <c r="H829" s="315"/>
      <c r="I829" s="14"/>
      <c r="J829" s="14"/>
      <c r="K829" s="15"/>
      <c r="L829" s="34"/>
    </row>
    <row r="830" spans="1:12">
      <c r="A830" s="313"/>
      <c r="B830" s="313"/>
      <c r="C830" s="313"/>
      <c r="D830" s="313"/>
      <c r="E830" s="313"/>
      <c r="F830" s="313"/>
      <c r="G830" s="314"/>
      <c r="H830" s="315"/>
      <c r="I830" s="14"/>
      <c r="J830" s="14"/>
      <c r="K830" s="15"/>
      <c r="L830" s="34"/>
    </row>
    <row r="831" spans="1:12">
      <c r="A831" s="313"/>
      <c r="B831" s="313"/>
      <c r="C831" s="313"/>
      <c r="D831" s="313"/>
      <c r="E831" s="313"/>
      <c r="F831" s="313"/>
      <c r="G831" s="314"/>
      <c r="H831" s="315"/>
      <c r="I831" s="14"/>
      <c r="J831" s="14"/>
      <c r="K831" s="15"/>
      <c r="L831" s="34"/>
    </row>
    <row r="832" spans="1:12">
      <c r="A832" s="313"/>
      <c r="B832" s="313"/>
      <c r="C832" s="313"/>
      <c r="D832" s="313"/>
      <c r="E832" s="313"/>
      <c r="F832" s="313"/>
      <c r="G832" s="314"/>
      <c r="H832" s="315"/>
      <c r="I832" s="14"/>
      <c r="J832" s="14"/>
      <c r="K832" s="15"/>
      <c r="L832" s="34"/>
    </row>
    <row r="833" spans="1:12">
      <c r="A833" s="313"/>
      <c r="B833" s="313"/>
      <c r="C833" s="313"/>
      <c r="D833" s="313"/>
      <c r="E833" s="313"/>
      <c r="F833" s="313"/>
      <c r="G833" s="314"/>
      <c r="H833" s="315"/>
      <c r="I833" s="14"/>
      <c r="J833" s="14"/>
      <c r="K833" s="15"/>
      <c r="L833" s="34"/>
    </row>
    <row r="834" spans="1:12">
      <c r="A834" s="313"/>
      <c r="B834" s="313"/>
      <c r="C834" s="313"/>
      <c r="D834" s="313"/>
      <c r="E834" s="313"/>
      <c r="F834" s="313"/>
      <c r="G834" s="314"/>
      <c r="H834" s="315"/>
      <c r="I834" s="14"/>
      <c r="J834" s="14"/>
      <c r="K834" s="15"/>
      <c r="L834" s="34"/>
    </row>
    <row r="835" spans="1:12">
      <c r="A835" s="313"/>
      <c r="B835" s="313"/>
      <c r="C835" s="313"/>
      <c r="D835" s="313"/>
      <c r="E835" s="313"/>
      <c r="F835" s="313"/>
      <c r="G835" s="314"/>
      <c r="H835" s="315"/>
      <c r="I835" s="14"/>
      <c r="J835" s="14"/>
      <c r="K835" s="15"/>
      <c r="L835" s="34"/>
    </row>
    <row r="836" spans="1:12">
      <c r="A836" s="313"/>
      <c r="B836" s="313"/>
      <c r="C836" s="313"/>
      <c r="D836" s="313"/>
      <c r="E836" s="313"/>
      <c r="F836" s="313"/>
      <c r="G836" s="314"/>
      <c r="H836" s="315"/>
      <c r="I836" s="14"/>
      <c r="J836" s="14"/>
      <c r="K836" s="15"/>
      <c r="L836" s="34"/>
    </row>
    <row r="837" spans="1:12">
      <c r="A837" s="313"/>
      <c r="B837" s="313"/>
      <c r="C837" s="313"/>
      <c r="D837" s="313"/>
      <c r="E837" s="313"/>
      <c r="F837" s="313"/>
      <c r="G837" s="314"/>
      <c r="H837" s="315"/>
      <c r="I837" s="14"/>
      <c r="J837" s="14"/>
      <c r="K837" s="15"/>
      <c r="L837" s="34"/>
    </row>
    <row r="838" spans="1:12" ht="18">
      <c r="A838" s="313"/>
      <c r="B838" s="313"/>
      <c r="C838" s="313"/>
      <c r="D838" s="313"/>
      <c r="E838" s="313"/>
      <c r="F838" s="313"/>
      <c r="G838" s="17" t="s">
        <v>59</v>
      </c>
      <c r="H838" s="3"/>
      <c r="I838" s="3"/>
      <c r="J838" s="3"/>
      <c r="K838" s="3"/>
      <c r="L838" s="9">
        <f>SUM(L819:L837)</f>
        <v>3</v>
      </c>
    </row>
  </sheetData>
  <mergeCells count="816">
    <mergeCell ref="G831:H831"/>
    <mergeCell ref="G832:H832"/>
    <mergeCell ref="G833:H833"/>
    <mergeCell ref="G788:G790"/>
    <mergeCell ref="L788:L790"/>
    <mergeCell ref="G778:H778"/>
    <mergeCell ref="G779:H779"/>
    <mergeCell ref="G780:H780"/>
    <mergeCell ref="G781:H781"/>
    <mergeCell ref="A784:L784"/>
    <mergeCell ref="A819:F819"/>
    <mergeCell ref="A820:F838"/>
    <mergeCell ref="G820:H820"/>
    <mergeCell ref="G821:H821"/>
    <mergeCell ref="G822:H822"/>
    <mergeCell ref="G823:H823"/>
    <mergeCell ref="G824:H824"/>
    <mergeCell ref="G825:H825"/>
    <mergeCell ref="G826:H826"/>
    <mergeCell ref="G827:H827"/>
    <mergeCell ref="G834:H834"/>
    <mergeCell ref="G835:H835"/>
    <mergeCell ref="G836:H836"/>
    <mergeCell ref="G837:H837"/>
    <mergeCell ref="G828:H828"/>
    <mergeCell ref="G829:H829"/>
    <mergeCell ref="G830:H830"/>
    <mergeCell ref="A812:L812"/>
    <mergeCell ref="B813:L813"/>
    <mergeCell ref="B815:E815"/>
    <mergeCell ref="G815:L815"/>
    <mergeCell ref="A816:A818"/>
    <mergeCell ref="B816:E818"/>
    <mergeCell ref="F816:F818"/>
    <mergeCell ref="G816:G818"/>
    <mergeCell ref="L816:L818"/>
    <mergeCell ref="G705:H705"/>
    <mergeCell ref="G706:H706"/>
    <mergeCell ref="G707:H707"/>
    <mergeCell ref="A693:F709"/>
    <mergeCell ref="G693:H693"/>
    <mergeCell ref="G694:H694"/>
    <mergeCell ref="G695:H695"/>
    <mergeCell ref="G696:H696"/>
    <mergeCell ref="G697:H697"/>
    <mergeCell ref="G698:H698"/>
    <mergeCell ref="G699:H699"/>
    <mergeCell ref="G700:H700"/>
    <mergeCell ref="G701:H701"/>
    <mergeCell ref="G708:H708"/>
    <mergeCell ref="L689:L691"/>
    <mergeCell ref="A692:F692"/>
    <mergeCell ref="A685:L685"/>
    <mergeCell ref="B686:L686"/>
    <mergeCell ref="B688:E688"/>
    <mergeCell ref="G688:L688"/>
    <mergeCell ref="G702:H702"/>
    <mergeCell ref="G703:H703"/>
    <mergeCell ref="G704:H704"/>
    <mergeCell ref="G675:H675"/>
    <mergeCell ref="G676:H676"/>
    <mergeCell ref="G677:H677"/>
    <mergeCell ref="G678:H678"/>
    <mergeCell ref="G679:H679"/>
    <mergeCell ref="G680:H680"/>
    <mergeCell ref="A666:F666"/>
    <mergeCell ref="A667:F683"/>
    <mergeCell ref="G667:H667"/>
    <mergeCell ref="G668:H668"/>
    <mergeCell ref="G669:H669"/>
    <mergeCell ref="G670:H670"/>
    <mergeCell ref="G671:H671"/>
    <mergeCell ref="G672:H672"/>
    <mergeCell ref="G673:H673"/>
    <mergeCell ref="G674:H674"/>
    <mergeCell ref="B660:L660"/>
    <mergeCell ref="B662:E662"/>
    <mergeCell ref="G662:L662"/>
    <mergeCell ref="A663:A665"/>
    <mergeCell ref="B663:E665"/>
    <mergeCell ref="F663:F665"/>
    <mergeCell ref="G663:G665"/>
    <mergeCell ref="L663:L665"/>
    <mergeCell ref="A659:L659"/>
    <mergeCell ref="A403:F424"/>
    <mergeCell ref="B396:L396"/>
    <mergeCell ref="B398:E398"/>
    <mergeCell ref="G398:L398"/>
    <mergeCell ref="A399:A401"/>
    <mergeCell ref="B399:E401"/>
    <mergeCell ref="F399:F401"/>
    <mergeCell ref="G399:G401"/>
    <mergeCell ref="L399:L401"/>
    <mergeCell ref="G411:H411"/>
    <mergeCell ref="G412:H412"/>
    <mergeCell ref="G421:H421"/>
    <mergeCell ref="G422:H422"/>
    <mergeCell ref="G423:H423"/>
    <mergeCell ref="A368:A370"/>
    <mergeCell ref="B368:E370"/>
    <mergeCell ref="F368:F370"/>
    <mergeCell ref="G368:G370"/>
    <mergeCell ref="L368:L370"/>
    <mergeCell ref="A364:L364"/>
    <mergeCell ref="A371:F371"/>
    <mergeCell ref="A372:F393"/>
    <mergeCell ref="A402:F402"/>
    <mergeCell ref="A395:L395"/>
    <mergeCell ref="B337:E339"/>
    <mergeCell ref="F337:F339"/>
    <mergeCell ref="G337:G339"/>
    <mergeCell ref="L337:L339"/>
    <mergeCell ref="A333:L333"/>
    <mergeCell ref="A340:F340"/>
    <mergeCell ref="A341:F362"/>
    <mergeCell ref="B365:L365"/>
    <mergeCell ref="B367:E367"/>
    <mergeCell ref="G367:L367"/>
    <mergeCell ref="B787:E787"/>
    <mergeCell ref="G787:L787"/>
    <mergeCell ref="A788:A790"/>
    <mergeCell ref="B788:E790"/>
    <mergeCell ref="F788:F790"/>
    <mergeCell ref="B305:E305"/>
    <mergeCell ref="G305:L305"/>
    <mergeCell ref="A306:A308"/>
    <mergeCell ref="B306:E308"/>
    <mergeCell ref="F306:F308"/>
    <mergeCell ref="G306:G308"/>
    <mergeCell ref="L306:L308"/>
    <mergeCell ref="A309:F309"/>
    <mergeCell ref="A310:F331"/>
    <mergeCell ref="G310:H310"/>
    <mergeCell ref="G311:H311"/>
    <mergeCell ref="G312:H312"/>
    <mergeCell ref="G313:H313"/>
    <mergeCell ref="G314:H314"/>
    <mergeCell ref="G315:H315"/>
    <mergeCell ref="G316:H316"/>
    <mergeCell ref="G317:H317"/>
    <mergeCell ref="B334:L334"/>
    <mergeCell ref="B336:E336"/>
    <mergeCell ref="G800:H800"/>
    <mergeCell ref="G801:H801"/>
    <mergeCell ref="G802:H802"/>
    <mergeCell ref="A791:F791"/>
    <mergeCell ref="A792:F810"/>
    <mergeCell ref="G792:H792"/>
    <mergeCell ref="G793:H793"/>
    <mergeCell ref="G794:H794"/>
    <mergeCell ref="G795:H795"/>
    <mergeCell ref="G796:H796"/>
    <mergeCell ref="G797:H797"/>
    <mergeCell ref="G798:H798"/>
    <mergeCell ref="G799:H799"/>
    <mergeCell ref="G806:H806"/>
    <mergeCell ref="G807:H807"/>
    <mergeCell ref="G808:H808"/>
    <mergeCell ref="G809:H809"/>
    <mergeCell ref="G803:H803"/>
    <mergeCell ref="G804:H804"/>
    <mergeCell ref="G805:H805"/>
    <mergeCell ref="A760:A762"/>
    <mergeCell ref="B760:E762"/>
    <mergeCell ref="F760:F762"/>
    <mergeCell ref="G760:G762"/>
    <mergeCell ref="L760:L762"/>
    <mergeCell ref="A756:L756"/>
    <mergeCell ref="B757:L757"/>
    <mergeCell ref="B785:L785"/>
    <mergeCell ref="G772:H772"/>
    <mergeCell ref="G773:H773"/>
    <mergeCell ref="G774:H774"/>
    <mergeCell ref="G775:H775"/>
    <mergeCell ref="G776:H776"/>
    <mergeCell ref="G777:H777"/>
    <mergeCell ref="A763:F763"/>
    <mergeCell ref="A764:F782"/>
    <mergeCell ref="G764:H764"/>
    <mergeCell ref="G765:H765"/>
    <mergeCell ref="G766:H766"/>
    <mergeCell ref="G767:H767"/>
    <mergeCell ref="G768:H768"/>
    <mergeCell ref="G769:H769"/>
    <mergeCell ref="G770:H770"/>
    <mergeCell ref="G771:H771"/>
    <mergeCell ref="A738:A740"/>
    <mergeCell ref="B738:E740"/>
    <mergeCell ref="F738:F740"/>
    <mergeCell ref="G738:G740"/>
    <mergeCell ref="L738:L740"/>
    <mergeCell ref="A734:L734"/>
    <mergeCell ref="A741:F741"/>
    <mergeCell ref="A742:F754"/>
    <mergeCell ref="B759:E759"/>
    <mergeCell ref="G759:L759"/>
    <mergeCell ref="G650:H650"/>
    <mergeCell ref="G651:H651"/>
    <mergeCell ref="G652:H652"/>
    <mergeCell ref="G653:H653"/>
    <mergeCell ref="G654:H654"/>
    <mergeCell ref="G655:H655"/>
    <mergeCell ref="A641:F657"/>
    <mergeCell ref="G641:H641"/>
    <mergeCell ref="G642:H642"/>
    <mergeCell ref="G643:H643"/>
    <mergeCell ref="G644:H644"/>
    <mergeCell ref="G645:H645"/>
    <mergeCell ref="G646:H646"/>
    <mergeCell ref="G647:H647"/>
    <mergeCell ref="G648:H648"/>
    <mergeCell ref="G649:H649"/>
    <mergeCell ref="G656:H656"/>
    <mergeCell ref="A637:A639"/>
    <mergeCell ref="B637:E639"/>
    <mergeCell ref="F637:F639"/>
    <mergeCell ref="G637:G639"/>
    <mergeCell ref="L637:L639"/>
    <mergeCell ref="A640:F640"/>
    <mergeCell ref="A633:L633"/>
    <mergeCell ref="B634:L634"/>
    <mergeCell ref="B636:E636"/>
    <mergeCell ref="G636:L636"/>
    <mergeCell ref="G623:H623"/>
    <mergeCell ref="G624:H624"/>
    <mergeCell ref="G625:H625"/>
    <mergeCell ref="G626:H626"/>
    <mergeCell ref="G627:H627"/>
    <mergeCell ref="G628:H628"/>
    <mergeCell ref="A614:F614"/>
    <mergeCell ref="A615:F631"/>
    <mergeCell ref="G615:H615"/>
    <mergeCell ref="G616:H616"/>
    <mergeCell ref="G617:H617"/>
    <mergeCell ref="G618:H618"/>
    <mergeCell ref="G619:H619"/>
    <mergeCell ref="G620:H620"/>
    <mergeCell ref="G621:H621"/>
    <mergeCell ref="G622:H622"/>
    <mergeCell ref="G630:H630"/>
    <mergeCell ref="G629:H629"/>
    <mergeCell ref="B608:L608"/>
    <mergeCell ref="B610:E610"/>
    <mergeCell ref="G610:L610"/>
    <mergeCell ref="A611:A613"/>
    <mergeCell ref="B611:E613"/>
    <mergeCell ref="F611:F613"/>
    <mergeCell ref="G611:G613"/>
    <mergeCell ref="L611:L613"/>
    <mergeCell ref="A607:L607"/>
    <mergeCell ref="A571:F571"/>
    <mergeCell ref="A572:F605"/>
    <mergeCell ref="G600:H600"/>
    <mergeCell ref="G601:H601"/>
    <mergeCell ref="G602:H602"/>
    <mergeCell ref="G603:H603"/>
    <mergeCell ref="G592:H592"/>
    <mergeCell ref="G593:H593"/>
    <mergeCell ref="G594:H594"/>
    <mergeCell ref="G595:H595"/>
    <mergeCell ref="G596:H596"/>
    <mergeCell ref="G597:H597"/>
    <mergeCell ref="A548:F548"/>
    <mergeCell ref="A549:F562"/>
    <mergeCell ref="B565:L565"/>
    <mergeCell ref="B567:E567"/>
    <mergeCell ref="G567:L567"/>
    <mergeCell ref="A568:A570"/>
    <mergeCell ref="B568:E570"/>
    <mergeCell ref="F568:F570"/>
    <mergeCell ref="G568:G570"/>
    <mergeCell ref="L568:L570"/>
    <mergeCell ref="A564:L564"/>
    <mergeCell ref="A525:F525"/>
    <mergeCell ref="A526:F539"/>
    <mergeCell ref="B542:L542"/>
    <mergeCell ref="B544:E544"/>
    <mergeCell ref="G544:L544"/>
    <mergeCell ref="A545:A547"/>
    <mergeCell ref="B545:E547"/>
    <mergeCell ref="F545:F547"/>
    <mergeCell ref="G545:G547"/>
    <mergeCell ref="L545:L547"/>
    <mergeCell ref="A541:L541"/>
    <mergeCell ref="A502:F502"/>
    <mergeCell ref="A503:F516"/>
    <mergeCell ref="B519:L519"/>
    <mergeCell ref="B521:E521"/>
    <mergeCell ref="G521:L521"/>
    <mergeCell ref="A522:A524"/>
    <mergeCell ref="B522:E524"/>
    <mergeCell ref="F522:F524"/>
    <mergeCell ref="G522:G524"/>
    <mergeCell ref="L522:L524"/>
    <mergeCell ref="A518:L518"/>
    <mergeCell ref="A479:F479"/>
    <mergeCell ref="A480:F493"/>
    <mergeCell ref="B496:L496"/>
    <mergeCell ref="B498:E498"/>
    <mergeCell ref="G498:L498"/>
    <mergeCell ref="A499:A501"/>
    <mergeCell ref="B499:E501"/>
    <mergeCell ref="F499:F501"/>
    <mergeCell ref="G499:G501"/>
    <mergeCell ref="L499:L501"/>
    <mergeCell ref="A495:L495"/>
    <mergeCell ref="A456:F456"/>
    <mergeCell ref="A457:F470"/>
    <mergeCell ref="B473:L473"/>
    <mergeCell ref="B475:E475"/>
    <mergeCell ref="G475:L475"/>
    <mergeCell ref="A476:A478"/>
    <mergeCell ref="B476:E478"/>
    <mergeCell ref="F476:F478"/>
    <mergeCell ref="G476:G478"/>
    <mergeCell ref="L476:L478"/>
    <mergeCell ref="A472:L472"/>
    <mergeCell ref="A433:F433"/>
    <mergeCell ref="A434:F447"/>
    <mergeCell ref="B450:L450"/>
    <mergeCell ref="B452:E452"/>
    <mergeCell ref="G452:L452"/>
    <mergeCell ref="A453:A455"/>
    <mergeCell ref="B453:E455"/>
    <mergeCell ref="F453:F455"/>
    <mergeCell ref="G453:G455"/>
    <mergeCell ref="L453:L455"/>
    <mergeCell ref="A449:L449"/>
    <mergeCell ref="A247:F247"/>
    <mergeCell ref="A248:F269"/>
    <mergeCell ref="B427:L427"/>
    <mergeCell ref="B429:E429"/>
    <mergeCell ref="G429:L429"/>
    <mergeCell ref="A430:A432"/>
    <mergeCell ref="B430:E432"/>
    <mergeCell ref="F430:F432"/>
    <mergeCell ref="G430:G432"/>
    <mergeCell ref="L430:L432"/>
    <mergeCell ref="A426:L426"/>
    <mergeCell ref="F275:F277"/>
    <mergeCell ref="G275:G277"/>
    <mergeCell ref="L275:L277"/>
    <mergeCell ref="A278:F278"/>
    <mergeCell ref="A271:L271"/>
    <mergeCell ref="B272:L272"/>
    <mergeCell ref="B274:E274"/>
    <mergeCell ref="G274:L274"/>
    <mergeCell ref="A275:A277"/>
    <mergeCell ref="B275:E277"/>
    <mergeCell ref="G288:H288"/>
    <mergeCell ref="G297:H297"/>
    <mergeCell ref="G298:H298"/>
    <mergeCell ref="A218:F218"/>
    <mergeCell ref="A219:F238"/>
    <mergeCell ref="B241:L241"/>
    <mergeCell ref="B243:E243"/>
    <mergeCell ref="G243:L243"/>
    <mergeCell ref="A244:A246"/>
    <mergeCell ref="B244:E246"/>
    <mergeCell ref="F244:F246"/>
    <mergeCell ref="G244:G246"/>
    <mergeCell ref="L244:L246"/>
    <mergeCell ref="A240:L240"/>
    <mergeCell ref="A172:F172"/>
    <mergeCell ref="A173:F186"/>
    <mergeCell ref="B212:L212"/>
    <mergeCell ref="B214:E214"/>
    <mergeCell ref="G214:L214"/>
    <mergeCell ref="A215:A217"/>
    <mergeCell ref="B215:E217"/>
    <mergeCell ref="F215:F217"/>
    <mergeCell ref="G215:G217"/>
    <mergeCell ref="L215:L217"/>
    <mergeCell ref="A211:L211"/>
    <mergeCell ref="B192:E194"/>
    <mergeCell ref="F192:F194"/>
    <mergeCell ref="G192:G194"/>
    <mergeCell ref="L192:L194"/>
    <mergeCell ref="A188:L188"/>
    <mergeCell ref="B189:L189"/>
    <mergeCell ref="B191:E191"/>
    <mergeCell ref="G191:L191"/>
    <mergeCell ref="A192:A194"/>
    <mergeCell ref="A195:F195"/>
    <mergeCell ref="A196:F209"/>
    <mergeCell ref="A149:F149"/>
    <mergeCell ref="A150:F163"/>
    <mergeCell ref="B166:L166"/>
    <mergeCell ref="B168:E168"/>
    <mergeCell ref="G168:L168"/>
    <mergeCell ref="A169:A171"/>
    <mergeCell ref="B169:E171"/>
    <mergeCell ref="F169:F171"/>
    <mergeCell ref="G169:G171"/>
    <mergeCell ref="L169:L171"/>
    <mergeCell ref="A165:L165"/>
    <mergeCell ref="A126:F126"/>
    <mergeCell ref="A127:F140"/>
    <mergeCell ref="B143:L143"/>
    <mergeCell ref="B145:E145"/>
    <mergeCell ref="G145:L145"/>
    <mergeCell ref="A146:A148"/>
    <mergeCell ref="B146:E148"/>
    <mergeCell ref="F146:F148"/>
    <mergeCell ref="G146:G148"/>
    <mergeCell ref="L146:L148"/>
    <mergeCell ref="A142:L142"/>
    <mergeCell ref="A103:F103"/>
    <mergeCell ref="A104:F117"/>
    <mergeCell ref="B120:L120"/>
    <mergeCell ref="B122:E122"/>
    <mergeCell ref="G122:L122"/>
    <mergeCell ref="A123:A125"/>
    <mergeCell ref="B123:E125"/>
    <mergeCell ref="F123:F125"/>
    <mergeCell ref="G123:G125"/>
    <mergeCell ref="L123:L125"/>
    <mergeCell ref="A119:L119"/>
    <mergeCell ref="A80:F80"/>
    <mergeCell ref="A81:F94"/>
    <mergeCell ref="B97:L97"/>
    <mergeCell ref="B99:E99"/>
    <mergeCell ref="G99:L99"/>
    <mergeCell ref="A100:A102"/>
    <mergeCell ref="B100:E102"/>
    <mergeCell ref="F100:F102"/>
    <mergeCell ref="G100:G102"/>
    <mergeCell ref="L100:L102"/>
    <mergeCell ref="A96:L96"/>
    <mergeCell ref="A57:F57"/>
    <mergeCell ref="A58:F71"/>
    <mergeCell ref="B74:L74"/>
    <mergeCell ref="B76:E76"/>
    <mergeCell ref="G76:L76"/>
    <mergeCell ref="A77:A79"/>
    <mergeCell ref="B77:E79"/>
    <mergeCell ref="F77:F79"/>
    <mergeCell ref="G77:G79"/>
    <mergeCell ref="L77:L79"/>
    <mergeCell ref="A73:L73"/>
    <mergeCell ref="A34:F34"/>
    <mergeCell ref="A35:F48"/>
    <mergeCell ref="B51:L51"/>
    <mergeCell ref="B53:E53"/>
    <mergeCell ref="G53:L53"/>
    <mergeCell ref="A54:A56"/>
    <mergeCell ref="B54:E56"/>
    <mergeCell ref="F54:F56"/>
    <mergeCell ref="G54:G56"/>
    <mergeCell ref="L54:L56"/>
    <mergeCell ref="A50:L50"/>
    <mergeCell ref="A11:F11"/>
    <mergeCell ref="A12:F25"/>
    <mergeCell ref="B28:L28"/>
    <mergeCell ref="B30:E30"/>
    <mergeCell ref="G30:L30"/>
    <mergeCell ref="A31:A33"/>
    <mergeCell ref="B31:E33"/>
    <mergeCell ref="F31:F33"/>
    <mergeCell ref="G31:G33"/>
    <mergeCell ref="L31:L33"/>
    <mergeCell ref="A27:L27"/>
    <mergeCell ref="B7:E7"/>
    <mergeCell ref="G7:L7"/>
    <mergeCell ref="A8:A10"/>
    <mergeCell ref="B8:E10"/>
    <mergeCell ref="F8:F10"/>
    <mergeCell ref="G8:G10"/>
    <mergeCell ref="L8:L10"/>
    <mergeCell ref="A1:L1"/>
    <mergeCell ref="A2:L2"/>
    <mergeCell ref="A4:L4"/>
    <mergeCell ref="B5:L5"/>
    <mergeCell ref="G753:H753"/>
    <mergeCell ref="G752:H752"/>
    <mergeCell ref="G751:H751"/>
    <mergeCell ref="G750:H750"/>
    <mergeCell ref="G749:H749"/>
    <mergeCell ref="G748:H748"/>
    <mergeCell ref="G747:H747"/>
    <mergeCell ref="G746:H746"/>
    <mergeCell ref="G745:H745"/>
    <mergeCell ref="G744:H744"/>
    <mergeCell ref="G743:H743"/>
    <mergeCell ref="G742:H742"/>
    <mergeCell ref="G731:H731"/>
    <mergeCell ref="G730:H730"/>
    <mergeCell ref="G729:H729"/>
    <mergeCell ref="G728:H728"/>
    <mergeCell ref="G727:H727"/>
    <mergeCell ref="G726:H726"/>
    <mergeCell ref="B735:L735"/>
    <mergeCell ref="B737:E737"/>
    <mergeCell ref="G737:L737"/>
    <mergeCell ref="G725:H725"/>
    <mergeCell ref="G724:H724"/>
    <mergeCell ref="G723:H723"/>
    <mergeCell ref="G722:H722"/>
    <mergeCell ref="G721:H721"/>
    <mergeCell ref="G720:H720"/>
    <mergeCell ref="G719:H719"/>
    <mergeCell ref="G682:H682"/>
    <mergeCell ref="G681:H681"/>
    <mergeCell ref="A711:L711"/>
    <mergeCell ref="B712:L712"/>
    <mergeCell ref="B714:E714"/>
    <mergeCell ref="G714:L714"/>
    <mergeCell ref="A715:A717"/>
    <mergeCell ref="B715:E717"/>
    <mergeCell ref="F715:F717"/>
    <mergeCell ref="G715:G717"/>
    <mergeCell ref="L715:L717"/>
    <mergeCell ref="A718:F718"/>
    <mergeCell ref="A719:F732"/>
    <mergeCell ref="A689:A691"/>
    <mergeCell ref="B689:E691"/>
    <mergeCell ref="F689:F691"/>
    <mergeCell ref="G689:G691"/>
    <mergeCell ref="G604:H604"/>
    <mergeCell ref="G599:H599"/>
    <mergeCell ref="G598:H598"/>
    <mergeCell ref="G585:H585"/>
    <mergeCell ref="G584:H584"/>
    <mergeCell ref="G583:H583"/>
    <mergeCell ref="G582:H582"/>
    <mergeCell ref="G581:H581"/>
    <mergeCell ref="G580:H580"/>
    <mergeCell ref="G591:H591"/>
    <mergeCell ref="G590:H590"/>
    <mergeCell ref="G589:H589"/>
    <mergeCell ref="G588:H588"/>
    <mergeCell ref="G587:H587"/>
    <mergeCell ref="G586:H586"/>
    <mergeCell ref="G579:H579"/>
    <mergeCell ref="G578:H578"/>
    <mergeCell ref="G577:H577"/>
    <mergeCell ref="G576:H576"/>
    <mergeCell ref="G575:H575"/>
    <mergeCell ref="G574:H574"/>
    <mergeCell ref="G573:H573"/>
    <mergeCell ref="G572:H572"/>
    <mergeCell ref="G561:H561"/>
    <mergeCell ref="G560:H560"/>
    <mergeCell ref="G559:H559"/>
    <mergeCell ref="G558:H558"/>
    <mergeCell ref="G557:H557"/>
    <mergeCell ref="G556:H556"/>
    <mergeCell ref="G555:H555"/>
    <mergeCell ref="G554:H554"/>
    <mergeCell ref="G553:H553"/>
    <mergeCell ref="G552:H552"/>
    <mergeCell ref="G551:H551"/>
    <mergeCell ref="G550:H550"/>
    <mergeCell ref="G549:H549"/>
    <mergeCell ref="G538:H538"/>
    <mergeCell ref="G537:H537"/>
    <mergeCell ref="G536:H536"/>
    <mergeCell ref="G535:H535"/>
    <mergeCell ref="G534:H534"/>
    <mergeCell ref="G533:H533"/>
    <mergeCell ref="G532:H532"/>
    <mergeCell ref="G531:H531"/>
    <mergeCell ref="G530:H530"/>
    <mergeCell ref="G529:H529"/>
    <mergeCell ref="G528:H528"/>
    <mergeCell ref="G527:H527"/>
    <mergeCell ref="G526:H526"/>
    <mergeCell ref="G515:H515"/>
    <mergeCell ref="G514:H514"/>
    <mergeCell ref="G513:H513"/>
    <mergeCell ref="G512:H512"/>
    <mergeCell ref="G511:H511"/>
    <mergeCell ref="G510:H510"/>
    <mergeCell ref="G509:H509"/>
    <mergeCell ref="G508:H508"/>
    <mergeCell ref="G507:H507"/>
    <mergeCell ref="G506:H506"/>
    <mergeCell ref="G505:H505"/>
    <mergeCell ref="G504:H504"/>
    <mergeCell ref="G503:H503"/>
    <mergeCell ref="G492:H492"/>
    <mergeCell ref="G491:H491"/>
    <mergeCell ref="G490:H490"/>
    <mergeCell ref="G489:H489"/>
    <mergeCell ref="G488:H488"/>
    <mergeCell ref="G487:H487"/>
    <mergeCell ref="G486:H486"/>
    <mergeCell ref="G485:H485"/>
    <mergeCell ref="G484:H484"/>
    <mergeCell ref="G483:H483"/>
    <mergeCell ref="G482:H482"/>
    <mergeCell ref="G481:H481"/>
    <mergeCell ref="G480:H480"/>
    <mergeCell ref="G469:H469"/>
    <mergeCell ref="G468:H468"/>
    <mergeCell ref="G467:H467"/>
    <mergeCell ref="G466:H466"/>
    <mergeCell ref="G465:H465"/>
    <mergeCell ref="G464:H464"/>
    <mergeCell ref="G463:H463"/>
    <mergeCell ref="G462:H462"/>
    <mergeCell ref="G461:H461"/>
    <mergeCell ref="G460:H460"/>
    <mergeCell ref="G459:H459"/>
    <mergeCell ref="G458:H458"/>
    <mergeCell ref="G457:H457"/>
    <mergeCell ref="G446:H446"/>
    <mergeCell ref="G445:H445"/>
    <mergeCell ref="G444:H444"/>
    <mergeCell ref="G443:H443"/>
    <mergeCell ref="G442:H442"/>
    <mergeCell ref="G441:H441"/>
    <mergeCell ref="G440:H440"/>
    <mergeCell ref="G439:H439"/>
    <mergeCell ref="G438:H438"/>
    <mergeCell ref="G437:H437"/>
    <mergeCell ref="G436:H436"/>
    <mergeCell ref="G435:H435"/>
    <mergeCell ref="G434:H434"/>
    <mergeCell ref="G410:H410"/>
    <mergeCell ref="G409:H409"/>
    <mergeCell ref="G408:H408"/>
    <mergeCell ref="G407:H407"/>
    <mergeCell ref="G406:H406"/>
    <mergeCell ref="G405:H405"/>
    <mergeCell ref="G404:H404"/>
    <mergeCell ref="G403:H403"/>
    <mergeCell ref="G392:H392"/>
    <mergeCell ref="G391:H391"/>
    <mergeCell ref="G390:H390"/>
    <mergeCell ref="G381:H381"/>
    <mergeCell ref="G380:H380"/>
    <mergeCell ref="G379:H379"/>
    <mergeCell ref="G378:H378"/>
    <mergeCell ref="G377:H377"/>
    <mergeCell ref="G376:H376"/>
    <mergeCell ref="G375:H375"/>
    <mergeCell ref="G374:H374"/>
    <mergeCell ref="G373:H373"/>
    <mergeCell ref="G372:H372"/>
    <mergeCell ref="G361:H361"/>
    <mergeCell ref="G360:H360"/>
    <mergeCell ref="G359:H359"/>
    <mergeCell ref="G350:H350"/>
    <mergeCell ref="G349:H349"/>
    <mergeCell ref="G348:H348"/>
    <mergeCell ref="G347:H347"/>
    <mergeCell ref="G346:H346"/>
    <mergeCell ref="G345:H345"/>
    <mergeCell ref="G344:H344"/>
    <mergeCell ref="G343:H343"/>
    <mergeCell ref="G342:H342"/>
    <mergeCell ref="G341:H341"/>
    <mergeCell ref="G330:H330"/>
    <mergeCell ref="G329:H329"/>
    <mergeCell ref="G328:H328"/>
    <mergeCell ref="G319:H319"/>
    <mergeCell ref="G318:H318"/>
    <mergeCell ref="G268:H268"/>
    <mergeCell ref="G299:H299"/>
    <mergeCell ref="A302:L302"/>
    <mergeCell ref="B303:L303"/>
    <mergeCell ref="A279:F300"/>
    <mergeCell ref="G279:H279"/>
    <mergeCell ref="G280:H280"/>
    <mergeCell ref="G281:H281"/>
    <mergeCell ref="G282:H282"/>
    <mergeCell ref="G283:H283"/>
    <mergeCell ref="G284:H284"/>
    <mergeCell ref="G285:H285"/>
    <mergeCell ref="G286:H286"/>
    <mergeCell ref="G287:H287"/>
    <mergeCell ref="G336:L336"/>
    <mergeCell ref="A337:A339"/>
    <mergeCell ref="G267:H267"/>
    <mergeCell ref="G266:H266"/>
    <mergeCell ref="G257:H257"/>
    <mergeCell ref="G256:H256"/>
    <mergeCell ref="G255:H255"/>
    <mergeCell ref="G254:H254"/>
    <mergeCell ref="G253:H253"/>
    <mergeCell ref="G252:H252"/>
    <mergeCell ref="G251:H251"/>
    <mergeCell ref="G250:H250"/>
    <mergeCell ref="G249:H249"/>
    <mergeCell ref="G248:H248"/>
    <mergeCell ref="G237:H237"/>
    <mergeCell ref="G236:H236"/>
    <mergeCell ref="G235:H235"/>
    <mergeCell ref="G228:H228"/>
    <mergeCell ref="G227:H227"/>
    <mergeCell ref="G226:H226"/>
    <mergeCell ref="G225:H225"/>
    <mergeCell ref="G224:H224"/>
    <mergeCell ref="G223:H223"/>
    <mergeCell ref="G222:H222"/>
    <mergeCell ref="G221:H221"/>
    <mergeCell ref="G220:H220"/>
    <mergeCell ref="G219:H219"/>
    <mergeCell ref="G208:H208"/>
    <mergeCell ref="G207:H207"/>
    <mergeCell ref="G206:H206"/>
    <mergeCell ref="G205:H205"/>
    <mergeCell ref="G204:H204"/>
    <mergeCell ref="G203:H203"/>
    <mergeCell ref="G202:H202"/>
    <mergeCell ref="G201:H201"/>
    <mergeCell ref="G200:H200"/>
    <mergeCell ref="G199:H199"/>
    <mergeCell ref="G198:H198"/>
    <mergeCell ref="G197:H197"/>
    <mergeCell ref="G196:H196"/>
    <mergeCell ref="G185:H185"/>
    <mergeCell ref="G184:H184"/>
    <mergeCell ref="G183:H183"/>
    <mergeCell ref="G182:H182"/>
    <mergeCell ref="G181:H181"/>
    <mergeCell ref="G180:H180"/>
    <mergeCell ref="G179:H179"/>
    <mergeCell ref="G178:H178"/>
    <mergeCell ref="G177:H177"/>
    <mergeCell ref="G176:H176"/>
    <mergeCell ref="G175:H175"/>
    <mergeCell ref="G174:H174"/>
    <mergeCell ref="G173:H173"/>
    <mergeCell ref="G162:H162"/>
    <mergeCell ref="G161:H161"/>
    <mergeCell ref="G160:H160"/>
    <mergeCell ref="G159:H159"/>
    <mergeCell ref="G158:H158"/>
    <mergeCell ref="G157:H157"/>
    <mergeCell ref="G156:H156"/>
    <mergeCell ref="G155:H155"/>
    <mergeCell ref="G154:H154"/>
    <mergeCell ref="G153:H153"/>
    <mergeCell ref="G152:H152"/>
    <mergeCell ref="G151:H151"/>
    <mergeCell ref="G150:H150"/>
    <mergeCell ref="G139:H139"/>
    <mergeCell ref="G138:H138"/>
    <mergeCell ref="G137:H137"/>
    <mergeCell ref="G136:H136"/>
    <mergeCell ref="G135:H135"/>
    <mergeCell ref="G134:H134"/>
    <mergeCell ref="G133:H133"/>
    <mergeCell ref="G132:H132"/>
    <mergeCell ref="G131:H131"/>
    <mergeCell ref="G130:H130"/>
    <mergeCell ref="G129:H129"/>
    <mergeCell ref="G128:H128"/>
    <mergeCell ref="G127:H127"/>
    <mergeCell ref="G116:H116"/>
    <mergeCell ref="G115:H115"/>
    <mergeCell ref="G114:H114"/>
    <mergeCell ref="G113:H113"/>
    <mergeCell ref="G112:H112"/>
    <mergeCell ref="G111:H111"/>
    <mergeCell ref="G110:H110"/>
    <mergeCell ref="G109:H109"/>
    <mergeCell ref="G108:H108"/>
    <mergeCell ref="G107:H107"/>
    <mergeCell ref="G106:H106"/>
    <mergeCell ref="G105:H105"/>
    <mergeCell ref="G104:H104"/>
    <mergeCell ref="G93:H93"/>
    <mergeCell ref="G92:H92"/>
    <mergeCell ref="G91:H91"/>
    <mergeCell ref="G90:H90"/>
    <mergeCell ref="G89:H89"/>
    <mergeCell ref="G88:H88"/>
    <mergeCell ref="G87:H87"/>
    <mergeCell ref="G86:H86"/>
    <mergeCell ref="G85:H85"/>
    <mergeCell ref="G84:H84"/>
    <mergeCell ref="G83:H83"/>
    <mergeCell ref="G82:H82"/>
    <mergeCell ref="G81:H81"/>
    <mergeCell ref="G70:H70"/>
    <mergeCell ref="G69:H69"/>
    <mergeCell ref="G68:H68"/>
    <mergeCell ref="G67:H67"/>
    <mergeCell ref="G66:H66"/>
    <mergeCell ref="G65:H65"/>
    <mergeCell ref="G64:H64"/>
    <mergeCell ref="G63:H63"/>
    <mergeCell ref="G62:H62"/>
    <mergeCell ref="G61:H61"/>
    <mergeCell ref="G60:H60"/>
    <mergeCell ref="G59:H59"/>
    <mergeCell ref="G58:H58"/>
    <mergeCell ref="G47:H47"/>
    <mergeCell ref="G46:H46"/>
    <mergeCell ref="G45:H45"/>
    <mergeCell ref="G44:H44"/>
    <mergeCell ref="G43:H43"/>
    <mergeCell ref="G42:H42"/>
    <mergeCell ref="G41:H41"/>
    <mergeCell ref="G40:H40"/>
    <mergeCell ref="G39:H39"/>
    <mergeCell ref="G38:H38"/>
    <mergeCell ref="G18:H18"/>
    <mergeCell ref="G17:H17"/>
    <mergeCell ref="G16:H16"/>
    <mergeCell ref="G15:H15"/>
    <mergeCell ref="G14:H14"/>
    <mergeCell ref="G13:H13"/>
    <mergeCell ref="G12:H12"/>
    <mergeCell ref="G37:H37"/>
    <mergeCell ref="G36:H36"/>
    <mergeCell ref="G35:H35"/>
    <mergeCell ref="G24:H24"/>
    <mergeCell ref="G23:H23"/>
    <mergeCell ref="G22:H22"/>
    <mergeCell ref="G21:H21"/>
    <mergeCell ref="G20:H20"/>
    <mergeCell ref="G19:H19"/>
  </mergeCells>
  <pageMargins left="0.7" right="0.7" top="0.75" bottom="0.75" header="0.3" footer="0.3"/>
  <pageSetup scale="95" fitToHeight="0" orientation="landscape" r:id="rId1"/>
  <rowBreaks count="31" manualBreakCount="31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9" max="16383" man="1"/>
    <brk id="270" max="16383" man="1"/>
    <brk id="301" max="16383" man="1"/>
    <brk id="332" max="16383" man="1"/>
    <brk id="363" max="16383" man="1"/>
    <brk id="394" max="16383" man="1"/>
    <brk id="425" max="16383" man="1"/>
    <brk id="448" max="16383" man="1"/>
    <brk id="471" max="16383" man="1"/>
    <brk id="494" max="16383" man="1"/>
    <brk id="517" max="16383" man="1"/>
    <brk id="540" max="16383" man="1"/>
    <brk id="563" max="16383" man="1"/>
    <brk id="606" max="16383" man="1"/>
    <brk id="632" max="16383" man="1"/>
    <brk id="658" max="16383" man="1"/>
    <brk id="684" max="16383" man="1"/>
    <brk id="710" max="16383" man="1"/>
    <brk id="733" max="16383" man="1"/>
    <brk id="755" max="16383" man="1"/>
    <brk id="783" max="16383" man="1"/>
    <brk id="811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460A-081B-4F57-AB3E-B5FF17B4F2E4}">
  <sheetPr>
    <tabColor rgb="FF00B0F0"/>
    <pageSetUpPr fitToPage="1"/>
  </sheetPr>
  <dimension ref="A1:I55"/>
  <sheetViews>
    <sheetView view="pageBreakPreview" zoomScaleNormal="100" zoomScaleSheetLayoutView="100" workbookViewId="0">
      <selection activeCell="H10" sqref="H10"/>
    </sheetView>
  </sheetViews>
  <sheetFormatPr baseColWidth="10" defaultColWidth="11.453125" defaultRowHeight="14.5"/>
  <cols>
    <col min="1" max="1" width="46.6328125" customWidth="1"/>
    <col min="2" max="2" width="16.6328125" bestFit="1" customWidth="1"/>
    <col min="4" max="4" width="18.08984375" customWidth="1"/>
    <col min="6" max="6" width="14.36328125" bestFit="1" customWidth="1"/>
    <col min="7" max="7" width="0" hidden="1" customWidth="1"/>
  </cols>
  <sheetData>
    <row r="1" spans="1:9" ht="38.25" customHeight="1" thickBot="1">
      <c r="A1" s="317" t="str">
        <f>+PRESUPUESTO!B2</f>
        <v>MANTENIMIENTO GENERAL SERVICIO NACIONAL APRENDIZAJE "SENA" SEDE PRINCIPAL EN EL MUNICIPIO DE MONTERÍA, DEPARTAMENTO DE CÓRDOBA</v>
      </c>
      <c r="B1" s="318"/>
      <c r="C1" s="318"/>
      <c r="D1" s="318"/>
      <c r="E1" s="319"/>
    </row>
    <row r="2" spans="1:9" ht="15.75" customHeight="1" thickBot="1">
      <c r="A2" s="320" t="s">
        <v>268</v>
      </c>
      <c r="B2" s="321"/>
      <c r="C2" s="321"/>
      <c r="D2" s="321"/>
      <c r="E2" s="322"/>
      <c r="I2">
        <f>190000+187000+140000+75000+150000</f>
        <v>742000</v>
      </c>
    </row>
    <row r="3" spans="1:9" ht="15" thickBot="1">
      <c r="A3" s="126" t="s">
        <v>1</v>
      </c>
      <c r="B3" s="127" t="s">
        <v>82</v>
      </c>
      <c r="C3" s="127" t="s">
        <v>269</v>
      </c>
      <c r="D3" s="128" t="s">
        <v>270</v>
      </c>
      <c r="E3" s="129" t="s">
        <v>63</v>
      </c>
      <c r="I3">
        <f>140000+110000+134000</f>
        <v>384000</v>
      </c>
    </row>
    <row r="4" spans="1:9">
      <c r="A4" s="130" t="s">
        <v>436</v>
      </c>
      <c r="B4" s="131">
        <v>120000</v>
      </c>
      <c r="C4" s="132">
        <f>+'FACTOR PRESTACIONAL'!E34</f>
        <v>1.85</v>
      </c>
      <c r="D4" s="133">
        <f>+B4*C4</f>
        <v>222000</v>
      </c>
      <c r="E4" s="134" t="s">
        <v>271</v>
      </c>
      <c r="F4" s="135">
        <f>30*B4</f>
        <v>3600000</v>
      </c>
      <c r="G4" s="136"/>
    </row>
    <row r="5" spans="1:9">
      <c r="A5" s="137" t="s">
        <v>272</v>
      </c>
      <c r="B5" s="138">
        <v>80000</v>
      </c>
      <c r="C5" s="132">
        <f>+C4</f>
        <v>1.85</v>
      </c>
      <c r="D5" s="139">
        <f t="shared" ref="D5:D9" si="0">+B5*C5</f>
        <v>148000</v>
      </c>
      <c r="E5" s="140" t="s">
        <v>271</v>
      </c>
      <c r="F5" s="135">
        <f t="shared" ref="F5:F9" si="1">30*B5</f>
        <v>2400000</v>
      </c>
    </row>
    <row r="6" spans="1:9">
      <c r="A6" s="137" t="s">
        <v>153</v>
      </c>
      <c r="B6" s="138">
        <f>1300000/30</f>
        <v>43333.333333333336</v>
      </c>
      <c r="C6" s="132">
        <f>+C5</f>
        <v>1.85</v>
      </c>
      <c r="D6" s="139">
        <f t="shared" si="0"/>
        <v>80166.666666666672</v>
      </c>
      <c r="E6" s="140" t="s">
        <v>271</v>
      </c>
      <c r="F6" s="135">
        <f t="shared" si="1"/>
        <v>1300000</v>
      </c>
      <c r="G6" s="203" t="e">
        <f>E6*F6</f>
        <v>#VALUE!</v>
      </c>
    </row>
    <row r="7" spans="1:9">
      <c r="A7" s="137" t="s">
        <v>273</v>
      </c>
      <c r="B7" s="138">
        <v>140000</v>
      </c>
      <c r="C7" s="132">
        <f>+C5</f>
        <v>1.85</v>
      </c>
      <c r="D7" s="139">
        <f t="shared" si="0"/>
        <v>259000</v>
      </c>
      <c r="E7" s="140" t="s">
        <v>271</v>
      </c>
      <c r="F7" s="135">
        <f t="shared" si="1"/>
        <v>4200000</v>
      </c>
      <c r="G7" s="203" t="e">
        <f t="shared" ref="G7:G49" si="2">E7*F7</f>
        <v>#VALUE!</v>
      </c>
    </row>
    <row r="8" spans="1:9">
      <c r="A8" s="137" t="s">
        <v>274</v>
      </c>
      <c r="B8" s="138">
        <f>+B6</f>
        <v>43333.333333333336</v>
      </c>
      <c r="C8" s="132">
        <f>+C6</f>
        <v>1.85</v>
      </c>
      <c r="D8" s="139">
        <f t="shared" si="0"/>
        <v>80166.666666666672</v>
      </c>
      <c r="E8" s="140" t="s">
        <v>271</v>
      </c>
      <c r="F8" s="135">
        <f t="shared" si="1"/>
        <v>1300000</v>
      </c>
      <c r="G8" s="203"/>
    </row>
    <row r="9" spans="1:9">
      <c r="A9" s="137" t="s">
        <v>275</v>
      </c>
      <c r="B9" s="138">
        <v>150000</v>
      </c>
      <c r="C9" s="132">
        <f>+C4</f>
        <v>1.85</v>
      </c>
      <c r="D9" s="139">
        <f t="shared" si="0"/>
        <v>277500</v>
      </c>
      <c r="E9" s="140" t="s">
        <v>271</v>
      </c>
      <c r="F9" s="135">
        <f t="shared" si="1"/>
        <v>4500000</v>
      </c>
      <c r="G9" s="203" t="e">
        <f t="shared" si="2"/>
        <v>#VALUE!</v>
      </c>
    </row>
    <row r="10" spans="1:9">
      <c r="A10" s="137" t="s">
        <v>286</v>
      </c>
      <c r="B10" s="138">
        <v>140000</v>
      </c>
      <c r="C10" s="132">
        <f>+C5</f>
        <v>1.85</v>
      </c>
      <c r="D10" s="139">
        <f t="shared" ref="D10" si="3">+B10*C10</f>
        <v>259000</v>
      </c>
      <c r="E10" s="140" t="s">
        <v>271</v>
      </c>
      <c r="G10" s="203" t="e">
        <f t="shared" si="2"/>
        <v>#VALUE!</v>
      </c>
    </row>
    <row r="11" spans="1:9">
      <c r="G11" s="203"/>
    </row>
    <row r="12" spans="1:9">
      <c r="G12" s="203">
        <f t="shared" si="2"/>
        <v>0</v>
      </c>
    </row>
    <row r="13" spans="1:9">
      <c r="G13" s="203"/>
    </row>
    <row r="14" spans="1:9">
      <c r="A14" s="141" t="str">
        <f>+'FACTOR PRESTACIONAL'!B39</f>
        <v>SERVICIO NACIONAL DE APRENDIZAJE</v>
      </c>
      <c r="B14" s="323"/>
      <c r="C14" s="323"/>
      <c r="D14" s="323"/>
      <c r="E14" s="323"/>
      <c r="G14" s="203">
        <f t="shared" si="2"/>
        <v>0</v>
      </c>
    </row>
    <row r="15" spans="1:9">
      <c r="A15" s="122"/>
      <c r="B15" s="324"/>
      <c r="C15" s="324"/>
      <c r="D15" s="324"/>
      <c r="E15" s="324"/>
      <c r="G15" s="203"/>
    </row>
    <row r="16" spans="1:9">
      <c r="A16" s="122"/>
      <c r="B16" s="324"/>
      <c r="C16" s="324"/>
      <c r="D16" s="324"/>
      <c r="E16" s="324"/>
      <c r="G16" s="203">
        <f t="shared" si="2"/>
        <v>0</v>
      </c>
    </row>
    <row r="17" spans="7:7">
      <c r="G17" s="203">
        <f t="shared" si="2"/>
        <v>0</v>
      </c>
    </row>
    <row r="18" spans="7:7">
      <c r="G18" s="203">
        <f t="shared" si="2"/>
        <v>0</v>
      </c>
    </row>
    <row r="19" spans="7:7">
      <c r="G19" s="203">
        <f t="shared" si="2"/>
        <v>0</v>
      </c>
    </row>
    <row r="20" spans="7:7">
      <c r="G20" s="203">
        <f t="shared" si="2"/>
        <v>0</v>
      </c>
    </row>
    <row r="21" spans="7:7">
      <c r="G21" s="203">
        <f t="shared" si="2"/>
        <v>0</v>
      </c>
    </row>
    <row r="22" spans="7:7">
      <c r="G22" s="203">
        <f t="shared" si="2"/>
        <v>0</v>
      </c>
    </row>
    <row r="23" spans="7:7">
      <c r="G23" s="203">
        <f t="shared" si="2"/>
        <v>0</v>
      </c>
    </row>
    <row r="24" spans="7:7">
      <c r="G24" s="203">
        <f t="shared" si="2"/>
        <v>0</v>
      </c>
    </row>
    <row r="25" spans="7:7">
      <c r="G25" s="203">
        <f t="shared" si="2"/>
        <v>0</v>
      </c>
    </row>
    <row r="26" spans="7:7">
      <c r="G26" s="203"/>
    </row>
    <row r="27" spans="7:7">
      <c r="G27" s="203">
        <f t="shared" si="2"/>
        <v>0</v>
      </c>
    </row>
    <row r="28" spans="7:7">
      <c r="G28" s="203">
        <f t="shared" si="2"/>
        <v>0</v>
      </c>
    </row>
    <row r="29" spans="7:7">
      <c r="G29" s="203"/>
    </row>
    <row r="30" spans="7:7">
      <c r="G30" s="203">
        <f t="shared" si="2"/>
        <v>0</v>
      </c>
    </row>
    <row r="31" spans="7:7">
      <c r="G31" s="203"/>
    </row>
    <row r="32" spans="7:7">
      <c r="G32" s="203">
        <f t="shared" si="2"/>
        <v>0</v>
      </c>
    </row>
    <row r="33" spans="7:7">
      <c r="G33" s="203"/>
    </row>
    <row r="34" spans="7:7">
      <c r="G34" s="203">
        <f t="shared" si="2"/>
        <v>0</v>
      </c>
    </row>
    <row r="35" spans="7:7">
      <c r="G35" s="203">
        <f t="shared" si="2"/>
        <v>0</v>
      </c>
    </row>
    <row r="36" spans="7:7">
      <c r="G36" s="203"/>
    </row>
    <row r="37" spans="7:7">
      <c r="G37" s="203">
        <f t="shared" si="2"/>
        <v>0</v>
      </c>
    </row>
    <row r="38" spans="7:7">
      <c r="G38" s="203">
        <f t="shared" si="2"/>
        <v>0</v>
      </c>
    </row>
    <row r="39" spans="7:7">
      <c r="G39" s="203">
        <f t="shared" si="2"/>
        <v>0</v>
      </c>
    </row>
    <row r="40" spans="7:7">
      <c r="G40" s="203">
        <f t="shared" si="2"/>
        <v>0</v>
      </c>
    </row>
    <row r="41" spans="7:7">
      <c r="G41" s="203">
        <f t="shared" si="2"/>
        <v>0</v>
      </c>
    </row>
    <row r="42" spans="7:7">
      <c r="G42" s="203"/>
    </row>
    <row r="43" spans="7:7">
      <c r="G43" s="203">
        <f t="shared" si="2"/>
        <v>0</v>
      </c>
    </row>
    <row r="44" spans="7:7">
      <c r="G44" s="203"/>
    </row>
    <row r="45" spans="7:7">
      <c r="G45" s="203">
        <f t="shared" si="2"/>
        <v>0</v>
      </c>
    </row>
    <row r="46" spans="7:7">
      <c r="G46" s="203">
        <f t="shared" si="2"/>
        <v>0</v>
      </c>
    </row>
    <row r="47" spans="7:7">
      <c r="G47" s="203">
        <f t="shared" si="2"/>
        <v>0</v>
      </c>
    </row>
    <row r="48" spans="7:7">
      <c r="G48" s="203"/>
    </row>
    <row r="49" spans="7:7">
      <c r="G49" s="203">
        <f t="shared" si="2"/>
        <v>0</v>
      </c>
    </row>
    <row r="50" spans="7:7">
      <c r="G50" s="204" t="e">
        <f>SUM(G6:G49)</f>
        <v>#VALUE!</v>
      </c>
    </row>
    <row r="51" spans="7:7">
      <c r="G51" s="203">
        <f ca="1">+ROUND($G$55*0.23,0)</f>
        <v>59324627</v>
      </c>
    </row>
    <row r="52" spans="7:7">
      <c r="G52" s="203">
        <f ca="1">+ROUND($G$55*0.02,0)</f>
        <v>5158663</v>
      </c>
    </row>
    <row r="53" spans="7:7">
      <c r="G53" s="203">
        <f ca="1">+ROUND($G$55*0.05,0)</f>
        <v>12896658</v>
      </c>
    </row>
    <row r="54" spans="7:7">
      <c r="G54" s="203">
        <f ca="1">+ROUND($G$55*0.3,0)</f>
        <v>77379949</v>
      </c>
    </row>
    <row r="55" spans="7:7">
      <c r="G55" s="204">
        <f ca="1">G50+G51+G53+G52</f>
        <v>335313111.00285709</v>
      </c>
    </row>
  </sheetData>
  <mergeCells count="5">
    <mergeCell ref="A1:E1"/>
    <mergeCell ref="A2:E2"/>
    <mergeCell ref="B14:E14"/>
    <mergeCell ref="B15:E15"/>
    <mergeCell ref="B16:E16"/>
  </mergeCells>
  <pageMargins left="0.70866141732283472" right="0.70866141732283472" top="0.74803149606299213" bottom="0.74803149606299213" header="0.31496062992125984" footer="0.31496062992125984"/>
  <pageSetup scale="86" fitToHeight="0" orientation="portrait" r:id="rId1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67CE-F224-4A8C-BA57-DA72C6C98BAE}">
  <sheetPr>
    <tabColor rgb="FF00B0F0"/>
    <pageSetUpPr fitToPage="1"/>
  </sheetPr>
  <dimension ref="B1:G55"/>
  <sheetViews>
    <sheetView view="pageBreakPreview" topLeftCell="A17" zoomScale="80" zoomScaleNormal="100" zoomScaleSheetLayoutView="80" workbookViewId="0">
      <selection activeCell="H10" sqref="H10"/>
    </sheetView>
  </sheetViews>
  <sheetFormatPr baseColWidth="10" defaultRowHeight="14.5"/>
  <cols>
    <col min="1" max="1" width="2" customWidth="1"/>
    <col min="2" max="2" width="59.90625" bestFit="1" customWidth="1"/>
    <col min="3" max="3" width="21.453125" style="123" bestFit="1" customWidth="1"/>
    <col min="4" max="4" width="19.54296875" customWidth="1"/>
    <col min="5" max="5" width="18.08984375" bestFit="1" customWidth="1"/>
    <col min="6" max="6" width="34.54296875" bestFit="1" customWidth="1"/>
    <col min="7" max="7" width="0" hidden="1" customWidth="1"/>
    <col min="10" max="10" width="12.36328125" bestFit="1" customWidth="1"/>
  </cols>
  <sheetData>
    <row r="1" spans="2:7" ht="15.5">
      <c r="B1" s="327" t="s">
        <v>276</v>
      </c>
      <c r="C1" s="328"/>
      <c r="D1" s="328"/>
      <c r="E1" s="329"/>
      <c r="F1" s="145"/>
    </row>
    <row r="2" spans="2:7" ht="15.5">
      <c r="B2" s="327" t="s">
        <v>277</v>
      </c>
      <c r="C2" s="328"/>
      <c r="D2" s="328"/>
      <c r="E2" s="329"/>
      <c r="F2" s="145"/>
    </row>
    <row r="3" spans="2:7" ht="15.5">
      <c r="B3" s="142"/>
      <c r="C3" s="146"/>
      <c r="D3" s="143"/>
      <c r="E3" s="144"/>
      <c r="F3" s="145"/>
    </row>
    <row r="4" spans="2:7" ht="16" thickBot="1">
      <c r="B4" s="327" t="s">
        <v>284</v>
      </c>
      <c r="C4" s="328"/>
      <c r="D4" s="328"/>
      <c r="E4" s="329"/>
      <c r="F4" s="145"/>
    </row>
    <row r="5" spans="2:7" ht="15.5">
      <c r="B5" s="330" t="s">
        <v>278</v>
      </c>
      <c r="C5" s="331"/>
      <c r="D5" s="331"/>
      <c r="E5" s="332"/>
      <c r="F5" s="145"/>
    </row>
    <row r="6" spans="2:7" ht="16" thickBot="1">
      <c r="B6" s="145"/>
      <c r="C6" s="147"/>
      <c r="D6" s="145"/>
      <c r="E6" s="145"/>
      <c r="F6" s="145"/>
      <c r="G6" s="203">
        <f>E6*F6</f>
        <v>0</v>
      </c>
    </row>
    <row r="7" spans="2:7" ht="15.5">
      <c r="B7" s="333" t="s">
        <v>279</v>
      </c>
      <c r="C7" s="334"/>
      <c r="D7" s="334"/>
      <c r="E7" s="335"/>
      <c r="F7" s="49"/>
      <c r="G7" s="203">
        <f t="shared" ref="G7:G49" si="0">E7*F7</f>
        <v>0</v>
      </c>
    </row>
    <row r="8" spans="2:7" ht="15.5">
      <c r="B8" s="148"/>
      <c r="C8" s="149"/>
      <c r="D8" s="48"/>
      <c r="E8" s="150"/>
      <c r="F8" s="48"/>
      <c r="G8" s="203"/>
    </row>
    <row r="9" spans="2:7" ht="15.5">
      <c r="B9" s="151" t="s">
        <v>7</v>
      </c>
      <c r="C9" s="152"/>
      <c r="D9" s="153"/>
      <c r="E9" s="154" t="s">
        <v>280</v>
      </c>
      <c r="F9" s="49"/>
      <c r="G9" s="203" t="e">
        <f t="shared" si="0"/>
        <v>#VALUE!</v>
      </c>
    </row>
    <row r="10" spans="2:7" ht="15.5">
      <c r="B10" s="148"/>
      <c r="C10" s="149"/>
      <c r="D10" s="48"/>
      <c r="E10" s="155"/>
      <c r="F10" s="156"/>
      <c r="G10" s="203">
        <f t="shared" si="0"/>
        <v>0</v>
      </c>
    </row>
    <row r="11" spans="2:7" ht="15.5">
      <c r="B11" s="151" t="s">
        <v>281</v>
      </c>
      <c r="C11" s="152"/>
      <c r="D11" s="153"/>
      <c r="E11" s="157">
        <v>1</v>
      </c>
      <c r="F11" s="158"/>
      <c r="G11" s="203"/>
    </row>
    <row r="12" spans="2:7" ht="15.5">
      <c r="B12" s="148"/>
      <c r="C12" s="149"/>
      <c r="D12" s="48"/>
      <c r="E12" s="159"/>
      <c r="F12" s="160"/>
      <c r="G12" s="203">
        <f t="shared" si="0"/>
        <v>0</v>
      </c>
    </row>
    <row r="13" spans="2:7" ht="15.5">
      <c r="B13" s="151" t="s">
        <v>282</v>
      </c>
      <c r="C13" s="152"/>
      <c r="D13" s="153"/>
      <c r="E13" s="161">
        <f>ROUND(SUM(E16:E33),2)</f>
        <v>0.85</v>
      </c>
      <c r="F13" s="162"/>
      <c r="G13" s="203"/>
    </row>
    <row r="14" spans="2:7" ht="15.5">
      <c r="B14" s="148"/>
      <c r="C14" s="149"/>
      <c r="D14" s="48"/>
      <c r="E14" s="159"/>
      <c r="F14" s="160"/>
      <c r="G14" s="203">
        <f t="shared" si="0"/>
        <v>0</v>
      </c>
    </row>
    <row r="15" spans="2:7" ht="15.5">
      <c r="B15" s="163"/>
      <c r="C15" s="164"/>
      <c r="D15" s="165"/>
      <c r="E15" s="166"/>
      <c r="F15" s="167"/>
      <c r="G15" s="203"/>
    </row>
    <row r="16" spans="2:7" ht="15.5">
      <c r="B16" s="148" t="s">
        <v>25</v>
      </c>
      <c r="C16" s="164"/>
      <c r="D16" s="165"/>
      <c r="E16" s="168">
        <v>9.2999999999999999E-2</v>
      </c>
      <c r="F16" s="169"/>
      <c r="G16" s="203">
        <f t="shared" si="0"/>
        <v>0</v>
      </c>
    </row>
    <row r="17" spans="2:7" ht="15.5">
      <c r="B17" s="148" t="s">
        <v>37</v>
      </c>
      <c r="C17" s="164"/>
      <c r="D17" s="165"/>
      <c r="E17" s="168">
        <v>9.2999999999999999E-2</v>
      </c>
      <c r="F17" s="169"/>
      <c r="G17" s="203">
        <f t="shared" si="0"/>
        <v>0</v>
      </c>
    </row>
    <row r="18" spans="2:7" ht="15.5">
      <c r="B18" s="148" t="s">
        <v>27</v>
      </c>
      <c r="C18" s="164"/>
      <c r="D18" s="165"/>
      <c r="E18" s="168">
        <v>0.12</v>
      </c>
      <c r="F18" s="169"/>
      <c r="G18" s="203">
        <f t="shared" si="0"/>
        <v>0</v>
      </c>
    </row>
    <row r="19" spans="2:7" ht="15.5">
      <c r="B19" s="148" t="s">
        <v>38</v>
      </c>
      <c r="C19" s="164"/>
      <c r="D19" s="165"/>
      <c r="E19" s="168">
        <v>8.5000000000000006E-2</v>
      </c>
      <c r="F19" s="169"/>
      <c r="G19" s="203">
        <f t="shared" si="0"/>
        <v>0</v>
      </c>
    </row>
    <row r="20" spans="2:7" ht="15.5">
      <c r="B20" s="148" t="s">
        <v>39</v>
      </c>
      <c r="C20" s="164"/>
      <c r="D20" s="165"/>
      <c r="E20" s="168">
        <v>6.9599999999999995E-2</v>
      </c>
      <c r="F20" s="169"/>
      <c r="G20" s="203">
        <f t="shared" si="0"/>
        <v>0</v>
      </c>
    </row>
    <row r="21" spans="2:7" ht="15.5">
      <c r="B21" s="148" t="s">
        <v>40</v>
      </c>
      <c r="C21" s="164"/>
      <c r="D21" s="165"/>
      <c r="E21" s="168">
        <v>0.04</v>
      </c>
      <c r="F21" s="169"/>
      <c r="G21" s="203">
        <f t="shared" si="0"/>
        <v>0</v>
      </c>
    </row>
    <row r="22" spans="2:7" ht="15.5">
      <c r="B22" s="148" t="s">
        <v>41</v>
      </c>
      <c r="C22" s="164"/>
      <c r="D22" s="165"/>
      <c r="E22" s="168">
        <v>0.02</v>
      </c>
      <c r="F22" s="169"/>
      <c r="G22" s="203">
        <f t="shared" si="0"/>
        <v>0</v>
      </c>
    </row>
    <row r="23" spans="2:7" ht="15.5">
      <c r="B23" s="148" t="s">
        <v>42</v>
      </c>
      <c r="C23" s="164"/>
      <c r="D23" s="165"/>
      <c r="E23" s="168">
        <v>0.03</v>
      </c>
      <c r="F23" s="169"/>
      <c r="G23" s="203">
        <f t="shared" si="0"/>
        <v>0</v>
      </c>
    </row>
    <row r="24" spans="2:7" ht="15.5">
      <c r="B24" s="148" t="s">
        <v>28</v>
      </c>
      <c r="C24" s="164"/>
      <c r="D24" s="165"/>
      <c r="E24" s="168">
        <v>8.2000000000000003E-2</v>
      </c>
      <c r="F24" s="169"/>
      <c r="G24" s="203">
        <f t="shared" si="0"/>
        <v>0</v>
      </c>
    </row>
    <row r="25" spans="2:7" ht="15.5">
      <c r="B25" s="148" t="s">
        <v>26</v>
      </c>
      <c r="C25" s="164"/>
      <c r="D25" s="165"/>
      <c r="E25" s="168">
        <v>4.1700000000000001E-2</v>
      </c>
      <c r="F25" s="169"/>
      <c r="G25" s="203">
        <f t="shared" si="0"/>
        <v>0</v>
      </c>
    </row>
    <row r="26" spans="2:7" ht="15.5">
      <c r="B26" s="148" t="s">
        <v>43</v>
      </c>
      <c r="C26" s="164"/>
      <c r="D26" s="165"/>
      <c r="E26" s="166">
        <v>1.0999999999999999E-2</v>
      </c>
      <c r="F26" s="167"/>
      <c r="G26" s="203"/>
    </row>
    <row r="27" spans="2:7" ht="15.5">
      <c r="B27" s="148" t="s">
        <v>283</v>
      </c>
      <c r="C27" s="164"/>
      <c r="D27" s="165"/>
      <c r="E27" s="166">
        <v>0.1172</v>
      </c>
      <c r="F27" s="167"/>
      <c r="G27" s="203">
        <f t="shared" si="0"/>
        <v>0</v>
      </c>
    </row>
    <row r="28" spans="2:7" ht="15.5">
      <c r="B28" s="163" t="s">
        <v>44</v>
      </c>
      <c r="C28" s="164"/>
      <c r="D28" s="165"/>
      <c r="E28" s="168">
        <v>5.1999999999999998E-3</v>
      </c>
      <c r="F28" s="169"/>
      <c r="G28" s="203">
        <f t="shared" si="0"/>
        <v>0</v>
      </c>
    </row>
    <row r="29" spans="2:7" ht="15.5">
      <c r="B29" s="163" t="s">
        <v>45</v>
      </c>
      <c r="C29" s="164"/>
      <c r="D29" s="165"/>
      <c r="E29" s="168">
        <v>7.3000000000000001E-3</v>
      </c>
      <c r="F29" s="169"/>
      <c r="G29" s="203"/>
    </row>
    <row r="30" spans="2:7" ht="15.5">
      <c r="B30" s="163" t="s">
        <v>46</v>
      </c>
      <c r="C30" s="164"/>
      <c r="D30" s="165"/>
      <c r="E30" s="168">
        <v>8.3000000000000001E-3</v>
      </c>
      <c r="F30" s="169"/>
      <c r="G30" s="203">
        <f t="shared" si="0"/>
        <v>0</v>
      </c>
    </row>
    <row r="31" spans="2:7" ht="15.5">
      <c r="B31" s="163" t="s">
        <v>47</v>
      </c>
      <c r="C31" s="164"/>
      <c r="D31" s="165"/>
      <c r="E31" s="168">
        <v>1.04E-2</v>
      </c>
      <c r="F31" s="169"/>
      <c r="G31" s="203"/>
    </row>
    <row r="32" spans="2:7" ht="15.5">
      <c r="B32" s="163" t="s">
        <v>48</v>
      </c>
      <c r="C32" s="164"/>
      <c r="D32" s="165"/>
      <c r="E32" s="168">
        <v>7.3000000000000001E-3</v>
      </c>
      <c r="F32" s="169"/>
      <c r="G32" s="203">
        <f t="shared" si="0"/>
        <v>0</v>
      </c>
    </row>
    <row r="33" spans="2:7" ht="15.5">
      <c r="B33" s="163" t="s">
        <v>49</v>
      </c>
      <c r="C33" s="164"/>
      <c r="D33" s="165"/>
      <c r="E33" s="168">
        <v>8.6999999999999994E-3</v>
      </c>
      <c r="F33" s="169"/>
      <c r="G33" s="203"/>
    </row>
    <row r="34" spans="2:7" ht="16" thickBot="1">
      <c r="B34" s="170" t="s">
        <v>4</v>
      </c>
      <c r="C34" s="171"/>
      <c r="D34" s="172"/>
      <c r="E34" s="173">
        <f>E11+E13</f>
        <v>1.85</v>
      </c>
      <c r="F34" s="162"/>
      <c r="G34" s="203">
        <f t="shared" si="0"/>
        <v>0</v>
      </c>
    </row>
    <row r="35" spans="2:7" ht="15.5">
      <c r="B35" s="2"/>
      <c r="C35" s="174"/>
      <c r="D35" s="175"/>
      <c r="E35" s="2"/>
      <c r="F35" s="2"/>
      <c r="G35" s="203">
        <f t="shared" si="0"/>
        <v>0</v>
      </c>
    </row>
    <row r="36" spans="2:7" ht="15.5">
      <c r="B36" s="2"/>
      <c r="C36" s="174"/>
      <c r="D36" s="175"/>
      <c r="E36" s="2"/>
      <c r="F36" s="2"/>
      <c r="G36" s="203"/>
    </row>
    <row r="37" spans="2:7" ht="15.5">
      <c r="B37" s="2"/>
      <c r="C37" s="174"/>
      <c r="D37" s="175"/>
      <c r="E37" s="2"/>
      <c r="F37" s="2"/>
      <c r="G37" s="203">
        <f t="shared" si="0"/>
        <v>0</v>
      </c>
    </row>
    <row r="38" spans="2:7" ht="15.5">
      <c r="B38" s="176"/>
      <c r="C38" s="325"/>
      <c r="D38" s="325"/>
      <c r="E38" s="325"/>
      <c r="F38" s="2"/>
      <c r="G38" s="203">
        <f t="shared" si="0"/>
        <v>0</v>
      </c>
    </row>
    <row r="39" spans="2:7" ht="15.5">
      <c r="B39" s="177" t="s">
        <v>285</v>
      </c>
      <c r="C39" s="326"/>
      <c r="D39" s="326"/>
      <c r="E39" s="326"/>
      <c r="F39" s="2"/>
      <c r="G39" s="203">
        <f t="shared" si="0"/>
        <v>0</v>
      </c>
    </row>
    <row r="40" spans="2:7">
      <c r="G40" s="203">
        <f t="shared" si="0"/>
        <v>0</v>
      </c>
    </row>
    <row r="41" spans="2:7">
      <c r="G41" s="203">
        <f t="shared" si="0"/>
        <v>0</v>
      </c>
    </row>
    <row r="42" spans="2:7">
      <c r="G42" s="203"/>
    </row>
    <row r="43" spans="2:7">
      <c r="G43" s="203">
        <f t="shared" si="0"/>
        <v>0</v>
      </c>
    </row>
    <row r="44" spans="2:7">
      <c r="G44" s="203"/>
    </row>
    <row r="45" spans="2:7">
      <c r="G45" s="203">
        <f t="shared" si="0"/>
        <v>0</v>
      </c>
    </row>
    <row r="46" spans="2:7">
      <c r="G46" s="203">
        <f t="shared" si="0"/>
        <v>0</v>
      </c>
    </row>
    <row r="47" spans="2:7">
      <c r="G47" s="203">
        <f t="shared" si="0"/>
        <v>0</v>
      </c>
    </row>
    <row r="48" spans="2:7">
      <c r="G48" s="203"/>
    </row>
    <row r="49" spans="7:7">
      <c r="G49" s="203">
        <f t="shared" si="0"/>
        <v>0</v>
      </c>
    </row>
    <row r="50" spans="7:7">
      <c r="G50" s="204" t="e">
        <f>SUM(G6:G49)</f>
        <v>#VALUE!</v>
      </c>
    </row>
    <row r="51" spans="7:7">
      <c r="G51" s="203">
        <f ca="1">+ROUND($G$55*0.23,0)</f>
        <v>59324627</v>
      </c>
    </row>
    <row r="52" spans="7:7">
      <c r="G52" s="203">
        <f ca="1">+ROUND($G$55*0.02,0)</f>
        <v>5158663</v>
      </c>
    </row>
    <row r="53" spans="7:7">
      <c r="G53" s="203">
        <f ca="1">+ROUND($G$55*0.05,0)</f>
        <v>12896658</v>
      </c>
    </row>
    <row r="54" spans="7:7">
      <c r="G54" s="203">
        <f ca="1">+ROUND($G$55*0.3,0)</f>
        <v>77379949</v>
      </c>
    </row>
    <row r="55" spans="7:7">
      <c r="G55" s="204">
        <f ca="1">G50+G51+G53+G52</f>
        <v>335313111.00285709</v>
      </c>
    </row>
  </sheetData>
  <mergeCells count="7">
    <mergeCell ref="C38:E38"/>
    <mergeCell ref="C39:E39"/>
    <mergeCell ref="B1:E1"/>
    <mergeCell ref="B2:E2"/>
    <mergeCell ref="B4:E4"/>
    <mergeCell ref="B5:E5"/>
    <mergeCell ref="B7:E7"/>
  </mergeCells>
  <pageMargins left="0.70866141732283472" right="0.70866141732283472" top="0.74803149606299213" bottom="0.74803149606299213" header="0.31496062992125984" footer="0.31496062992125984"/>
  <pageSetup scale="75" fitToHeight="0" orientation="portrait" r:id="rId1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78795-600B-4995-BCC4-E0C4BBC7D53C}">
  <sheetPr>
    <tabColor rgb="FF00B0F0"/>
    <pageSetUpPr fitToPage="1"/>
  </sheetPr>
  <dimension ref="A1:K178"/>
  <sheetViews>
    <sheetView view="pageBreakPreview" topLeftCell="A157" zoomScale="85" zoomScaleNormal="100" zoomScaleSheetLayoutView="85" workbookViewId="0">
      <selection activeCell="D185" sqref="D185"/>
    </sheetView>
  </sheetViews>
  <sheetFormatPr baseColWidth="10" defaultColWidth="11.453125" defaultRowHeight="14.5"/>
  <cols>
    <col min="1" max="1" width="11.453125" style="108"/>
    <col min="2" max="2" width="48.08984375" style="124" customWidth="1"/>
    <col min="3" max="3" width="18.453125" style="108" customWidth="1"/>
    <col min="4" max="4" width="24.08984375" style="125" customWidth="1"/>
    <col min="5" max="10" width="11.453125" style="108"/>
    <col min="11" max="11" width="11.54296875" style="108" bestFit="1" customWidth="1"/>
    <col min="12" max="16384" width="11.453125" style="108"/>
  </cols>
  <sheetData>
    <row r="1" spans="1:11">
      <c r="A1" s="337" t="s">
        <v>202</v>
      </c>
      <c r="B1" s="337"/>
      <c r="C1" s="337"/>
      <c r="D1" s="337"/>
    </row>
    <row r="2" spans="1:11">
      <c r="A2" s="337" t="s">
        <v>203</v>
      </c>
      <c r="B2" s="337"/>
      <c r="C2" s="337"/>
      <c r="D2" s="337"/>
      <c r="I2" s="108">
        <f>190000+187000+140000+75000+150000</f>
        <v>742000</v>
      </c>
    </row>
    <row r="3" spans="1:11" s="112" customFormat="1">
      <c r="A3" s="109" t="s">
        <v>204</v>
      </c>
      <c r="B3" s="109" t="s">
        <v>1</v>
      </c>
      <c r="C3" s="110" t="s">
        <v>63</v>
      </c>
      <c r="D3" s="111" t="s">
        <v>5</v>
      </c>
      <c r="I3" s="112">
        <f>140000+110000+134000</f>
        <v>384000</v>
      </c>
    </row>
    <row r="4" spans="1:11">
      <c r="A4" s="113">
        <v>1</v>
      </c>
      <c r="B4" s="114" t="s">
        <v>150</v>
      </c>
      <c r="C4" s="113" t="s">
        <v>127</v>
      </c>
      <c r="D4" s="115">
        <v>600</v>
      </c>
      <c r="F4" s="338" t="s">
        <v>104</v>
      </c>
      <c r="G4" s="339"/>
      <c r="H4" s="339"/>
      <c r="I4" s="340" t="s">
        <v>84</v>
      </c>
      <c r="J4" s="340"/>
      <c r="K4" s="116">
        <v>5625</v>
      </c>
    </row>
    <row r="5" spans="1:11">
      <c r="A5" s="113">
        <v>2</v>
      </c>
      <c r="B5" s="114" t="s">
        <v>151</v>
      </c>
      <c r="C5" s="113" t="s">
        <v>107</v>
      </c>
      <c r="D5" s="115">
        <v>4500</v>
      </c>
    </row>
    <row r="6" spans="1:11">
      <c r="A6" s="113">
        <v>3</v>
      </c>
      <c r="B6" s="114" t="s">
        <v>152</v>
      </c>
      <c r="C6" s="113" t="s">
        <v>140</v>
      </c>
      <c r="D6" s="115">
        <v>12000</v>
      </c>
    </row>
    <row r="7" spans="1:11">
      <c r="A7" s="113">
        <v>4</v>
      </c>
      <c r="B7" s="114" t="s">
        <v>154</v>
      </c>
      <c r="C7" s="113" t="s">
        <v>31</v>
      </c>
      <c r="D7" s="115">
        <v>5500</v>
      </c>
    </row>
    <row r="8" spans="1:11">
      <c r="A8" s="113">
        <v>5</v>
      </c>
      <c r="B8" s="114" t="s">
        <v>155</v>
      </c>
      <c r="C8" s="113" t="s">
        <v>156</v>
      </c>
      <c r="D8" s="115">
        <v>9810.3559999999998</v>
      </c>
    </row>
    <row r="9" spans="1:11">
      <c r="A9" s="113">
        <v>6</v>
      </c>
      <c r="B9" s="114" t="s">
        <v>157</v>
      </c>
      <c r="C9" s="113" t="s">
        <v>107</v>
      </c>
      <c r="D9" s="115">
        <v>9500</v>
      </c>
    </row>
    <row r="10" spans="1:11">
      <c r="A10" s="113">
        <v>7</v>
      </c>
      <c r="B10" s="114" t="s">
        <v>103</v>
      </c>
      <c r="C10" s="113" t="s">
        <v>3</v>
      </c>
      <c r="D10" s="115">
        <v>90000</v>
      </c>
    </row>
    <row r="11" spans="1:11">
      <c r="A11" s="113">
        <v>8</v>
      </c>
      <c r="B11" s="114" t="s">
        <v>205</v>
      </c>
      <c r="C11" s="113" t="s">
        <v>3</v>
      </c>
      <c r="D11" s="115">
        <v>728373</v>
      </c>
    </row>
    <row r="12" spans="1:11">
      <c r="A12" s="113">
        <v>9</v>
      </c>
      <c r="B12" s="114" t="s">
        <v>106</v>
      </c>
      <c r="C12" s="113" t="s">
        <v>107</v>
      </c>
      <c r="D12" s="115">
        <v>6500</v>
      </c>
    </row>
    <row r="13" spans="1:11">
      <c r="A13" s="113">
        <v>10</v>
      </c>
      <c r="B13" s="114" t="s">
        <v>108</v>
      </c>
      <c r="C13" s="113" t="s">
        <v>109</v>
      </c>
      <c r="D13" s="115">
        <v>4311.92</v>
      </c>
    </row>
    <row r="14" spans="1:11">
      <c r="A14" s="113">
        <v>11</v>
      </c>
      <c r="B14" s="114" t="s">
        <v>105</v>
      </c>
      <c r="C14" s="113" t="s">
        <v>3</v>
      </c>
      <c r="D14" s="115">
        <v>1041707</v>
      </c>
    </row>
    <row r="15" spans="1:11">
      <c r="A15" s="113">
        <v>12</v>
      </c>
      <c r="B15" s="114" t="s">
        <v>106</v>
      </c>
      <c r="C15" s="113" t="s">
        <v>107</v>
      </c>
      <c r="D15" s="115">
        <v>6613</v>
      </c>
    </row>
    <row r="16" spans="1:11">
      <c r="A16" s="113">
        <v>13</v>
      </c>
      <c r="B16" s="114" t="s">
        <v>110</v>
      </c>
      <c r="C16" s="113" t="s">
        <v>111</v>
      </c>
      <c r="D16" s="115">
        <v>41960</v>
      </c>
    </row>
    <row r="17" spans="1:6">
      <c r="A17" s="113">
        <v>14</v>
      </c>
      <c r="B17" s="114" t="s">
        <v>113</v>
      </c>
      <c r="C17" s="113" t="s">
        <v>107</v>
      </c>
      <c r="D17" s="115">
        <v>6613</v>
      </c>
    </row>
    <row r="18" spans="1:6">
      <c r="A18" s="113">
        <v>15</v>
      </c>
      <c r="B18" s="114" t="s">
        <v>158</v>
      </c>
      <c r="C18" s="113" t="s">
        <v>107</v>
      </c>
      <c r="D18" s="117">
        <v>95000</v>
      </c>
    </row>
    <row r="19" spans="1:6">
      <c r="A19" s="113">
        <v>16</v>
      </c>
      <c r="B19" s="114" t="s">
        <v>112</v>
      </c>
      <c r="C19" s="113" t="s">
        <v>109</v>
      </c>
      <c r="D19" s="115">
        <v>28000</v>
      </c>
      <c r="E19" s="341"/>
      <c r="F19" s="342"/>
    </row>
    <row r="20" spans="1:6">
      <c r="A20" s="113">
        <v>17</v>
      </c>
      <c r="B20" s="114" t="s">
        <v>115</v>
      </c>
      <c r="C20" s="113" t="s">
        <v>107</v>
      </c>
      <c r="D20" s="115">
        <v>8500</v>
      </c>
    </row>
    <row r="21" spans="1:6">
      <c r="A21" s="113">
        <v>18</v>
      </c>
      <c r="B21" s="114" t="s">
        <v>116</v>
      </c>
      <c r="C21" s="113" t="s">
        <v>107</v>
      </c>
      <c r="D21" s="115">
        <v>4800</v>
      </c>
    </row>
    <row r="22" spans="1:6" ht="15" customHeight="1">
      <c r="A22" s="113">
        <v>19</v>
      </c>
      <c r="B22" s="114" t="s">
        <v>121</v>
      </c>
      <c r="C22" s="113" t="s">
        <v>107</v>
      </c>
      <c r="D22" s="115">
        <v>11000</v>
      </c>
    </row>
    <row r="23" spans="1:6">
      <c r="A23" s="113">
        <v>20</v>
      </c>
      <c r="B23" s="114" t="s">
        <v>122</v>
      </c>
      <c r="C23" s="113" t="s">
        <v>107</v>
      </c>
      <c r="D23" s="115">
        <v>7700</v>
      </c>
    </row>
    <row r="24" spans="1:6">
      <c r="A24" s="113">
        <v>21</v>
      </c>
      <c r="B24" s="114" t="s">
        <v>123</v>
      </c>
      <c r="C24" s="113" t="s">
        <v>124</v>
      </c>
      <c r="D24" s="115">
        <v>60000</v>
      </c>
    </row>
    <row r="25" spans="1:6">
      <c r="A25" s="113">
        <v>22</v>
      </c>
      <c r="B25" s="114" t="s">
        <v>125</v>
      </c>
      <c r="C25" s="113" t="s">
        <v>124</v>
      </c>
      <c r="D25" s="115">
        <v>75000</v>
      </c>
    </row>
    <row r="26" spans="1:6">
      <c r="A26" s="113">
        <v>23</v>
      </c>
      <c r="B26" s="114" t="s">
        <v>126</v>
      </c>
      <c r="C26" s="113" t="s">
        <v>127</v>
      </c>
      <c r="D26" s="115">
        <v>300</v>
      </c>
    </row>
    <row r="27" spans="1:6" ht="15" customHeight="1">
      <c r="A27" s="113">
        <v>24</v>
      </c>
      <c r="B27" s="114" t="s">
        <v>128</v>
      </c>
      <c r="C27" s="113" t="s">
        <v>109</v>
      </c>
      <c r="D27" s="115">
        <v>55000</v>
      </c>
    </row>
    <row r="28" spans="1:6">
      <c r="A28" s="113">
        <v>25</v>
      </c>
      <c r="B28" s="114" t="s">
        <v>129</v>
      </c>
      <c r="C28" s="113" t="s">
        <v>124</v>
      </c>
      <c r="D28" s="115">
        <v>15600</v>
      </c>
    </row>
    <row r="29" spans="1:6">
      <c r="A29" s="113">
        <v>26</v>
      </c>
      <c r="B29" s="114" t="s">
        <v>130</v>
      </c>
      <c r="C29" s="113" t="s">
        <v>109</v>
      </c>
      <c r="D29" s="115">
        <v>1200</v>
      </c>
    </row>
    <row r="30" spans="1:6">
      <c r="A30" s="113">
        <v>27</v>
      </c>
      <c r="B30" s="114" t="s">
        <v>132</v>
      </c>
      <c r="C30" s="113" t="s">
        <v>107</v>
      </c>
      <c r="D30" s="115">
        <v>630</v>
      </c>
    </row>
    <row r="31" spans="1:6">
      <c r="A31" s="113">
        <v>28</v>
      </c>
      <c r="B31" s="114" t="s">
        <v>133</v>
      </c>
      <c r="C31" s="113" t="s">
        <v>134</v>
      </c>
      <c r="D31" s="115">
        <v>12981</v>
      </c>
    </row>
    <row r="32" spans="1:6">
      <c r="A32" s="113">
        <v>29</v>
      </c>
      <c r="B32" s="114" t="s">
        <v>135</v>
      </c>
      <c r="C32" s="113" t="s">
        <v>114</v>
      </c>
      <c r="D32" s="115">
        <v>7980.4253529411799</v>
      </c>
    </row>
    <row r="33" spans="1:4">
      <c r="A33" s="113">
        <v>30</v>
      </c>
      <c r="B33" s="114" t="s">
        <v>136</v>
      </c>
      <c r="C33" s="113" t="s">
        <v>109</v>
      </c>
      <c r="D33" s="115">
        <v>65000</v>
      </c>
    </row>
    <row r="34" spans="1:4">
      <c r="A34" s="113">
        <v>31</v>
      </c>
      <c r="B34" s="114" t="s">
        <v>131</v>
      </c>
      <c r="C34" s="113" t="s">
        <v>3</v>
      </c>
      <c r="D34" s="115">
        <v>451520</v>
      </c>
    </row>
    <row r="35" spans="1:4">
      <c r="A35" s="113">
        <v>32</v>
      </c>
      <c r="B35" s="114" t="s">
        <v>137</v>
      </c>
      <c r="C35" s="113" t="s">
        <v>111</v>
      </c>
      <c r="D35" s="115">
        <v>21740</v>
      </c>
    </row>
    <row r="36" spans="1:4">
      <c r="A36" s="113">
        <v>33</v>
      </c>
      <c r="B36" s="114" t="s">
        <v>138</v>
      </c>
      <c r="C36" s="113" t="s">
        <v>3</v>
      </c>
      <c r="D36" s="115">
        <v>5000</v>
      </c>
    </row>
    <row r="37" spans="1:4">
      <c r="A37" s="113">
        <v>34</v>
      </c>
      <c r="B37" s="114" t="s">
        <v>206</v>
      </c>
      <c r="C37" s="113" t="s">
        <v>109</v>
      </c>
      <c r="D37" s="115">
        <v>65000</v>
      </c>
    </row>
    <row r="38" spans="1:4">
      <c r="A38" s="113">
        <v>35</v>
      </c>
      <c r="B38" s="114" t="s">
        <v>139</v>
      </c>
      <c r="C38" s="113" t="s">
        <v>140</v>
      </c>
      <c r="D38" s="115">
        <v>463639.78357142862</v>
      </c>
    </row>
    <row r="39" spans="1:4">
      <c r="A39" s="113">
        <v>36</v>
      </c>
      <c r="B39" s="114" t="s">
        <v>141</v>
      </c>
      <c r="C39" s="113" t="s">
        <v>109</v>
      </c>
      <c r="D39" s="115">
        <v>23481.754620000003</v>
      </c>
    </row>
    <row r="40" spans="1:4">
      <c r="A40" s="113">
        <v>37</v>
      </c>
      <c r="B40" s="114" t="s">
        <v>142</v>
      </c>
      <c r="C40" s="113" t="s">
        <v>127</v>
      </c>
      <c r="D40" s="115">
        <v>350000</v>
      </c>
    </row>
    <row r="41" spans="1:4">
      <c r="A41" s="113">
        <v>38</v>
      </c>
      <c r="B41" s="114" t="s">
        <v>143</v>
      </c>
      <c r="C41" s="113" t="s">
        <v>127</v>
      </c>
      <c r="D41" s="115">
        <v>575626.45499999996</v>
      </c>
    </row>
    <row r="42" spans="1:4">
      <c r="A42" s="113">
        <v>39</v>
      </c>
      <c r="B42" s="114" t="s">
        <v>143</v>
      </c>
      <c r="C42" s="113" t="s">
        <v>127</v>
      </c>
      <c r="D42" s="115">
        <v>750000</v>
      </c>
    </row>
    <row r="43" spans="1:4">
      <c r="A43" s="113">
        <v>41</v>
      </c>
      <c r="B43" s="114" t="s">
        <v>144</v>
      </c>
      <c r="C43" s="113" t="s">
        <v>127</v>
      </c>
      <c r="D43" s="115">
        <v>198175.77750000003</v>
      </c>
    </row>
    <row r="44" spans="1:4">
      <c r="A44" s="113">
        <v>42</v>
      </c>
      <c r="B44" s="114" t="s">
        <v>207</v>
      </c>
      <c r="C44" s="113" t="s">
        <v>31</v>
      </c>
      <c r="D44" s="115">
        <v>34000</v>
      </c>
    </row>
    <row r="45" spans="1:4">
      <c r="A45" s="113">
        <v>43</v>
      </c>
      <c r="B45" s="114" t="s">
        <v>208</v>
      </c>
      <c r="C45" s="113" t="s">
        <v>65</v>
      </c>
      <c r="D45" s="115">
        <v>6500</v>
      </c>
    </row>
    <row r="46" spans="1:4" ht="29">
      <c r="A46" s="113">
        <v>44</v>
      </c>
      <c r="B46" s="114" t="s">
        <v>209</v>
      </c>
      <c r="C46" s="113" t="s">
        <v>68</v>
      </c>
      <c r="D46" s="115">
        <v>60000</v>
      </c>
    </row>
    <row r="47" spans="1:4" ht="29">
      <c r="A47" s="113">
        <v>45</v>
      </c>
      <c r="B47" s="114" t="s">
        <v>210</v>
      </c>
      <c r="C47" s="113" t="s">
        <v>68</v>
      </c>
      <c r="D47" s="115">
        <v>14500</v>
      </c>
    </row>
    <row r="48" spans="1:4">
      <c r="A48" s="113">
        <v>46</v>
      </c>
      <c r="B48" s="114" t="s">
        <v>211</v>
      </c>
      <c r="C48" s="113" t="s">
        <v>68</v>
      </c>
      <c r="D48" s="115">
        <v>52100</v>
      </c>
    </row>
    <row r="49" spans="1:4">
      <c r="A49" s="113">
        <v>47</v>
      </c>
      <c r="B49" s="114" t="s">
        <v>212</v>
      </c>
      <c r="C49" s="113" t="s">
        <v>114</v>
      </c>
      <c r="D49" s="115">
        <v>53333.333333333336</v>
      </c>
    </row>
    <row r="50" spans="1:4">
      <c r="A50" s="113">
        <v>48</v>
      </c>
      <c r="B50" s="114" t="s">
        <v>213</v>
      </c>
      <c r="C50" s="113" t="s">
        <v>20</v>
      </c>
      <c r="D50" s="115">
        <v>45000</v>
      </c>
    </row>
    <row r="51" spans="1:4">
      <c r="A51" s="113">
        <v>49</v>
      </c>
      <c r="B51" s="114" t="s">
        <v>214</v>
      </c>
      <c r="C51" s="113" t="s">
        <v>20</v>
      </c>
      <c r="D51" s="115">
        <v>60000</v>
      </c>
    </row>
    <row r="52" spans="1:4">
      <c r="A52" s="113">
        <v>50</v>
      </c>
      <c r="B52" s="114" t="s">
        <v>215</v>
      </c>
      <c r="C52" s="113" t="s">
        <v>20</v>
      </c>
      <c r="D52" s="115">
        <v>55000</v>
      </c>
    </row>
    <row r="53" spans="1:4">
      <c r="A53" s="113">
        <v>51</v>
      </c>
      <c r="B53" s="114" t="s">
        <v>216</v>
      </c>
      <c r="C53" s="113" t="s">
        <v>217</v>
      </c>
      <c r="D53" s="115">
        <v>95000</v>
      </c>
    </row>
    <row r="54" spans="1:4">
      <c r="A54" s="113">
        <v>52</v>
      </c>
      <c r="B54" s="114" t="s">
        <v>218</v>
      </c>
      <c r="C54" s="113" t="s">
        <v>114</v>
      </c>
      <c r="D54" s="115">
        <v>28333.333333333332</v>
      </c>
    </row>
    <row r="55" spans="1:4">
      <c r="A55" s="113">
        <v>53</v>
      </c>
      <c r="B55" s="114" t="s">
        <v>219</v>
      </c>
      <c r="C55" s="113" t="s">
        <v>20</v>
      </c>
      <c r="D55" s="115">
        <v>15000</v>
      </c>
    </row>
    <row r="56" spans="1:4">
      <c r="A56" s="113">
        <v>54</v>
      </c>
      <c r="B56" s="114" t="s">
        <v>220</v>
      </c>
      <c r="C56" s="113" t="s">
        <v>20</v>
      </c>
      <c r="D56" s="115">
        <v>18000</v>
      </c>
    </row>
    <row r="57" spans="1:4">
      <c r="A57" s="113">
        <v>55</v>
      </c>
      <c r="B57" s="114" t="s">
        <v>221</v>
      </c>
      <c r="C57" s="113" t="s">
        <v>20</v>
      </c>
      <c r="D57" s="115">
        <v>18000</v>
      </c>
    </row>
    <row r="58" spans="1:4">
      <c r="A58" s="113">
        <v>56</v>
      </c>
      <c r="B58" s="114" t="s">
        <v>216</v>
      </c>
      <c r="C58" s="113" t="s">
        <v>217</v>
      </c>
      <c r="D58" s="115">
        <v>95000</v>
      </c>
    </row>
    <row r="59" spans="1:4">
      <c r="A59" s="113">
        <v>57</v>
      </c>
      <c r="B59" s="114" t="s">
        <v>222</v>
      </c>
      <c r="C59" s="113" t="s">
        <v>114</v>
      </c>
      <c r="D59" s="115">
        <v>9333.3333333333339</v>
      </c>
    </row>
    <row r="60" spans="1:4">
      <c r="A60" s="113">
        <v>58</v>
      </c>
      <c r="B60" s="114" t="s">
        <v>223</v>
      </c>
      <c r="C60" s="113" t="s">
        <v>20</v>
      </c>
      <c r="D60" s="115">
        <v>4000</v>
      </c>
    </row>
    <row r="61" spans="1:4">
      <c r="A61" s="113">
        <v>59</v>
      </c>
      <c r="B61" s="114" t="s">
        <v>224</v>
      </c>
      <c r="C61" s="113" t="s">
        <v>20</v>
      </c>
      <c r="D61" s="115">
        <v>4000</v>
      </c>
    </row>
    <row r="62" spans="1:4">
      <c r="A62" s="113">
        <v>60</v>
      </c>
      <c r="B62" s="114" t="s">
        <v>225</v>
      </c>
      <c r="C62" s="113" t="s">
        <v>20</v>
      </c>
      <c r="D62" s="115">
        <v>4000</v>
      </c>
    </row>
    <row r="63" spans="1:4">
      <c r="A63" s="113">
        <v>61</v>
      </c>
      <c r="B63" s="114" t="s">
        <v>216</v>
      </c>
      <c r="C63" s="113" t="s">
        <v>217</v>
      </c>
      <c r="D63" s="115">
        <v>95000</v>
      </c>
    </row>
    <row r="64" spans="1:4">
      <c r="A64" s="113">
        <v>62</v>
      </c>
      <c r="B64" s="114" t="s">
        <v>226</v>
      </c>
      <c r="C64" s="113" t="s">
        <v>114</v>
      </c>
      <c r="D64" s="115">
        <v>5333.333333333333</v>
      </c>
    </row>
    <row r="65" spans="1:4">
      <c r="A65" s="113">
        <v>63</v>
      </c>
      <c r="B65" s="114" t="s">
        <v>227</v>
      </c>
      <c r="C65" s="113" t="s">
        <v>20</v>
      </c>
      <c r="D65" s="115">
        <v>950</v>
      </c>
    </row>
    <row r="66" spans="1:4">
      <c r="A66" s="113">
        <v>64</v>
      </c>
      <c r="B66" s="114" t="s">
        <v>228</v>
      </c>
      <c r="C66" s="113" t="s">
        <v>20</v>
      </c>
      <c r="D66" s="115">
        <v>950</v>
      </c>
    </row>
    <row r="67" spans="1:4">
      <c r="A67" s="113">
        <v>65</v>
      </c>
      <c r="B67" s="114" t="s">
        <v>229</v>
      </c>
      <c r="C67" s="113" t="s">
        <v>20</v>
      </c>
      <c r="D67" s="115">
        <v>950</v>
      </c>
    </row>
    <row r="68" spans="1:4">
      <c r="A68" s="113">
        <v>66</v>
      </c>
      <c r="B68" s="114" t="s">
        <v>230</v>
      </c>
      <c r="C68" s="113" t="s">
        <v>114</v>
      </c>
      <c r="D68" s="115">
        <v>24000</v>
      </c>
    </row>
    <row r="69" spans="1:4">
      <c r="A69" s="113">
        <v>67</v>
      </c>
      <c r="B69" s="114" t="s">
        <v>231</v>
      </c>
      <c r="C69" s="113" t="s">
        <v>20</v>
      </c>
      <c r="D69" s="115">
        <v>11000</v>
      </c>
    </row>
    <row r="70" spans="1:4">
      <c r="A70" s="113">
        <v>68</v>
      </c>
      <c r="B70" s="114" t="s">
        <v>218</v>
      </c>
      <c r="C70" s="113" t="s">
        <v>114</v>
      </c>
      <c r="D70" s="115">
        <v>15000</v>
      </c>
    </row>
    <row r="71" spans="1:4">
      <c r="A71" s="113">
        <v>69</v>
      </c>
      <c r="B71" s="114" t="s">
        <v>219</v>
      </c>
      <c r="C71" s="113" t="s">
        <v>20</v>
      </c>
      <c r="D71" s="115">
        <v>4000</v>
      </c>
    </row>
    <row r="72" spans="1:4">
      <c r="A72" s="113">
        <v>70</v>
      </c>
      <c r="B72" s="114" t="s">
        <v>230</v>
      </c>
      <c r="C72" s="113" t="s">
        <v>114</v>
      </c>
      <c r="D72" s="115">
        <v>24000</v>
      </c>
    </row>
    <row r="73" spans="1:4">
      <c r="A73" s="113">
        <v>71</v>
      </c>
      <c r="B73" s="114" t="s">
        <v>231</v>
      </c>
      <c r="C73" s="113" t="s">
        <v>20</v>
      </c>
      <c r="D73" s="115">
        <v>11000</v>
      </c>
    </row>
    <row r="74" spans="1:4">
      <c r="A74" s="113">
        <v>72</v>
      </c>
      <c r="B74" s="114" t="s">
        <v>232</v>
      </c>
      <c r="C74" s="113" t="s">
        <v>20</v>
      </c>
      <c r="D74" s="115">
        <v>38000</v>
      </c>
    </row>
    <row r="75" spans="1:4">
      <c r="A75" s="113">
        <v>73</v>
      </c>
      <c r="B75" s="114" t="s">
        <v>12</v>
      </c>
      <c r="C75" s="113" t="s">
        <v>63</v>
      </c>
      <c r="D75" s="115">
        <v>10434.98155</v>
      </c>
    </row>
    <row r="76" spans="1:4">
      <c r="A76" s="113">
        <v>74</v>
      </c>
      <c r="B76" s="114" t="s">
        <v>13</v>
      </c>
      <c r="C76" s="113" t="s">
        <v>63</v>
      </c>
      <c r="D76" s="115">
        <v>30000</v>
      </c>
    </row>
    <row r="77" spans="1:4">
      <c r="A77" s="113">
        <v>75</v>
      </c>
      <c r="B77" s="114" t="s">
        <v>233</v>
      </c>
      <c r="C77" s="113" t="s">
        <v>127</v>
      </c>
      <c r="D77" s="115">
        <v>5000</v>
      </c>
    </row>
    <row r="78" spans="1:4">
      <c r="A78" s="113">
        <v>76</v>
      </c>
      <c r="B78" s="114" t="s">
        <v>14</v>
      </c>
      <c r="C78" s="113" t="s">
        <v>127</v>
      </c>
      <c r="D78" s="115">
        <v>15000</v>
      </c>
    </row>
    <row r="79" spans="1:4">
      <c r="A79" s="113">
        <v>77</v>
      </c>
      <c r="B79" s="114" t="s">
        <v>234</v>
      </c>
      <c r="C79" s="113" t="s">
        <v>127</v>
      </c>
      <c r="D79" s="115">
        <v>140000</v>
      </c>
    </row>
    <row r="80" spans="1:4">
      <c r="A80" s="113">
        <v>78</v>
      </c>
      <c r="B80" s="114" t="s">
        <v>235</v>
      </c>
      <c r="C80" s="113" t="s">
        <v>127</v>
      </c>
      <c r="D80" s="115">
        <v>8000</v>
      </c>
    </row>
    <row r="81" spans="1:4">
      <c r="A81" s="113">
        <v>79</v>
      </c>
      <c r="B81" s="114" t="s">
        <v>236</v>
      </c>
      <c r="C81" s="113" t="s">
        <v>127</v>
      </c>
      <c r="D81" s="115">
        <v>17000</v>
      </c>
    </row>
    <row r="82" spans="1:4">
      <c r="A82" s="113">
        <v>80</v>
      </c>
      <c r="B82" s="114" t="s">
        <v>15</v>
      </c>
      <c r="C82" s="113" t="s">
        <v>127</v>
      </c>
      <c r="D82" s="115">
        <v>16000</v>
      </c>
    </row>
    <row r="83" spans="1:4">
      <c r="A83" s="113">
        <v>81</v>
      </c>
      <c r="B83" s="114" t="s">
        <v>69</v>
      </c>
      <c r="C83" s="113" t="s">
        <v>127</v>
      </c>
      <c r="D83" s="115">
        <v>492168.43875000003</v>
      </c>
    </row>
    <row r="84" spans="1:4" ht="29">
      <c r="A84" s="113">
        <v>82</v>
      </c>
      <c r="B84" s="114" t="s">
        <v>21</v>
      </c>
      <c r="C84" s="113" t="s">
        <v>127</v>
      </c>
      <c r="D84" s="115">
        <v>687168.43874999997</v>
      </c>
    </row>
    <row r="85" spans="1:4">
      <c r="A85" s="113">
        <v>83</v>
      </c>
      <c r="B85" s="114" t="s">
        <v>22</v>
      </c>
      <c r="C85" s="113" t="s">
        <v>127</v>
      </c>
      <c r="D85" s="115">
        <v>119078.61874999999</v>
      </c>
    </row>
    <row r="86" spans="1:4">
      <c r="A86" s="113">
        <v>84</v>
      </c>
      <c r="B86" s="114" t="s">
        <v>16</v>
      </c>
      <c r="C86" s="113" t="s">
        <v>127</v>
      </c>
      <c r="D86" s="115">
        <v>30524.28</v>
      </c>
    </row>
    <row r="87" spans="1:4">
      <c r="A87" s="113">
        <v>85</v>
      </c>
      <c r="B87" s="114" t="s">
        <v>17</v>
      </c>
      <c r="C87" s="113" t="s">
        <v>127</v>
      </c>
      <c r="D87" s="115">
        <v>380000</v>
      </c>
    </row>
    <row r="88" spans="1:4">
      <c r="A88" s="113">
        <v>86</v>
      </c>
      <c r="B88" s="114" t="s">
        <v>70</v>
      </c>
      <c r="C88" s="113" t="s">
        <v>127</v>
      </c>
      <c r="D88" s="115">
        <v>175000</v>
      </c>
    </row>
    <row r="89" spans="1:4">
      <c r="A89" s="113">
        <v>87</v>
      </c>
      <c r="B89" s="114" t="s">
        <v>237</v>
      </c>
      <c r="C89" s="113" t="s">
        <v>20</v>
      </c>
      <c r="D89" s="115">
        <v>350000</v>
      </c>
    </row>
    <row r="90" spans="1:4">
      <c r="A90" s="113">
        <v>88</v>
      </c>
      <c r="B90" s="114" t="s">
        <v>238</v>
      </c>
      <c r="C90" s="113" t="s">
        <v>20</v>
      </c>
      <c r="D90" s="115">
        <v>5850000</v>
      </c>
    </row>
    <row r="91" spans="1:4">
      <c r="A91" s="113">
        <v>89</v>
      </c>
      <c r="B91" s="114" t="s">
        <v>239</v>
      </c>
      <c r="C91" s="113" t="s">
        <v>20</v>
      </c>
      <c r="D91" s="115">
        <v>760000</v>
      </c>
    </row>
    <row r="92" spans="1:4">
      <c r="A92" s="113">
        <v>90</v>
      </c>
      <c r="B92" s="114" t="s">
        <v>240</v>
      </c>
      <c r="C92" s="113" t="s">
        <v>20</v>
      </c>
      <c r="D92" s="115">
        <v>460000</v>
      </c>
    </row>
    <row r="93" spans="1:4">
      <c r="A93" s="113">
        <v>91</v>
      </c>
      <c r="B93" s="114" t="s">
        <v>145</v>
      </c>
      <c r="C93" s="113" t="s">
        <v>146</v>
      </c>
      <c r="D93" s="115">
        <v>19000000</v>
      </c>
    </row>
    <row r="94" spans="1:4" ht="29">
      <c r="A94" s="113">
        <v>92</v>
      </c>
      <c r="B94" s="114" t="s">
        <v>241</v>
      </c>
      <c r="C94" s="113" t="s">
        <v>146</v>
      </c>
      <c r="D94" s="115">
        <v>7500000</v>
      </c>
    </row>
    <row r="95" spans="1:4">
      <c r="A95" s="113">
        <v>93</v>
      </c>
      <c r="B95" s="114" t="s">
        <v>242</v>
      </c>
      <c r="C95" s="113" t="s">
        <v>127</v>
      </c>
      <c r="D95" s="115">
        <v>790000</v>
      </c>
    </row>
    <row r="96" spans="1:4">
      <c r="A96" s="113">
        <v>94</v>
      </c>
      <c r="B96" s="114" t="s">
        <v>147</v>
      </c>
      <c r="C96" s="113" t="s">
        <v>146</v>
      </c>
      <c r="D96" s="115">
        <v>30300000</v>
      </c>
    </row>
    <row r="97" spans="1:4">
      <c r="A97" s="113">
        <v>95</v>
      </c>
      <c r="B97" s="114" t="s">
        <v>148</v>
      </c>
      <c r="C97" s="113" t="s">
        <v>127</v>
      </c>
      <c r="D97" s="115">
        <v>850000</v>
      </c>
    </row>
    <row r="98" spans="1:4">
      <c r="A98" s="113">
        <v>96</v>
      </c>
      <c r="B98" s="114" t="s">
        <v>149</v>
      </c>
      <c r="C98" s="113" t="s">
        <v>127</v>
      </c>
      <c r="D98" s="115">
        <v>784922.65099999995</v>
      </c>
    </row>
    <row r="99" spans="1:4">
      <c r="A99" s="113">
        <v>97</v>
      </c>
      <c r="B99" s="114" t="s">
        <v>243</v>
      </c>
      <c r="C99" s="113" t="s">
        <v>20</v>
      </c>
      <c r="D99" s="115">
        <v>600000</v>
      </c>
    </row>
    <row r="100" spans="1:4">
      <c r="A100" s="113">
        <v>98</v>
      </c>
      <c r="B100" s="114" t="s">
        <v>244</v>
      </c>
      <c r="C100" s="113" t="s">
        <v>6</v>
      </c>
      <c r="D100" s="115">
        <v>7500</v>
      </c>
    </row>
    <row r="101" spans="1:4">
      <c r="A101" s="113">
        <v>99</v>
      </c>
      <c r="B101" s="114" t="s">
        <v>245</v>
      </c>
      <c r="C101" s="113" t="s">
        <v>20</v>
      </c>
      <c r="D101" s="115">
        <v>1300</v>
      </c>
    </row>
    <row r="102" spans="1:4">
      <c r="A102" s="113">
        <v>100</v>
      </c>
      <c r="B102" s="114" t="s">
        <v>246</v>
      </c>
      <c r="C102" s="113" t="s">
        <v>20</v>
      </c>
      <c r="D102" s="115">
        <v>1300</v>
      </c>
    </row>
    <row r="103" spans="1:4">
      <c r="A103" s="113">
        <v>101</v>
      </c>
      <c r="B103" s="114" t="s">
        <v>247</v>
      </c>
      <c r="C103" s="113" t="s">
        <v>64</v>
      </c>
      <c r="D103" s="115">
        <v>25000</v>
      </c>
    </row>
    <row r="104" spans="1:4">
      <c r="A104" s="113">
        <v>102</v>
      </c>
      <c r="B104" s="114" t="s">
        <v>248</v>
      </c>
      <c r="C104" s="113" t="s">
        <v>64</v>
      </c>
      <c r="D104" s="115">
        <v>11500</v>
      </c>
    </row>
    <row r="105" spans="1:4">
      <c r="A105" s="113">
        <v>103</v>
      </c>
      <c r="B105" s="114" t="s">
        <v>249</v>
      </c>
      <c r="C105" s="113" t="s">
        <v>20</v>
      </c>
      <c r="D105" s="115">
        <v>500</v>
      </c>
    </row>
    <row r="106" spans="1:4">
      <c r="A106" s="113">
        <v>104</v>
      </c>
      <c r="B106" s="114" t="s">
        <v>161</v>
      </c>
      <c r="C106" s="113" t="s">
        <v>114</v>
      </c>
      <c r="D106" s="115">
        <v>5500</v>
      </c>
    </row>
    <row r="107" spans="1:4">
      <c r="A107" s="113">
        <v>105</v>
      </c>
      <c r="B107" s="114" t="s">
        <v>250</v>
      </c>
      <c r="C107" s="113" t="s">
        <v>114</v>
      </c>
      <c r="D107" s="115">
        <v>2000</v>
      </c>
    </row>
    <row r="108" spans="1:4">
      <c r="A108" s="113">
        <v>106</v>
      </c>
      <c r="B108" s="114" t="s">
        <v>163</v>
      </c>
      <c r="C108" s="113" t="s">
        <v>127</v>
      </c>
      <c r="D108" s="115">
        <v>4800</v>
      </c>
    </row>
    <row r="109" spans="1:4">
      <c r="A109" s="113">
        <v>107</v>
      </c>
      <c r="B109" s="114" t="s">
        <v>164</v>
      </c>
      <c r="C109" s="113" t="s">
        <v>127</v>
      </c>
      <c r="D109" s="115">
        <v>2400</v>
      </c>
    </row>
    <row r="110" spans="1:4">
      <c r="A110" s="113">
        <v>108</v>
      </c>
      <c r="B110" s="114" t="s">
        <v>165</v>
      </c>
      <c r="C110" s="113" t="s">
        <v>127</v>
      </c>
      <c r="D110" s="115">
        <v>12000</v>
      </c>
    </row>
    <row r="111" spans="1:4">
      <c r="A111" s="113">
        <v>109</v>
      </c>
      <c r="B111" s="114" t="s">
        <v>166</v>
      </c>
      <c r="C111" s="113" t="s">
        <v>127</v>
      </c>
      <c r="D111" s="115">
        <v>1300</v>
      </c>
    </row>
    <row r="112" spans="1:4">
      <c r="A112" s="113">
        <v>110</v>
      </c>
      <c r="B112" s="114" t="s">
        <v>167</v>
      </c>
      <c r="C112" s="113" t="s">
        <v>127</v>
      </c>
      <c r="D112" s="115">
        <v>17000</v>
      </c>
    </row>
    <row r="113" spans="1:4">
      <c r="A113" s="113">
        <v>111</v>
      </c>
      <c r="B113" s="114" t="s">
        <v>168</v>
      </c>
      <c r="C113" s="113" t="s">
        <v>114</v>
      </c>
      <c r="D113" s="115">
        <v>7000</v>
      </c>
    </row>
    <row r="114" spans="1:4">
      <c r="A114" s="113">
        <v>112</v>
      </c>
      <c r="B114" s="114" t="s">
        <v>169</v>
      </c>
      <c r="C114" s="113" t="s">
        <v>127</v>
      </c>
      <c r="D114" s="115">
        <v>3000</v>
      </c>
    </row>
    <row r="115" spans="1:4">
      <c r="A115" s="113">
        <v>113</v>
      </c>
      <c r="B115" s="114" t="s">
        <v>170</v>
      </c>
      <c r="C115" s="113" t="s">
        <v>114</v>
      </c>
      <c r="D115" s="115">
        <v>1600</v>
      </c>
    </row>
    <row r="116" spans="1:4">
      <c r="A116" s="113">
        <v>114</v>
      </c>
      <c r="B116" s="114" t="s">
        <v>162</v>
      </c>
      <c r="C116" s="113" t="s">
        <v>114</v>
      </c>
      <c r="D116" s="115">
        <v>2000</v>
      </c>
    </row>
    <row r="117" spans="1:4">
      <c r="A117" s="113">
        <v>115</v>
      </c>
      <c r="B117" s="114" t="s">
        <v>171</v>
      </c>
      <c r="C117" s="113" t="s">
        <v>127</v>
      </c>
      <c r="D117" s="115">
        <v>800</v>
      </c>
    </row>
    <row r="118" spans="1:4">
      <c r="A118" s="113">
        <v>116</v>
      </c>
      <c r="B118" s="114" t="s">
        <v>172</v>
      </c>
      <c r="C118" s="113" t="s">
        <v>127</v>
      </c>
      <c r="D118" s="115">
        <v>1000</v>
      </c>
    </row>
    <row r="119" spans="1:4">
      <c r="A119" s="113">
        <v>117</v>
      </c>
      <c r="B119" s="114" t="s">
        <v>173</v>
      </c>
      <c r="C119" s="113" t="s">
        <v>127</v>
      </c>
      <c r="D119" s="115">
        <v>3000</v>
      </c>
    </row>
    <row r="120" spans="1:4">
      <c r="A120" s="113">
        <v>118</v>
      </c>
      <c r="B120" s="114" t="s">
        <v>174</v>
      </c>
      <c r="C120" s="113" t="s">
        <v>127</v>
      </c>
      <c r="D120" s="115">
        <v>1000</v>
      </c>
    </row>
    <row r="121" spans="1:4">
      <c r="A121" s="113">
        <v>119</v>
      </c>
      <c r="B121" s="114" t="s">
        <v>169</v>
      </c>
      <c r="C121" s="113" t="s">
        <v>127</v>
      </c>
      <c r="D121" s="115">
        <v>3000</v>
      </c>
    </row>
    <row r="122" spans="1:4">
      <c r="A122" s="113">
        <v>120</v>
      </c>
      <c r="B122" s="114" t="s">
        <v>175</v>
      </c>
      <c r="C122" s="113" t="s">
        <v>127</v>
      </c>
      <c r="D122" s="115">
        <v>450000</v>
      </c>
    </row>
    <row r="123" spans="1:4">
      <c r="A123" s="113">
        <v>121</v>
      </c>
      <c r="B123" s="114" t="s">
        <v>176</v>
      </c>
      <c r="C123" s="113" t="s">
        <v>127</v>
      </c>
      <c r="D123" s="115">
        <v>18000</v>
      </c>
    </row>
    <row r="124" spans="1:4">
      <c r="A124" s="113">
        <v>122</v>
      </c>
      <c r="B124" s="114" t="s">
        <v>177</v>
      </c>
      <c r="C124" s="113" t="s">
        <v>127</v>
      </c>
      <c r="D124" s="115">
        <v>260000</v>
      </c>
    </row>
    <row r="125" spans="1:4">
      <c r="A125" s="113">
        <v>123</v>
      </c>
      <c r="B125" s="114" t="s">
        <v>178</v>
      </c>
      <c r="C125" s="113" t="s">
        <v>127</v>
      </c>
      <c r="D125" s="115">
        <v>180000</v>
      </c>
    </row>
    <row r="126" spans="1:4">
      <c r="A126" s="113">
        <v>124</v>
      </c>
      <c r="B126" s="114" t="s">
        <v>251</v>
      </c>
      <c r="C126" s="113" t="s">
        <v>127</v>
      </c>
      <c r="D126" s="115">
        <v>5400000</v>
      </c>
    </row>
    <row r="127" spans="1:4">
      <c r="A127" s="113">
        <v>125</v>
      </c>
      <c r="B127" s="114" t="s">
        <v>179</v>
      </c>
      <c r="C127" s="113" t="s">
        <v>127</v>
      </c>
      <c r="D127" s="115">
        <v>220000</v>
      </c>
    </row>
    <row r="128" spans="1:4">
      <c r="A128" s="113">
        <v>126</v>
      </c>
      <c r="B128" s="114" t="s">
        <v>252</v>
      </c>
      <c r="C128" s="113" t="s">
        <v>127</v>
      </c>
      <c r="D128" s="115">
        <v>52000</v>
      </c>
    </row>
    <row r="129" spans="1:4">
      <c r="A129" s="113">
        <v>127</v>
      </c>
      <c r="B129" s="114" t="s">
        <v>179</v>
      </c>
      <c r="C129" s="113" t="s">
        <v>127</v>
      </c>
      <c r="D129" s="115">
        <v>155000</v>
      </c>
    </row>
    <row r="130" spans="1:4">
      <c r="A130" s="113">
        <v>128</v>
      </c>
      <c r="B130" s="114" t="s">
        <v>180</v>
      </c>
      <c r="C130" s="113" t="s">
        <v>20</v>
      </c>
      <c r="D130" s="115">
        <v>2500000</v>
      </c>
    </row>
    <row r="131" spans="1:4">
      <c r="A131" s="113">
        <v>129</v>
      </c>
      <c r="B131" s="114" t="s">
        <v>181</v>
      </c>
      <c r="C131" s="113" t="s">
        <v>20</v>
      </c>
      <c r="D131" s="115">
        <v>750000</v>
      </c>
    </row>
    <row r="132" spans="1:4" ht="40.5" customHeight="1">
      <c r="A132" s="113">
        <v>130</v>
      </c>
      <c r="B132" s="114" t="s">
        <v>253</v>
      </c>
      <c r="C132" s="113" t="s">
        <v>20</v>
      </c>
      <c r="D132" s="115">
        <v>5500000</v>
      </c>
    </row>
    <row r="133" spans="1:4">
      <c r="A133" s="113">
        <v>131</v>
      </c>
      <c r="B133" s="114" t="s">
        <v>182</v>
      </c>
      <c r="C133" s="113" t="s">
        <v>20</v>
      </c>
      <c r="D133" s="115">
        <v>2300000</v>
      </c>
    </row>
    <row r="134" spans="1:4">
      <c r="A134" s="113">
        <v>132</v>
      </c>
      <c r="B134" s="114" t="s">
        <v>254</v>
      </c>
      <c r="C134" s="113" t="s">
        <v>20</v>
      </c>
      <c r="D134" s="115">
        <v>890000</v>
      </c>
    </row>
    <row r="135" spans="1:4">
      <c r="A135" s="113">
        <v>133</v>
      </c>
      <c r="B135" s="114" t="s">
        <v>255</v>
      </c>
      <c r="C135" s="113" t="s">
        <v>20</v>
      </c>
      <c r="D135" s="115">
        <v>1600000</v>
      </c>
    </row>
    <row r="136" spans="1:4">
      <c r="A136" s="113">
        <v>134</v>
      </c>
      <c r="B136" s="114" t="s">
        <v>183</v>
      </c>
      <c r="C136" s="113" t="s">
        <v>127</v>
      </c>
      <c r="D136" s="115">
        <v>12000</v>
      </c>
    </row>
    <row r="137" spans="1:4">
      <c r="A137" s="113">
        <v>135</v>
      </c>
      <c r="B137" s="114" t="s">
        <v>184</v>
      </c>
      <c r="C137" s="113" t="s">
        <v>127</v>
      </c>
      <c r="D137" s="115">
        <v>40000</v>
      </c>
    </row>
    <row r="138" spans="1:4">
      <c r="A138" s="113">
        <v>136</v>
      </c>
      <c r="B138" s="114" t="s">
        <v>185</v>
      </c>
      <c r="C138" s="113" t="s">
        <v>114</v>
      </c>
      <c r="D138" s="115">
        <v>3000</v>
      </c>
    </row>
    <row r="139" spans="1:4">
      <c r="A139" s="113">
        <v>137</v>
      </c>
      <c r="B139" s="114" t="s">
        <v>256</v>
      </c>
      <c r="C139" s="113" t="s">
        <v>114</v>
      </c>
      <c r="D139" s="115">
        <v>8200</v>
      </c>
    </row>
    <row r="140" spans="1:4">
      <c r="A140" s="113">
        <v>138</v>
      </c>
      <c r="B140" s="114" t="s">
        <v>187</v>
      </c>
      <c r="C140" s="113" t="s">
        <v>127</v>
      </c>
      <c r="D140" s="115">
        <v>1200</v>
      </c>
    </row>
    <row r="141" spans="1:4">
      <c r="A141" s="113">
        <v>139</v>
      </c>
      <c r="B141" s="114" t="s">
        <v>188</v>
      </c>
      <c r="C141" s="113" t="s">
        <v>127</v>
      </c>
      <c r="D141" s="115">
        <v>1200</v>
      </c>
    </row>
    <row r="142" spans="1:4">
      <c r="A142" s="113">
        <v>140</v>
      </c>
      <c r="B142" s="114" t="s">
        <v>189</v>
      </c>
      <c r="C142" s="113" t="s">
        <v>127</v>
      </c>
      <c r="D142" s="115">
        <v>800</v>
      </c>
    </row>
    <row r="143" spans="1:4">
      <c r="A143" s="113">
        <v>141</v>
      </c>
      <c r="B143" s="114" t="s">
        <v>186</v>
      </c>
      <c r="C143" s="113" t="s">
        <v>114</v>
      </c>
      <c r="D143" s="115">
        <v>5800</v>
      </c>
    </row>
    <row r="144" spans="1:4">
      <c r="A144" s="113">
        <v>142</v>
      </c>
      <c r="B144" s="114" t="s">
        <v>257</v>
      </c>
      <c r="C144" s="113" t="s">
        <v>114</v>
      </c>
      <c r="D144" s="115">
        <v>4000</v>
      </c>
    </row>
    <row r="145" spans="1:4">
      <c r="A145" s="113">
        <v>143</v>
      </c>
      <c r="B145" s="114" t="s">
        <v>258</v>
      </c>
      <c r="C145" s="113" t="s">
        <v>114</v>
      </c>
      <c r="D145" s="115">
        <v>12000</v>
      </c>
    </row>
    <row r="146" spans="1:4">
      <c r="A146" s="113">
        <v>144</v>
      </c>
      <c r="B146" s="114" t="s">
        <v>259</v>
      </c>
      <c r="C146" s="113" t="s">
        <v>20</v>
      </c>
      <c r="D146" s="115">
        <v>8000000</v>
      </c>
    </row>
    <row r="147" spans="1:4">
      <c r="A147" s="113">
        <v>145</v>
      </c>
      <c r="B147" s="114" t="s">
        <v>190</v>
      </c>
      <c r="C147" s="113" t="s">
        <v>127</v>
      </c>
      <c r="D147" s="115">
        <v>139200</v>
      </c>
    </row>
    <row r="148" spans="1:4">
      <c r="A148" s="113">
        <v>146</v>
      </c>
      <c r="B148" s="114" t="s">
        <v>191</v>
      </c>
      <c r="C148" s="113" t="s">
        <v>127</v>
      </c>
      <c r="D148" s="115">
        <v>13919.999999999998</v>
      </c>
    </row>
    <row r="149" spans="1:4">
      <c r="A149" s="113">
        <v>147</v>
      </c>
      <c r="B149" s="114" t="s">
        <v>192</v>
      </c>
      <c r="C149" s="113" t="s">
        <v>127</v>
      </c>
      <c r="D149" s="115">
        <v>1508</v>
      </c>
    </row>
    <row r="150" spans="1:4">
      <c r="A150" s="113">
        <v>148</v>
      </c>
      <c r="B150" s="114" t="s">
        <v>193</v>
      </c>
      <c r="C150" s="113" t="s">
        <v>127</v>
      </c>
      <c r="D150" s="115">
        <v>3711.9999999999995</v>
      </c>
    </row>
    <row r="151" spans="1:4">
      <c r="A151" s="113">
        <v>149</v>
      </c>
      <c r="B151" s="114" t="s">
        <v>194</v>
      </c>
      <c r="C151" s="113" t="s">
        <v>127</v>
      </c>
      <c r="D151" s="115">
        <v>4640</v>
      </c>
    </row>
    <row r="152" spans="1:4">
      <c r="A152" s="113">
        <v>150</v>
      </c>
      <c r="B152" s="114" t="s">
        <v>195</v>
      </c>
      <c r="C152" s="113" t="s">
        <v>127</v>
      </c>
      <c r="D152" s="115">
        <v>174</v>
      </c>
    </row>
    <row r="153" spans="1:4">
      <c r="A153" s="113">
        <v>151</v>
      </c>
      <c r="B153" s="114" t="s">
        <v>196</v>
      </c>
      <c r="C153" s="113" t="s">
        <v>127</v>
      </c>
      <c r="D153" s="115">
        <v>154860</v>
      </c>
    </row>
    <row r="154" spans="1:4">
      <c r="A154" s="113">
        <v>152</v>
      </c>
      <c r="B154" s="114" t="s">
        <v>197</v>
      </c>
      <c r="C154" s="113" t="s">
        <v>111</v>
      </c>
      <c r="D154" s="115">
        <v>12760</v>
      </c>
    </row>
    <row r="155" spans="1:4">
      <c r="A155" s="113">
        <v>153</v>
      </c>
      <c r="B155" s="114" t="s">
        <v>198</v>
      </c>
      <c r="C155" s="113" t="s">
        <v>127</v>
      </c>
      <c r="D155" s="115">
        <v>133400</v>
      </c>
    </row>
    <row r="156" spans="1:4">
      <c r="A156" s="113">
        <v>154</v>
      </c>
      <c r="B156" s="114" t="s">
        <v>199</v>
      </c>
      <c r="C156" s="113" t="s">
        <v>127</v>
      </c>
      <c r="D156" s="115">
        <v>21228</v>
      </c>
    </row>
    <row r="157" spans="1:4">
      <c r="A157" s="113">
        <v>155</v>
      </c>
      <c r="B157" s="114" t="s">
        <v>200</v>
      </c>
      <c r="C157" s="113" t="s">
        <v>127</v>
      </c>
      <c r="D157" s="115">
        <v>139200</v>
      </c>
    </row>
    <row r="158" spans="1:4">
      <c r="A158" s="113">
        <v>156</v>
      </c>
      <c r="B158" s="114" t="s">
        <v>201</v>
      </c>
      <c r="C158" s="113" t="s">
        <v>127</v>
      </c>
      <c r="D158" s="115">
        <v>5974</v>
      </c>
    </row>
    <row r="159" spans="1:4">
      <c r="A159" s="113">
        <v>157</v>
      </c>
      <c r="B159" s="114" t="s">
        <v>67</v>
      </c>
      <c r="C159" s="113" t="s">
        <v>127</v>
      </c>
      <c r="D159" s="115">
        <v>2300000</v>
      </c>
    </row>
    <row r="161" spans="1:5">
      <c r="A161" s="343" t="s">
        <v>260</v>
      </c>
      <c r="B161" s="343"/>
      <c r="C161" s="343"/>
      <c r="D161" s="343"/>
    </row>
    <row r="162" spans="1:5">
      <c r="A162" s="118" t="s">
        <v>204</v>
      </c>
      <c r="B162" s="109" t="s">
        <v>1</v>
      </c>
      <c r="C162" s="110" t="s">
        <v>63</v>
      </c>
      <c r="D162" s="111" t="s">
        <v>5</v>
      </c>
    </row>
    <row r="163" spans="1:5">
      <c r="A163" s="113">
        <v>1</v>
      </c>
      <c r="B163" s="114" t="s">
        <v>261</v>
      </c>
      <c r="C163" s="119" t="s">
        <v>262</v>
      </c>
      <c r="D163" s="120">
        <f>60000/8</f>
        <v>7500</v>
      </c>
    </row>
    <row r="164" spans="1:5">
      <c r="A164" s="113">
        <v>2</v>
      </c>
      <c r="B164" s="114" t="s">
        <v>263</v>
      </c>
      <c r="C164" s="119" t="s">
        <v>262</v>
      </c>
      <c r="D164" s="120">
        <f>60000/8</f>
        <v>7500</v>
      </c>
    </row>
    <row r="165" spans="1:5">
      <c r="A165" s="113">
        <v>3</v>
      </c>
      <c r="B165" s="114" t="s">
        <v>83</v>
      </c>
      <c r="C165" s="119" t="s">
        <v>262</v>
      </c>
      <c r="D165" s="120">
        <v>200000</v>
      </c>
    </row>
    <row r="166" spans="1:5">
      <c r="A166" s="113">
        <v>4</v>
      </c>
      <c r="B166" s="114" t="s">
        <v>85</v>
      </c>
      <c r="C166" s="119" t="s">
        <v>262</v>
      </c>
      <c r="D166" s="120">
        <v>180000</v>
      </c>
    </row>
    <row r="167" spans="1:5">
      <c r="A167" s="113">
        <v>5</v>
      </c>
      <c r="B167" s="114" t="s">
        <v>264</v>
      </c>
      <c r="C167" s="119" t="s">
        <v>262</v>
      </c>
      <c r="D167" s="120">
        <v>130000</v>
      </c>
    </row>
    <row r="168" spans="1:5">
      <c r="A168" s="113">
        <v>6</v>
      </c>
      <c r="B168" s="114" t="s">
        <v>117</v>
      </c>
      <c r="C168" s="119" t="s">
        <v>262</v>
      </c>
      <c r="D168" s="120">
        <f>90000/8</f>
        <v>11250</v>
      </c>
    </row>
    <row r="169" spans="1:5">
      <c r="A169" s="113">
        <v>7</v>
      </c>
      <c r="B169" s="114" t="s">
        <v>118</v>
      </c>
      <c r="C169" s="119" t="s">
        <v>262</v>
      </c>
      <c r="D169" s="120">
        <f>40000/8</f>
        <v>5000</v>
      </c>
    </row>
    <row r="170" spans="1:5">
      <c r="A170" s="113">
        <v>8</v>
      </c>
      <c r="B170" s="114" t="s">
        <v>119</v>
      </c>
      <c r="C170" s="119" t="s">
        <v>262</v>
      </c>
      <c r="D170" s="120">
        <f>50000/8</f>
        <v>6250</v>
      </c>
    </row>
    <row r="171" spans="1:5">
      <c r="A171" s="113">
        <v>9</v>
      </c>
      <c r="B171" s="114" t="s">
        <v>120</v>
      </c>
      <c r="C171" s="119" t="s">
        <v>262</v>
      </c>
      <c r="D171" s="120">
        <v>300000</v>
      </c>
    </row>
    <row r="172" spans="1:5">
      <c r="A172" s="113">
        <v>10</v>
      </c>
      <c r="B172" s="114" t="s">
        <v>265</v>
      </c>
      <c r="C172" s="119" t="s">
        <v>266</v>
      </c>
      <c r="D172" s="120">
        <v>1500000</v>
      </c>
    </row>
    <row r="176" spans="1:5">
      <c r="A176" s="344"/>
      <c r="B176" s="344"/>
      <c r="C176" s="121"/>
      <c r="D176" s="121"/>
      <c r="E176" s="121"/>
    </row>
    <row r="177" spans="1:5">
      <c r="A177" s="336"/>
      <c r="B177" s="336"/>
      <c r="C177" s="123"/>
      <c r="D177" s="123"/>
      <c r="E177" s="123"/>
    </row>
    <row r="178" spans="1:5">
      <c r="A178" s="336" t="s">
        <v>267</v>
      </c>
      <c r="B178" s="336"/>
      <c r="C178" s="123"/>
      <c r="D178" s="123"/>
      <c r="E178" s="123"/>
    </row>
  </sheetData>
  <mergeCells count="9">
    <mergeCell ref="A178:B178"/>
    <mergeCell ref="A1:D1"/>
    <mergeCell ref="A2:D2"/>
    <mergeCell ref="F4:H4"/>
    <mergeCell ref="I4:J4"/>
    <mergeCell ref="E19:F19"/>
    <mergeCell ref="A161:D161"/>
    <mergeCell ref="A176:B176"/>
    <mergeCell ref="A177:B177"/>
  </mergeCells>
  <pageMargins left="0.70866141732283472" right="0.70866141732283472" top="0.74803149606299213" bottom="0.74803149606299213" header="0.31496062992125984" footer="0.31496062992125984"/>
  <pageSetup scale="88" fitToHeight="0" orientation="portrait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PRESUPUESTO</vt:lpstr>
      <vt:lpstr>APU</vt:lpstr>
      <vt:lpstr>MEMORIA DE CANTIDADES</vt:lpstr>
      <vt:lpstr>MO</vt:lpstr>
      <vt:lpstr>FACTOR PRESTACIONAL</vt:lpstr>
      <vt:lpstr>MATERIALES</vt:lpstr>
      <vt:lpstr>APU!Área_de_impresión</vt:lpstr>
      <vt:lpstr>'FACTOR PRESTACIONAL'!Área_de_impresión</vt:lpstr>
      <vt:lpstr>MATERIALES!Área_de_impresión</vt:lpstr>
      <vt:lpstr>'MEMORIA DE CANTIDADES'!Área_de_impresión</vt:lpstr>
      <vt:lpstr>MO!Área_de_impresión</vt:lpstr>
      <vt:lpstr>PRESUPUESTO!Área_de_impresión</vt:lpstr>
    </vt:vector>
  </TitlesOfParts>
  <Company>FELIPE ORDOÑEZ LAZA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I.E. ESCUELA NUEVA LAS MUJERES</dc:title>
  <dc:subject>PRESUPUESTO Y MEMORIAS DE CANTIDADES</dc:subject>
  <dc:creator>ARQ FELIPE ANDRES ORDOÑEZ LAZA</dc:creator>
  <cp:keywords>CORDOBA;MOÑITOS</cp:keywords>
  <cp:lastModifiedBy>Meyling Sofia Martinez Llanos</cp:lastModifiedBy>
  <cp:lastPrinted>2024-04-30T13:48:13Z</cp:lastPrinted>
  <dcterms:created xsi:type="dcterms:W3CDTF">2016-07-23T15:56:44Z</dcterms:created>
  <dcterms:modified xsi:type="dcterms:W3CDTF">2024-06-06T14:24:18Z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2024-05-24T13:11:07Z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6b91e0c0-baeb-4818-8028-3aaaa446c219</vt:lpwstr>
  </property>
  <property fmtid="{D5CDD505-2E9C-101B-9397-08002B2CF9AE}" pid="8" name="MSIP_Label_fc111285-cafa-4fc9-8a9a-bd902089b24f_ContentBits">
    <vt:lpwstr>0</vt:lpwstr>
  </property>
</Properties>
</file>