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/>
  <mc:AlternateContent xmlns:mc="http://schemas.openxmlformats.org/markup-compatibility/2006">
    <mc:Choice Requires="x15">
      <x15ac:absPath xmlns:x15ac="http://schemas.microsoft.com/office/spreadsheetml/2010/11/ac" url="C:\Users\IDIPRON\Documents\Mto Equipos de enfriamiento\DOCUMENTOS FINALES\"/>
    </mc:Choice>
  </mc:AlternateContent>
  <xr:revisionPtr revIDLastSave="0" documentId="13_ncr:1_{88A97D0B-C23A-4A4F-A3B2-B1B6CD16A995}" xr6:coauthVersionLast="44" xr6:coauthVersionMax="44" xr10:uidLastSave="{00000000-0000-0000-0000-000000000000}"/>
  <bookViews>
    <workbookView xWindow="-120" yWindow="-120" windowWidth="19440" windowHeight="10440" activeTab="1" xr2:uid="{00000000-000D-0000-FFFF-FFFF00000000}"/>
  </bookViews>
  <sheets>
    <sheet name="Estudio Mercado Mant. Preventiv" sheetId="1" r:id="rId1"/>
    <sheet name="Estudio Mercado Mant. Correctiv" sheetId="6" r:id="rId2"/>
  </sheets>
  <definedNames>
    <definedName name="_xlnm._FilterDatabase" localSheetId="0" hidden="1">'Estudio Mercado Mant. Preventiv'!$A$2:$O$97</definedName>
    <definedName name="_xlnm.Print_Titles" localSheetId="1">'Estudio Mercado Mant. Correctiv'!$3:$5</definedName>
    <definedName name="_xlnm.Print_Titles" localSheetId="0">'Estudio Mercado Mant. Preventiv'!$2:$2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4" i="1" l="1"/>
  <c r="O97" i="1" l="1"/>
  <c r="N5" i="1"/>
  <c r="N4" i="1"/>
  <c r="M144" i="6"/>
  <c r="M6" i="6"/>
  <c r="N149" i="6" l="1"/>
  <c r="M8" i="6" l="1"/>
  <c r="M7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N145" i="6" l="1"/>
  <c r="E41" i="6" l="1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6" i="6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4" i="1"/>
  <c r="M145" i="6" l="1"/>
  <c r="F145" i="6"/>
  <c r="G97" i="1"/>
  <c r="K140" i="6"/>
  <c r="K141" i="6"/>
  <c r="K142" i="6"/>
  <c r="K143" i="6"/>
  <c r="K144" i="6"/>
  <c r="K139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24" i="6"/>
  <c r="H125" i="6"/>
  <c r="H126" i="6"/>
  <c r="H127" i="6"/>
  <c r="H128" i="6"/>
  <c r="H129" i="6"/>
  <c r="H130" i="6"/>
  <c r="H131" i="6"/>
  <c r="H132" i="6"/>
  <c r="H133" i="6"/>
  <c r="H134" i="6"/>
  <c r="H135" i="6"/>
  <c r="H136" i="6"/>
  <c r="H137" i="6"/>
  <c r="H138" i="6"/>
  <c r="H139" i="6"/>
  <c r="H140" i="6"/>
  <c r="H141" i="6"/>
  <c r="H142" i="6"/>
  <c r="H143" i="6"/>
  <c r="H144" i="6"/>
  <c r="H6" i="6"/>
  <c r="M95" i="1"/>
  <c r="L5" i="1"/>
  <c r="M5" i="1" s="1"/>
  <c r="L6" i="1"/>
  <c r="M6" i="1" s="1"/>
  <c r="L7" i="1"/>
  <c r="M7" i="1" s="1"/>
  <c r="L8" i="1"/>
  <c r="M8" i="1" s="1"/>
  <c r="L9" i="1"/>
  <c r="M9" i="1" s="1"/>
  <c r="L10" i="1"/>
  <c r="M10" i="1" s="1"/>
  <c r="L11" i="1"/>
  <c r="M11" i="1" s="1"/>
  <c r="L12" i="1"/>
  <c r="M12" i="1" s="1"/>
  <c r="L13" i="1"/>
  <c r="M13" i="1" s="1"/>
  <c r="L14" i="1"/>
  <c r="M14" i="1" s="1"/>
  <c r="L15" i="1"/>
  <c r="M15" i="1" s="1"/>
  <c r="L16" i="1"/>
  <c r="M16" i="1" s="1"/>
  <c r="L17" i="1"/>
  <c r="M17" i="1" s="1"/>
  <c r="L18" i="1"/>
  <c r="M18" i="1" s="1"/>
  <c r="L19" i="1"/>
  <c r="M19" i="1" s="1"/>
  <c r="L20" i="1"/>
  <c r="M20" i="1" s="1"/>
  <c r="L21" i="1"/>
  <c r="M21" i="1" s="1"/>
  <c r="L22" i="1"/>
  <c r="M22" i="1" s="1"/>
  <c r="L23" i="1"/>
  <c r="M23" i="1" s="1"/>
  <c r="L24" i="1"/>
  <c r="M24" i="1" s="1"/>
  <c r="L25" i="1"/>
  <c r="M25" i="1" s="1"/>
  <c r="L26" i="1"/>
  <c r="M26" i="1" s="1"/>
  <c r="L27" i="1"/>
  <c r="M27" i="1" s="1"/>
  <c r="L28" i="1"/>
  <c r="M28" i="1" s="1"/>
  <c r="L29" i="1"/>
  <c r="M29" i="1" s="1"/>
  <c r="L30" i="1"/>
  <c r="M30" i="1" s="1"/>
  <c r="L31" i="1"/>
  <c r="M31" i="1" s="1"/>
  <c r="L32" i="1"/>
  <c r="M32" i="1" s="1"/>
  <c r="L33" i="1"/>
  <c r="M33" i="1" s="1"/>
  <c r="L34" i="1"/>
  <c r="M34" i="1" s="1"/>
  <c r="L35" i="1"/>
  <c r="M35" i="1" s="1"/>
  <c r="L36" i="1"/>
  <c r="M36" i="1" s="1"/>
  <c r="L37" i="1"/>
  <c r="M37" i="1" s="1"/>
  <c r="L38" i="1"/>
  <c r="M38" i="1" s="1"/>
  <c r="L39" i="1"/>
  <c r="M39" i="1" s="1"/>
  <c r="L40" i="1"/>
  <c r="M40" i="1" s="1"/>
  <c r="L41" i="1"/>
  <c r="M41" i="1" s="1"/>
  <c r="L42" i="1"/>
  <c r="M42" i="1" s="1"/>
  <c r="L43" i="1"/>
  <c r="M43" i="1" s="1"/>
  <c r="L44" i="1"/>
  <c r="M44" i="1" s="1"/>
  <c r="L45" i="1"/>
  <c r="M45" i="1" s="1"/>
  <c r="L46" i="1"/>
  <c r="M46" i="1" s="1"/>
  <c r="L47" i="1"/>
  <c r="M47" i="1" s="1"/>
  <c r="L48" i="1"/>
  <c r="M48" i="1" s="1"/>
  <c r="L49" i="1"/>
  <c r="M49" i="1" s="1"/>
  <c r="L50" i="1"/>
  <c r="M50" i="1" s="1"/>
  <c r="L51" i="1"/>
  <c r="M51" i="1" s="1"/>
  <c r="L52" i="1"/>
  <c r="M52" i="1" s="1"/>
  <c r="L53" i="1"/>
  <c r="M53" i="1" s="1"/>
  <c r="L54" i="1"/>
  <c r="M54" i="1" s="1"/>
  <c r="L55" i="1"/>
  <c r="M55" i="1" s="1"/>
  <c r="L56" i="1"/>
  <c r="M56" i="1" s="1"/>
  <c r="L57" i="1"/>
  <c r="M57" i="1" s="1"/>
  <c r="L58" i="1"/>
  <c r="M58" i="1" s="1"/>
  <c r="L59" i="1"/>
  <c r="M59" i="1" s="1"/>
  <c r="L60" i="1"/>
  <c r="M60" i="1" s="1"/>
  <c r="L61" i="1"/>
  <c r="M61" i="1" s="1"/>
  <c r="L62" i="1"/>
  <c r="M62" i="1" s="1"/>
  <c r="L63" i="1"/>
  <c r="M63" i="1" s="1"/>
  <c r="L64" i="1"/>
  <c r="M64" i="1" s="1"/>
  <c r="L65" i="1"/>
  <c r="M65" i="1" s="1"/>
  <c r="L66" i="1"/>
  <c r="M66" i="1" s="1"/>
  <c r="L67" i="1"/>
  <c r="M67" i="1" s="1"/>
  <c r="L68" i="1"/>
  <c r="M68" i="1" s="1"/>
  <c r="L69" i="1"/>
  <c r="M69" i="1" s="1"/>
  <c r="L70" i="1"/>
  <c r="M70" i="1" s="1"/>
  <c r="L71" i="1"/>
  <c r="M71" i="1" s="1"/>
  <c r="L72" i="1"/>
  <c r="M72" i="1" s="1"/>
  <c r="L73" i="1"/>
  <c r="M73" i="1" s="1"/>
  <c r="L74" i="1"/>
  <c r="M74" i="1" s="1"/>
  <c r="L75" i="1"/>
  <c r="M75" i="1" s="1"/>
  <c r="L76" i="1"/>
  <c r="M76" i="1" s="1"/>
  <c r="L77" i="1"/>
  <c r="M77" i="1" s="1"/>
  <c r="L78" i="1"/>
  <c r="M78" i="1" s="1"/>
  <c r="L79" i="1"/>
  <c r="M79" i="1" s="1"/>
  <c r="L80" i="1"/>
  <c r="M80" i="1" s="1"/>
  <c r="L81" i="1"/>
  <c r="M81" i="1" s="1"/>
  <c r="L82" i="1"/>
  <c r="M82" i="1" s="1"/>
  <c r="L83" i="1"/>
  <c r="M83" i="1" s="1"/>
  <c r="L84" i="1"/>
  <c r="M84" i="1" s="1"/>
  <c r="L85" i="1"/>
  <c r="M85" i="1" s="1"/>
  <c r="L86" i="1"/>
  <c r="M86" i="1" s="1"/>
  <c r="L87" i="1"/>
  <c r="M87" i="1" s="1"/>
  <c r="L88" i="1"/>
  <c r="M88" i="1" s="1"/>
  <c r="L89" i="1"/>
  <c r="M89" i="1" s="1"/>
  <c r="L90" i="1"/>
  <c r="M90" i="1" s="1"/>
  <c r="L91" i="1"/>
  <c r="M91" i="1" s="1"/>
  <c r="L92" i="1"/>
  <c r="M92" i="1" s="1"/>
  <c r="L93" i="1"/>
  <c r="M93" i="1" s="1"/>
  <c r="L94" i="1"/>
  <c r="M94" i="1" s="1"/>
  <c r="L95" i="1"/>
  <c r="L96" i="1"/>
  <c r="M96" i="1" s="1"/>
  <c r="L4" i="1"/>
  <c r="M150" i="6" l="1"/>
  <c r="N100" i="1"/>
  <c r="M97" i="1"/>
  <c r="M149" i="6" s="1"/>
  <c r="L145" i="6"/>
  <c r="I5" i="1"/>
  <c r="J5" i="1" s="1"/>
  <c r="I6" i="1"/>
  <c r="J6" i="1" s="1"/>
  <c r="N6" i="1" s="1"/>
  <c r="I7" i="1"/>
  <c r="J7" i="1" s="1"/>
  <c r="N7" i="1" s="1"/>
  <c r="I8" i="1"/>
  <c r="J8" i="1" s="1"/>
  <c r="N8" i="1" s="1"/>
  <c r="I9" i="1"/>
  <c r="J9" i="1" s="1"/>
  <c r="N9" i="1" s="1"/>
  <c r="I10" i="1"/>
  <c r="J10" i="1" s="1"/>
  <c r="N10" i="1" s="1"/>
  <c r="I11" i="1"/>
  <c r="J11" i="1" s="1"/>
  <c r="N11" i="1" s="1"/>
  <c r="I12" i="1"/>
  <c r="J12" i="1" s="1"/>
  <c r="N12" i="1" s="1"/>
  <c r="I13" i="1"/>
  <c r="J13" i="1" s="1"/>
  <c r="N13" i="1" s="1"/>
  <c r="I14" i="1"/>
  <c r="J14" i="1" s="1"/>
  <c r="N14" i="1" s="1"/>
  <c r="I15" i="1"/>
  <c r="J15" i="1" s="1"/>
  <c r="N15" i="1" s="1"/>
  <c r="I16" i="1"/>
  <c r="J16" i="1" s="1"/>
  <c r="N16" i="1" s="1"/>
  <c r="I17" i="1"/>
  <c r="J17" i="1" s="1"/>
  <c r="N17" i="1" s="1"/>
  <c r="I18" i="1"/>
  <c r="J18" i="1" s="1"/>
  <c r="N18" i="1" s="1"/>
  <c r="I19" i="1"/>
  <c r="J19" i="1" s="1"/>
  <c r="N19" i="1" s="1"/>
  <c r="I20" i="1"/>
  <c r="J20" i="1" s="1"/>
  <c r="N20" i="1" s="1"/>
  <c r="I21" i="1"/>
  <c r="J21" i="1" s="1"/>
  <c r="N21" i="1" s="1"/>
  <c r="I22" i="1"/>
  <c r="J22" i="1" s="1"/>
  <c r="N22" i="1" s="1"/>
  <c r="I23" i="1"/>
  <c r="J23" i="1" s="1"/>
  <c r="N23" i="1" s="1"/>
  <c r="I24" i="1"/>
  <c r="J24" i="1" s="1"/>
  <c r="N24" i="1" s="1"/>
  <c r="I25" i="1"/>
  <c r="J25" i="1" s="1"/>
  <c r="N25" i="1" s="1"/>
  <c r="I26" i="1"/>
  <c r="J26" i="1" s="1"/>
  <c r="N26" i="1" s="1"/>
  <c r="I27" i="1"/>
  <c r="J27" i="1" s="1"/>
  <c r="N27" i="1" s="1"/>
  <c r="I28" i="1"/>
  <c r="J28" i="1" s="1"/>
  <c r="N28" i="1" s="1"/>
  <c r="I29" i="1"/>
  <c r="J29" i="1" s="1"/>
  <c r="N29" i="1" s="1"/>
  <c r="I30" i="1"/>
  <c r="J30" i="1" s="1"/>
  <c r="N30" i="1" s="1"/>
  <c r="I31" i="1"/>
  <c r="J31" i="1" s="1"/>
  <c r="N31" i="1" s="1"/>
  <c r="I32" i="1"/>
  <c r="J32" i="1" s="1"/>
  <c r="N32" i="1" s="1"/>
  <c r="I33" i="1"/>
  <c r="J33" i="1" s="1"/>
  <c r="N33" i="1" s="1"/>
  <c r="I34" i="1"/>
  <c r="J34" i="1" s="1"/>
  <c r="N34" i="1" s="1"/>
  <c r="I35" i="1"/>
  <c r="J35" i="1" s="1"/>
  <c r="N35" i="1" s="1"/>
  <c r="I36" i="1"/>
  <c r="J36" i="1" s="1"/>
  <c r="N36" i="1" s="1"/>
  <c r="I37" i="1"/>
  <c r="J37" i="1" s="1"/>
  <c r="N37" i="1" s="1"/>
  <c r="I38" i="1"/>
  <c r="J38" i="1" s="1"/>
  <c r="N38" i="1" s="1"/>
  <c r="I39" i="1"/>
  <c r="J39" i="1" s="1"/>
  <c r="N39" i="1" s="1"/>
  <c r="I40" i="1"/>
  <c r="J40" i="1" s="1"/>
  <c r="N40" i="1" s="1"/>
  <c r="I41" i="1"/>
  <c r="J41" i="1" s="1"/>
  <c r="N41" i="1" s="1"/>
  <c r="I42" i="1"/>
  <c r="J42" i="1" s="1"/>
  <c r="N42" i="1" s="1"/>
  <c r="I43" i="1"/>
  <c r="J43" i="1" s="1"/>
  <c r="N43" i="1" s="1"/>
  <c r="I44" i="1"/>
  <c r="J44" i="1" s="1"/>
  <c r="N44" i="1" s="1"/>
  <c r="I45" i="1"/>
  <c r="J45" i="1" s="1"/>
  <c r="N45" i="1" s="1"/>
  <c r="I46" i="1"/>
  <c r="J46" i="1" s="1"/>
  <c r="N46" i="1" s="1"/>
  <c r="I47" i="1"/>
  <c r="J47" i="1" s="1"/>
  <c r="N47" i="1" s="1"/>
  <c r="I48" i="1"/>
  <c r="J48" i="1" s="1"/>
  <c r="N48" i="1" s="1"/>
  <c r="I49" i="1"/>
  <c r="J49" i="1" s="1"/>
  <c r="N49" i="1" s="1"/>
  <c r="I50" i="1"/>
  <c r="J50" i="1" s="1"/>
  <c r="N50" i="1" s="1"/>
  <c r="I51" i="1"/>
  <c r="J51" i="1" s="1"/>
  <c r="N51" i="1" s="1"/>
  <c r="I52" i="1"/>
  <c r="J52" i="1" s="1"/>
  <c r="N52" i="1" s="1"/>
  <c r="I53" i="1"/>
  <c r="J53" i="1" s="1"/>
  <c r="N53" i="1" s="1"/>
  <c r="I54" i="1"/>
  <c r="J54" i="1" s="1"/>
  <c r="N54" i="1" s="1"/>
  <c r="I55" i="1"/>
  <c r="J55" i="1" s="1"/>
  <c r="N55" i="1" s="1"/>
  <c r="I56" i="1"/>
  <c r="J56" i="1" s="1"/>
  <c r="N56" i="1" s="1"/>
  <c r="I57" i="1"/>
  <c r="J57" i="1" s="1"/>
  <c r="N57" i="1" s="1"/>
  <c r="I58" i="1"/>
  <c r="J58" i="1" s="1"/>
  <c r="N58" i="1" s="1"/>
  <c r="I59" i="1"/>
  <c r="J59" i="1" s="1"/>
  <c r="N59" i="1" s="1"/>
  <c r="I60" i="1"/>
  <c r="J60" i="1" s="1"/>
  <c r="N60" i="1" s="1"/>
  <c r="I61" i="1"/>
  <c r="J61" i="1" s="1"/>
  <c r="N61" i="1" s="1"/>
  <c r="I62" i="1"/>
  <c r="J62" i="1" s="1"/>
  <c r="N62" i="1" s="1"/>
  <c r="I63" i="1"/>
  <c r="J63" i="1" s="1"/>
  <c r="N63" i="1" s="1"/>
  <c r="I64" i="1"/>
  <c r="J64" i="1" s="1"/>
  <c r="N64" i="1" s="1"/>
  <c r="I65" i="1"/>
  <c r="J65" i="1" s="1"/>
  <c r="N65" i="1" s="1"/>
  <c r="I66" i="1"/>
  <c r="J66" i="1" s="1"/>
  <c r="N66" i="1" s="1"/>
  <c r="I67" i="1"/>
  <c r="J67" i="1" s="1"/>
  <c r="N67" i="1" s="1"/>
  <c r="I68" i="1"/>
  <c r="J68" i="1" s="1"/>
  <c r="N68" i="1" s="1"/>
  <c r="I69" i="1"/>
  <c r="J69" i="1" s="1"/>
  <c r="N69" i="1" s="1"/>
  <c r="I70" i="1"/>
  <c r="J70" i="1" s="1"/>
  <c r="N70" i="1" s="1"/>
  <c r="I71" i="1"/>
  <c r="J71" i="1" s="1"/>
  <c r="N71" i="1" s="1"/>
  <c r="I72" i="1"/>
  <c r="J72" i="1" s="1"/>
  <c r="N72" i="1" s="1"/>
  <c r="I73" i="1"/>
  <c r="J73" i="1" s="1"/>
  <c r="N73" i="1" s="1"/>
  <c r="I74" i="1"/>
  <c r="J74" i="1" s="1"/>
  <c r="N74" i="1" s="1"/>
  <c r="I75" i="1"/>
  <c r="J75" i="1" s="1"/>
  <c r="N75" i="1" s="1"/>
  <c r="I76" i="1"/>
  <c r="J76" i="1" s="1"/>
  <c r="N76" i="1" s="1"/>
  <c r="I77" i="1"/>
  <c r="J77" i="1" s="1"/>
  <c r="N77" i="1" s="1"/>
  <c r="I78" i="1"/>
  <c r="J78" i="1" s="1"/>
  <c r="N78" i="1" s="1"/>
  <c r="I79" i="1"/>
  <c r="J79" i="1" s="1"/>
  <c r="N79" i="1" s="1"/>
  <c r="I80" i="1"/>
  <c r="J80" i="1" s="1"/>
  <c r="N80" i="1" s="1"/>
  <c r="I81" i="1"/>
  <c r="J81" i="1" s="1"/>
  <c r="N81" i="1" s="1"/>
  <c r="I82" i="1"/>
  <c r="J82" i="1" s="1"/>
  <c r="N82" i="1" s="1"/>
  <c r="I83" i="1"/>
  <c r="J83" i="1" s="1"/>
  <c r="N83" i="1" s="1"/>
  <c r="I84" i="1"/>
  <c r="J84" i="1" s="1"/>
  <c r="N84" i="1" s="1"/>
  <c r="I85" i="1"/>
  <c r="J85" i="1" s="1"/>
  <c r="N85" i="1" s="1"/>
  <c r="I86" i="1"/>
  <c r="J86" i="1" s="1"/>
  <c r="N86" i="1" s="1"/>
  <c r="I87" i="1"/>
  <c r="J87" i="1" s="1"/>
  <c r="N87" i="1" s="1"/>
  <c r="I88" i="1"/>
  <c r="J88" i="1" s="1"/>
  <c r="N88" i="1" s="1"/>
  <c r="I89" i="1"/>
  <c r="J89" i="1" s="1"/>
  <c r="N89" i="1" s="1"/>
  <c r="I90" i="1"/>
  <c r="J90" i="1" s="1"/>
  <c r="N90" i="1" s="1"/>
  <c r="I91" i="1"/>
  <c r="J91" i="1" s="1"/>
  <c r="N91" i="1" s="1"/>
  <c r="I92" i="1"/>
  <c r="J92" i="1" s="1"/>
  <c r="N92" i="1" s="1"/>
  <c r="I93" i="1"/>
  <c r="J93" i="1" s="1"/>
  <c r="N93" i="1" s="1"/>
  <c r="I94" i="1"/>
  <c r="J94" i="1" s="1"/>
  <c r="N94" i="1" s="1"/>
  <c r="I95" i="1"/>
  <c r="J95" i="1" s="1"/>
  <c r="N95" i="1" s="1"/>
  <c r="I96" i="1"/>
  <c r="J96" i="1" s="1"/>
  <c r="N96" i="1" s="1"/>
  <c r="I4" i="1"/>
  <c r="J4" i="1" s="1"/>
  <c r="M151" i="6" l="1"/>
  <c r="N97" i="1"/>
  <c r="N99" i="1" s="1"/>
  <c r="N101" i="1" s="1"/>
  <c r="I145" i="6" l="1"/>
  <c r="N150" i="6" l="1"/>
  <c r="O100" i="1" l="1"/>
  <c r="J97" i="1" l="1"/>
  <c r="O99" i="1" l="1"/>
  <c r="O101" i="1" s="1"/>
  <c r="N151" i="6"/>
</calcChain>
</file>

<file path=xl/sharedStrings.xml><?xml version="1.0" encoding="utf-8"?>
<sst xmlns="http://schemas.openxmlformats.org/spreadsheetml/2006/main" count="376" uniqueCount="247">
  <si>
    <t>Item N°</t>
  </si>
  <si>
    <t>Unidad de Medida (Peso Bebida ml; demas componentes g)</t>
  </si>
  <si>
    <t>Cantidad</t>
  </si>
  <si>
    <t>Valor Unitario antes de IVA</t>
  </si>
  <si>
    <t>Valor Iva</t>
  </si>
  <si>
    <t>Descripción detallada y completa del Servicio</t>
  </si>
  <si>
    <t>Item</t>
  </si>
  <si>
    <t>ITEM</t>
  </si>
  <si>
    <t>PRESUPUESTO OFICIAL</t>
  </si>
  <si>
    <t>REPUESTOS Y PARTES PARA MANTENIMIENTO CORRECTIVO</t>
  </si>
  <si>
    <t>ASPA DE SUCCION  7"</t>
  </si>
  <si>
    <t>ASPA DE SUCCION  8"</t>
  </si>
  <si>
    <t>ASPA DE SUCCION 9"</t>
  </si>
  <si>
    <t>ASPA DE SUCCION  10"</t>
  </si>
  <si>
    <t>ASPA DE SUCCION 12"</t>
  </si>
  <si>
    <t>ASPA DE SUCCION 12" EJE 1/2</t>
  </si>
  <si>
    <t>ASPA DE SUCCION 14"</t>
  </si>
  <si>
    <t>ASPA DE 18"</t>
  </si>
  <si>
    <t>ASPA DE 20"</t>
  </si>
  <si>
    <t>ASPA DE SUCCION  22" EJE 1/2</t>
  </si>
  <si>
    <t>ASPA DE SUCCION  24" EJE 1/2</t>
  </si>
  <si>
    <t>BOBINA SOLENOIDE 220V, 10W, F6264, CABLE</t>
  </si>
  <si>
    <t>BOTELLA RECIBIDORA DE LIQUIDO 1/2, CR 104</t>
  </si>
  <si>
    <t>BOTELLA RECIBIDORA DE LIQUIDO 1/4</t>
  </si>
  <si>
    <t>BOTELLA RECIBIDORA DE LIQUIDO 3/8, CR 102</t>
  </si>
  <si>
    <t>BOTELLA RECIBIDORA DE LIQUIDO 5/8,CR105</t>
  </si>
  <si>
    <t>CAMBIO DE ORIFICIO PARA VALVULA DE EXPANSION TIPO T2 Y TE2</t>
  </si>
  <si>
    <t>CARGA DE REFRIGERANTE R-134A X KL</t>
  </si>
  <si>
    <t>CORTINA TERMOFILM REFORZADA  20CM</t>
  </si>
  <si>
    <t>ELIMINADOR DE VIBRACION  1/2</t>
  </si>
  <si>
    <t>ELIMINADOR DE VIBRACION  3/8</t>
  </si>
  <si>
    <t>ELIMINADOR DE VIBRACION  5/8</t>
  </si>
  <si>
    <t>ELIMINADOR DE VIBRACION  7/8</t>
  </si>
  <si>
    <t xml:space="preserve">LAMPARA PARA REFRIGERACIÓN- 110V </t>
  </si>
  <si>
    <t xml:space="preserve">MIRILLA 1/2 </t>
  </si>
  <si>
    <t>MIRILLA 1/4</t>
  </si>
  <si>
    <t>MIRILLA 3/8</t>
  </si>
  <si>
    <t>MIRILLA 5/8</t>
  </si>
  <si>
    <t>MOTOR DOBLE EJE, 1/3HP, 220V</t>
  </si>
  <si>
    <t>MOTOR SELLADO, 1 1/2HP, 3PH, 220V</t>
  </si>
  <si>
    <t>MOTOR SELLADO, 1/2HP, 220V</t>
  </si>
  <si>
    <t xml:space="preserve">MOTOR SELLADO, 1/3HP, 220V </t>
  </si>
  <si>
    <t>MOTOR SELLADO, 1/4HP, 220V</t>
  </si>
  <si>
    <t xml:space="preserve">MOTOR SELLADO, 1/6HP, 220V </t>
  </si>
  <si>
    <t>MOTOR SELLADO, 3/4HP, 220V</t>
  </si>
  <si>
    <t>ORIFICIO VALVULA # 0</t>
  </si>
  <si>
    <t>ORIFICIO VALVULA #1</t>
  </si>
  <si>
    <t>ORIFICIO VALVULA #2</t>
  </si>
  <si>
    <t>ORIFICIO VALVULA #3</t>
  </si>
  <si>
    <t>ORIFICIO VALVULA #4</t>
  </si>
  <si>
    <t>ORIFICIO VALVULA #5</t>
  </si>
  <si>
    <t>ORIFICIO VALVULA #6</t>
  </si>
  <si>
    <t>PROTECTOR ASPA 6"</t>
  </si>
  <si>
    <t>PROTECTOR ASPA 8"</t>
  </si>
  <si>
    <t>PROTECTOR ASPA 10"</t>
  </si>
  <si>
    <t>PROTECTOR ASPA 12"</t>
  </si>
  <si>
    <t>PROTECTOR ASPA 13"</t>
  </si>
  <si>
    <t>PROTECTOR ASPA 18"</t>
  </si>
  <si>
    <t>PROTECTOR ASPA  21" CON BASE</t>
  </si>
  <si>
    <t>PROTECTOR ASPA 28"</t>
  </si>
  <si>
    <t>REALIZACION VACIO</t>
  </si>
  <si>
    <t xml:space="preserve">REFRIGERANTE R-407C, X KILO                        </t>
  </si>
  <si>
    <t xml:space="preserve">REFRIGERANTE R-507, X KILO        </t>
  </si>
  <si>
    <t>RELE POTENCIAL 63</t>
  </si>
  <si>
    <t>RELE POTENCIAL 65</t>
  </si>
  <si>
    <t>RELE POTENCIAL 66</t>
  </si>
  <si>
    <t>RELE POTENCIAL 68</t>
  </si>
  <si>
    <t>RELE TERMICO DE SOBRECARGA, MULTIRANGO</t>
  </si>
  <si>
    <t>REPOSICION ACEITE CAPELLA WF, X LITRO</t>
  </si>
  <si>
    <t>RUBATEX 3/4", X METRO</t>
  </si>
  <si>
    <t>SEPARADOR DE ACEITE LARGO DE 1/2</t>
  </si>
  <si>
    <t>TUBERIA CAPILAR DE 0.042</t>
  </si>
  <si>
    <t>TUBERIA CAPILAR DE 0.049</t>
  </si>
  <si>
    <t>TUBERIA CAPILAR DE 0.054</t>
  </si>
  <si>
    <t>TUBERIA CAPILAR DE 0.059</t>
  </si>
  <si>
    <t>TUBERIA CAPILAR DE 0.064</t>
  </si>
  <si>
    <t>TUBERIA COBRE 3/4" X METRO</t>
  </si>
  <si>
    <t>VALVULA DE SERVICIO 1/2</t>
  </si>
  <si>
    <t>VALVULA EXPANSION EXTERNA, TEN-2, R-134A</t>
  </si>
  <si>
    <t>VALVULA EXPANSION EXTERNA, TES-2, R-404A</t>
  </si>
  <si>
    <t>VALVULA EXPANSION EXTERNA,TEX-2, R-22</t>
  </si>
  <si>
    <t>VALVULA GUSANILLO  1/4 TAPA</t>
  </si>
  <si>
    <t>VALVULA SERVICIO 1 1/8SX V02</t>
  </si>
  <si>
    <t>VALVULA SERVICIO 1 3/8SX V08</t>
  </si>
  <si>
    <t>VALVULA SERVICIO 7/8SX1  V05</t>
  </si>
  <si>
    <t>VALVULA SOLENOIDE, 1/2R    = EVR6F807</t>
  </si>
  <si>
    <t>VALVULA SOLENOIDE, 1/4R    = EVR3-205</t>
  </si>
  <si>
    <t>VALVULA SOLENOIDE, 1-1/8S = EVR20F12</t>
  </si>
  <si>
    <t>VALVULA SOLENOIDE, 3/8R    = EVR3F811</t>
  </si>
  <si>
    <t>VALVULA SOLENOIDE, 5/8R    = EVR10F80</t>
  </si>
  <si>
    <t>VALVULA SOLENOIDE, 7/8S    = EVR15F122</t>
  </si>
  <si>
    <t>ACTIVIDADES DE MANTENIMIENTO PREVENTIVO</t>
  </si>
  <si>
    <t>PARTES, REPUESTOS O INSUMOS PARA ACTIVIDADES DE MANTENIMIENTO CORRECTIVO</t>
  </si>
  <si>
    <t>VALOR PROMEDIO TOTAL MANTENIMIENTO PREVENTIVO</t>
  </si>
  <si>
    <t>VALOR PROMEDIO TOTAL MANTENIMIENTO CORRECTIVO</t>
  </si>
  <si>
    <t>TOTAL MANTENIMIENTO</t>
  </si>
  <si>
    <t>REFRIGERADOR</t>
  </si>
  <si>
    <t>Valor Unitario Total Con Iva</t>
  </si>
  <si>
    <t>FRICON SOLUCIONES SAS Nit. No. 900272781-5</t>
  </si>
  <si>
    <t>OBJETO: REALIZAR LOS MANTENIMIENTOS PREVENTIVOS Y CORRECTIVOS DE LOS EQUIPOS DE ENFRIAMIENTO DE PROPIEDAD DEL IDIPRON.</t>
  </si>
  <si>
    <t>VALOR REPUESTO, INCLUYE EL VALOR DEL SERVICIO DE MANTENIMIENTO CORRECTIVO</t>
  </si>
  <si>
    <r>
      <rPr>
        <b/>
        <sz val="9"/>
        <color theme="1"/>
        <rFont val="Times New Roman"/>
        <family val="1"/>
      </rPr>
      <t>NOTA:</t>
    </r>
    <r>
      <rPr>
        <sz val="9"/>
        <color theme="1"/>
        <rFont val="Times New Roman"/>
        <family val="1"/>
      </rPr>
      <t xml:space="preserve"> Los precios unitarios del mantenimiento correctivo con suministro de repuestos, deberán incluir los costos de mano de obra, herramientas y todo lo necesario para dar total cumplimiento al objeto del contrato, así como los impuestos Nacionales y Distritales a que haya lugar.</t>
    </r>
  </si>
  <si>
    <t>CANT</t>
  </si>
  <si>
    <t>VALOR TOTAL MANTENIMIENTO CORRECTIVO INCLUYE PARTES, REPUESTOS, INSUMOS Y MANO DE OBRA.</t>
  </si>
  <si>
    <t>Valor Antes de Iva</t>
  </si>
  <si>
    <t>IVA</t>
  </si>
  <si>
    <t>Unidad</t>
  </si>
  <si>
    <t xml:space="preserve">ESTUDIO DE MERCADO </t>
  </si>
  <si>
    <r>
      <t xml:space="preserve">NEVERA MARCA: MAXILINE - VERTICAL DE 30 PIES TIPO MIXTO (SECCION REFRIGERACIÓN) CON DIMENSIONES DE </t>
    </r>
    <r>
      <rPr>
        <sz val="8"/>
        <color rgb="FF000000"/>
        <rFont val="Times New Roman"/>
        <family val="1"/>
      </rPr>
      <t xml:space="preserve">2.05 MT DE ALTO, 1.30 MT DE LARGO Y 0.75 MT DE FONDO, CONSTRUIDO EN LAMINA DE ACERO GALVANIZADA CALIBRE 24, </t>
    </r>
  </si>
  <si>
    <t xml:space="preserve">NEVERA MARCA: MAXILINE - VERTICAL DE 30 PIES TIPO MIXTO ( CONGELACIÓN) CON DIMENSIONES DE 2.05 MT DE ALTO, 1.30 MT DE LARGO Y 0.75 MT DE FONDO, CONSTRUIDO EN LAMINA DE ACERO GALVANIZADA CALIBRE 24, </t>
  </si>
  <si>
    <t>REFRIGERADOR VERTICAL MARCA TRAKER DE 50 PIES EN ACERO INOXIDABLE 430 (2) PUERTAS BATIENTES CON HERRAJES CONTROL DE TEMPERATURA FRONTAL UNIDAD A 110VOLTIOS</t>
  </si>
  <si>
    <t>NEVERA TIPO DOMESTICO HACEB</t>
  </si>
  <si>
    <t xml:space="preserve">AIRE ACONDICIONADO DE PRECISIÓN, MARCA LIEBERT, MODELO CHALLENGER 3000, SN° BF036E7CDSI832A </t>
  </si>
  <si>
    <t>NEVERA DOMESTICA MARCA ICASA</t>
  </si>
  <si>
    <t>REFRIGERADOR VERTICAL MARCA TRAKER DE 50 PIES EN ACERO INOXIDABLE 430 (2) PUERTAS BATIENTES CON HERRAJES CONTROL DE TEMPERATURA FRONTAL UNIDAD A110 VOLTIOS. (PLACA 634924 -CARMEN DE APLCALA)</t>
  </si>
  <si>
    <t>REFRIGERADOR  VERTICAL  MARCA  TRAKER  DE 50  PIES  EN  ACERO  INOXIDABLE 430  (2) PUERTAS BATIENTES     CON     HERRAJES     CONTROL     DE TEMPERATURA FRONTAL UNIDAD A110 VOLTIOS.</t>
  </si>
  <si>
    <t xml:space="preserve">CONGELADOR VERTICAL DE 50 PIES EN ACERO INOXIDABLE </t>
  </si>
  <si>
    <t>NEVERA MIXTA SECCION CONGELACION</t>
  </si>
  <si>
    <t>NEVERA MIXTA SECCION REFRIGERACION</t>
  </si>
  <si>
    <t xml:space="preserve">REFRIGERADOR VERTICAL TRAKER DE 50 PIES EN ACERO INOXIDABLE 430 (2) PUERTAS BATIENTES CON HERRAJES CONTROL DE TEMPERATURA FRONTAL UNIDAD A 110 VOLTIOS </t>
  </si>
  <si>
    <t xml:space="preserve">CONGELADOR INDUSTRIAL   </t>
  </si>
  <si>
    <t>CONGELADOR MARCA: FRIOCONTROL - COMERCIAL VERTICAL DE 30PIES, DOS PUERTAS EN VIDRIO</t>
  </si>
  <si>
    <t xml:space="preserve">REFRIGERADOR VERTICAL DE 50 PIES EN ACERO INOXIDABLE 430 (2) PUERTAS BATIENTES CON HERRAJES CONTROL DE TEMPERATURA FRONTAL UNIDAD A 110 VOLTIOS </t>
  </si>
  <si>
    <t xml:space="preserve">CONGELADOR VERTICAL DE 50 PIES EN ACERO INOXIDABLE 430 (2) PUERTAS BATIENTES CON HERRAJES CONTROL DE TEMPERATURA FRONTAL UNIDAD A 110 VOLTIOS </t>
  </si>
  <si>
    <t xml:space="preserve">REFRIGERADOR VERTICAL TRAKER  DE 50 PIES EN ACERO INOXIDABLE 430 (2) PUERTAS BATIENTES CON HERRAJES CONTROL DE TEMPERATURA FRONTAL UNIDAD A 110 VOLTIOS </t>
  </si>
  <si>
    <t xml:space="preserve">CONGELADOR VERTICAL TRAKER DE 50 PIES EN ACERO INOXIDABLE 430 (2) PUERTAS BATIENTES CON HERRAJES CONTROL DE TEMPERATURA FRONTAL UNIDAD A 110 VOLTIOS </t>
  </si>
  <si>
    <t>NEVERA DOMESTICA SANSUNG</t>
  </si>
  <si>
    <t>REFRIGERADOR VERTICAL ICOMAGER</t>
  </si>
  <si>
    <t>NEVERA MIXTA 3 CUERPOS VERTICAL  MARCA  POLO  NORTE  DE  55  PIES, SECCION REFRIGERACION 1</t>
  </si>
  <si>
    <t>NEVERA MIXTA 3 CUERPOS VERTICAL  MARCA  POLO  NORTE  DE  55  PIES, SECCION REFRIGERACION 2</t>
  </si>
  <si>
    <t>NEVERA MIXTA 3 CUERPOS VERTICAL  MARCA  POLO  NORTE  DE  55  PIES, SECCION CONGELACION</t>
  </si>
  <si>
    <t>CONGELADOR VERTICAL DE 50 PIES EN ACERO INOXIDABLE</t>
  </si>
  <si>
    <t>CONGELADOR HORIZONTAL</t>
  </si>
  <si>
    <t>NEVERA DOMESTICA MARCA MABE</t>
  </si>
  <si>
    <t xml:space="preserve">NEVERA DE REFRIGERACION MARCA TRAKER </t>
  </si>
  <si>
    <t>NEVERA, CONGELACION MARCA TRAKER</t>
  </si>
  <si>
    <t>NEVERA, RFERIGERACION MARCA TRAKER</t>
  </si>
  <si>
    <t xml:space="preserve">CUARTO FRIO TIPO MODULAR MIXTO_SECCION CONGELACION DE 4 MTS DE FRENTE X 3 MTS DE FONDO X 2.40 MTS DE ALTURA CON LAS SIGUIENTES CARACTERISTICAS;    CONSTRUIDO EXTERIOR E INTERIORMENTE EN LAMINA DE ACERO INOXIDABLE REF. 430  , CON CARTERAS Y TORNILLOS ANTIOXIDANTES </t>
  </si>
  <si>
    <t xml:space="preserve">CUARTO FRIO TIPO MODULAR MIXTO SECCION REFRIGERACION DE 4 MTS DE FRENTE X 3 MTS DE FONDO X 2.40 MTS DE ALTURA CON LAS SIGUIENTES CARACTERISTICAS;    CONSTRUIDO EXTERIOR E INTERIORMENTE EN LAMINA DE ACERO INOXIDABLE REF. 430  , CON CARTERAS Y TORNILLOS ANTIOXIDANTES </t>
  </si>
  <si>
    <t>REFRIGERADOR MARCA ARTEINOX UBICADO EN EL AREA DE COCINA</t>
  </si>
  <si>
    <t>NEVERA DOMESTICA</t>
  </si>
  <si>
    <t>CUARTO FRIO TIPO MODULAR SECCION CONGELACION 1 , MEDIDAS EXTERIORES FRENTE 4.13 MTS, FONDO 3.10 MTS, ALTO 2.52 MTS/ PANELES MODULARES DE ACERO INOXIDABLE EN EL EXTERIOR E INTERIOR CON CARTERAS Y TORNILLOS ANTIOXIDANTES</t>
  </si>
  <si>
    <t>CUARTO FRIO TIPO MODULAR  SECCION REFRIGERACION, MEDIDAS EXTERIORES FRENTE 4.13 MTS, FONDO 3.10 MTS, ALTO 2.52 MTS/ PANELES MODULARES DE ACERO INOXIDABLE EN EL EXTERIOR E INTERIOR CON CARTERAS Y TORNILLOS ANTIOXIDANTES</t>
  </si>
  <si>
    <t>CUARTO FRIO TIPO MODULAR  SECCION CONGELACION 2, MEDIDAS EXTERIORES FRENTE 4.13 MTS, FONDO 3.10 MTS, ALTO 2.52 MTS/ PANELES MODULARES DE ACERO INOXIDABLE EN EL EXTERIOR E INTERIOR CON CARTERAS Y TORNILLOS ANTIOXIDANTES</t>
  </si>
  <si>
    <t>NEVERA MIXTA MARCA POLO NORTE SECCION REFRIGERACION</t>
  </si>
  <si>
    <t>NEVERA MIXTA MARCA POLO NORTE SECCION CONGELACION</t>
  </si>
  <si>
    <t>NEVERA MIXTA MARCA POLO NORTE SECCIÓN REFRIGERACIÓN</t>
  </si>
  <si>
    <t>NEVERA MIXTA MARCA POLO NORTE SECCIÓN CONGELACIÓN</t>
  </si>
  <si>
    <t>CONGELADOR VERTICAL DE 50 PIES EN ACERO INOXIDABLE 430 (2) PUERTAS BATIENTES CON HERRAJES CONTROL DE TEMPERATURA FRONTAL UNIDAD A 110 VOLTIOS MARCA TRAKER</t>
  </si>
  <si>
    <t>CONGELADOR VERTICAL MARCA SUPER NORDICO</t>
  </si>
  <si>
    <t>REFRIGERADOR  MARCA:  TRAKER</t>
  </si>
  <si>
    <t xml:space="preserve">CONGELADOR VERTICAL DE 50 PIES TRAKER EN ACERO INOXIDABLE 430 (2) PUERTAS BATIENTES CON HERRAJES CONTROL DE TEMPERATURA FRONTAL UNIDAD A 110 VOLTIOS </t>
  </si>
  <si>
    <t>NEVERA MIXTA DE 55 PIES SECCION CONGELACION.</t>
  </si>
  <si>
    <t>NEVERA MIXTA DE 55 PIES SECCION REFRIGERACION.</t>
  </si>
  <si>
    <t>REFRIGERADOR MARCA:SUPER NORDICO SECCION REFRIGERACION- VERTICAL FABRICADO EN ACERO INOXIDABLE, CAPACIDAD 19 PIES CÚBICOS, DIMENSIONES 70*80*203 CMS POTENCIA: 1/4 HP 110 V, FUERTES RODACHINAS, 5 PARRILAS AJUSTABLES EN ACERO INOXIDABLE, EQUIPO INYECTADO CON ESPUMA DE POLIURETANO</t>
  </si>
  <si>
    <t>REFRIGERADOR MARCA:SUPER NORDICO SECCIO0N CONGELACION - VERTICAL FABRICADO EN ACERO INOXIDABLE, CAPACIDAD 19 PIES CÚBICOS, DIMENSIONES 70*80*203 CMS POTENCIA: 1/4 HP 110 V, FUERTES RODACHINAS, 5 PARRILAS AJUSTABLES EN ACERO INOXIDABLE, EQUIPO INYECTADO CON ESPUMA DE POLIURETANO</t>
  </si>
  <si>
    <t>REFRIGERADOR VERTICAL TRAKER DE 50 PIES EN ACERO INOXIDABLE 430, 2 PUERTAS BATIENTES CONTROL DE TEMPERATURA FRONTAL UNIDAD A 110 V</t>
  </si>
  <si>
    <t xml:space="preserve">NEVERA MIXTA MARCA POLO NORTE SECCION CONGELACION </t>
  </si>
  <si>
    <t>NEVERA VERTICAL MARCA TRAKER</t>
  </si>
  <si>
    <t>NEVERA TRAKER TALLER GASTRONOMÍA</t>
  </si>
  <si>
    <t>REFRIGERADOR MARCA: SUPER NORDICO - VERTICAL FABRICADO EN ACERO INOXIDABLE, CAPACIDAD 19 PIES CÚBICOS, DIMENSIONES 70*80*203 CMS POTENCIA: 1/4 HP 110 V, FUERTES RODACHINAS, 5 PARRILAS AJUSTABLES EN ACERO INOXIDABLE, EQUIPO INYECTADO CON ESPUMA DE POLIURETANO _ TALLER DE GASTRONOMIA</t>
  </si>
  <si>
    <t>NEVERA MARCA:SUPERNORDICO SECCION CONGELACION VERTICAL MIXTA 30 PIES, DE 2 PUERTAS EN ACERO INOXIDABLE, MEDIDAS EXTERIORES. FRENTE 1.30 MTRS, FONDO 0.75 CMS, ALTO 2.05 MTRS NO FROST. CONSTRUIDA EN LAMINA GALVANIZADA PINTURA ELECTRO ESTÁTICA INTERIOR Y EXTERIOR</t>
  </si>
  <si>
    <t>NEVERA MARCA:SUPERNORDICO SECCION REFRIGERACION- VERTICAL MIXTA 30 PIES, DE 2 PUERTAS EN ACERO INOXIDABLE, MEDIDAS EXTERIORES. FRENTE 1.30 MTRS, FONDO 0.75 CMS, ALTO 2.05 MTRS NO FROST. CONSTRUIDA EN LAMINA GALVANIZADA PINTURA ELECTRO ESTÁTICA INTERIOR Y EXTERIOR</t>
  </si>
  <si>
    <t xml:space="preserve">CONGELADOR VERTICAL  TRAKER DE 50 PIES EN ACERO INOXIDABLE 430 (2) PUERTAS BATIENTES CON HERRAJES CONTROL DE TEMPERATURA FRONTAL UNIDAD A 110 VOLTIOS </t>
  </si>
  <si>
    <t xml:space="preserve">CONGELADOR VERTICAL TRAKER  DE 50 PIES EN ACERO INOXIDABLE 430 (2) PUERTAS BATIENTES CON HERRAJES CONTROL DE TEMPERATURA FRONTAL UNIDAD A 110 VOLTIOS </t>
  </si>
  <si>
    <t>CUARTO FRIO: CUARTO DE CONGELACION DE 2,6X2,3X2,50 .TERMINADO EN LAMINA DE ACERO INOXIDABLE CALIDAD 304 ANTIACIDO, ANTIMAGNETICO CALIBRE 24 EN SU TOTALIDAD, CADA CUARTO</t>
  </si>
  <si>
    <t>CUARTO FRIO: CUARTO DE REFRIGERACION DE 2,3X2,30X2,5  MTS  MTS.TERMINADO EN LAMINA DE ACERO INOXIDABLE CALIDAD 304 ANTIACIDO, ANTIMAGNETICO CALIBRE 24 EN SU TOTALIDAD, CADA CUARTO</t>
  </si>
  <si>
    <t>NEVERA VERTICAL CONGELADOR MARCA TRAKER</t>
  </si>
  <si>
    <t>NEVERAVERTICAL REFRIGERADOR MARCA TRAKER</t>
  </si>
  <si>
    <t>CUARTO FRIO MODULAR SUPERNORDICO SECCION REFRIGERACION CON LAS SIGUIENTES CARACTERÍSTICAS: DIMENSIONES EXTERIORES: FRENTE 3 MTS, FONDO 2MTS, ALTURA 2.20 MTS; MEDIDAS AREA DE REFRIGERACION: FRENTE 1.50 MTS, FONDO 2 MTS, ALTO 2.20 MTS, PANELES EN LAMINA GALVANIZADA CAL. 22; SECCION 1</t>
  </si>
  <si>
    <t>CUARTO FRIO MODULAR SUPERNORDICO SECCION CONGELACION CON LAS SIGUIENTES CARACTERÍSTICAS: DIMENSIONES EXTERIORES: FRENTE 3 MTS, FONDO 2MTS, ALTURA 2.20 MTS; MEDIDAS AREA DE CONGELACIÓN: FRENTE 1.50 MTS, FONDO 2 MTS, ALTO 2.20 MTS, PANELES EN LAMINA GALVANIZADA CAL. 22; SECCION 2</t>
  </si>
  <si>
    <t>NEVERA MARCA ARTEINOX</t>
  </si>
  <si>
    <t xml:space="preserve">NEVERA CONGELACION TRAKER </t>
  </si>
  <si>
    <t>REFRIGERADOR INDUSTRIAL SIN MARCA UBICADO DENTRO DEL AREA DE COCINA IDENTIFICADO COMO #4</t>
  </si>
  <si>
    <t>CONGELADOR  VERTICAL  DE  50  PIES  EN  ACERO  INOXIDABLE  430  (2)  PUERTAS BATIENTES CON HERRAJES CONTROL DE TEMPERATURA FRONTAL UNIDAD A110 VOLTIO</t>
  </si>
  <si>
    <t>REFRIGERADOR  VERTICAL  DE  50  PIES  EN  ACERO  INOXIDABLE  430  (2)  PUERTAS BATIENTES CON HERRAJES CONTROL DE TEMPERATURA FRONTAL UNIDAD A110 VOLTIOS</t>
  </si>
  <si>
    <t>CUARTOFRIOMARCA:SUPERNORDICO-PARADESPENSA,CONUNIDADDEREFRIGERACIÓNMARCACARRIERMOD.E20NO.330SERIE:18661</t>
  </si>
  <si>
    <t>REFRIGERADOR INDUSTRIAL SIN MARCA</t>
  </si>
  <si>
    <t>CONGELADOR INDUSTRIAL ARTEINOX</t>
  </si>
  <si>
    <t>AIRE ACONDICIONADO DE PRECISIÓN, MARCA LIEBERT, MODELO CHALLENGER 3000, SN° BF036E7CDSI832A</t>
  </si>
  <si>
    <t>AIRE ACONDICIONADO , PISO TECHO, MARCA CONFORTFRESH 36000BTU</t>
  </si>
  <si>
    <t xml:space="preserve">AIRE ACONDICIONADO MINI SPLIT, LG 24000BTU </t>
  </si>
  <si>
    <t>AIRE ACONDICIONADO  MINI SPLIT, LG 24000BTU</t>
  </si>
  <si>
    <t xml:space="preserve">FURGON REFRIGERADO                </t>
  </si>
  <si>
    <r>
      <t xml:space="preserve">OBJETO: </t>
    </r>
    <r>
      <rPr>
        <sz val="10"/>
        <color theme="1"/>
        <rFont val="Times New Roman"/>
        <family val="1"/>
      </rPr>
      <t>REALIZAR LOS MANTENIMIENTOS PREVENTIVOS Y CORRECTIVOS A LOS EQUIPOS DE ENFRIAMIENTO DE PROPIEDAD DEL IDIPRON, CON EL SUMINISTRO DE REPUESTOS.</t>
    </r>
  </si>
  <si>
    <t>FERMAT COMERCIAL S.A. Nit. No. 830034319-1</t>
  </si>
  <si>
    <t>PUNTO DE SOLDADURA DE PLATA</t>
  </si>
  <si>
    <t>DE CABLE ELECTRICO SILICONADO ALTA TEMPRERATURA X METRO</t>
  </si>
  <si>
    <t>CABLE ENCAUCHETADO 4X12</t>
  </si>
  <si>
    <t>RELAY TERMICO</t>
  </si>
  <si>
    <t>CAPACITOR 60+6 µF</t>
  </si>
  <si>
    <t>CONTACTOR 25 A A 220 V</t>
  </si>
  <si>
    <t>CONTACTOR DE 18 A A 110 V</t>
  </si>
  <si>
    <t>CONTACTOR DE 30 A A 220 V</t>
  </si>
  <si>
    <t>CONTROL RANCO 1127</t>
  </si>
  <si>
    <t>CONTROLADOR FULLGAUGE</t>
  </si>
  <si>
    <t>CONTROLADOR MT 900</t>
  </si>
  <si>
    <t>EMPAQUETADURA DE PUERTA PARA NEVERA DOMÉSTICA X METRO</t>
  </si>
  <si>
    <t>EMPAQUETADURA DE PUERTA PARA NEVERA INDUSTRIAL  X METRO</t>
  </si>
  <si>
    <t>EMPAQUETADURA PARA PUERTAS DE CUARTO FRÍO X METRO</t>
  </si>
  <si>
    <t>FILTRO 3/8</t>
  </si>
  <si>
    <t>FILTRO DE SUCCION</t>
  </si>
  <si>
    <t>FILTRO DESHIDRATADOR 3/8</t>
  </si>
  <si>
    <t>FILTRO SECANTE</t>
  </si>
  <si>
    <t>INTERRUPTOR DE ENCENDIDO</t>
  </si>
  <si>
    <t>KIT DE ARRANQUE, INCLUYE TERMICO, RELAY CAPACITOR</t>
  </si>
  <si>
    <t>MOTOR DE 34 W A 220 V</t>
  </si>
  <si>
    <t>MOTOR VENTILADOR DE 34W A 110 V</t>
  </si>
  <si>
    <t>MOTOR VENTILADOR ELCO 10W A 110V</t>
  </si>
  <si>
    <t>MOTOR VENTILADOR ELCO 18W A 110V</t>
  </si>
  <si>
    <t>MANGUERA RUBATEX 3/8 X 2 MT</t>
  </si>
  <si>
    <t>MANGUERA RUBATEX 5/8 X 2MT</t>
  </si>
  <si>
    <t>PRESOSTATO DE ALTA</t>
  </si>
  <si>
    <t>PRESOSTATO DE BAJA</t>
  </si>
  <si>
    <t>PROTECTOR DE FASES TRIFASICO 50 A</t>
  </si>
  <si>
    <t>SEPARADOR DE ACEITE DE 1/2</t>
  </si>
  <si>
    <t>TERMOSTATO 1125</t>
  </si>
  <si>
    <t>TERMOSTATO 1127</t>
  </si>
  <si>
    <t>TERMOSTATO DIGITAL</t>
  </si>
  <si>
    <t>TOBERA EXTERNA N-2</t>
  </si>
  <si>
    <t>TRANSFORMADOR 100 VA 24/120/208/240 V</t>
  </si>
  <si>
    <t>TUERCA FLARE 3/8</t>
  </si>
  <si>
    <t>TUERCAS FLARE PARA VALVULA DE EXPANSION EXTERNA</t>
  </si>
  <si>
    <t>UNIDAD 1 HP PARA R-134A</t>
  </si>
  <si>
    <t>UNIDAD 2 HP</t>
  </si>
  <si>
    <t>UNIDAD 1/2 HP</t>
  </si>
  <si>
    <t>UNIDAD 3/8 HP</t>
  </si>
  <si>
    <t>UNIDAD COMPRESORA TECUMSEH  3/4HP</t>
  </si>
  <si>
    <t>CONDENSADOR CON ENFOCADOR THERMOCOIL -1/2HP</t>
  </si>
  <si>
    <t>CONDENSADOR CON ENFOCADOR THERMOCOIL -3/4HP</t>
  </si>
  <si>
    <t>UNIDAD 3 HP PARA R22 TRIFASICO</t>
  </si>
  <si>
    <t>REFRIGERANTE M049 X KL</t>
  </si>
  <si>
    <t>REFRIGERANTE R-134A X KL</t>
  </si>
  <si>
    <t>REFRIGERANTE R-22 X KL</t>
  </si>
  <si>
    <t>REFRIGERANTE R404 X KL</t>
  </si>
  <si>
    <t>BREACKER MATIC TRABAJO PESADO A 110V</t>
  </si>
  <si>
    <t>TUBERÍA FLEXIBLE DE 3/8</t>
  </si>
  <si>
    <t>TUBERÍA FLEXIBLE DE 5/8</t>
  </si>
  <si>
    <t>COMPRESOR PAERMA 5H14</t>
  </si>
  <si>
    <t>MOTORVENTILADOR 12 V 120W</t>
  </si>
  <si>
    <t>MOTORVENTILADOR 12 V  80W</t>
  </si>
  <si>
    <t xml:space="preserve">CONTROLADOR  TC 900 R </t>
  </si>
  <si>
    <t>CORREA 13A1575</t>
  </si>
  <si>
    <t>EXPERTOS INGENIEROS S.A.S Nit. No. 900150067</t>
  </si>
  <si>
    <t>Asignación Presupuestal del CDP No. 2020001406</t>
  </si>
  <si>
    <t>Precio Referencia Media geometrica Unitario</t>
  </si>
  <si>
    <t>Valor Media geometrica - Precio Referencia Estudio de Mercado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</si>
</sst>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(&quot;$&quot;\ * #,##0_);_(&quot;$&quot;\ * \(#,##0\);_(&quot;$&quot;\ * &quot;-&quot;_);_(@_)"/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(* #,##0_);_(* \(#,##0\);_(* &quot;-&quot;??_);_(@_)"/>
    <numFmt numFmtId="165" formatCode="&quot;$&quot;\ #,##0"/>
    <numFmt numFmtId="166" formatCode="_(&quot;$&quot;\ * #,##0_);_(&quot;$&quot;\ * \(#,##0\);_(&quot;$&quot;\ * &quot;-&quot;??_);_(@_)"/>
    <numFmt numFmtId="167" formatCode="\$\ #,##0"/>
  </numFmts>
  <fonts count="23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color theme="1"/>
      <name val="Calibri"/>
      <family val="2"/>
      <scheme val="minor"/>
    </font>
    <font>
      <sz val="8"/>
      <color rgb="FF000000"/>
      <name val="Times New Roman"/>
      <family val="1"/>
    </font>
    <font>
      <sz val="9"/>
      <color theme="1"/>
      <name val="Times New Roman"/>
      <family val="1"/>
    </font>
    <font>
      <b/>
      <sz val="8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0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6"/>
      <name val="Times New Roman"/>
      <family val="1"/>
    </font>
    <font>
      <b/>
      <sz val="9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Calibri"/>
      <family val="2"/>
      <scheme val="minor"/>
    </font>
    <font>
      <b/>
      <sz val="10"/>
      <name val="Times New Roman"/>
      <family val="1"/>
    </font>
    <font>
      <sz val="9"/>
      <color rgb="FF000000"/>
      <name val="Arial"/>
      <family val="2"/>
    </font>
    <font>
      <sz val="10"/>
      <color rgb="FF000000"/>
      <name val="Times New Roman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7" fillId="0" borderId="0"/>
  </cellStyleXfs>
  <cellXfs count="103">
    <xf numFmtId="0" fontId="0" fillId="0" borderId="0" xfId="0"/>
    <xf numFmtId="0" fontId="2" fillId="0" borderId="0" xfId="0" applyFont="1"/>
    <xf numFmtId="0" fontId="4" fillId="0" borderId="0" xfId="0" applyFont="1"/>
    <xf numFmtId="0" fontId="7" fillId="0" borderId="0" xfId="0" applyFont="1"/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0" xfId="0"/>
    <xf numFmtId="38" fontId="6" fillId="0" borderId="0" xfId="0" applyNumberFormat="1" applyFont="1" applyBorder="1"/>
    <xf numFmtId="0" fontId="0" fillId="0" borderId="0" xfId="0" applyAlignment="1">
      <alignment horizontal="center"/>
    </xf>
    <xf numFmtId="43" fontId="0" fillId="0" borderId="0" xfId="1" applyFont="1"/>
    <xf numFmtId="0" fontId="0" fillId="0" borderId="0" xfId="0"/>
    <xf numFmtId="0" fontId="2" fillId="0" borderId="0" xfId="0" applyFont="1"/>
    <xf numFmtId="0" fontId="3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164" fontId="0" fillId="0" borderId="0" xfId="1" applyNumberFormat="1" applyFont="1" applyAlignment="1">
      <alignment vertical="center"/>
    </xf>
    <xf numFmtId="0" fontId="0" fillId="0" borderId="0" xfId="0"/>
    <xf numFmtId="0" fontId="0" fillId="3" borderId="0" xfId="0" applyFill="1"/>
    <xf numFmtId="0" fontId="10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6" fillId="3" borderId="0" xfId="0" applyFont="1" applyFill="1"/>
    <xf numFmtId="0" fontId="10" fillId="3" borderId="1" xfId="0" applyFont="1" applyFill="1" applyBorder="1" applyAlignment="1">
      <alignment horizontal="justify" vertical="center" wrapText="1"/>
    </xf>
    <xf numFmtId="0" fontId="0" fillId="3" borderId="0" xfId="0" applyFill="1" applyAlignment="1">
      <alignment horizontal="justify" wrapText="1"/>
    </xf>
    <xf numFmtId="0" fontId="15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/>
    </xf>
    <xf numFmtId="165" fontId="14" fillId="4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justify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166" fontId="14" fillId="0" borderId="1" xfId="2" applyNumberFormat="1" applyFont="1" applyBorder="1" applyAlignment="1">
      <alignment horizontal="right" vertical="center"/>
    </xf>
    <xf numFmtId="0" fontId="14" fillId="0" borderId="0" xfId="0" applyFont="1" applyBorder="1" applyAlignment="1">
      <alignment vertical="center"/>
    </xf>
    <xf numFmtId="164" fontId="5" fillId="0" borderId="1" xfId="1" applyNumberFormat="1" applyFont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10" fillId="3" borderId="1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left" vertical="center" wrapText="1"/>
    </xf>
    <xf numFmtId="0" fontId="6" fillId="3" borderId="14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justify" vertical="center" wrapText="1"/>
    </xf>
    <xf numFmtId="0" fontId="6" fillId="3" borderId="20" xfId="0" applyFont="1" applyFill="1" applyBorder="1" applyAlignment="1">
      <alignment horizontal="center"/>
    </xf>
    <xf numFmtId="43" fontId="4" fillId="0" borderId="0" xfId="1" applyFont="1"/>
    <xf numFmtId="0" fontId="16" fillId="4" borderId="17" xfId="0" applyFont="1" applyFill="1" applyBorder="1" applyAlignment="1">
      <alignment horizontal="center" vertical="center" wrapText="1"/>
    </xf>
    <xf numFmtId="38" fontId="14" fillId="3" borderId="22" xfId="0" applyNumberFormat="1" applyFont="1" applyFill="1" applyBorder="1" applyAlignment="1">
      <alignment vertical="center"/>
    </xf>
    <xf numFmtId="38" fontId="14" fillId="3" borderId="4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18" fillId="3" borderId="0" xfId="0" applyFont="1" applyFill="1"/>
    <xf numFmtId="0" fontId="13" fillId="3" borderId="0" xfId="0" applyFont="1" applyFill="1" applyBorder="1" applyAlignment="1">
      <alignment horizontal="center"/>
    </xf>
    <xf numFmtId="0" fontId="19" fillId="4" borderId="1" xfId="0" applyFont="1" applyFill="1" applyBorder="1" applyAlignment="1">
      <alignment horizontal="center" vertical="center" wrapText="1"/>
    </xf>
    <xf numFmtId="165" fontId="1" fillId="3" borderId="0" xfId="0" applyNumberFormat="1" applyFont="1" applyFill="1"/>
    <xf numFmtId="38" fontId="12" fillId="3" borderId="1" xfId="0" applyNumberFormat="1" applyFont="1" applyFill="1" applyBorder="1" applyAlignment="1">
      <alignment vertical="center"/>
    </xf>
    <xf numFmtId="165" fontId="12" fillId="3" borderId="1" xfId="0" applyNumberFormat="1" applyFont="1" applyFill="1" applyBorder="1" applyAlignment="1">
      <alignment vertical="center"/>
    </xf>
    <xf numFmtId="0" fontId="8" fillId="3" borderId="14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justify" vertical="center" wrapText="1"/>
    </xf>
    <xf numFmtId="38" fontId="2" fillId="0" borderId="0" xfId="0" applyNumberFormat="1" applyFont="1"/>
    <xf numFmtId="42" fontId="20" fillId="0" borderId="1" xfId="0" applyNumberFormat="1" applyFont="1" applyFill="1" applyBorder="1" applyAlignment="1">
      <alignment horizontal="center" vertical="center" wrapText="1"/>
    </xf>
    <xf numFmtId="42" fontId="20" fillId="0" borderId="1" xfId="0" applyNumberFormat="1" applyFont="1" applyFill="1" applyBorder="1" applyAlignment="1">
      <alignment vertical="center" wrapText="1"/>
    </xf>
    <xf numFmtId="42" fontId="20" fillId="0" borderId="23" xfId="0" applyNumberFormat="1" applyFont="1" applyBorder="1" applyAlignment="1">
      <alignment vertical="center" shrinkToFit="1"/>
    </xf>
    <xf numFmtId="42" fontId="20" fillId="0" borderId="18" xfId="0" applyNumberFormat="1" applyFont="1" applyFill="1" applyBorder="1" applyAlignment="1">
      <alignment horizontal="center" vertical="center" wrapText="1"/>
    </xf>
    <xf numFmtId="42" fontId="21" fillId="0" borderId="23" xfId="0" applyNumberFormat="1" applyFont="1" applyBorder="1" applyAlignment="1">
      <alignment horizontal="center" vertical="center" shrinkToFit="1"/>
    </xf>
    <xf numFmtId="0" fontId="6" fillId="2" borderId="24" xfId="0" applyFont="1" applyFill="1" applyBorder="1" applyAlignment="1">
      <alignment horizontal="justify" vertical="center" wrapText="1"/>
    </xf>
    <xf numFmtId="0" fontId="8" fillId="2" borderId="5" xfId="0" applyFont="1" applyFill="1" applyBorder="1" applyAlignment="1">
      <alignment horizontal="justify" vertical="center" wrapText="1"/>
    </xf>
    <xf numFmtId="165" fontId="22" fillId="0" borderId="1" xfId="0" applyNumberFormat="1" applyFont="1" applyBorder="1" applyAlignment="1">
      <alignment horizontal="right" vertical="center"/>
    </xf>
    <xf numFmtId="167" fontId="20" fillId="0" borderId="23" xfId="3" applyNumberFormat="1" applyFont="1" applyFill="1" applyBorder="1" applyAlignment="1">
      <alignment horizontal="center" vertical="center" shrinkToFit="1"/>
    </xf>
    <xf numFmtId="167" fontId="20" fillId="0" borderId="23" xfId="0" applyNumberFormat="1" applyFont="1" applyBorder="1" applyAlignment="1">
      <alignment horizontal="center" vertical="center" shrinkToFit="1"/>
    </xf>
    <xf numFmtId="167" fontId="20" fillId="0" borderId="23" xfId="0" applyNumberFormat="1" applyFont="1" applyBorder="1" applyAlignment="1">
      <alignment horizontal="left" vertical="center" shrinkToFit="1"/>
    </xf>
    <xf numFmtId="165" fontId="5" fillId="3" borderId="9" xfId="0" applyNumberFormat="1" applyFont="1" applyFill="1" applyBorder="1" applyAlignment="1">
      <alignment horizontal="right" vertical="center"/>
    </xf>
    <xf numFmtId="165" fontId="5" fillId="0" borderId="9" xfId="0" applyNumberFormat="1" applyFont="1" applyBorder="1" applyAlignment="1">
      <alignment horizontal="right" vertical="center"/>
    </xf>
    <xf numFmtId="165" fontId="22" fillId="0" borderId="1" xfId="0" applyNumberFormat="1" applyFont="1" applyBorder="1" applyAlignment="1">
      <alignment horizontal="center" vertical="center"/>
    </xf>
    <xf numFmtId="165" fontId="22" fillId="0" borderId="9" xfId="0" applyNumberFormat="1" applyFont="1" applyBorder="1" applyAlignment="1">
      <alignment horizontal="center" vertical="center"/>
    </xf>
    <xf numFmtId="167" fontId="20" fillId="0" borderId="23" xfId="0" applyNumberFormat="1" applyFont="1" applyBorder="1" applyAlignment="1">
      <alignment horizontal="right" vertical="center" shrinkToFit="1"/>
    </xf>
    <xf numFmtId="167" fontId="20" fillId="0" borderId="25" xfId="3" applyNumberFormat="1" applyFont="1" applyFill="1" applyBorder="1" applyAlignment="1">
      <alignment horizontal="center" vertical="center" shrinkToFit="1"/>
    </xf>
    <xf numFmtId="167" fontId="22" fillId="0" borderId="1" xfId="0" applyNumberFormat="1" applyFont="1" applyBorder="1" applyAlignment="1">
      <alignment horizontal="right" vertical="center" wrapText="1"/>
    </xf>
    <xf numFmtId="167" fontId="22" fillId="0" borderId="10" xfId="0" applyNumberFormat="1" applyFont="1" applyBorder="1" applyAlignment="1">
      <alignment horizontal="right" vertical="center"/>
    </xf>
    <xf numFmtId="167" fontId="22" fillId="0" borderId="1" xfId="0" applyNumberFormat="1" applyFont="1" applyBorder="1" applyAlignment="1">
      <alignment horizontal="right" vertical="center"/>
    </xf>
    <xf numFmtId="167" fontId="14" fillId="4" borderId="19" xfId="0" applyNumberFormat="1" applyFont="1" applyFill="1" applyBorder="1" applyAlignment="1">
      <alignment horizontal="right" vertical="center"/>
    </xf>
    <xf numFmtId="167" fontId="14" fillId="4" borderId="17" xfId="0" applyNumberFormat="1" applyFont="1" applyFill="1" applyBorder="1" applyAlignment="1">
      <alignment horizontal="right" vertical="center"/>
    </xf>
    <xf numFmtId="164" fontId="1" fillId="0" borderId="1" xfId="1" applyNumberFormat="1" applyFont="1" applyBorder="1" applyAlignment="1">
      <alignment horizontal="left" vertical="center" wrapText="1"/>
    </xf>
    <xf numFmtId="167" fontId="12" fillId="3" borderId="1" xfId="0" applyNumberFormat="1" applyFont="1" applyFill="1" applyBorder="1" applyAlignment="1">
      <alignment vertical="center"/>
    </xf>
    <xf numFmtId="0" fontId="14" fillId="0" borderId="6" xfId="0" applyFont="1" applyBorder="1" applyAlignment="1">
      <alignment horizontal="left" vertical="center"/>
    </xf>
    <xf numFmtId="0" fontId="14" fillId="0" borderId="11" xfId="0" applyFont="1" applyBorder="1" applyAlignment="1">
      <alignment horizontal="left" vertical="center"/>
    </xf>
    <xf numFmtId="0" fontId="10" fillId="4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justify" vertical="center" wrapText="1"/>
    </xf>
    <xf numFmtId="0" fontId="14" fillId="0" borderId="1" xfId="0" applyFont="1" applyBorder="1" applyAlignment="1">
      <alignment horizontal="left" vertical="center"/>
    </xf>
    <xf numFmtId="0" fontId="12" fillId="3" borderId="1" xfId="0" applyFont="1" applyFill="1" applyBorder="1" applyAlignment="1">
      <alignment horizontal="center" vertical="center"/>
    </xf>
    <xf numFmtId="165" fontId="14" fillId="4" borderId="21" xfId="0" applyNumberFormat="1" applyFont="1" applyFill="1" applyBorder="1" applyAlignment="1">
      <alignment horizontal="center" vertical="center"/>
    </xf>
    <xf numFmtId="165" fontId="14" fillId="4" borderId="22" xfId="0" applyNumberFormat="1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9" fillId="3" borderId="10" xfId="0" applyFont="1" applyFill="1" applyBorder="1" applyAlignment="1">
      <alignment horizontal="left" vertical="center" wrapText="1"/>
    </xf>
    <xf numFmtId="0" fontId="10" fillId="4" borderId="12" xfId="0" applyFont="1" applyFill="1" applyBorder="1" applyAlignment="1">
      <alignment horizontal="justify" vertical="center" wrapText="1"/>
    </xf>
    <xf numFmtId="0" fontId="10" fillId="4" borderId="16" xfId="0" applyFont="1" applyFill="1" applyBorder="1" applyAlignment="1">
      <alignment horizontal="justify" vertical="center" wrapText="1"/>
    </xf>
    <xf numFmtId="0" fontId="10" fillId="4" borderId="15" xfId="0" applyFont="1" applyFill="1" applyBorder="1" applyAlignment="1">
      <alignment horizontal="justify" vertical="center" wrapText="1"/>
    </xf>
    <xf numFmtId="0" fontId="5" fillId="3" borderId="1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</cellXfs>
  <cellStyles count="4">
    <cellStyle name="Millares" xfId="1" builtinId="3"/>
    <cellStyle name="Moneda" xfId="2" builtinId="4"/>
    <cellStyle name="Normal" xfId="0" builtinId="0"/>
    <cellStyle name="Normal 2" xfId="3" xr:uid="{104901BA-9B63-4F48-BE86-5DA803F6AA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4"/>
  <sheetViews>
    <sheetView view="pageBreakPreview" topLeftCell="A92" zoomScale="60" zoomScaleNormal="64" workbookViewId="0">
      <selection activeCell="O89" sqref="O89"/>
    </sheetView>
  </sheetViews>
  <sheetFormatPr baseColWidth="10" defaultRowHeight="15" x14ac:dyDescent="0.25"/>
  <cols>
    <col min="1" max="1" width="4.42578125" style="9" bestFit="1" customWidth="1"/>
    <col min="2" max="2" width="37.42578125" style="7" customWidth="1"/>
    <col min="3" max="3" width="20.5703125" customWidth="1"/>
    <col min="4" max="4" width="8.42578125" customWidth="1"/>
    <col min="5" max="5" width="14.85546875" style="16" customWidth="1"/>
    <col min="6" max="6" width="10.5703125" style="16" customWidth="1"/>
    <col min="7" max="7" width="16.42578125" style="16" customWidth="1"/>
    <col min="8" max="8" width="14.85546875" style="11" customWidth="1"/>
    <col min="9" max="9" width="10.5703125" style="11" customWidth="1"/>
    <col min="10" max="10" width="16.7109375" style="11" customWidth="1"/>
    <col min="11" max="11" width="11.5703125" style="16" customWidth="1"/>
    <col min="12" max="12" width="10.42578125" style="16" customWidth="1"/>
    <col min="13" max="13" width="15.140625" style="16" customWidth="1"/>
    <col min="14" max="14" width="13.7109375" style="30" hidden="1" customWidth="1"/>
    <col min="15" max="15" width="20.7109375" style="30" customWidth="1"/>
    <col min="16" max="16" width="5.140625" customWidth="1"/>
  </cols>
  <sheetData>
    <row r="1" spans="1:16" ht="26.25" customHeight="1" x14ac:dyDescent="0.25">
      <c r="A1" s="84" t="s">
        <v>91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10"/>
      <c r="O1" s="10"/>
      <c r="P1" s="16"/>
    </row>
    <row r="2" spans="1:16" s="2" customFormat="1" ht="54" customHeight="1" thickBot="1" x14ac:dyDescent="0.3">
      <c r="A2" s="85" t="s">
        <v>184</v>
      </c>
      <c r="B2" s="85"/>
      <c r="C2" s="85"/>
      <c r="D2" s="85"/>
      <c r="E2" s="83" t="s">
        <v>243</v>
      </c>
      <c r="F2" s="83"/>
      <c r="G2" s="83"/>
      <c r="H2" s="83" t="s">
        <v>98</v>
      </c>
      <c r="I2" s="83"/>
      <c r="J2" s="83"/>
      <c r="K2" s="83" t="s">
        <v>185</v>
      </c>
      <c r="L2" s="83"/>
      <c r="M2" s="83"/>
      <c r="N2" s="40"/>
      <c r="O2" s="40"/>
      <c r="P2" s="15"/>
    </row>
    <row r="3" spans="1:16" ht="63" customHeight="1" thickBot="1" x14ac:dyDescent="0.3">
      <c r="A3" s="6" t="s">
        <v>0</v>
      </c>
      <c r="B3" s="53" t="s">
        <v>5</v>
      </c>
      <c r="C3" s="6" t="s">
        <v>1</v>
      </c>
      <c r="D3" s="53" t="s">
        <v>2</v>
      </c>
      <c r="E3" s="44" t="s">
        <v>3</v>
      </c>
      <c r="F3" s="44" t="s">
        <v>4</v>
      </c>
      <c r="G3" s="44" t="s">
        <v>97</v>
      </c>
      <c r="H3" s="44" t="s">
        <v>3</v>
      </c>
      <c r="I3" s="44" t="s">
        <v>4</v>
      </c>
      <c r="J3" s="44" t="s">
        <v>97</v>
      </c>
      <c r="K3" s="44" t="s">
        <v>3</v>
      </c>
      <c r="L3" s="44" t="s">
        <v>4</v>
      </c>
      <c r="M3" s="44" t="s">
        <v>97</v>
      </c>
      <c r="N3" s="41" t="s">
        <v>245</v>
      </c>
      <c r="O3" s="41" t="s">
        <v>245</v>
      </c>
      <c r="P3" s="15"/>
    </row>
    <row r="4" spans="1:16" ht="89.25" customHeight="1" x14ac:dyDescent="0.25">
      <c r="A4" s="51">
        <v>1</v>
      </c>
      <c r="B4" s="27" t="s">
        <v>108</v>
      </c>
      <c r="C4" s="54" t="s">
        <v>106</v>
      </c>
      <c r="D4" s="44">
        <v>1</v>
      </c>
      <c r="E4" s="58">
        <v>336134.45378151262</v>
      </c>
      <c r="F4" s="58">
        <f>E4*19%</f>
        <v>63865.546218487398</v>
      </c>
      <c r="G4" s="58">
        <v>400000</v>
      </c>
      <c r="H4" s="58">
        <v>122297</v>
      </c>
      <c r="I4" s="58">
        <f>SUM(H4*19%)</f>
        <v>23236.43</v>
      </c>
      <c r="J4" s="58">
        <f>SUM(H4+I4)</f>
        <v>145533.43</v>
      </c>
      <c r="K4" s="61">
        <v>128412</v>
      </c>
      <c r="L4" s="57">
        <f>SUM(K4*19%)</f>
        <v>24398.28</v>
      </c>
      <c r="M4" s="57">
        <f>K4+L4</f>
        <v>152810.28</v>
      </c>
      <c r="N4" s="77">
        <f>GEOMEAN(G4,J4,M4)</f>
        <v>207200.96607773326</v>
      </c>
      <c r="O4" s="77">
        <v>207201</v>
      </c>
      <c r="P4" s="15"/>
    </row>
    <row r="5" spans="1:16" s="16" customFormat="1" ht="69.75" customHeight="1" x14ac:dyDescent="0.25">
      <c r="A5" s="51">
        <v>2</v>
      </c>
      <c r="B5" s="55" t="s">
        <v>109</v>
      </c>
      <c r="C5" s="54" t="s">
        <v>106</v>
      </c>
      <c r="D5" s="44">
        <v>1</v>
      </c>
      <c r="E5" s="58">
        <v>336134.45378151262</v>
      </c>
      <c r="F5" s="58">
        <f t="shared" ref="F5:F68" si="0">E5*19%</f>
        <v>63865.546218487398</v>
      </c>
      <c r="G5" s="58">
        <v>400000</v>
      </c>
      <c r="H5" s="58">
        <v>122297</v>
      </c>
      <c r="I5" s="58">
        <f t="shared" ref="I5:I68" si="1">SUM(H5*19%)</f>
        <v>23236.43</v>
      </c>
      <c r="J5" s="58">
        <f t="shared" ref="J5:J68" si="2">SUM(H5+I5)</f>
        <v>145533.43</v>
      </c>
      <c r="K5" s="61">
        <v>128413</v>
      </c>
      <c r="L5" s="57">
        <f t="shared" ref="L5:L68" si="3">SUM(K5*19%)</f>
        <v>24398.47</v>
      </c>
      <c r="M5" s="57">
        <f t="shared" ref="M5:M68" si="4">K5+L5</f>
        <v>152811.47</v>
      </c>
      <c r="N5" s="77">
        <f>GEOMEAN(G5,J5,M5)</f>
        <v>207201.50393096666</v>
      </c>
      <c r="O5" s="77">
        <v>207202</v>
      </c>
      <c r="P5" s="15"/>
    </row>
    <row r="6" spans="1:16" s="16" customFormat="1" ht="67.5" customHeight="1" x14ac:dyDescent="0.25">
      <c r="A6" s="51">
        <v>3</v>
      </c>
      <c r="B6" s="55" t="s">
        <v>110</v>
      </c>
      <c r="C6" s="54" t="s">
        <v>106</v>
      </c>
      <c r="D6" s="44">
        <v>1</v>
      </c>
      <c r="E6" s="58">
        <v>336134.45378151262</v>
      </c>
      <c r="F6" s="58">
        <f t="shared" si="0"/>
        <v>63865.546218487398</v>
      </c>
      <c r="G6" s="58">
        <v>400000</v>
      </c>
      <c r="H6" s="58">
        <v>163692</v>
      </c>
      <c r="I6" s="58">
        <f t="shared" si="1"/>
        <v>31101.48</v>
      </c>
      <c r="J6" s="58">
        <f t="shared" si="2"/>
        <v>194793.48</v>
      </c>
      <c r="K6" s="61">
        <v>171877</v>
      </c>
      <c r="L6" s="57">
        <f t="shared" si="3"/>
        <v>32656.63</v>
      </c>
      <c r="M6" s="57">
        <f t="shared" si="4"/>
        <v>204533.63</v>
      </c>
      <c r="N6" s="77">
        <f t="shared" ref="N6:N69" si="5">GEOMEAN(G6,J6,M6)</f>
        <v>251651.60886260521</v>
      </c>
      <c r="O6" s="77">
        <v>251652</v>
      </c>
      <c r="P6" s="15"/>
    </row>
    <row r="7" spans="1:16" s="16" customFormat="1" ht="67.5" customHeight="1" x14ac:dyDescent="0.25">
      <c r="A7" s="51">
        <v>4</v>
      </c>
      <c r="B7" s="55" t="s">
        <v>110</v>
      </c>
      <c r="C7" s="54" t="s">
        <v>106</v>
      </c>
      <c r="D7" s="44">
        <v>1</v>
      </c>
      <c r="E7" s="58">
        <v>336134.45378151262</v>
      </c>
      <c r="F7" s="58">
        <f t="shared" si="0"/>
        <v>63865.546218487398</v>
      </c>
      <c r="G7" s="58">
        <v>400000</v>
      </c>
      <c r="H7" s="58">
        <v>164028</v>
      </c>
      <c r="I7" s="58">
        <f t="shared" si="1"/>
        <v>31165.32</v>
      </c>
      <c r="J7" s="58">
        <f t="shared" si="2"/>
        <v>195193.32</v>
      </c>
      <c r="K7" s="61">
        <v>172229</v>
      </c>
      <c r="L7" s="57">
        <f t="shared" si="3"/>
        <v>32723.510000000002</v>
      </c>
      <c r="M7" s="57">
        <f t="shared" si="4"/>
        <v>204952.51</v>
      </c>
      <c r="N7" s="77">
        <f t="shared" si="5"/>
        <v>251995.46659610025</v>
      </c>
      <c r="O7" s="77">
        <v>251995</v>
      </c>
      <c r="P7" s="15"/>
    </row>
    <row r="8" spans="1:16" s="16" customFormat="1" x14ac:dyDescent="0.25">
      <c r="A8" s="51">
        <v>5</v>
      </c>
      <c r="B8" s="55" t="s">
        <v>111</v>
      </c>
      <c r="C8" s="54" t="s">
        <v>106</v>
      </c>
      <c r="D8" s="44">
        <v>1</v>
      </c>
      <c r="E8" s="58">
        <v>294117.64705882355</v>
      </c>
      <c r="F8" s="58">
        <f t="shared" si="0"/>
        <v>55882.352941176476</v>
      </c>
      <c r="G8" s="58">
        <v>350000</v>
      </c>
      <c r="H8" s="58">
        <v>112640</v>
      </c>
      <c r="I8" s="58">
        <f t="shared" si="1"/>
        <v>21401.599999999999</v>
      </c>
      <c r="J8" s="58">
        <f t="shared" si="2"/>
        <v>134041.60000000001</v>
      </c>
      <c r="K8" s="61">
        <v>118272</v>
      </c>
      <c r="L8" s="57">
        <f t="shared" si="3"/>
        <v>22471.68</v>
      </c>
      <c r="M8" s="57">
        <f t="shared" si="4"/>
        <v>140743.67999999999</v>
      </c>
      <c r="N8" s="77">
        <f t="shared" si="5"/>
        <v>187605.47850043848</v>
      </c>
      <c r="O8" s="77">
        <v>187605</v>
      </c>
      <c r="P8" s="15"/>
    </row>
    <row r="9" spans="1:16" s="16" customFormat="1" ht="36.75" customHeight="1" x14ac:dyDescent="0.25">
      <c r="A9" s="51">
        <v>6</v>
      </c>
      <c r="B9" s="55" t="s">
        <v>112</v>
      </c>
      <c r="C9" s="54" t="s">
        <v>106</v>
      </c>
      <c r="D9" s="44">
        <v>1</v>
      </c>
      <c r="E9" s="58">
        <v>378151.26050420169</v>
      </c>
      <c r="F9" s="58">
        <f t="shared" si="0"/>
        <v>71848.73949579832</v>
      </c>
      <c r="G9" s="58">
        <v>450000</v>
      </c>
      <c r="H9" s="58">
        <v>426410</v>
      </c>
      <c r="I9" s="58">
        <f t="shared" si="1"/>
        <v>81017.899999999994</v>
      </c>
      <c r="J9" s="58">
        <f t="shared" si="2"/>
        <v>507427.9</v>
      </c>
      <c r="K9" s="57">
        <v>447730</v>
      </c>
      <c r="L9" s="57">
        <f t="shared" si="3"/>
        <v>85068.7</v>
      </c>
      <c r="M9" s="57">
        <f t="shared" si="4"/>
        <v>532798.69999999995</v>
      </c>
      <c r="N9" s="77">
        <f t="shared" si="5"/>
        <v>495507.23973652552</v>
      </c>
      <c r="O9" s="77">
        <v>495507</v>
      </c>
      <c r="P9" s="15"/>
    </row>
    <row r="10" spans="1:16" s="16" customFormat="1" ht="40.5" customHeight="1" x14ac:dyDescent="0.25">
      <c r="A10" s="51">
        <v>7</v>
      </c>
      <c r="B10" s="55" t="s">
        <v>113</v>
      </c>
      <c r="C10" s="54" t="s">
        <v>106</v>
      </c>
      <c r="D10" s="44">
        <v>1</v>
      </c>
      <c r="E10" s="58">
        <v>252100.84033613445</v>
      </c>
      <c r="F10" s="58">
        <f t="shared" si="0"/>
        <v>47899.159663865546</v>
      </c>
      <c r="G10" s="58">
        <v>300000</v>
      </c>
      <c r="H10" s="58">
        <v>110330</v>
      </c>
      <c r="I10" s="58">
        <f t="shared" si="1"/>
        <v>20962.7</v>
      </c>
      <c r="J10" s="58">
        <f t="shared" si="2"/>
        <v>131292.70000000001</v>
      </c>
      <c r="K10" s="57">
        <v>115847</v>
      </c>
      <c r="L10" s="57">
        <f t="shared" si="3"/>
        <v>22010.93</v>
      </c>
      <c r="M10" s="57">
        <f t="shared" si="4"/>
        <v>137857.93</v>
      </c>
      <c r="N10" s="77">
        <f t="shared" si="5"/>
        <v>175764.51324869451</v>
      </c>
      <c r="O10" s="77">
        <v>175765</v>
      </c>
      <c r="P10" s="15"/>
    </row>
    <row r="11" spans="1:16" s="16" customFormat="1" ht="93.75" customHeight="1" x14ac:dyDescent="0.25">
      <c r="A11" s="51">
        <v>8</v>
      </c>
      <c r="B11" s="55" t="s">
        <v>114</v>
      </c>
      <c r="C11" s="54" t="s">
        <v>106</v>
      </c>
      <c r="D11" s="44">
        <v>1</v>
      </c>
      <c r="E11" s="58">
        <v>336134.45378151262</v>
      </c>
      <c r="F11" s="58">
        <f t="shared" si="0"/>
        <v>63865.546218487398</v>
      </c>
      <c r="G11" s="58">
        <v>400000</v>
      </c>
      <c r="H11" s="58">
        <v>243160</v>
      </c>
      <c r="I11" s="58">
        <f t="shared" si="1"/>
        <v>46200.4</v>
      </c>
      <c r="J11" s="58">
        <f t="shared" si="2"/>
        <v>289360.40000000002</v>
      </c>
      <c r="K11" s="57">
        <v>255318</v>
      </c>
      <c r="L11" s="57">
        <f t="shared" si="3"/>
        <v>48510.42</v>
      </c>
      <c r="M11" s="57">
        <f t="shared" si="4"/>
        <v>303828.42</v>
      </c>
      <c r="N11" s="77">
        <f t="shared" si="5"/>
        <v>327624.0898977418</v>
      </c>
      <c r="O11" s="77">
        <v>327624</v>
      </c>
      <c r="P11" s="15"/>
    </row>
    <row r="12" spans="1:16" s="16" customFormat="1" ht="92.25" customHeight="1" x14ac:dyDescent="0.25">
      <c r="A12" s="51">
        <v>9</v>
      </c>
      <c r="B12" s="55" t="s">
        <v>115</v>
      </c>
      <c r="C12" s="54" t="s">
        <v>106</v>
      </c>
      <c r="D12" s="44">
        <v>1</v>
      </c>
      <c r="E12" s="58">
        <v>336134.45378151262</v>
      </c>
      <c r="F12" s="58">
        <f t="shared" si="0"/>
        <v>63865.546218487398</v>
      </c>
      <c r="G12" s="58">
        <v>400000</v>
      </c>
      <c r="H12" s="58">
        <v>243160</v>
      </c>
      <c r="I12" s="58">
        <f t="shared" si="1"/>
        <v>46200.4</v>
      </c>
      <c r="J12" s="58">
        <f t="shared" si="2"/>
        <v>289360.40000000002</v>
      </c>
      <c r="K12" s="57">
        <v>255318</v>
      </c>
      <c r="L12" s="57">
        <f t="shared" si="3"/>
        <v>48510.42</v>
      </c>
      <c r="M12" s="57">
        <f t="shared" si="4"/>
        <v>303828.42</v>
      </c>
      <c r="N12" s="77">
        <f t="shared" si="5"/>
        <v>327624.0898977418</v>
      </c>
      <c r="O12" s="77">
        <v>327624</v>
      </c>
      <c r="P12" s="15"/>
    </row>
    <row r="13" spans="1:16" s="16" customFormat="1" ht="22.5" x14ac:dyDescent="0.25">
      <c r="A13" s="51">
        <v>10</v>
      </c>
      <c r="B13" s="55" t="s">
        <v>116</v>
      </c>
      <c r="C13" s="54" t="s">
        <v>106</v>
      </c>
      <c r="D13" s="44">
        <v>1</v>
      </c>
      <c r="E13" s="58">
        <v>336134.45378151262</v>
      </c>
      <c r="F13" s="58">
        <f t="shared" si="0"/>
        <v>63865.546218487398</v>
      </c>
      <c r="G13" s="58">
        <v>400000</v>
      </c>
      <c r="H13" s="58">
        <v>164028</v>
      </c>
      <c r="I13" s="58">
        <f t="shared" si="1"/>
        <v>31165.32</v>
      </c>
      <c r="J13" s="58">
        <f t="shared" si="2"/>
        <v>195193.32</v>
      </c>
      <c r="K13" s="57">
        <v>172229</v>
      </c>
      <c r="L13" s="57">
        <f t="shared" si="3"/>
        <v>32723.510000000002</v>
      </c>
      <c r="M13" s="57">
        <f t="shared" si="4"/>
        <v>204952.51</v>
      </c>
      <c r="N13" s="77">
        <f t="shared" si="5"/>
        <v>251995.46659610025</v>
      </c>
      <c r="O13" s="77">
        <v>251995</v>
      </c>
      <c r="P13" s="15"/>
    </row>
    <row r="14" spans="1:16" s="16" customFormat="1" ht="68.25" customHeight="1" x14ac:dyDescent="0.25">
      <c r="A14" s="51">
        <v>11</v>
      </c>
      <c r="B14" s="55" t="s">
        <v>117</v>
      </c>
      <c r="C14" s="54" t="s">
        <v>106</v>
      </c>
      <c r="D14" s="44">
        <v>1</v>
      </c>
      <c r="E14" s="58">
        <v>336134.45378151262</v>
      </c>
      <c r="F14" s="58">
        <f t="shared" si="0"/>
        <v>63865.546218487398</v>
      </c>
      <c r="G14" s="58">
        <v>400000</v>
      </c>
      <c r="H14" s="58">
        <v>179800</v>
      </c>
      <c r="I14" s="58">
        <f t="shared" si="1"/>
        <v>34162</v>
      </c>
      <c r="J14" s="58">
        <f t="shared" si="2"/>
        <v>213962</v>
      </c>
      <c r="K14" s="57">
        <v>188790</v>
      </c>
      <c r="L14" s="57">
        <f t="shared" si="3"/>
        <v>35870.1</v>
      </c>
      <c r="M14" s="57">
        <f t="shared" si="4"/>
        <v>224660.1</v>
      </c>
      <c r="N14" s="77">
        <f t="shared" si="5"/>
        <v>267900.91442888492</v>
      </c>
      <c r="O14" s="77">
        <v>267901</v>
      </c>
      <c r="P14" s="15"/>
    </row>
    <row r="15" spans="1:16" s="16" customFormat="1" ht="92.25" customHeight="1" x14ac:dyDescent="0.25">
      <c r="A15" s="51">
        <v>12</v>
      </c>
      <c r="B15" s="55" t="s">
        <v>118</v>
      </c>
      <c r="C15" s="54" t="s">
        <v>106</v>
      </c>
      <c r="D15" s="44">
        <v>1</v>
      </c>
      <c r="E15" s="58">
        <v>336134.45378151262</v>
      </c>
      <c r="F15" s="58">
        <f t="shared" si="0"/>
        <v>63865.546218487398</v>
      </c>
      <c r="G15" s="58">
        <v>400000</v>
      </c>
      <c r="H15" s="58">
        <v>179800</v>
      </c>
      <c r="I15" s="58">
        <f t="shared" si="1"/>
        <v>34162</v>
      </c>
      <c r="J15" s="58">
        <f t="shared" si="2"/>
        <v>213962</v>
      </c>
      <c r="K15" s="57">
        <v>188790</v>
      </c>
      <c r="L15" s="57">
        <f t="shared" si="3"/>
        <v>35870.1</v>
      </c>
      <c r="M15" s="57">
        <f t="shared" si="4"/>
        <v>224660.1</v>
      </c>
      <c r="N15" s="77">
        <f t="shared" si="5"/>
        <v>267900.91442888492</v>
      </c>
      <c r="O15" s="77">
        <v>267901</v>
      </c>
      <c r="P15" s="15"/>
    </row>
    <row r="16" spans="1:16" s="16" customFormat="1" ht="71.25" customHeight="1" x14ac:dyDescent="0.25">
      <c r="A16" s="51">
        <v>13</v>
      </c>
      <c r="B16" s="55" t="s">
        <v>119</v>
      </c>
      <c r="C16" s="54" t="s">
        <v>106</v>
      </c>
      <c r="D16" s="44">
        <v>1</v>
      </c>
      <c r="E16" s="58">
        <v>336134.45378151262</v>
      </c>
      <c r="F16" s="58">
        <f t="shared" si="0"/>
        <v>63865.546218487398</v>
      </c>
      <c r="G16" s="58">
        <v>400000</v>
      </c>
      <c r="H16" s="58">
        <v>163692</v>
      </c>
      <c r="I16" s="58">
        <f t="shared" si="1"/>
        <v>31101.48</v>
      </c>
      <c r="J16" s="58">
        <f t="shared" si="2"/>
        <v>194793.48</v>
      </c>
      <c r="K16" s="57">
        <v>171877</v>
      </c>
      <c r="L16" s="57">
        <f t="shared" si="3"/>
        <v>32656.63</v>
      </c>
      <c r="M16" s="57">
        <f t="shared" si="4"/>
        <v>204533.63</v>
      </c>
      <c r="N16" s="77">
        <f t="shared" si="5"/>
        <v>251651.60886260521</v>
      </c>
      <c r="O16" s="77">
        <v>251652</v>
      </c>
      <c r="P16" s="15"/>
    </row>
    <row r="17" spans="1:16" s="16" customFormat="1" ht="71.25" customHeight="1" x14ac:dyDescent="0.25">
      <c r="A17" s="51">
        <v>14</v>
      </c>
      <c r="B17" s="55" t="s">
        <v>120</v>
      </c>
      <c r="C17" s="54" t="s">
        <v>106</v>
      </c>
      <c r="D17" s="44">
        <v>1</v>
      </c>
      <c r="E17" s="58">
        <v>336134.45378151262</v>
      </c>
      <c r="F17" s="58">
        <f t="shared" si="0"/>
        <v>63865.546218487398</v>
      </c>
      <c r="G17" s="58">
        <v>400000</v>
      </c>
      <c r="H17" s="58">
        <v>170888</v>
      </c>
      <c r="I17" s="58">
        <f t="shared" si="1"/>
        <v>32468.720000000001</v>
      </c>
      <c r="J17" s="58">
        <f t="shared" si="2"/>
        <v>203356.72</v>
      </c>
      <c r="K17" s="57">
        <v>179433</v>
      </c>
      <c r="L17" s="57">
        <f t="shared" si="3"/>
        <v>34092.269999999997</v>
      </c>
      <c r="M17" s="57">
        <f t="shared" si="4"/>
        <v>213525.27</v>
      </c>
      <c r="N17" s="77">
        <f t="shared" si="5"/>
        <v>258973.86188287946</v>
      </c>
      <c r="O17" s="77">
        <v>258974</v>
      </c>
      <c r="P17" s="15"/>
    </row>
    <row r="18" spans="1:16" s="16" customFormat="1" ht="61.5" customHeight="1" x14ac:dyDescent="0.25">
      <c r="A18" s="51">
        <v>15</v>
      </c>
      <c r="B18" s="55" t="s">
        <v>121</v>
      </c>
      <c r="C18" s="54" t="s">
        <v>106</v>
      </c>
      <c r="D18" s="44">
        <v>1</v>
      </c>
      <c r="E18" s="58">
        <v>336134.45378151262</v>
      </c>
      <c r="F18" s="58">
        <f t="shared" si="0"/>
        <v>63865.546218487398</v>
      </c>
      <c r="G18" s="58">
        <v>400000</v>
      </c>
      <c r="H18" s="58">
        <v>156085</v>
      </c>
      <c r="I18" s="58">
        <f t="shared" si="1"/>
        <v>29656.15</v>
      </c>
      <c r="J18" s="58">
        <f t="shared" si="2"/>
        <v>185741.15</v>
      </c>
      <c r="K18" s="57">
        <v>163890</v>
      </c>
      <c r="L18" s="57">
        <f t="shared" si="3"/>
        <v>31139.1</v>
      </c>
      <c r="M18" s="57">
        <f t="shared" si="4"/>
        <v>195029.1</v>
      </c>
      <c r="N18" s="77">
        <f t="shared" si="5"/>
        <v>243793.71913828317</v>
      </c>
      <c r="O18" s="77">
        <v>243794</v>
      </c>
      <c r="P18" s="15"/>
    </row>
    <row r="19" spans="1:16" s="16" customFormat="1" ht="66.75" customHeight="1" x14ac:dyDescent="0.25">
      <c r="A19" s="51">
        <v>16</v>
      </c>
      <c r="B19" s="55" t="s">
        <v>122</v>
      </c>
      <c r="C19" s="54" t="s">
        <v>106</v>
      </c>
      <c r="D19" s="44">
        <v>1</v>
      </c>
      <c r="E19" s="58">
        <v>336134.45378151262</v>
      </c>
      <c r="F19" s="58">
        <f t="shared" si="0"/>
        <v>63865.546218487398</v>
      </c>
      <c r="G19" s="58">
        <v>400000</v>
      </c>
      <c r="H19" s="58">
        <v>166964</v>
      </c>
      <c r="I19" s="58">
        <f t="shared" si="1"/>
        <v>31723.16</v>
      </c>
      <c r="J19" s="58">
        <f t="shared" si="2"/>
        <v>198687.16</v>
      </c>
      <c r="K19" s="57">
        <v>175313</v>
      </c>
      <c r="L19" s="57">
        <f t="shared" si="3"/>
        <v>33309.47</v>
      </c>
      <c r="M19" s="57">
        <f t="shared" si="4"/>
        <v>208622.47</v>
      </c>
      <c r="N19" s="77">
        <f t="shared" si="5"/>
        <v>254994.19405257909</v>
      </c>
      <c r="O19" s="77">
        <v>254994</v>
      </c>
      <c r="P19" s="15"/>
    </row>
    <row r="20" spans="1:16" s="16" customFormat="1" ht="69" customHeight="1" x14ac:dyDescent="0.25">
      <c r="A20" s="51">
        <v>17</v>
      </c>
      <c r="B20" s="55" t="s">
        <v>123</v>
      </c>
      <c r="C20" s="54" t="s">
        <v>106</v>
      </c>
      <c r="D20" s="44">
        <v>1</v>
      </c>
      <c r="E20" s="58">
        <v>336134.45378151262</v>
      </c>
      <c r="F20" s="58">
        <f t="shared" si="0"/>
        <v>63865.546218487398</v>
      </c>
      <c r="G20" s="58">
        <v>400000</v>
      </c>
      <c r="H20" s="58">
        <v>164028</v>
      </c>
      <c r="I20" s="58">
        <f t="shared" si="1"/>
        <v>31165.32</v>
      </c>
      <c r="J20" s="58">
        <f t="shared" si="2"/>
        <v>195193.32</v>
      </c>
      <c r="K20" s="57">
        <v>172229</v>
      </c>
      <c r="L20" s="57">
        <f t="shared" si="3"/>
        <v>32723.510000000002</v>
      </c>
      <c r="M20" s="57">
        <f t="shared" si="4"/>
        <v>204952.51</v>
      </c>
      <c r="N20" s="77">
        <f t="shared" si="5"/>
        <v>251995.46659610025</v>
      </c>
      <c r="O20" s="77">
        <v>251995</v>
      </c>
      <c r="P20" s="15"/>
    </row>
    <row r="21" spans="1:16" s="16" customFormat="1" ht="90" customHeight="1" x14ac:dyDescent="0.25">
      <c r="A21" s="51">
        <v>18</v>
      </c>
      <c r="B21" s="55" t="s">
        <v>124</v>
      </c>
      <c r="C21" s="54" t="s">
        <v>106</v>
      </c>
      <c r="D21" s="44">
        <v>1</v>
      </c>
      <c r="E21" s="58">
        <v>336134.45378151262</v>
      </c>
      <c r="F21" s="58">
        <f t="shared" si="0"/>
        <v>63865.546218487398</v>
      </c>
      <c r="G21" s="58">
        <v>400000</v>
      </c>
      <c r="H21" s="58">
        <v>168064</v>
      </c>
      <c r="I21" s="58">
        <f t="shared" si="1"/>
        <v>31932.16</v>
      </c>
      <c r="J21" s="58">
        <f t="shared" si="2"/>
        <v>199996.16</v>
      </c>
      <c r="K21" s="57">
        <v>176468</v>
      </c>
      <c r="L21" s="57">
        <f t="shared" si="3"/>
        <v>33528.92</v>
      </c>
      <c r="M21" s="57">
        <f t="shared" si="4"/>
        <v>209996.91999999998</v>
      </c>
      <c r="N21" s="77">
        <f t="shared" si="5"/>
        <v>256112.94172571893</v>
      </c>
      <c r="O21" s="77">
        <v>256113</v>
      </c>
      <c r="P21" s="15"/>
    </row>
    <row r="22" spans="1:16" s="16" customFormat="1" ht="68.25" customHeight="1" x14ac:dyDescent="0.25">
      <c r="A22" s="51">
        <v>19</v>
      </c>
      <c r="B22" s="55" t="s">
        <v>125</v>
      </c>
      <c r="C22" s="54" t="s">
        <v>106</v>
      </c>
      <c r="D22" s="44">
        <v>1</v>
      </c>
      <c r="E22" s="58">
        <v>336134.45378151262</v>
      </c>
      <c r="F22" s="58">
        <f t="shared" si="0"/>
        <v>63865.546218487398</v>
      </c>
      <c r="G22" s="58">
        <v>400000</v>
      </c>
      <c r="H22" s="58">
        <v>163788</v>
      </c>
      <c r="I22" s="58">
        <f t="shared" si="1"/>
        <v>31119.72</v>
      </c>
      <c r="J22" s="58">
        <f t="shared" si="2"/>
        <v>194907.72</v>
      </c>
      <c r="K22" s="57">
        <v>171978</v>
      </c>
      <c r="L22" s="57">
        <f t="shared" si="3"/>
        <v>32675.82</v>
      </c>
      <c r="M22" s="57">
        <f t="shared" si="4"/>
        <v>204653.82</v>
      </c>
      <c r="N22" s="77">
        <f t="shared" si="5"/>
        <v>251750.08701126114</v>
      </c>
      <c r="O22" s="77">
        <v>251750</v>
      </c>
      <c r="P22" s="15"/>
    </row>
    <row r="23" spans="1:16" s="16" customFormat="1" ht="84" customHeight="1" x14ac:dyDescent="0.25">
      <c r="A23" s="51">
        <v>20</v>
      </c>
      <c r="B23" s="55" t="s">
        <v>126</v>
      </c>
      <c r="C23" s="54" t="s">
        <v>106</v>
      </c>
      <c r="D23" s="44">
        <v>1</v>
      </c>
      <c r="E23" s="58">
        <v>294117.64705882355</v>
      </c>
      <c r="F23" s="58">
        <f t="shared" si="0"/>
        <v>55882.352941176476</v>
      </c>
      <c r="G23" s="58">
        <v>350000</v>
      </c>
      <c r="H23" s="58">
        <v>113330</v>
      </c>
      <c r="I23" s="58">
        <f t="shared" si="1"/>
        <v>21532.7</v>
      </c>
      <c r="J23" s="58">
        <f t="shared" si="2"/>
        <v>134862.70000000001</v>
      </c>
      <c r="K23" s="57">
        <v>118997</v>
      </c>
      <c r="L23" s="57">
        <f t="shared" si="3"/>
        <v>22609.43</v>
      </c>
      <c r="M23" s="57">
        <f t="shared" si="4"/>
        <v>141606.43</v>
      </c>
      <c r="N23" s="77">
        <f t="shared" si="5"/>
        <v>188371.10679018209</v>
      </c>
      <c r="O23" s="77">
        <v>188371</v>
      </c>
      <c r="P23" s="15"/>
    </row>
    <row r="24" spans="1:16" s="16" customFormat="1" ht="90" customHeight="1" x14ac:dyDescent="0.25">
      <c r="A24" s="51">
        <v>21</v>
      </c>
      <c r="B24" s="55" t="s">
        <v>127</v>
      </c>
      <c r="C24" s="54" t="s">
        <v>106</v>
      </c>
      <c r="D24" s="44">
        <v>1</v>
      </c>
      <c r="E24" s="58">
        <v>294117.64705882355</v>
      </c>
      <c r="F24" s="58">
        <f t="shared" si="0"/>
        <v>55882.352941176476</v>
      </c>
      <c r="G24" s="58">
        <v>350000</v>
      </c>
      <c r="H24" s="58">
        <v>161750</v>
      </c>
      <c r="I24" s="58">
        <f t="shared" si="1"/>
        <v>30732.5</v>
      </c>
      <c r="J24" s="58">
        <f t="shared" si="2"/>
        <v>192482.5</v>
      </c>
      <c r="K24" s="57">
        <v>169838</v>
      </c>
      <c r="L24" s="57">
        <f t="shared" si="3"/>
        <v>32269.22</v>
      </c>
      <c r="M24" s="57">
        <f t="shared" si="4"/>
        <v>202107.22</v>
      </c>
      <c r="N24" s="77">
        <f t="shared" si="5"/>
        <v>238788.66515679573</v>
      </c>
      <c r="O24" s="77">
        <v>238789</v>
      </c>
      <c r="P24" s="15"/>
    </row>
    <row r="25" spans="1:16" s="16" customFormat="1" ht="33.75" x14ac:dyDescent="0.25">
      <c r="A25" s="51">
        <v>22</v>
      </c>
      <c r="B25" s="55" t="s">
        <v>128</v>
      </c>
      <c r="C25" s="54" t="s">
        <v>106</v>
      </c>
      <c r="D25" s="44">
        <v>1</v>
      </c>
      <c r="E25" s="58">
        <v>336134.45378151262</v>
      </c>
      <c r="F25" s="58">
        <f t="shared" si="0"/>
        <v>63865.546218487398</v>
      </c>
      <c r="G25" s="58">
        <v>400000</v>
      </c>
      <c r="H25" s="58">
        <v>182700</v>
      </c>
      <c r="I25" s="58">
        <f t="shared" si="1"/>
        <v>34713</v>
      </c>
      <c r="J25" s="58">
        <f t="shared" si="2"/>
        <v>217413</v>
      </c>
      <c r="K25" s="57">
        <v>191835</v>
      </c>
      <c r="L25" s="57">
        <f t="shared" si="3"/>
        <v>36448.65</v>
      </c>
      <c r="M25" s="57">
        <f t="shared" si="4"/>
        <v>228283.65</v>
      </c>
      <c r="N25" s="77">
        <f t="shared" si="5"/>
        <v>270773.8807201673</v>
      </c>
      <c r="O25" s="77">
        <v>270774</v>
      </c>
      <c r="P25" s="15"/>
    </row>
    <row r="26" spans="1:16" s="16" customFormat="1" ht="33.75" x14ac:dyDescent="0.25">
      <c r="A26" s="51">
        <v>23</v>
      </c>
      <c r="B26" s="55" t="s">
        <v>129</v>
      </c>
      <c r="C26" s="54" t="s">
        <v>106</v>
      </c>
      <c r="D26" s="44">
        <v>1</v>
      </c>
      <c r="E26" s="58">
        <v>336134.45378151262</v>
      </c>
      <c r="F26" s="58">
        <f t="shared" si="0"/>
        <v>63865.546218487398</v>
      </c>
      <c r="G26" s="58">
        <v>400000</v>
      </c>
      <c r="H26" s="58">
        <v>182700</v>
      </c>
      <c r="I26" s="58">
        <f t="shared" si="1"/>
        <v>34713</v>
      </c>
      <c r="J26" s="58">
        <f t="shared" si="2"/>
        <v>217413</v>
      </c>
      <c r="K26" s="57">
        <v>191835</v>
      </c>
      <c r="L26" s="57">
        <f t="shared" si="3"/>
        <v>36448.65</v>
      </c>
      <c r="M26" s="57">
        <f t="shared" si="4"/>
        <v>228283.65</v>
      </c>
      <c r="N26" s="77">
        <f t="shared" si="5"/>
        <v>270773.8807201673</v>
      </c>
      <c r="O26" s="77">
        <v>270774</v>
      </c>
      <c r="P26" s="15"/>
    </row>
    <row r="27" spans="1:16" s="16" customFormat="1" ht="79.5" customHeight="1" x14ac:dyDescent="0.25">
      <c r="A27" s="51">
        <v>24</v>
      </c>
      <c r="B27" s="55" t="s">
        <v>130</v>
      </c>
      <c r="C27" s="54" t="s">
        <v>106</v>
      </c>
      <c r="D27" s="44">
        <v>1</v>
      </c>
      <c r="E27" s="58">
        <v>336134.45378151262</v>
      </c>
      <c r="F27" s="58">
        <f t="shared" si="0"/>
        <v>63865.546218487398</v>
      </c>
      <c r="G27" s="58">
        <v>400000</v>
      </c>
      <c r="H27" s="58">
        <v>182700</v>
      </c>
      <c r="I27" s="58">
        <f t="shared" si="1"/>
        <v>34713</v>
      </c>
      <c r="J27" s="58">
        <f t="shared" si="2"/>
        <v>217413</v>
      </c>
      <c r="K27" s="57">
        <v>191835</v>
      </c>
      <c r="L27" s="57">
        <f t="shared" si="3"/>
        <v>36448.65</v>
      </c>
      <c r="M27" s="57">
        <f t="shared" si="4"/>
        <v>228283.65</v>
      </c>
      <c r="N27" s="77">
        <f t="shared" si="5"/>
        <v>270773.8807201673</v>
      </c>
      <c r="O27" s="77">
        <v>270774</v>
      </c>
      <c r="P27" s="15"/>
    </row>
    <row r="28" spans="1:16" s="16" customFormat="1" ht="93.75" customHeight="1" x14ac:dyDescent="0.25">
      <c r="A28" s="51">
        <v>25</v>
      </c>
      <c r="B28" s="55" t="s">
        <v>131</v>
      </c>
      <c r="C28" s="54" t="s">
        <v>106</v>
      </c>
      <c r="D28" s="44">
        <v>1</v>
      </c>
      <c r="E28" s="58">
        <v>294117.64705882355</v>
      </c>
      <c r="F28" s="58">
        <f t="shared" si="0"/>
        <v>55882.352941176476</v>
      </c>
      <c r="G28" s="58">
        <v>350000</v>
      </c>
      <c r="H28" s="58">
        <v>179296</v>
      </c>
      <c r="I28" s="58">
        <f t="shared" si="1"/>
        <v>34066.239999999998</v>
      </c>
      <c r="J28" s="58">
        <f t="shared" si="2"/>
        <v>213362.24</v>
      </c>
      <c r="K28" s="57">
        <v>188261</v>
      </c>
      <c r="L28" s="57">
        <f t="shared" si="3"/>
        <v>35769.590000000004</v>
      </c>
      <c r="M28" s="57">
        <f t="shared" si="4"/>
        <v>224030.59</v>
      </c>
      <c r="N28" s="77">
        <f t="shared" si="5"/>
        <v>255759.03013999038</v>
      </c>
      <c r="O28" s="77">
        <v>255759</v>
      </c>
      <c r="P28" s="15"/>
    </row>
    <row r="29" spans="1:16" s="16" customFormat="1" ht="93.75" customHeight="1" x14ac:dyDescent="0.25">
      <c r="A29" s="51">
        <v>26</v>
      </c>
      <c r="B29" s="55" t="s">
        <v>122</v>
      </c>
      <c r="C29" s="54" t="s">
        <v>106</v>
      </c>
      <c r="D29" s="44">
        <v>1</v>
      </c>
      <c r="E29" s="58">
        <v>336134.45378151262</v>
      </c>
      <c r="F29" s="58">
        <f t="shared" si="0"/>
        <v>63865.546218487398</v>
      </c>
      <c r="G29" s="58">
        <v>400000</v>
      </c>
      <c r="H29" s="58">
        <v>165342</v>
      </c>
      <c r="I29" s="58">
        <f t="shared" si="1"/>
        <v>31414.98</v>
      </c>
      <c r="J29" s="58">
        <f t="shared" si="2"/>
        <v>196756.98</v>
      </c>
      <c r="K29" s="57">
        <v>173609</v>
      </c>
      <c r="L29" s="57">
        <f t="shared" si="3"/>
        <v>32985.71</v>
      </c>
      <c r="M29" s="57">
        <f t="shared" si="4"/>
        <v>206594.71</v>
      </c>
      <c r="N29" s="77">
        <f t="shared" si="5"/>
        <v>253339.61842182669</v>
      </c>
      <c r="O29" s="77">
        <v>253340</v>
      </c>
      <c r="P29" s="15"/>
    </row>
    <row r="30" spans="1:16" s="16" customFormat="1" ht="76.5" customHeight="1" x14ac:dyDescent="0.25">
      <c r="A30" s="51">
        <v>27</v>
      </c>
      <c r="B30" s="55" t="s">
        <v>132</v>
      </c>
      <c r="C30" s="54" t="s">
        <v>106</v>
      </c>
      <c r="D30" s="44">
        <v>1</v>
      </c>
      <c r="E30" s="58">
        <v>252100.84033613445</v>
      </c>
      <c r="F30" s="58">
        <f t="shared" si="0"/>
        <v>47899.159663865546</v>
      </c>
      <c r="G30" s="58">
        <v>300000</v>
      </c>
      <c r="H30" s="58">
        <v>160827</v>
      </c>
      <c r="I30" s="58">
        <f t="shared" si="1"/>
        <v>30557.13</v>
      </c>
      <c r="J30" s="58">
        <f t="shared" si="2"/>
        <v>191384.13</v>
      </c>
      <c r="K30" s="57">
        <v>168869</v>
      </c>
      <c r="L30" s="57">
        <f t="shared" si="3"/>
        <v>32085.11</v>
      </c>
      <c r="M30" s="57">
        <f t="shared" si="4"/>
        <v>200954.11</v>
      </c>
      <c r="N30" s="77">
        <f t="shared" si="5"/>
        <v>225965.09402740601</v>
      </c>
      <c r="O30" s="77">
        <v>225965</v>
      </c>
      <c r="P30" s="15"/>
    </row>
    <row r="31" spans="1:16" s="16" customFormat="1" ht="73.5" customHeight="1" x14ac:dyDescent="0.25">
      <c r="A31" s="51">
        <v>28</v>
      </c>
      <c r="B31" s="55" t="s">
        <v>133</v>
      </c>
      <c r="C31" s="54" t="s">
        <v>106</v>
      </c>
      <c r="D31" s="44">
        <v>1</v>
      </c>
      <c r="E31" s="58">
        <v>252100.84033613445</v>
      </c>
      <c r="F31" s="58">
        <f t="shared" si="0"/>
        <v>47899.159663865546</v>
      </c>
      <c r="G31" s="58">
        <v>300000</v>
      </c>
      <c r="H31" s="58">
        <v>113330</v>
      </c>
      <c r="I31" s="58">
        <f t="shared" si="1"/>
        <v>21532.7</v>
      </c>
      <c r="J31" s="58">
        <f t="shared" si="2"/>
        <v>134862.70000000001</v>
      </c>
      <c r="K31" s="57">
        <v>118997</v>
      </c>
      <c r="L31" s="57">
        <f t="shared" si="3"/>
        <v>22609.43</v>
      </c>
      <c r="M31" s="57">
        <f t="shared" si="4"/>
        <v>141606.43</v>
      </c>
      <c r="N31" s="77">
        <f t="shared" si="5"/>
        <v>178936.39892834026</v>
      </c>
      <c r="O31" s="77">
        <v>178936</v>
      </c>
      <c r="P31" s="15"/>
    </row>
    <row r="32" spans="1:16" s="16" customFormat="1" x14ac:dyDescent="0.25">
      <c r="A32" s="51">
        <v>29</v>
      </c>
      <c r="B32" s="55" t="s">
        <v>134</v>
      </c>
      <c r="C32" s="54" t="s">
        <v>106</v>
      </c>
      <c r="D32" s="44">
        <v>1</v>
      </c>
      <c r="E32" s="58">
        <v>294117.64705882355</v>
      </c>
      <c r="F32" s="58">
        <f t="shared" si="0"/>
        <v>55882.352941176476</v>
      </c>
      <c r="G32" s="58">
        <v>350000</v>
      </c>
      <c r="H32" s="58">
        <v>164550</v>
      </c>
      <c r="I32" s="58">
        <f t="shared" si="1"/>
        <v>31264.5</v>
      </c>
      <c r="J32" s="58">
        <f t="shared" si="2"/>
        <v>195814.5</v>
      </c>
      <c r="K32" s="57">
        <v>172778</v>
      </c>
      <c r="L32" s="57">
        <f t="shared" si="3"/>
        <v>32827.82</v>
      </c>
      <c r="M32" s="57">
        <f t="shared" si="4"/>
        <v>205605.82</v>
      </c>
      <c r="N32" s="77">
        <f t="shared" si="5"/>
        <v>241536.49810020035</v>
      </c>
      <c r="O32" s="77">
        <v>241536</v>
      </c>
      <c r="P32" s="15"/>
    </row>
    <row r="33" spans="1:16" s="16" customFormat="1" ht="42.75" customHeight="1" x14ac:dyDescent="0.25">
      <c r="A33" s="51">
        <v>30</v>
      </c>
      <c r="B33" s="55" t="s">
        <v>135</v>
      </c>
      <c r="C33" s="54" t="s">
        <v>106</v>
      </c>
      <c r="D33" s="44">
        <v>1</v>
      </c>
      <c r="E33" s="58">
        <v>294117.64705882355</v>
      </c>
      <c r="F33" s="58">
        <f t="shared" si="0"/>
        <v>55882.352941176476</v>
      </c>
      <c r="G33" s="58">
        <v>350000</v>
      </c>
      <c r="H33" s="58">
        <v>165952</v>
      </c>
      <c r="I33" s="58">
        <f t="shared" si="1"/>
        <v>31530.880000000001</v>
      </c>
      <c r="J33" s="58">
        <f t="shared" si="2"/>
        <v>197482.88</v>
      </c>
      <c r="K33" s="57">
        <v>174250</v>
      </c>
      <c r="L33" s="57">
        <f t="shared" si="3"/>
        <v>33107.5</v>
      </c>
      <c r="M33" s="57">
        <f t="shared" si="4"/>
        <v>207357.5</v>
      </c>
      <c r="N33" s="77">
        <f t="shared" si="5"/>
        <v>242906.46934409367</v>
      </c>
      <c r="O33" s="77">
        <v>242906</v>
      </c>
      <c r="P33" s="15"/>
    </row>
    <row r="34" spans="1:16" s="16" customFormat="1" ht="47.25" customHeight="1" x14ac:dyDescent="0.25">
      <c r="A34" s="51">
        <v>31</v>
      </c>
      <c r="B34" s="55" t="s">
        <v>136</v>
      </c>
      <c r="C34" s="54" t="s">
        <v>106</v>
      </c>
      <c r="D34" s="44">
        <v>1</v>
      </c>
      <c r="E34" s="58">
        <v>294117.64705882355</v>
      </c>
      <c r="F34" s="58">
        <f t="shared" si="0"/>
        <v>55882.352941176476</v>
      </c>
      <c r="G34" s="58">
        <v>350000</v>
      </c>
      <c r="H34" s="58">
        <v>168474</v>
      </c>
      <c r="I34" s="58">
        <f t="shared" si="1"/>
        <v>32010.06</v>
      </c>
      <c r="J34" s="58">
        <f t="shared" si="2"/>
        <v>200484.06</v>
      </c>
      <c r="K34" s="57">
        <v>176897</v>
      </c>
      <c r="L34" s="57">
        <f t="shared" si="3"/>
        <v>33610.43</v>
      </c>
      <c r="M34" s="57">
        <f t="shared" si="4"/>
        <v>210507.43</v>
      </c>
      <c r="N34" s="77">
        <f t="shared" si="5"/>
        <v>245360.75953893692</v>
      </c>
      <c r="O34" s="77">
        <v>245361</v>
      </c>
      <c r="P34" s="15"/>
    </row>
    <row r="35" spans="1:16" s="16" customFormat="1" ht="90" x14ac:dyDescent="0.25">
      <c r="A35" s="51">
        <v>32</v>
      </c>
      <c r="B35" s="55" t="s">
        <v>137</v>
      </c>
      <c r="C35" s="54" t="s">
        <v>106</v>
      </c>
      <c r="D35" s="44">
        <v>1</v>
      </c>
      <c r="E35" s="58">
        <v>420168.06722689077</v>
      </c>
      <c r="F35" s="58">
        <f t="shared" si="0"/>
        <v>79831.932773109249</v>
      </c>
      <c r="G35" s="58">
        <v>500000</v>
      </c>
      <c r="H35" s="58">
        <v>440314</v>
      </c>
      <c r="I35" s="58">
        <f t="shared" si="1"/>
        <v>83659.66</v>
      </c>
      <c r="J35" s="58">
        <f t="shared" si="2"/>
        <v>523973.66000000003</v>
      </c>
      <c r="K35" s="57">
        <v>462330</v>
      </c>
      <c r="L35" s="57">
        <f t="shared" si="3"/>
        <v>87842.7</v>
      </c>
      <c r="M35" s="57">
        <f t="shared" si="4"/>
        <v>550172.69999999995</v>
      </c>
      <c r="N35" s="77">
        <f t="shared" si="5"/>
        <v>524315.66361041716</v>
      </c>
      <c r="O35" s="77">
        <v>524316</v>
      </c>
      <c r="P35" s="15"/>
    </row>
    <row r="36" spans="1:16" s="16" customFormat="1" ht="90" x14ac:dyDescent="0.25">
      <c r="A36" s="51">
        <v>33</v>
      </c>
      <c r="B36" s="55" t="s">
        <v>138</v>
      </c>
      <c r="C36" s="54" t="s">
        <v>106</v>
      </c>
      <c r="D36" s="44">
        <v>1</v>
      </c>
      <c r="E36" s="58">
        <v>420168.06722689077</v>
      </c>
      <c r="F36" s="58">
        <f t="shared" si="0"/>
        <v>79831.932773109249</v>
      </c>
      <c r="G36" s="58">
        <v>500000</v>
      </c>
      <c r="H36" s="58">
        <v>440314</v>
      </c>
      <c r="I36" s="58">
        <f t="shared" si="1"/>
        <v>83659.66</v>
      </c>
      <c r="J36" s="58">
        <f t="shared" si="2"/>
        <v>523973.66000000003</v>
      </c>
      <c r="K36" s="57">
        <v>462330</v>
      </c>
      <c r="L36" s="57">
        <f t="shared" si="3"/>
        <v>87842.7</v>
      </c>
      <c r="M36" s="57">
        <f t="shared" si="4"/>
        <v>550172.69999999995</v>
      </c>
      <c r="N36" s="77">
        <f t="shared" si="5"/>
        <v>524315.66361041716</v>
      </c>
      <c r="O36" s="77">
        <v>524316</v>
      </c>
      <c r="P36" s="15"/>
    </row>
    <row r="37" spans="1:16" s="16" customFormat="1" ht="22.5" x14ac:dyDescent="0.25">
      <c r="A37" s="51">
        <v>34</v>
      </c>
      <c r="B37" s="55" t="s">
        <v>139</v>
      </c>
      <c r="C37" s="54" t="s">
        <v>106</v>
      </c>
      <c r="D37" s="44">
        <v>1</v>
      </c>
      <c r="E37" s="58">
        <v>294117.64705882355</v>
      </c>
      <c r="F37" s="58">
        <f t="shared" si="0"/>
        <v>55882.352941176476</v>
      </c>
      <c r="G37" s="58">
        <v>350000</v>
      </c>
      <c r="H37" s="58">
        <v>165952</v>
      </c>
      <c r="I37" s="58">
        <f t="shared" si="1"/>
        <v>31530.880000000001</v>
      </c>
      <c r="J37" s="58">
        <f t="shared" si="2"/>
        <v>197482.88</v>
      </c>
      <c r="K37" s="57">
        <v>174250</v>
      </c>
      <c r="L37" s="57">
        <f t="shared" si="3"/>
        <v>33107.5</v>
      </c>
      <c r="M37" s="57">
        <f t="shared" si="4"/>
        <v>207357.5</v>
      </c>
      <c r="N37" s="77">
        <f t="shared" si="5"/>
        <v>242906.46934409367</v>
      </c>
      <c r="O37" s="77">
        <v>242906</v>
      </c>
      <c r="P37" s="15"/>
    </row>
    <row r="38" spans="1:16" s="16" customFormat="1" x14ac:dyDescent="0.25">
      <c r="A38" s="51">
        <v>35</v>
      </c>
      <c r="B38" s="55" t="s">
        <v>140</v>
      </c>
      <c r="C38" s="54" t="s">
        <v>106</v>
      </c>
      <c r="D38" s="44">
        <v>1</v>
      </c>
      <c r="E38" s="58">
        <v>294117.64705882355</v>
      </c>
      <c r="F38" s="58">
        <f t="shared" si="0"/>
        <v>55882.352941176476</v>
      </c>
      <c r="G38" s="58">
        <v>350000</v>
      </c>
      <c r="H38" s="58">
        <v>113330</v>
      </c>
      <c r="I38" s="58">
        <f t="shared" si="1"/>
        <v>21532.7</v>
      </c>
      <c r="J38" s="58">
        <f t="shared" si="2"/>
        <v>134862.70000000001</v>
      </c>
      <c r="K38" s="57">
        <v>118997</v>
      </c>
      <c r="L38" s="57">
        <f t="shared" si="3"/>
        <v>22609.43</v>
      </c>
      <c r="M38" s="57">
        <f t="shared" si="4"/>
        <v>141606.43</v>
      </c>
      <c r="N38" s="77">
        <f t="shared" si="5"/>
        <v>188371.10679018209</v>
      </c>
      <c r="O38" s="77">
        <v>188371</v>
      </c>
      <c r="P38" s="15"/>
    </row>
    <row r="39" spans="1:16" s="16" customFormat="1" ht="78.75" x14ac:dyDescent="0.25">
      <c r="A39" s="51">
        <v>36</v>
      </c>
      <c r="B39" s="55" t="s">
        <v>141</v>
      </c>
      <c r="C39" s="54" t="s">
        <v>106</v>
      </c>
      <c r="D39" s="44">
        <v>1</v>
      </c>
      <c r="E39" s="58">
        <v>420168.06722689077</v>
      </c>
      <c r="F39" s="58">
        <f t="shared" si="0"/>
        <v>79831.932773109249</v>
      </c>
      <c r="G39" s="58">
        <v>500000</v>
      </c>
      <c r="H39" s="58">
        <v>445264</v>
      </c>
      <c r="I39" s="58">
        <f t="shared" si="1"/>
        <v>84600.16</v>
      </c>
      <c r="J39" s="58">
        <f t="shared" si="2"/>
        <v>529864.16</v>
      </c>
      <c r="K39" s="57">
        <v>467528</v>
      </c>
      <c r="L39" s="57">
        <f t="shared" si="3"/>
        <v>88830.32</v>
      </c>
      <c r="M39" s="57">
        <f t="shared" si="4"/>
        <v>556358.32000000007</v>
      </c>
      <c r="N39" s="77">
        <f t="shared" si="5"/>
        <v>528238.08771804604</v>
      </c>
      <c r="O39" s="77">
        <v>528238</v>
      </c>
      <c r="P39" s="15"/>
    </row>
    <row r="40" spans="1:16" s="16" customFormat="1" ht="78.75" x14ac:dyDescent="0.25">
      <c r="A40" s="51">
        <v>37</v>
      </c>
      <c r="B40" s="55" t="s">
        <v>142</v>
      </c>
      <c r="C40" s="54" t="s">
        <v>106</v>
      </c>
      <c r="D40" s="44">
        <v>1</v>
      </c>
      <c r="E40" s="58">
        <v>420168.06722689077</v>
      </c>
      <c r="F40" s="58">
        <f t="shared" si="0"/>
        <v>79831.932773109249</v>
      </c>
      <c r="G40" s="58">
        <v>500000</v>
      </c>
      <c r="H40" s="58">
        <v>459768</v>
      </c>
      <c r="I40" s="58">
        <f t="shared" si="1"/>
        <v>87355.92</v>
      </c>
      <c r="J40" s="58">
        <f t="shared" si="2"/>
        <v>547123.92000000004</v>
      </c>
      <c r="K40" s="57">
        <v>482756</v>
      </c>
      <c r="L40" s="57">
        <f t="shared" si="3"/>
        <v>91723.64</v>
      </c>
      <c r="M40" s="57">
        <f t="shared" si="4"/>
        <v>574479.64</v>
      </c>
      <c r="N40" s="77">
        <f t="shared" si="5"/>
        <v>539647.43366646988</v>
      </c>
      <c r="O40" s="77">
        <v>539647</v>
      </c>
      <c r="P40" s="15"/>
    </row>
    <row r="41" spans="1:16" s="16" customFormat="1" ht="66" customHeight="1" x14ac:dyDescent="0.25">
      <c r="A41" s="51">
        <v>38</v>
      </c>
      <c r="B41" s="55" t="s">
        <v>143</v>
      </c>
      <c r="C41" s="54" t="s">
        <v>106</v>
      </c>
      <c r="D41" s="44">
        <v>1</v>
      </c>
      <c r="E41" s="58">
        <v>420168.06722689077</v>
      </c>
      <c r="F41" s="58">
        <f t="shared" si="0"/>
        <v>79831.932773109249</v>
      </c>
      <c r="G41" s="58">
        <v>500000</v>
      </c>
      <c r="H41" s="58">
        <v>445264</v>
      </c>
      <c r="I41" s="58">
        <f t="shared" si="1"/>
        <v>84600.16</v>
      </c>
      <c r="J41" s="58">
        <f t="shared" si="2"/>
        <v>529864.16</v>
      </c>
      <c r="K41" s="57">
        <v>467528</v>
      </c>
      <c r="L41" s="57">
        <f t="shared" si="3"/>
        <v>88830.32</v>
      </c>
      <c r="M41" s="57">
        <f t="shared" si="4"/>
        <v>556358.32000000007</v>
      </c>
      <c r="N41" s="77">
        <f t="shared" si="5"/>
        <v>528238.08771804604</v>
      </c>
      <c r="O41" s="77">
        <v>528238</v>
      </c>
      <c r="P41" s="15"/>
    </row>
    <row r="42" spans="1:16" s="16" customFormat="1" ht="66" customHeight="1" x14ac:dyDescent="0.25">
      <c r="A42" s="51">
        <v>39</v>
      </c>
      <c r="B42" s="55" t="s">
        <v>144</v>
      </c>
      <c r="C42" s="54" t="s">
        <v>106</v>
      </c>
      <c r="D42" s="44">
        <v>1</v>
      </c>
      <c r="E42" s="58">
        <v>294117.64705882355</v>
      </c>
      <c r="F42" s="58">
        <f t="shared" si="0"/>
        <v>55882.352941176476</v>
      </c>
      <c r="G42" s="58">
        <v>350000</v>
      </c>
      <c r="H42" s="58">
        <v>182700</v>
      </c>
      <c r="I42" s="58">
        <f t="shared" si="1"/>
        <v>34713</v>
      </c>
      <c r="J42" s="58">
        <f t="shared" si="2"/>
        <v>217413</v>
      </c>
      <c r="K42" s="57">
        <v>191835</v>
      </c>
      <c r="L42" s="57">
        <f t="shared" si="3"/>
        <v>36448.65</v>
      </c>
      <c r="M42" s="57">
        <f t="shared" si="4"/>
        <v>228283.65</v>
      </c>
      <c r="N42" s="77">
        <f t="shared" si="5"/>
        <v>258985.89995494971</v>
      </c>
      <c r="O42" s="77">
        <v>258986</v>
      </c>
      <c r="P42" s="15"/>
    </row>
    <row r="43" spans="1:16" s="16" customFormat="1" ht="34.5" customHeight="1" x14ac:dyDescent="0.25">
      <c r="A43" s="51">
        <v>40</v>
      </c>
      <c r="B43" s="55" t="s">
        <v>145</v>
      </c>
      <c r="C43" s="54" t="s">
        <v>106</v>
      </c>
      <c r="D43" s="44">
        <v>1</v>
      </c>
      <c r="E43" s="58">
        <v>294117.64705882355</v>
      </c>
      <c r="F43" s="58">
        <f t="shared" si="0"/>
        <v>55882.352941176476</v>
      </c>
      <c r="G43" s="58">
        <v>350000</v>
      </c>
      <c r="H43" s="58">
        <v>182700</v>
      </c>
      <c r="I43" s="58">
        <f t="shared" si="1"/>
        <v>34713</v>
      </c>
      <c r="J43" s="58">
        <f t="shared" si="2"/>
        <v>217413</v>
      </c>
      <c r="K43" s="57">
        <v>191835</v>
      </c>
      <c r="L43" s="57">
        <f t="shared" si="3"/>
        <v>36448.65</v>
      </c>
      <c r="M43" s="57">
        <f t="shared" si="4"/>
        <v>228283.65</v>
      </c>
      <c r="N43" s="77">
        <f t="shared" si="5"/>
        <v>258985.89995494971</v>
      </c>
      <c r="O43" s="77">
        <v>258986</v>
      </c>
      <c r="P43" s="15"/>
    </row>
    <row r="44" spans="1:16" s="16" customFormat="1" ht="34.5" customHeight="1" x14ac:dyDescent="0.25">
      <c r="A44" s="51">
        <v>41</v>
      </c>
      <c r="B44" s="55" t="s">
        <v>146</v>
      </c>
      <c r="C44" s="54" t="s">
        <v>106</v>
      </c>
      <c r="D44" s="44">
        <v>1</v>
      </c>
      <c r="E44" s="59">
        <v>294117.64705882355</v>
      </c>
      <c r="F44" s="58">
        <f t="shared" si="0"/>
        <v>55882.352941176476</v>
      </c>
      <c r="G44" s="58">
        <v>350000</v>
      </c>
      <c r="H44" s="59">
        <v>182700</v>
      </c>
      <c r="I44" s="58">
        <f t="shared" si="1"/>
        <v>34713</v>
      </c>
      <c r="J44" s="58">
        <f t="shared" si="2"/>
        <v>217413</v>
      </c>
      <c r="K44" s="57">
        <v>191835</v>
      </c>
      <c r="L44" s="57">
        <f t="shared" si="3"/>
        <v>36448.65</v>
      </c>
      <c r="M44" s="57">
        <f t="shared" si="4"/>
        <v>228283.65</v>
      </c>
      <c r="N44" s="77">
        <f t="shared" si="5"/>
        <v>258985.89995494971</v>
      </c>
      <c r="O44" s="77">
        <v>258986</v>
      </c>
      <c r="P44" s="15"/>
    </row>
    <row r="45" spans="1:16" s="16" customFormat="1" ht="36.75" customHeight="1" x14ac:dyDescent="0.25">
      <c r="A45" s="51">
        <v>42</v>
      </c>
      <c r="B45" s="55" t="s">
        <v>147</v>
      </c>
      <c r="C45" s="54" t="s">
        <v>106</v>
      </c>
      <c r="D45" s="44">
        <v>1</v>
      </c>
      <c r="E45" s="59">
        <v>294117.64705882355</v>
      </c>
      <c r="F45" s="58">
        <f t="shared" si="0"/>
        <v>55882.352941176476</v>
      </c>
      <c r="G45" s="58">
        <v>350000</v>
      </c>
      <c r="H45" s="59">
        <v>182700</v>
      </c>
      <c r="I45" s="58">
        <f t="shared" si="1"/>
        <v>34713</v>
      </c>
      <c r="J45" s="58">
        <f t="shared" si="2"/>
        <v>217413</v>
      </c>
      <c r="K45" s="57">
        <v>191835</v>
      </c>
      <c r="L45" s="57">
        <f t="shared" si="3"/>
        <v>36448.65</v>
      </c>
      <c r="M45" s="57">
        <f t="shared" si="4"/>
        <v>228283.65</v>
      </c>
      <c r="N45" s="77">
        <f t="shared" si="5"/>
        <v>258985.89995494971</v>
      </c>
      <c r="O45" s="77">
        <v>258986</v>
      </c>
      <c r="P45" s="15"/>
    </row>
    <row r="46" spans="1:16" s="16" customFormat="1" ht="61.5" customHeight="1" x14ac:dyDescent="0.25">
      <c r="A46" s="51">
        <v>43</v>
      </c>
      <c r="B46" s="55" t="s">
        <v>148</v>
      </c>
      <c r="C46" s="54" t="s">
        <v>106</v>
      </c>
      <c r="D46" s="44">
        <v>1</v>
      </c>
      <c r="E46" s="59">
        <v>336134.45378151262</v>
      </c>
      <c r="F46" s="58">
        <f t="shared" si="0"/>
        <v>63865.546218487398</v>
      </c>
      <c r="G46" s="58">
        <v>400000</v>
      </c>
      <c r="H46" s="59">
        <v>166391</v>
      </c>
      <c r="I46" s="58">
        <f t="shared" si="1"/>
        <v>31614.29</v>
      </c>
      <c r="J46" s="58">
        <f t="shared" si="2"/>
        <v>198005.29</v>
      </c>
      <c r="K46" s="57">
        <v>174711</v>
      </c>
      <c r="L46" s="57">
        <f t="shared" si="3"/>
        <v>33195.090000000004</v>
      </c>
      <c r="M46" s="57">
        <f t="shared" si="4"/>
        <v>207906.09</v>
      </c>
      <c r="N46" s="77">
        <f t="shared" si="5"/>
        <v>254410.28539500863</v>
      </c>
      <c r="O46" s="77">
        <v>254410</v>
      </c>
      <c r="P46" s="15"/>
    </row>
    <row r="47" spans="1:16" s="16" customFormat="1" ht="68.25" customHeight="1" x14ac:dyDescent="0.25">
      <c r="A47" s="51">
        <v>44</v>
      </c>
      <c r="B47" s="55" t="s">
        <v>96</v>
      </c>
      <c r="C47" s="54" t="s">
        <v>106</v>
      </c>
      <c r="D47" s="44">
        <v>1</v>
      </c>
      <c r="E47" s="59">
        <v>252100.84033613445</v>
      </c>
      <c r="F47" s="58">
        <f t="shared" si="0"/>
        <v>47899.159663865546</v>
      </c>
      <c r="G47" s="58">
        <v>300000</v>
      </c>
      <c r="H47" s="59">
        <v>163692</v>
      </c>
      <c r="I47" s="58">
        <f t="shared" si="1"/>
        <v>31101.48</v>
      </c>
      <c r="J47" s="58">
        <f t="shared" si="2"/>
        <v>194793.48</v>
      </c>
      <c r="K47" s="57">
        <v>171877</v>
      </c>
      <c r="L47" s="57">
        <f t="shared" si="3"/>
        <v>32656.63</v>
      </c>
      <c r="M47" s="57">
        <f t="shared" si="4"/>
        <v>204533.63</v>
      </c>
      <c r="N47" s="77">
        <f t="shared" si="5"/>
        <v>228640.66034178945</v>
      </c>
      <c r="O47" s="77">
        <v>228641</v>
      </c>
      <c r="P47" s="15"/>
    </row>
    <row r="48" spans="1:16" s="16" customFormat="1" ht="94.5" customHeight="1" x14ac:dyDescent="0.25">
      <c r="A48" s="51">
        <v>45</v>
      </c>
      <c r="B48" s="55" t="s">
        <v>149</v>
      </c>
      <c r="C48" s="54" t="s">
        <v>106</v>
      </c>
      <c r="D48" s="44">
        <v>1</v>
      </c>
      <c r="E48" s="59">
        <v>252100.84033613445</v>
      </c>
      <c r="F48" s="58">
        <f t="shared" si="0"/>
        <v>47899.159663865546</v>
      </c>
      <c r="G48" s="58">
        <v>300000</v>
      </c>
      <c r="H48" s="59">
        <v>165600</v>
      </c>
      <c r="I48" s="58">
        <f t="shared" si="1"/>
        <v>31464</v>
      </c>
      <c r="J48" s="58">
        <f t="shared" si="2"/>
        <v>197064</v>
      </c>
      <c r="K48" s="57">
        <v>173880</v>
      </c>
      <c r="L48" s="57">
        <f t="shared" si="3"/>
        <v>33037.199999999997</v>
      </c>
      <c r="M48" s="57">
        <f t="shared" si="4"/>
        <v>206917.2</v>
      </c>
      <c r="N48" s="77">
        <f t="shared" si="5"/>
        <v>230413.74380904494</v>
      </c>
      <c r="O48" s="77">
        <v>230414</v>
      </c>
      <c r="P48" s="15"/>
    </row>
    <row r="49" spans="1:16" s="16" customFormat="1" ht="30" customHeight="1" x14ac:dyDescent="0.25">
      <c r="A49" s="51">
        <v>46</v>
      </c>
      <c r="B49" s="55" t="s">
        <v>96</v>
      </c>
      <c r="C49" s="54" t="s">
        <v>106</v>
      </c>
      <c r="D49" s="44">
        <v>1</v>
      </c>
      <c r="E49" s="59">
        <v>252100.84033613445</v>
      </c>
      <c r="F49" s="58">
        <f t="shared" si="0"/>
        <v>47899.159663865546</v>
      </c>
      <c r="G49" s="58">
        <v>300000</v>
      </c>
      <c r="H49" s="59">
        <v>162592</v>
      </c>
      <c r="I49" s="58">
        <f t="shared" si="1"/>
        <v>30892.48</v>
      </c>
      <c r="J49" s="58">
        <f t="shared" si="2"/>
        <v>193484.48</v>
      </c>
      <c r="K49" s="57">
        <v>170722</v>
      </c>
      <c r="L49" s="57">
        <f t="shared" si="3"/>
        <v>32437.18</v>
      </c>
      <c r="M49" s="57">
        <f t="shared" si="4"/>
        <v>203159.18</v>
      </c>
      <c r="N49" s="77">
        <f t="shared" si="5"/>
        <v>227615.21026754746</v>
      </c>
      <c r="O49" s="77">
        <v>227615</v>
      </c>
      <c r="P49" s="15"/>
    </row>
    <row r="50" spans="1:16" s="16" customFormat="1" ht="62.25" customHeight="1" x14ac:dyDescent="0.25">
      <c r="A50" s="51">
        <v>47</v>
      </c>
      <c r="B50" s="55" t="s">
        <v>150</v>
      </c>
      <c r="C50" s="54" t="s">
        <v>106</v>
      </c>
      <c r="D50" s="44">
        <v>1</v>
      </c>
      <c r="E50" s="59">
        <v>294117.64705882355</v>
      </c>
      <c r="F50" s="58">
        <f t="shared" si="0"/>
        <v>55882.352941176476</v>
      </c>
      <c r="G50" s="58">
        <v>350000</v>
      </c>
      <c r="H50" s="59">
        <v>163600</v>
      </c>
      <c r="I50" s="58">
        <f t="shared" si="1"/>
        <v>31084</v>
      </c>
      <c r="J50" s="58">
        <f t="shared" si="2"/>
        <v>194684</v>
      </c>
      <c r="K50" s="57">
        <v>171780</v>
      </c>
      <c r="L50" s="57">
        <f t="shared" si="3"/>
        <v>32638.2</v>
      </c>
      <c r="M50" s="57">
        <f t="shared" si="4"/>
        <v>204418.2</v>
      </c>
      <c r="N50" s="77">
        <f t="shared" si="5"/>
        <v>240605.72399143627</v>
      </c>
      <c r="O50" s="77">
        <v>240606</v>
      </c>
      <c r="P50" s="15"/>
    </row>
    <row r="51" spans="1:16" s="16" customFormat="1" ht="33" customHeight="1" x14ac:dyDescent="0.25">
      <c r="A51" s="51">
        <v>48</v>
      </c>
      <c r="B51" s="55" t="s">
        <v>151</v>
      </c>
      <c r="C51" s="54" t="s">
        <v>106</v>
      </c>
      <c r="D51" s="44">
        <v>1</v>
      </c>
      <c r="E51" s="59">
        <v>336134.45378151262</v>
      </c>
      <c r="F51" s="58">
        <f t="shared" si="0"/>
        <v>63865.546218487398</v>
      </c>
      <c r="G51" s="58">
        <v>400000</v>
      </c>
      <c r="H51" s="59">
        <v>169046</v>
      </c>
      <c r="I51" s="58">
        <f t="shared" si="1"/>
        <v>32118.74</v>
      </c>
      <c r="J51" s="58">
        <f t="shared" si="2"/>
        <v>201164.74</v>
      </c>
      <c r="K51" s="57">
        <v>177498</v>
      </c>
      <c r="L51" s="57">
        <f t="shared" si="3"/>
        <v>33724.620000000003</v>
      </c>
      <c r="M51" s="57">
        <f t="shared" si="4"/>
        <v>211222.62</v>
      </c>
      <c r="N51" s="77">
        <f t="shared" si="5"/>
        <v>257109.08667627684</v>
      </c>
      <c r="O51" s="77">
        <v>257109</v>
      </c>
      <c r="P51" s="15"/>
    </row>
    <row r="52" spans="1:16" s="16" customFormat="1" ht="56.25" x14ac:dyDescent="0.25">
      <c r="A52" s="51">
        <v>49</v>
      </c>
      <c r="B52" s="55" t="s">
        <v>119</v>
      </c>
      <c r="C52" s="54" t="s">
        <v>106</v>
      </c>
      <c r="D52" s="44">
        <v>1</v>
      </c>
      <c r="E52" s="59">
        <v>336134.45378151262</v>
      </c>
      <c r="F52" s="58">
        <f t="shared" si="0"/>
        <v>63865.546218487398</v>
      </c>
      <c r="G52" s="58">
        <v>400000</v>
      </c>
      <c r="H52" s="59">
        <v>175718</v>
      </c>
      <c r="I52" s="58">
        <f t="shared" si="1"/>
        <v>33386.42</v>
      </c>
      <c r="J52" s="58">
        <f t="shared" si="2"/>
        <v>209104.41999999998</v>
      </c>
      <c r="K52" s="57">
        <v>184504</v>
      </c>
      <c r="L52" s="57">
        <f t="shared" si="3"/>
        <v>35055.760000000002</v>
      </c>
      <c r="M52" s="57">
        <f t="shared" si="4"/>
        <v>219559.76</v>
      </c>
      <c r="N52" s="77">
        <f t="shared" si="5"/>
        <v>263830.69238873414</v>
      </c>
      <c r="O52" s="77">
        <v>263831</v>
      </c>
      <c r="P52" s="15"/>
    </row>
    <row r="53" spans="1:16" s="16" customFormat="1" ht="22.5" x14ac:dyDescent="0.25">
      <c r="A53" s="51">
        <v>50</v>
      </c>
      <c r="B53" s="55" t="s">
        <v>152</v>
      </c>
      <c r="C53" s="54" t="s">
        <v>106</v>
      </c>
      <c r="D53" s="44">
        <v>1</v>
      </c>
      <c r="E53" s="59">
        <v>294117.64705882355</v>
      </c>
      <c r="F53" s="58">
        <f t="shared" si="0"/>
        <v>55882.352941176476</v>
      </c>
      <c r="G53" s="58">
        <v>350000</v>
      </c>
      <c r="H53" s="59">
        <v>182661</v>
      </c>
      <c r="I53" s="58">
        <f t="shared" si="1"/>
        <v>34705.590000000004</v>
      </c>
      <c r="J53" s="58">
        <f t="shared" si="2"/>
        <v>217366.59</v>
      </c>
      <c r="K53" s="57">
        <v>191794</v>
      </c>
      <c r="L53" s="57">
        <f t="shared" si="3"/>
        <v>36440.86</v>
      </c>
      <c r="M53" s="57">
        <f t="shared" si="4"/>
        <v>228234.86</v>
      </c>
      <c r="N53" s="77">
        <f t="shared" si="5"/>
        <v>258949.01991024651</v>
      </c>
      <c r="O53" s="77">
        <v>258949</v>
      </c>
      <c r="P53" s="15"/>
    </row>
    <row r="54" spans="1:16" s="16" customFormat="1" ht="22.5" x14ac:dyDescent="0.25">
      <c r="A54" s="51">
        <v>51</v>
      </c>
      <c r="B54" s="55" t="s">
        <v>153</v>
      </c>
      <c r="C54" s="54" t="s">
        <v>106</v>
      </c>
      <c r="D54" s="44">
        <v>1</v>
      </c>
      <c r="E54" s="59">
        <v>294117.64705882355</v>
      </c>
      <c r="F54" s="58">
        <f t="shared" si="0"/>
        <v>55882.352941176476</v>
      </c>
      <c r="G54" s="58">
        <v>350000</v>
      </c>
      <c r="H54" s="59">
        <v>182661</v>
      </c>
      <c r="I54" s="58">
        <f t="shared" si="1"/>
        <v>34705.590000000004</v>
      </c>
      <c r="J54" s="58">
        <f t="shared" si="2"/>
        <v>217366.59</v>
      </c>
      <c r="K54" s="57">
        <v>182595</v>
      </c>
      <c r="L54" s="57">
        <f t="shared" si="3"/>
        <v>34693.050000000003</v>
      </c>
      <c r="M54" s="57">
        <f t="shared" si="4"/>
        <v>217288.05</v>
      </c>
      <c r="N54" s="77">
        <f t="shared" si="5"/>
        <v>254741.02564271216</v>
      </c>
      <c r="O54" s="77">
        <v>254741</v>
      </c>
      <c r="P54" s="15"/>
    </row>
    <row r="55" spans="1:16" s="16" customFormat="1" ht="90" x14ac:dyDescent="0.25">
      <c r="A55" s="51">
        <v>52</v>
      </c>
      <c r="B55" s="55" t="s">
        <v>154</v>
      </c>
      <c r="C55" s="54" t="s">
        <v>106</v>
      </c>
      <c r="D55" s="44">
        <v>1</v>
      </c>
      <c r="E55" s="59">
        <v>336134.45378151262</v>
      </c>
      <c r="F55" s="58">
        <f t="shared" si="0"/>
        <v>63865.546218487398</v>
      </c>
      <c r="G55" s="58">
        <v>400000</v>
      </c>
      <c r="H55" s="59">
        <v>173900</v>
      </c>
      <c r="I55" s="58">
        <f t="shared" si="1"/>
        <v>33041</v>
      </c>
      <c r="J55" s="58">
        <f t="shared" si="2"/>
        <v>206941</v>
      </c>
      <c r="K55" s="57">
        <v>187898</v>
      </c>
      <c r="L55" s="57">
        <f t="shared" si="3"/>
        <v>35700.620000000003</v>
      </c>
      <c r="M55" s="57">
        <f t="shared" si="4"/>
        <v>223598.62</v>
      </c>
      <c r="N55" s="77">
        <f t="shared" si="5"/>
        <v>264520.02263400127</v>
      </c>
      <c r="O55" s="77">
        <v>264520</v>
      </c>
      <c r="P55" s="15"/>
    </row>
    <row r="56" spans="1:16" s="16" customFormat="1" ht="90" x14ac:dyDescent="0.25">
      <c r="A56" s="51">
        <v>53</v>
      </c>
      <c r="B56" s="55" t="s">
        <v>155</v>
      </c>
      <c r="C56" s="54" t="s">
        <v>106</v>
      </c>
      <c r="D56" s="44">
        <v>1</v>
      </c>
      <c r="E56" s="59">
        <v>336134.45378151262</v>
      </c>
      <c r="F56" s="58">
        <f t="shared" si="0"/>
        <v>63865.546218487398</v>
      </c>
      <c r="G56" s="58">
        <v>400000</v>
      </c>
      <c r="H56" s="59">
        <v>178950</v>
      </c>
      <c r="I56" s="58">
        <f t="shared" si="1"/>
        <v>34000.5</v>
      </c>
      <c r="J56" s="58">
        <f t="shared" si="2"/>
        <v>212950.5</v>
      </c>
      <c r="K56" s="57">
        <v>187898</v>
      </c>
      <c r="L56" s="57">
        <f t="shared" si="3"/>
        <v>35700.620000000003</v>
      </c>
      <c r="M56" s="57">
        <f t="shared" si="4"/>
        <v>223598.62</v>
      </c>
      <c r="N56" s="77">
        <f t="shared" si="5"/>
        <v>267056.15473780391</v>
      </c>
      <c r="O56" s="77">
        <v>267056</v>
      </c>
      <c r="P56" s="15"/>
    </row>
    <row r="57" spans="1:16" s="16" customFormat="1" ht="45" x14ac:dyDescent="0.25">
      <c r="A57" s="51">
        <v>54</v>
      </c>
      <c r="B57" s="55" t="s">
        <v>156</v>
      </c>
      <c r="C57" s="54" t="s">
        <v>106</v>
      </c>
      <c r="D57" s="44">
        <v>1</v>
      </c>
      <c r="E57" s="59">
        <v>336134.45378151262</v>
      </c>
      <c r="F57" s="58">
        <f t="shared" si="0"/>
        <v>63865.546218487398</v>
      </c>
      <c r="G57" s="58">
        <v>400000</v>
      </c>
      <c r="H57" s="59">
        <v>162592</v>
      </c>
      <c r="I57" s="58">
        <f t="shared" si="1"/>
        <v>30892.48</v>
      </c>
      <c r="J57" s="58">
        <f t="shared" si="2"/>
        <v>193484.48</v>
      </c>
      <c r="K57" s="57">
        <v>170722</v>
      </c>
      <c r="L57" s="57">
        <f t="shared" si="3"/>
        <v>32437.18</v>
      </c>
      <c r="M57" s="57">
        <f t="shared" si="4"/>
        <v>203159.18</v>
      </c>
      <c r="N57" s="77">
        <f t="shared" si="5"/>
        <v>250522.95501509836</v>
      </c>
      <c r="O57" s="77">
        <v>250523</v>
      </c>
      <c r="P57" s="15"/>
    </row>
    <row r="58" spans="1:16" s="16" customFormat="1" ht="22.5" x14ac:dyDescent="0.25">
      <c r="A58" s="51">
        <v>55</v>
      </c>
      <c r="B58" s="55" t="s">
        <v>157</v>
      </c>
      <c r="C58" s="54" t="s">
        <v>106</v>
      </c>
      <c r="D58" s="44">
        <v>1</v>
      </c>
      <c r="E58" s="59">
        <v>252100.84033613445</v>
      </c>
      <c r="F58" s="58">
        <f t="shared" si="0"/>
        <v>47899.159663865546</v>
      </c>
      <c r="G58" s="58">
        <v>300000</v>
      </c>
      <c r="H58" s="59">
        <v>182700</v>
      </c>
      <c r="I58" s="58">
        <f t="shared" si="1"/>
        <v>34713</v>
      </c>
      <c r="J58" s="58">
        <f t="shared" si="2"/>
        <v>217413</v>
      </c>
      <c r="K58" s="57">
        <v>191835</v>
      </c>
      <c r="L58" s="57">
        <f t="shared" si="3"/>
        <v>36448.65</v>
      </c>
      <c r="M58" s="57">
        <f t="shared" si="4"/>
        <v>228283.65</v>
      </c>
      <c r="N58" s="77">
        <f t="shared" si="5"/>
        <v>246014.39732884473</v>
      </c>
      <c r="O58" s="77">
        <v>246014</v>
      </c>
      <c r="P58" s="15"/>
    </row>
    <row r="59" spans="1:16" s="16" customFormat="1" ht="22.5" x14ac:dyDescent="0.25">
      <c r="A59" s="51">
        <v>56</v>
      </c>
      <c r="B59" s="55" t="s">
        <v>144</v>
      </c>
      <c r="C59" s="54" t="s">
        <v>106</v>
      </c>
      <c r="D59" s="44">
        <v>1</v>
      </c>
      <c r="E59" s="59">
        <v>252100.84033613445</v>
      </c>
      <c r="F59" s="58">
        <f t="shared" si="0"/>
        <v>47899.159663865546</v>
      </c>
      <c r="G59" s="58">
        <v>300000</v>
      </c>
      <c r="H59" s="59">
        <v>182700</v>
      </c>
      <c r="I59" s="58">
        <f t="shared" si="1"/>
        <v>34713</v>
      </c>
      <c r="J59" s="58">
        <f t="shared" si="2"/>
        <v>217413</v>
      </c>
      <c r="K59" s="57">
        <v>191835</v>
      </c>
      <c r="L59" s="57">
        <f t="shared" si="3"/>
        <v>36448.65</v>
      </c>
      <c r="M59" s="57">
        <f t="shared" si="4"/>
        <v>228283.65</v>
      </c>
      <c r="N59" s="77">
        <f t="shared" si="5"/>
        <v>246014.39732884473</v>
      </c>
      <c r="O59" s="77">
        <v>246014</v>
      </c>
      <c r="P59" s="15"/>
    </row>
    <row r="60" spans="1:16" s="16" customFormat="1" x14ac:dyDescent="0.25">
      <c r="A60" s="51">
        <v>57</v>
      </c>
      <c r="B60" s="55" t="s">
        <v>158</v>
      </c>
      <c r="C60" s="54" t="s">
        <v>106</v>
      </c>
      <c r="D60" s="44">
        <v>1</v>
      </c>
      <c r="E60" s="59">
        <v>252100.84033613445</v>
      </c>
      <c r="F60" s="58">
        <f t="shared" si="0"/>
        <v>47899.159663865546</v>
      </c>
      <c r="G60" s="58">
        <v>300000</v>
      </c>
      <c r="H60" s="59">
        <v>165952</v>
      </c>
      <c r="I60" s="58">
        <f t="shared" si="1"/>
        <v>31530.880000000001</v>
      </c>
      <c r="J60" s="58">
        <f t="shared" si="2"/>
        <v>197482.88</v>
      </c>
      <c r="K60" s="57">
        <v>174250</v>
      </c>
      <c r="L60" s="57">
        <f t="shared" si="3"/>
        <v>33107.5</v>
      </c>
      <c r="M60" s="57">
        <f t="shared" si="4"/>
        <v>207357.5</v>
      </c>
      <c r="N60" s="77">
        <f t="shared" si="5"/>
        <v>230740.31703409192</v>
      </c>
      <c r="O60" s="77">
        <v>230740</v>
      </c>
      <c r="P60" s="15"/>
    </row>
    <row r="61" spans="1:16" s="16" customFormat="1" x14ac:dyDescent="0.25">
      <c r="A61" s="51">
        <v>58</v>
      </c>
      <c r="B61" s="55" t="s">
        <v>159</v>
      </c>
      <c r="C61" s="54" t="s">
        <v>106</v>
      </c>
      <c r="D61" s="44">
        <v>1</v>
      </c>
      <c r="E61" s="59">
        <v>294117.64705882355</v>
      </c>
      <c r="F61" s="58">
        <f t="shared" si="0"/>
        <v>55882.352941176476</v>
      </c>
      <c r="G61" s="58">
        <v>350000</v>
      </c>
      <c r="H61" s="59">
        <v>162592</v>
      </c>
      <c r="I61" s="58">
        <f t="shared" si="1"/>
        <v>30892.48</v>
      </c>
      <c r="J61" s="58">
        <f t="shared" si="2"/>
        <v>193484.48</v>
      </c>
      <c r="K61" s="57">
        <v>170722</v>
      </c>
      <c r="L61" s="57">
        <f t="shared" si="3"/>
        <v>32437.18</v>
      </c>
      <c r="M61" s="57">
        <f t="shared" si="4"/>
        <v>203159.18</v>
      </c>
      <c r="N61" s="77">
        <f t="shared" si="5"/>
        <v>239616.58632433307</v>
      </c>
      <c r="O61" s="77">
        <v>239617</v>
      </c>
      <c r="P61" s="15"/>
    </row>
    <row r="62" spans="1:16" s="16" customFormat="1" ht="54" customHeight="1" x14ac:dyDescent="0.25">
      <c r="A62" s="51">
        <v>59</v>
      </c>
      <c r="B62" s="55" t="s">
        <v>160</v>
      </c>
      <c r="C62" s="54" t="s">
        <v>106</v>
      </c>
      <c r="D62" s="44">
        <v>1</v>
      </c>
      <c r="E62" s="59">
        <v>336134.45378151262</v>
      </c>
      <c r="F62" s="58">
        <f t="shared" si="0"/>
        <v>63865.546218487398</v>
      </c>
      <c r="G62" s="58">
        <v>400000</v>
      </c>
      <c r="H62" s="59">
        <v>151690</v>
      </c>
      <c r="I62" s="58">
        <f t="shared" si="1"/>
        <v>28821.1</v>
      </c>
      <c r="J62" s="58">
        <f t="shared" si="2"/>
        <v>180511.1</v>
      </c>
      <c r="K62" s="57">
        <v>159275</v>
      </c>
      <c r="L62" s="57">
        <f t="shared" si="3"/>
        <v>30262.25</v>
      </c>
      <c r="M62" s="57">
        <f t="shared" si="4"/>
        <v>189537.25</v>
      </c>
      <c r="N62" s="77">
        <f t="shared" si="5"/>
        <v>239195.4016419962</v>
      </c>
      <c r="O62" s="77">
        <v>239195</v>
      </c>
      <c r="P62" s="15"/>
    </row>
    <row r="63" spans="1:16" s="16" customFormat="1" ht="33.75" customHeight="1" x14ac:dyDescent="0.25">
      <c r="A63" s="51">
        <v>60</v>
      </c>
      <c r="B63" s="55" t="s">
        <v>161</v>
      </c>
      <c r="C63" s="54" t="s">
        <v>106</v>
      </c>
      <c r="D63" s="44">
        <v>1</v>
      </c>
      <c r="E63" s="59">
        <v>294117.64705882355</v>
      </c>
      <c r="F63" s="58">
        <f t="shared" si="0"/>
        <v>55882.352941176476</v>
      </c>
      <c r="G63" s="58">
        <v>350000</v>
      </c>
      <c r="H63" s="59">
        <v>219539</v>
      </c>
      <c r="I63" s="58">
        <f t="shared" si="1"/>
        <v>41712.410000000003</v>
      </c>
      <c r="J63" s="58">
        <f t="shared" si="2"/>
        <v>261251.41</v>
      </c>
      <c r="K63" s="57">
        <v>230516</v>
      </c>
      <c r="L63" s="57">
        <f t="shared" si="3"/>
        <v>43798.04</v>
      </c>
      <c r="M63" s="57">
        <f t="shared" si="4"/>
        <v>274314.03999999998</v>
      </c>
      <c r="N63" s="77">
        <f t="shared" si="5"/>
        <v>292723.93947295728</v>
      </c>
      <c r="O63" s="77">
        <v>292724</v>
      </c>
      <c r="P63" s="15"/>
    </row>
    <row r="64" spans="1:16" s="16" customFormat="1" ht="90" x14ac:dyDescent="0.25">
      <c r="A64" s="51">
        <v>61</v>
      </c>
      <c r="B64" s="55" t="s">
        <v>162</v>
      </c>
      <c r="C64" s="54" t="s">
        <v>106</v>
      </c>
      <c r="D64" s="44">
        <v>1</v>
      </c>
      <c r="E64" s="59">
        <v>294117.64705882355</v>
      </c>
      <c r="F64" s="58">
        <f t="shared" si="0"/>
        <v>55882.352941176476</v>
      </c>
      <c r="G64" s="58">
        <v>350000</v>
      </c>
      <c r="H64" s="59">
        <v>219539</v>
      </c>
      <c r="I64" s="58">
        <f t="shared" si="1"/>
        <v>41712.410000000003</v>
      </c>
      <c r="J64" s="58">
        <f t="shared" si="2"/>
        <v>261251.41</v>
      </c>
      <c r="K64" s="57">
        <v>230516</v>
      </c>
      <c r="L64" s="57">
        <f t="shared" si="3"/>
        <v>43798.04</v>
      </c>
      <c r="M64" s="57">
        <f t="shared" si="4"/>
        <v>274314.03999999998</v>
      </c>
      <c r="N64" s="77">
        <f t="shared" si="5"/>
        <v>292723.93947295728</v>
      </c>
      <c r="O64" s="77">
        <v>292724</v>
      </c>
      <c r="P64" s="15"/>
    </row>
    <row r="65" spans="1:16" s="16" customFormat="1" ht="56.25" x14ac:dyDescent="0.25">
      <c r="A65" s="51">
        <v>62</v>
      </c>
      <c r="B65" s="55" t="s">
        <v>163</v>
      </c>
      <c r="C65" s="54" t="s">
        <v>106</v>
      </c>
      <c r="D65" s="44">
        <v>1</v>
      </c>
      <c r="E65" s="59">
        <v>252100.84033613445</v>
      </c>
      <c r="F65" s="58">
        <f t="shared" si="0"/>
        <v>47899.159663865546</v>
      </c>
      <c r="G65" s="58">
        <v>300000</v>
      </c>
      <c r="H65" s="59">
        <v>171452</v>
      </c>
      <c r="I65" s="58">
        <f t="shared" si="1"/>
        <v>32575.88</v>
      </c>
      <c r="J65" s="58">
        <f t="shared" si="2"/>
        <v>204027.88</v>
      </c>
      <c r="K65" s="57">
        <v>180025</v>
      </c>
      <c r="L65" s="57">
        <f t="shared" si="3"/>
        <v>34204.75</v>
      </c>
      <c r="M65" s="57">
        <f t="shared" si="4"/>
        <v>214229.75</v>
      </c>
      <c r="N65" s="77">
        <f t="shared" si="5"/>
        <v>235810.70546692965</v>
      </c>
      <c r="O65" s="77">
        <v>235811</v>
      </c>
      <c r="P65" s="15"/>
    </row>
    <row r="66" spans="1:16" s="16" customFormat="1" ht="56.25" x14ac:dyDescent="0.25">
      <c r="A66" s="51">
        <v>63</v>
      </c>
      <c r="B66" s="55" t="s">
        <v>164</v>
      </c>
      <c r="C66" s="54" t="s">
        <v>106</v>
      </c>
      <c r="D66" s="44">
        <v>1</v>
      </c>
      <c r="E66" s="59">
        <v>294117.64705882355</v>
      </c>
      <c r="F66" s="58">
        <f t="shared" si="0"/>
        <v>55882.352941176476</v>
      </c>
      <c r="G66" s="58">
        <v>350000</v>
      </c>
      <c r="H66" s="59">
        <v>171452</v>
      </c>
      <c r="I66" s="58">
        <f t="shared" si="1"/>
        <v>32575.88</v>
      </c>
      <c r="J66" s="58">
        <f t="shared" si="2"/>
        <v>204027.88</v>
      </c>
      <c r="K66" s="57">
        <v>180025</v>
      </c>
      <c r="L66" s="57">
        <f t="shared" si="3"/>
        <v>34204.75</v>
      </c>
      <c r="M66" s="57">
        <f t="shared" si="4"/>
        <v>214229.75</v>
      </c>
      <c r="N66" s="77">
        <f t="shared" si="5"/>
        <v>248244.20211769379</v>
      </c>
      <c r="O66" s="77">
        <v>248244</v>
      </c>
      <c r="P66" s="15"/>
    </row>
    <row r="67" spans="1:16" s="16" customFormat="1" ht="56.25" x14ac:dyDescent="0.25">
      <c r="A67" s="51">
        <v>64</v>
      </c>
      <c r="B67" s="55" t="s">
        <v>165</v>
      </c>
      <c r="C67" s="54" t="s">
        <v>106</v>
      </c>
      <c r="D67" s="44">
        <v>1</v>
      </c>
      <c r="E67" s="59">
        <v>420168.06722689077</v>
      </c>
      <c r="F67" s="58">
        <f t="shared" si="0"/>
        <v>79831.932773109249</v>
      </c>
      <c r="G67" s="58">
        <v>500000</v>
      </c>
      <c r="H67" s="59">
        <v>455560</v>
      </c>
      <c r="I67" s="58">
        <f t="shared" si="1"/>
        <v>86556.4</v>
      </c>
      <c r="J67" s="58">
        <f t="shared" si="2"/>
        <v>542116.4</v>
      </c>
      <c r="K67" s="57">
        <v>478338</v>
      </c>
      <c r="L67" s="57">
        <f t="shared" si="3"/>
        <v>90884.22</v>
      </c>
      <c r="M67" s="57">
        <f t="shared" si="4"/>
        <v>569222.22</v>
      </c>
      <c r="N67" s="77">
        <f t="shared" si="5"/>
        <v>536349.81058275432</v>
      </c>
      <c r="O67" s="77">
        <v>536350</v>
      </c>
      <c r="P67" s="15"/>
    </row>
    <row r="68" spans="1:16" s="16" customFormat="1" ht="56.25" x14ac:dyDescent="0.25">
      <c r="A68" s="51">
        <v>65</v>
      </c>
      <c r="B68" s="55" t="s">
        <v>166</v>
      </c>
      <c r="C68" s="54" t="s">
        <v>106</v>
      </c>
      <c r="D68" s="44">
        <v>1</v>
      </c>
      <c r="E68" s="59">
        <v>420168.06722689077</v>
      </c>
      <c r="F68" s="58">
        <f t="shared" si="0"/>
        <v>79831.932773109249</v>
      </c>
      <c r="G68" s="58">
        <v>500000</v>
      </c>
      <c r="H68" s="59">
        <v>441260</v>
      </c>
      <c r="I68" s="58">
        <f t="shared" si="1"/>
        <v>83839.399999999994</v>
      </c>
      <c r="J68" s="58">
        <f t="shared" si="2"/>
        <v>525099.4</v>
      </c>
      <c r="K68" s="57">
        <v>463323</v>
      </c>
      <c r="L68" s="57">
        <f t="shared" si="3"/>
        <v>88031.37</v>
      </c>
      <c r="M68" s="57">
        <f t="shared" si="4"/>
        <v>551354.37</v>
      </c>
      <c r="N68" s="77">
        <f t="shared" si="5"/>
        <v>525066.26457576116</v>
      </c>
      <c r="O68" s="77">
        <v>525066</v>
      </c>
      <c r="P68" s="15"/>
    </row>
    <row r="69" spans="1:16" s="16" customFormat="1" ht="55.5" customHeight="1" x14ac:dyDescent="0.25">
      <c r="A69" s="51">
        <v>66</v>
      </c>
      <c r="B69" s="55" t="s">
        <v>125</v>
      </c>
      <c r="C69" s="54" t="s">
        <v>106</v>
      </c>
      <c r="D69" s="44">
        <v>1</v>
      </c>
      <c r="E69" s="59">
        <v>336134.45378151262</v>
      </c>
      <c r="F69" s="58">
        <f t="shared" ref="F69:F96" si="6">E69*19%</f>
        <v>63865.546218487398</v>
      </c>
      <c r="G69" s="58">
        <v>400000</v>
      </c>
      <c r="H69" s="59">
        <v>167638</v>
      </c>
      <c r="I69" s="58">
        <f t="shared" ref="I69:I96" si="7">SUM(H69*19%)</f>
        <v>31851.22</v>
      </c>
      <c r="J69" s="58">
        <f t="shared" ref="J69:J96" si="8">SUM(H69+I69)</f>
        <v>199489.22</v>
      </c>
      <c r="K69" s="57">
        <v>176020</v>
      </c>
      <c r="L69" s="57">
        <f t="shared" ref="L69:L96" si="9">SUM(K69*19%)</f>
        <v>33443.800000000003</v>
      </c>
      <c r="M69" s="57">
        <f t="shared" ref="M69:M96" si="10">K69+L69</f>
        <v>209463.8</v>
      </c>
      <c r="N69" s="77">
        <f t="shared" si="5"/>
        <v>255679.63277778478</v>
      </c>
      <c r="O69" s="77">
        <v>255680</v>
      </c>
      <c r="P69" s="15"/>
    </row>
    <row r="70" spans="1:16" s="16" customFormat="1" ht="56.25" x14ac:dyDescent="0.25">
      <c r="A70" s="51">
        <v>67</v>
      </c>
      <c r="B70" s="55" t="s">
        <v>119</v>
      </c>
      <c r="C70" s="54" t="s">
        <v>106</v>
      </c>
      <c r="D70" s="44">
        <v>1</v>
      </c>
      <c r="E70" s="59">
        <v>294117.64705882355</v>
      </c>
      <c r="F70" s="58">
        <f t="shared" si="6"/>
        <v>55882.352941176476</v>
      </c>
      <c r="G70" s="58">
        <v>350000</v>
      </c>
      <c r="H70" s="59">
        <v>164895</v>
      </c>
      <c r="I70" s="58">
        <f t="shared" si="7"/>
        <v>31330.05</v>
      </c>
      <c r="J70" s="58">
        <f t="shared" si="8"/>
        <v>196225.05</v>
      </c>
      <c r="K70" s="57">
        <v>173139</v>
      </c>
      <c r="L70" s="57">
        <f t="shared" si="9"/>
        <v>32896.410000000003</v>
      </c>
      <c r="M70" s="57">
        <f t="shared" si="10"/>
        <v>206035.41</v>
      </c>
      <c r="N70" s="77">
        <f t="shared" ref="N70:N96" si="11">GEOMEAN(G70,J70,M70)</f>
        <v>241873.40566000642</v>
      </c>
      <c r="O70" s="77">
        <v>241873</v>
      </c>
      <c r="P70" s="15"/>
    </row>
    <row r="71" spans="1:16" s="16" customFormat="1" ht="22.5" x14ac:dyDescent="0.25">
      <c r="A71" s="51">
        <v>68</v>
      </c>
      <c r="B71" s="55" t="s">
        <v>167</v>
      </c>
      <c r="C71" s="54" t="s">
        <v>106</v>
      </c>
      <c r="D71" s="44">
        <v>1</v>
      </c>
      <c r="E71" s="59">
        <v>294117.64705882355</v>
      </c>
      <c r="F71" s="58">
        <f t="shared" si="6"/>
        <v>55882.352941176476</v>
      </c>
      <c r="G71" s="58">
        <v>350000</v>
      </c>
      <c r="H71" s="59">
        <v>242346</v>
      </c>
      <c r="I71" s="58">
        <f t="shared" si="7"/>
        <v>46045.74</v>
      </c>
      <c r="J71" s="58">
        <f t="shared" si="8"/>
        <v>288391.74</v>
      </c>
      <c r="K71" s="57">
        <v>254463</v>
      </c>
      <c r="L71" s="57">
        <f t="shared" si="9"/>
        <v>48347.97</v>
      </c>
      <c r="M71" s="57">
        <f t="shared" si="10"/>
        <v>302810.96999999997</v>
      </c>
      <c r="N71" s="77">
        <f t="shared" si="11"/>
        <v>312661.31877145841</v>
      </c>
      <c r="O71" s="77">
        <v>312661</v>
      </c>
      <c r="P71" s="15"/>
    </row>
    <row r="72" spans="1:16" s="16" customFormat="1" ht="22.5" x14ac:dyDescent="0.25">
      <c r="A72" s="51">
        <v>69</v>
      </c>
      <c r="B72" s="55" t="s">
        <v>168</v>
      </c>
      <c r="C72" s="54" t="s">
        <v>106</v>
      </c>
      <c r="D72" s="44">
        <v>1</v>
      </c>
      <c r="E72" s="59">
        <v>252100.84033613445</v>
      </c>
      <c r="F72" s="58">
        <f t="shared" si="6"/>
        <v>47899.159663865546</v>
      </c>
      <c r="G72" s="58">
        <v>300000</v>
      </c>
      <c r="H72" s="59">
        <v>242922</v>
      </c>
      <c r="I72" s="58">
        <f t="shared" si="7"/>
        <v>46155.18</v>
      </c>
      <c r="J72" s="58">
        <f t="shared" si="8"/>
        <v>289077.18</v>
      </c>
      <c r="K72" s="57">
        <v>255068</v>
      </c>
      <c r="L72" s="57">
        <f t="shared" si="9"/>
        <v>48462.92</v>
      </c>
      <c r="M72" s="57">
        <f t="shared" si="10"/>
        <v>303530.92</v>
      </c>
      <c r="N72" s="77">
        <f t="shared" si="11"/>
        <v>297471.93659977481</v>
      </c>
      <c r="O72" s="77">
        <v>297472</v>
      </c>
      <c r="P72" s="15"/>
    </row>
    <row r="73" spans="1:16" s="16" customFormat="1" ht="77.25" customHeight="1" x14ac:dyDescent="0.25">
      <c r="A73" s="51">
        <v>70</v>
      </c>
      <c r="B73" s="55" t="s">
        <v>117</v>
      </c>
      <c r="C73" s="54" t="s">
        <v>106</v>
      </c>
      <c r="D73" s="44">
        <v>1</v>
      </c>
      <c r="E73" s="59">
        <v>252100.84033613445</v>
      </c>
      <c r="F73" s="58">
        <f t="shared" si="6"/>
        <v>47899.159663865546</v>
      </c>
      <c r="G73" s="58">
        <v>300000</v>
      </c>
      <c r="H73" s="59">
        <v>181800</v>
      </c>
      <c r="I73" s="58">
        <f t="shared" si="7"/>
        <v>34542</v>
      </c>
      <c r="J73" s="58">
        <f t="shared" si="8"/>
        <v>216342</v>
      </c>
      <c r="K73" s="57">
        <v>190890</v>
      </c>
      <c r="L73" s="57">
        <f t="shared" si="9"/>
        <v>36269.1</v>
      </c>
      <c r="M73" s="57">
        <f t="shared" si="10"/>
        <v>227159.1</v>
      </c>
      <c r="N73" s="77">
        <f t="shared" si="11"/>
        <v>245205.80349277309</v>
      </c>
      <c r="O73" s="77">
        <v>245206</v>
      </c>
      <c r="P73" s="15"/>
    </row>
    <row r="74" spans="1:16" s="16" customFormat="1" x14ac:dyDescent="0.25">
      <c r="A74" s="51">
        <v>71</v>
      </c>
      <c r="B74" s="55" t="s">
        <v>118</v>
      </c>
      <c r="C74" s="54" t="s">
        <v>106</v>
      </c>
      <c r="D74" s="44">
        <v>1</v>
      </c>
      <c r="E74" s="59">
        <v>252100.84033613445</v>
      </c>
      <c r="F74" s="58">
        <f t="shared" si="6"/>
        <v>47899.159663865546</v>
      </c>
      <c r="G74" s="58">
        <v>300000</v>
      </c>
      <c r="H74" s="59">
        <v>181800</v>
      </c>
      <c r="I74" s="58">
        <f t="shared" si="7"/>
        <v>34542</v>
      </c>
      <c r="J74" s="58">
        <f t="shared" si="8"/>
        <v>216342</v>
      </c>
      <c r="K74" s="57">
        <v>190890</v>
      </c>
      <c r="L74" s="57">
        <f t="shared" si="9"/>
        <v>36269.1</v>
      </c>
      <c r="M74" s="57">
        <f t="shared" si="10"/>
        <v>227159.1</v>
      </c>
      <c r="N74" s="77">
        <f t="shared" si="11"/>
        <v>245205.80349277309</v>
      </c>
      <c r="O74" s="77">
        <v>245206</v>
      </c>
      <c r="P74" s="15"/>
    </row>
    <row r="75" spans="1:16" s="16" customFormat="1" ht="56.25" x14ac:dyDescent="0.25">
      <c r="A75" s="51">
        <v>72</v>
      </c>
      <c r="B75" s="55" t="s">
        <v>119</v>
      </c>
      <c r="C75" s="54" t="s">
        <v>106</v>
      </c>
      <c r="D75" s="44">
        <v>1</v>
      </c>
      <c r="E75" s="59">
        <v>294117.64705882355</v>
      </c>
      <c r="F75" s="58">
        <f t="shared" si="6"/>
        <v>55882.352941176476</v>
      </c>
      <c r="G75" s="58">
        <v>350000</v>
      </c>
      <c r="H75" s="59">
        <v>163692</v>
      </c>
      <c r="I75" s="58">
        <f t="shared" si="7"/>
        <v>31101.48</v>
      </c>
      <c r="J75" s="58">
        <f t="shared" si="8"/>
        <v>194793.48</v>
      </c>
      <c r="K75" s="57">
        <v>171877</v>
      </c>
      <c r="L75" s="57">
        <f t="shared" si="9"/>
        <v>32656.63</v>
      </c>
      <c r="M75" s="57">
        <f t="shared" si="10"/>
        <v>204533.63</v>
      </c>
      <c r="N75" s="77">
        <f t="shared" si="11"/>
        <v>240696.10489405904</v>
      </c>
      <c r="O75" s="77">
        <v>240696</v>
      </c>
      <c r="P75" s="15"/>
    </row>
    <row r="76" spans="1:16" s="16" customFormat="1" ht="90" x14ac:dyDescent="0.25">
      <c r="A76" s="51">
        <v>73</v>
      </c>
      <c r="B76" s="55" t="s">
        <v>169</v>
      </c>
      <c r="C76" s="54" t="s">
        <v>106</v>
      </c>
      <c r="D76" s="44">
        <v>1</v>
      </c>
      <c r="E76" s="59">
        <v>420168.06722689077</v>
      </c>
      <c r="F76" s="58">
        <f t="shared" si="6"/>
        <v>79831.932773109249</v>
      </c>
      <c r="G76" s="58">
        <v>500000</v>
      </c>
      <c r="H76" s="59">
        <v>431101</v>
      </c>
      <c r="I76" s="58">
        <f t="shared" si="7"/>
        <v>81909.19</v>
      </c>
      <c r="J76" s="58">
        <f t="shared" si="8"/>
        <v>513010.19</v>
      </c>
      <c r="K76" s="57">
        <v>452656</v>
      </c>
      <c r="L76" s="57">
        <f t="shared" si="9"/>
        <v>86004.64</v>
      </c>
      <c r="M76" s="57">
        <f t="shared" si="10"/>
        <v>538660.64</v>
      </c>
      <c r="N76" s="77">
        <f t="shared" si="11"/>
        <v>516976.03685566346</v>
      </c>
      <c r="O76" s="77">
        <v>516976</v>
      </c>
      <c r="P76" s="15"/>
    </row>
    <row r="77" spans="1:16" s="16" customFormat="1" ht="90" x14ac:dyDescent="0.25">
      <c r="A77" s="51">
        <v>74</v>
      </c>
      <c r="B77" s="55" t="s">
        <v>170</v>
      </c>
      <c r="C77" s="54" t="s">
        <v>106</v>
      </c>
      <c r="D77" s="44">
        <v>1</v>
      </c>
      <c r="E77" s="59">
        <v>420168.06722689077</v>
      </c>
      <c r="F77" s="58">
        <f t="shared" si="6"/>
        <v>79831.932773109249</v>
      </c>
      <c r="G77" s="58">
        <v>500000</v>
      </c>
      <c r="H77" s="59">
        <v>431101</v>
      </c>
      <c r="I77" s="58">
        <f t="shared" si="7"/>
        <v>81909.19</v>
      </c>
      <c r="J77" s="58">
        <f t="shared" si="8"/>
        <v>513010.19</v>
      </c>
      <c r="K77" s="57">
        <v>452656</v>
      </c>
      <c r="L77" s="57">
        <f t="shared" si="9"/>
        <v>86004.64</v>
      </c>
      <c r="M77" s="57">
        <f t="shared" si="10"/>
        <v>538660.64</v>
      </c>
      <c r="N77" s="77">
        <f t="shared" si="11"/>
        <v>516976.03685566346</v>
      </c>
      <c r="O77" s="77">
        <v>516976</v>
      </c>
      <c r="P77" s="15"/>
    </row>
    <row r="78" spans="1:16" s="16" customFormat="1" x14ac:dyDescent="0.25">
      <c r="A78" s="51">
        <v>75</v>
      </c>
      <c r="B78" s="55" t="s">
        <v>171</v>
      </c>
      <c r="C78" s="54" t="s">
        <v>106</v>
      </c>
      <c r="D78" s="44">
        <v>1</v>
      </c>
      <c r="E78" s="59">
        <v>252100.84033613445</v>
      </c>
      <c r="F78" s="58">
        <f t="shared" si="6"/>
        <v>47899.159663865546</v>
      </c>
      <c r="G78" s="58">
        <v>300000</v>
      </c>
      <c r="H78" s="59">
        <v>170888</v>
      </c>
      <c r="I78" s="58">
        <f t="shared" si="7"/>
        <v>32468.720000000001</v>
      </c>
      <c r="J78" s="58">
        <f t="shared" si="8"/>
        <v>203356.72</v>
      </c>
      <c r="K78" s="57">
        <v>179433</v>
      </c>
      <c r="L78" s="57">
        <f t="shared" si="9"/>
        <v>34092.269999999997</v>
      </c>
      <c r="M78" s="57">
        <f t="shared" si="10"/>
        <v>213525.27</v>
      </c>
      <c r="N78" s="77">
        <f t="shared" si="11"/>
        <v>235293.36871632328</v>
      </c>
      <c r="O78" s="77">
        <v>235293</v>
      </c>
      <c r="P78" s="15"/>
    </row>
    <row r="79" spans="1:16" s="16" customFormat="1" ht="57.75" customHeight="1" x14ac:dyDescent="0.25">
      <c r="A79" s="51">
        <v>76</v>
      </c>
      <c r="B79" s="55" t="s">
        <v>172</v>
      </c>
      <c r="C79" s="54" t="s">
        <v>106</v>
      </c>
      <c r="D79" s="44">
        <v>1</v>
      </c>
      <c r="E79" s="59">
        <v>294117.64705882355</v>
      </c>
      <c r="F79" s="58">
        <f t="shared" si="6"/>
        <v>55882.352941176476</v>
      </c>
      <c r="G79" s="58">
        <v>350000</v>
      </c>
      <c r="H79" s="59">
        <v>226081</v>
      </c>
      <c r="I79" s="58">
        <f t="shared" si="7"/>
        <v>42955.39</v>
      </c>
      <c r="J79" s="58">
        <f t="shared" si="8"/>
        <v>269036.39</v>
      </c>
      <c r="K79" s="57">
        <v>237386</v>
      </c>
      <c r="L79" s="57">
        <f t="shared" si="9"/>
        <v>45103.340000000004</v>
      </c>
      <c r="M79" s="57">
        <f t="shared" si="10"/>
        <v>282489.34000000003</v>
      </c>
      <c r="N79" s="77">
        <f t="shared" si="11"/>
        <v>298511.02685432509</v>
      </c>
      <c r="O79" s="77">
        <v>298511</v>
      </c>
      <c r="P79" s="15"/>
    </row>
    <row r="80" spans="1:16" s="16" customFormat="1" ht="33.75" x14ac:dyDescent="0.25">
      <c r="A80" s="51">
        <v>77</v>
      </c>
      <c r="B80" s="55" t="s">
        <v>173</v>
      </c>
      <c r="C80" s="54" t="s">
        <v>106</v>
      </c>
      <c r="D80" s="44">
        <v>1</v>
      </c>
      <c r="E80" s="59">
        <v>294117.64705882355</v>
      </c>
      <c r="F80" s="58">
        <f t="shared" si="6"/>
        <v>55882.352941176476</v>
      </c>
      <c r="G80" s="58">
        <v>350000</v>
      </c>
      <c r="H80" s="59">
        <v>168300</v>
      </c>
      <c r="I80" s="58">
        <f t="shared" si="7"/>
        <v>31977</v>
      </c>
      <c r="J80" s="58">
        <f t="shared" si="8"/>
        <v>200277</v>
      </c>
      <c r="K80" s="57">
        <v>176715</v>
      </c>
      <c r="L80" s="57">
        <f t="shared" si="9"/>
        <v>33575.85</v>
      </c>
      <c r="M80" s="57">
        <f t="shared" si="10"/>
        <v>210290.85</v>
      </c>
      <c r="N80" s="77">
        <f t="shared" si="11"/>
        <v>245192.11474874662</v>
      </c>
      <c r="O80" s="77">
        <v>245192</v>
      </c>
      <c r="P80" s="15"/>
    </row>
    <row r="81" spans="1:17" s="16" customFormat="1" ht="56.25" x14ac:dyDescent="0.25">
      <c r="A81" s="51">
        <v>78</v>
      </c>
      <c r="B81" s="55" t="s">
        <v>174</v>
      </c>
      <c r="C81" s="54" t="s">
        <v>106</v>
      </c>
      <c r="D81" s="44">
        <v>1</v>
      </c>
      <c r="E81" s="59">
        <v>294117.64705882355</v>
      </c>
      <c r="F81" s="58">
        <f t="shared" si="6"/>
        <v>55882.352941176476</v>
      </c>
      <c r="G81" s="58">
        <v>350000</v>
      </c>
      <c r="H81" s="59">
        <v>180122</v>
      </c>
      <c r="I81" s="58">
        <f t="shared" si="7"/>
        <v>34223.18</v>
      </c>
      <c r="J81" s="58">
        <f t="shared" si="8"/>
        <v>214345.18</v>
      </c>
      <c r="K81" s="57">
        <v>189128</v>
      </c>
      <c r="L81" s="57">
        <f t="shared" si="9"/>
        <v>35934.32</v>
      </c>
      <c r="M81" s="57">
        <f t="shared" si="10"/>
        <v>225062.32</v>
      </c>
      <c r="N81" s="77">
        <f t="shared" si="11"/>
        <v>256543.79756433694</v>
      </c>
      <c r="O81" s="77">
        <v>256544</v>
      </c>
      <c r="P81" s="15"/>
    </row>
    <row r="82" spans="1:17" s="16" customFormat="1" ht="90" customHeight="1" x14ac:dyDescent="0.25">
      <c r="A82" s="51">
        <v>79</v>
      </c>
      <c r="B82" s="55" t="s">
        <v>175</v>
      </c>
      <c r="C82" s="54" t="s">
        <v>106</v>
      </c>
      <c r="D82" s="44">
        <v>1</v>
      </c>
      <c r="E82" s="59">
        <v>294117.64705882355</v>
      </c>
      <c r="F82" s="58">
        <f t="shared" si="6"/>
        <v>55882.352941176476</v>
      </c>
      <c r="G82" s="58">
        <v>350000</v>
      </c>
      <c r="H82" s="59">
        <v>176544</v>
      </c>
      <c r="I82" s="58">
        <f t="shared" si="7"/>
        <v>33543.360000000001</v>
      </c>
      <c r="J82" s="58">
        <f t="shared" si="8"/>
        <v>210087.36</v>
      </c>
      <c r="K82" s="57">
        <v>185371</v>
      </c>
      <c r="L82" s="57">
        <f t="shared" si="9"/>
        <v>35220.49</v>
      </c>
      <c r="M82" s="57">
        <f t="shared" si="10"/>
        <v>220591.49</v>
      </c>
      <c r="N82" s="77">
        <f t="shared" si="11"/>
        <v>253135.02517875674</v>
      </c>
      <c r="O82" s="77">
        <v>253135</v>
      </c>
      <c r="P82" s="15"/>
    </row>
    <row r="83" spans="1:17" s="16" customFormat="1" ht="57.75" customHeight="1" x14ac:dyDescent="0.25">
      <c r="A83" s="51">
        <v>80</v>
      </c>
      <c r="B83" s="55" t="s">
        <v>175</v>
      </c>
      <c r="C83" s="54" t="s">
        <v>106</v>
      </c>
      <c r="D83" s="44">
        <v>1</v>
      </c>
      <c r="E83" s="59">
        <v>336134.45378151262</v>
      </c>
      <c r="F83" s="58">
        <f t="shared" si="6"/>
        <v>63865.546218487398</v>
      </c>
      <c r="G83" s="58">
        <v>400000</v>
      </c>
      <c r="H83" s="59">
        <v>178846</v>
      </c>
      <c r="I83" s="58">
        <f t="shared" si="7"/>
        <v>33980.74</v>
      </c>
      <c r="J83" s="58">
        <f t="shared" si="8"/>
        <v>212826.74</v>
      </c>
      <c r="K83" s="57">
        <v>187788</v>
      </c>
      <c r="L83" s="57">
        <f t="shared" si="9"/>
        <v>35679.72</v>
      </c>
      <c r="M83" s="57">
        <f t="shared" si="10"/>
        <v>223467.72</v>
      </c>
      <c r="N83" s="77">
        <f t="shared" si="11"/>
        <v>266952.29612066346</v>
      </c>
      <c r="O83" s="77">
        <v>266952</v>
      </c>
      <c r="P83" s="15"/>
    </row>
    <row r="84" spans="1:17" s="16" customFormat="1" ht="33.75" x14ac:dyDescent="0.25">
      <c r="A84" s="51">
        <v>81</v>
      </c>
      <c r="B84" s="55" t="s">
        <v>176</v>
      </c>
      <c r="C84" s="54" t="s">
        <v>106</v>
      </c>
      <c r="D84" s="44">
        <v>1</v>
      </c>
      <c r="E84" s="59">
        <v>420168.06722689077</v>
      </c>
      <c r="F84" s="58">
        <f t="shared" si="6"/>
        <v>79831.932773109249</v>
      </c>
      <c r="G84" s="58">
        <v>500000</v>
      </c>
      <c r="H84" s="59">
        <v>368015</v>
      </c>
      <c r="I84" s="58">
        <f t="shared" si="7"/>
        <v>69922.850000000006</v>
      </c>
      <c r="J84" s="58">
        <f t="shared" si="8"/>
        <v>437937.85</v>
      </c>
      <c r="K84" s="57">
        <v>386415</v>
      </c>
      <c r="L84" s="57">
        <f t="shared" si="9"/>
        <v>73418.850000000006</v>
      </c>
      <c r="M84" s="57">
        <f t="shared" si="10"/>
        <v>459833.85</v>
      </c>
      <c r="N84" s="77">
        <f t="shared" si="11"/>
        <v>465222.96135062526</v>
      </c>
      <c r="O84" s="77">
        <v>465223</v>
      </c>
      <c r="P84" s="15"/>
    </row>
    <row r="85" spans="1:17" s="16" customFormat="1" x14ac:dyDescent="0.25">
      <c r="A85" s="51">
        <v>82</v>
      </c>
      <c r="B85" s="55" t="s">
        <v>177</v>
      </c>
      <c r="C85" s="54" t="s">
        <v>106</v>
      </c>
      <c r="D85" s="44">
        <v>1</v>
      </c>
      <c r="E85" s="59">
        <v>294117.64705882355</v>
      </c>
      <c r="F85" s="58">
        <f t="shared" si="6"/>
        <v>55882.352941176476</v>
      </c>
      <c r="G85" s="58">
        <v>350000</v>
      </c>
      <c r="H85" s="59">
        <v>171500</v>
      </c>
      <c r="I85" s="58">
        <f t="shared" si="7"/>
        <v>32585</v>
      </c>
      <c r="J85" s="58">
        <f t="shared" si="8"/>
        <v>204085</v>
      </c>
      <c r="K85" s="57">
        <v>180075</v>
      </c>
      <c r="L85" s="57">
        <f t="shared" si="9"/>
        <v>34214.25</v>
      </c>
      <c r="M85" s="57">
        <f t="shared" si="10"/>
        <v>214289.25</v>
      </c>
      <c r="N85" s="77">
        <f t="shared" si="11"/>
        <v>248290.34864817103</v>
      </c>
      <c r="O85" s="77">
        <v>248290</v>
      </c>
      <c r="P85" s="15"/>
    </row>
    <row r="86" spans="1:17" s="16" customFormat="1" x14ac:dyDescent="0.25">
      <c r="A86" s="51">
        <v>83</v>
      </c>
      <c r="B86" s="55" t="s">
        <v>178</v>
      </c>
      <c r="C86" s="54" t="s">
        <v>106</v>
      </c>
      <c r="D86" s="44">
        <v>1</v>
      </c>
      <c r="E86" s="59">
        <v>294117.64705882355</v>
      </c>
      <c r="F86" s="58">
        <f t="shared" si="6"/>
        <v>55882.352941176476</v>
      </c>
      <c r="G86" s="58">
        <v>350000</v>
      </c>
      <c r="H86" s="59">
        <v>170888</v>
      </c>
      <c r="I86" s="58">
        <f t="shared" si="7"/>
        <v>32468.720000000001</v>
      </c>
      <c r="J86" s="58">
        <f t="shared" si="8"/>
        <v>203356.72</v>
      </c>
      <c r="K86" s="57">
        <v>179433</v>
      </c>
      <c r="L86" s="57">
        <f t="shared" si="9"/>
        <v>34092.269999999997</v>
      </c>
      <c r="M86" s="57">
        <f t="shared" si="10"/>
        <v>213525.27</v>
      </c>
      <c r="N86" s="77">
        <f t="shared" si="11"/>
        <v>247699.58795937494</v>
      </c>
      <c r="O86" s="77">
        <v>247700</v>
      </c>
      <c r="P86" s="15"/>
    </row>
    <row r="87" spans="1:17" s="16" customFormat="1" ht="33.75" x14ac:dyDescent="0.25">
      <c r="A87" s="51">
        <v>84</v>
      </c>
      <c r="B87" s="55" t="s">
        <v>179</v>
      </c>
      <c r="C87" s="54" t="s">
        <v>106</v>
      </c>
      <c r="D87" s="44">
        <v>1</v>
      </c>
      <c r="E87" s="59">
        <v>210084.03361344538</v>
      </c>
      <c r="F87" s="58">
        <f t="shared" si="6"/>
        <v>39915.966386554624</v>
      </c>
      <c r="G87" s="58">
        <v>250000</v>
      </c>
      <c r="H87" s="59">
        <v>426410</v>
      </c>
      <c r="I87" s="58">
        <f t="shared" si="7"/>
        <v>81017.899999999994</v>
      </c>
      <c r="J87" s="58">
        <f t="shared" si="8"/>
        <v>507427.9</v>
      </c>
      <c r="K87" s="57">
        <v>447730</v>
      </c>
      <c r="L87" s="57">
        <f t="shared" si="9"/>
        <v>85068.7</v>
      </c>
      <c r="M87" s="57">
        <f t="shared" si="10"/>
        <v>532798.69999999995</v>
      </c>
      <c r="N87" s="77">
        <f t="shared" si="11"/>
        <v>407341.97918546072</v>
      </c>
      <c r="O87" s="77">
        <v>407342</v>
      </c>
      <c r="P87" s="15"/>
    </row>
    <row r="88" spans="1:17" s="16" customFormat="1" ht="90" customHeight="1" x14ac:dyDescent="0.25">
      <c r="A88" s="51">
        <v>85</v>
      </c>
      <c r="B88" s="55" t="s">
        <v>180</v>
      </c>
      <c r="C88" s="54" t="s">
        <v>106</v>
      </c>
      <c r="D88" s="44">
        <v>1</v>
      </c>
      <c r="E88" s="59">
        <v>210084.03361344538</v>
      </c>
      <c r="F88" s="58">
        <f t="shared" si="6"/>
        <v>39915.966386554624</v>
      </c>
      <c r="G88" s="58">
        <v>250000</v>
      </c>
      <c r="H88" s="59">
        <v>153260</v>
      </c>
      <c r="I88" s="58">
        <f t="shared" si="7"/>
        <v>29119.4</v>
      </c>
      <c r="J88" s="58">
        <f t="shared" si="8"/>
        <v>182379.4</v>
      </c>
      <c r="K88" s="57">
        <v>160923</v>
      </c>
      <c r="L88" s="57">
        <f t="shared" si="9"/>
        <v>30575.37</v>
      </c>
      <c r="M88" s="57">
        <f t="shared" si="10"/>
        <v>191498.37</v>
      </c>
      <c r="N88" s="77">
        <f t="shared" si="11"/>
        <v>205917.67420299345</v>
      </c>
      <c r="O88" s="77">
        <v>205918</v>
      </c>
      <c r="P88" s="15"/>
    </row>
    <row r="89" spans="1:17" s="16" customFormat="1" ht="65.25" customHeight="1" x14ac:dyDescent="0.25">
      <c r="A89" s="51">
        <v>86</v>
      </c>
      <c r="B89" s="55" t="s">
        <v>181</v>
      </c>
      <c r="C89" s="54" t="s">
        <v>106</v>
      </c>
      <c r="D89" s="44">
        <v>1</v>
      </c>
      <c r="E89" s="59">
        <v>210084.03361344538</v>
      </c>
      <c r="F89" s="58">
        <f t="shared" si="6"/>
        <v>39915.966386554624</v>
      </c>
      <c r="G89" s="58">
        <v>250000</v>
      </c>
      <c r="H89" s="59">
        <v>139950</v>
      </c>
      <c r="I89" s="58">
        <f t="shared" si="7"/>
        <v>26590.5</v>
      </c>
      <c r="J89" s="58">
        <f t="shared" si="8"/>
        <v>166540.5</v>
      </c>
      <c r="K89" s="57">
        <v>146948</v>
      </c>
      <c r="L89" s="57">
        <f t="shared" si="9"/>
        <v>27920.12</v>
      </c>
      <c r="M89" s="57">
        <f t="shared" si="10"/>
        <v>174868.12</v>
      </c>
      <c r="N89" s="77">
        <f t="shared" si="11"/>
        <v>193816.24321380208</v>
      </c>
      <c r="O89" s="77">
        <v>193816</v>
      </c>
      <c r="P89" s="15"/>
    </row>
    <row r="90" spans="1:17" s="16" customFormat="1" ht="22.5" x14ac:dyDescent="0.25">
      <c r="A90" s="51">
        <v>87</v>
      </c>
      <c r="B90" s="55" t="s">
        <v>181</v>
      </c>
      <c r="C90" s="54" t="s">
        <v>106</v>
      </c>
      <c r="D90" s="44">
        <v>1</v>
      </c>
      <c r="E90" s="59">
        <v>210084.03361344538</v>
      </c>
      <c r="F90" s="58">
        <f t="shared" si="6"/>
        <v>39915.966386554624</v>
      </c>
      <c r="G90" s="58">
        <v>250000</v>
      </c>
      <c r="H90" s="59">
        <v>139950</v>
      </c>
      <c r="I90" s="58">
        <f t="shared" si="7"/>
        <v>26590.5</v>
      </c>
      <c r="J90" s="58">
        <f t="shared" si="8"/>
        <v>166540.5</v>
      </c>
      <c r="K90" s="57">
        <v>146948</v>
      </c>
      <c r="L90" s="57">
        <f t="shared" si="9"/>
        <v>27920.12</v>
      </c>
      <c r="M90" s="57">
        <f t="shared" si="10"/>
        <v>174868.12</v>
      </c>
      <c r="N90" s="77">
        <f t="shared" si="11"/>
        <v>193816.24321380208</v>
      </c>
      <c r="O90" s="77">
        <v>193816</v>
      </c>
      <c r="P90" s="15"/>
    </row>
    <row r="91" spans="1:17" s="16" customFormat="1" ht="81.75" customHeight="1" x14ac:dyDescent="0.25">
      <c r="A91" s="51">
        <v>88</v>
      </c>
      <c r="B91" s="55" t="s">
        <v>182</v>
      </c>
      <c r="C91" s="54" t="s">
        <v>106</v>
      </c>
      <c r="D91" s="44">
        <v>1</v>
      </c>
      <c r="E91" s="59">
        <v>210084.03361344538</v>
      </c>
      <c r="F91" s="58">
        <f t="shared" si="6"/>
        <v>39915.966386554624</v>
      </c>
      <c r="G91" s="58">
        <v>250000</v>
      </c>
      <c r="H91" s="59">
        <v>139950</v>
      </c>
      <c r="I91" s="58">
        <f t="shared" si="7"/>
        <v>26590.5</v>
      </c>
      <c r="J91" s="58">
        <f t="shared" si="8"/>
        <v>166540.5</v>
      </c>
      <c r="K91" s="57">
        <v>146948</v>
      </c>
      <c r="L91" s="57">
        <f t="shared" si="9"/>
        <v>27920.12</v>
      </c>
      <c r="M91" s="57">
        <f t="shared" si="10"/>
        <v>174868.12</v>
      </c>
      <c r="N91" s="77">
        <f t="shared" si="11"/>
        <v>193816.24321380208</v>
      </c>
      <c r="O91" s="77">
        <v>193816</v>
      </c>
      <c r="P91" s="15"/>
    </row>
    <row r="92" spans="1:17" s="16" customFormat="1" ht="22.5" x14ac:dyDescent="0.25">
      <c r="A92" s="51">
        <v>89</v>
      </c>
      <c r="B92" s="55" t="s">
        <v>182</v>
      </c>
      <c r="C92" s="54" t="s">
        <v>106</v>
      </c>
      <c r="D92" s="44">
        <v>1</v>
      </c>
      <c r="E92" s="59">
        <v>210084.03361344538</v>
      </c>
      <c r="F92" s="58">
        <f t="shared" si="6"/>
        <v>39915.966386554624</v>
      </c>
      <c r="G92" s="58">
        <v>250000</v>
      </c>
      <c r="H92" s="59">
        <v>139950</v>
      </c>
      <c r="I92" s="58">
        <f t="shared" si="7"/>
        <v>26590.5</v>
      </c>
      <c r="J92" s="58">
        <f t="shared" si="8"/>
        <v>166540.5</v>
      </c>
      <c r="K92" s="57">
        <v>146948</v>
      </c>
      <c r="L92" s="57">
        <f t="shared" si="9"/>
        <v>27920.12</v>
      </c>
      <c r="M92" s="57">
        <f t="shared" si="10"/>
        <v>174868.12</v>
      </c>
      <c r="N92" s="77">
        <f t="shared" si="11"/>
        <v>193816.24321380208</v>
      </c>
      <c r="O92" s="77">
        <v>193816</v>
      </c>
      <c r="P92" s="15"/>
    </row>
    <row r="93" spans="1:17" s="16" customFormat="1" x14ac:dyDescent="0.25">
      <c r="A93" s="51">
        <v>90</v>
      </c>
      <c r="B93" s="55" t="s">
        <v>183</v>
      </c>
      <c r="C93" s="54" t="s">
        <v>106</v>
      </c>
      <c r="D93" s="44">
        <v>1</v>
      </c>
      <c r="E93" s="59">
        <v>294117.64705882355</v>
      </c>
      <c r="F93" s="58">
        <f t="shared" si="6"/>
        <v>55882.352941176476</v>
      </c>
      <c r="G93" s="58">
        <v>350000</v>
      </c>
      <c r="H93" s="59">
        <v>675750</v>
      </c>
      <c r="I93" s="58">
        <f t="shared" si="7"/>
        <v>128392.5</v>
      </c>
      <c r="J93" s="58">
        <f t="shared" si="8"/>
        <v>804142.5</v>
      </c>
      <c r="K93" s="57">
        <v>709538</v>
      </c>
      <c r="L93" s="57">
        <f t="shared" si="9"/>
        <v>134812.22</v>
      </c>
      <c r="M93" s="57">
        <f t="shared" si="10"/>
        <v>844350.22</v>
      </c>
      <c r="N93" s="77">
        <f t="shared" si="11"/>
        <v>619404.79113528179</v>
      </c>
      <c r="O93" s="77">
        <v>619405</v>
      </c>
      <c r="P93" s="15"/>
    </row>
    <row r="94" spans="1:17" s="5" customFormat="1" ht="63.75" customHeight="1" x14ac:dyDescent="0.25">
      <c r="A94" s="51">
        <v>91</v>
      </c>
      <c r="B94" s="55" t="s">
        <v>183</v>
      </c>
      <c r="C94" s="54" t="s">
        <v>106</v>
      </c>
      <c r="D94" s="44">
        <v>1</v>
      </c>
      <c r="E94" s="59">
        <v>294117.64705882355</v>
      </c>
      <c r="F94" s="58">
        <f t="shared" si="6"/>
        <v>55882.352941176476</v>
      </c>
      <c r="G94" s="58">
        <v>350000</v>
      </c>
      <c r="H94" s="59">
        <v>665750</v>
      </c>
      <c r="I94" s="58">
        <f t="shared" si="7"/>
        <v>126492.5</v>
      </c>
      <c r="J94" s="58">
        <f t="shared" si="8"/>
        <v>792242.5</v>
      </c>
      <c r="K94" s="57">
        <v>699038</v>
      </c>
      <c r="L94" s="57">
        <f t="shared" si="9"/>
        <v>132817.22</v>
      </c>
      <c r="M94" s="57">
        <f t="shared" si="10"/>
        <v>831855.22</v>
      </c>
      <c r="N94" s="77">
        <f t="shared" si="11"/>
        <v>613278.8332686323</v>
      </c>
      <c r="O94" s="77">
        <v>613279</v>
      </c>
      <c r="Q94" s="16"/>
    </row>
    <row r="95" spans="1:17" s="5" customFormat="1" ht="30" customHeight="1" x14ac:dyDescent="0.25">
      <c r="A95" s="52">
        <v>92</v>
      </c>
      <c r="B95" s="55" t="s">
        <v>183</v>
      </c>
      <c r="C95" s="54" t="s">
        <v>106</v>
      </c>
      <c r="D95" s="44">
        <v>1</v>
      </c>
      <c r="E95" s="59">
        <v>294117.64705882355</v>
      </c>
      <c r="F95" s="58">
        <f t="shared" si="6"/>
        <v>55882.352941176476</v>
      </c>
      <c r="G95" s="58">
        <v>350000</v>
      </c>
      <c r="H95" s="59">
        <v>665750</v>
      </c>
      <c r="I95" s="58">
        <f t="shared" si="7"/>
        <v>126492.5</v>
      </c>
      <c r="J95" s="58">
        <f t="shared" si="8"/>
        <v>792242.5</v>
      </c>
      <c r="K95" s="57">
        <v>699038</v>
      </c>
      <c r="L95" s="57">
        <f t="shared" si="9"/>
        <v>132817.22</v>
      </c>
      <c r="M95" s="57">
        <f t="shared" si="10"/>
        <v>831855.22</v>
      </c>
      <c r="N95" s="77">
        <f t="shared" si="11"/>
        <v>613278.8332686323</v>
      </c>
      <c r="O95" s="77">
        <v>613279</v>
      </c>
      <c r="Q95" s="16"/>
    </row>
    <row r="96" spans="1:17" s="5" customFormat="1" ht="66" customHeight="1" thickBot="1" x14ac:dyDescent="0.3">
      <c r="A96" s="28">
        <v>93</v>
      </c>
      <c r="B96" s="55" t="s">
        <v>183</v>
      </c>
      <c r="C96" s="54" t="s">
        <v>106</v>
      </c>
      <c r="D96" s="44">
        <v>1</v>
      </c>
      <c r="E96" s="59">
        <v>294117.64705882355</v>
      </c>
      <c r="F96" s="58">
        <f t="shared" si="6"/>
        <v>55882.352941176476</v>
      </c>
      <c r="G96" s="58">
        <v>350000</v>
      </c>
      <c r="H96" s="59">
        <v>675550</v>
      </c>
      <c r="I96" s="58">
        <f t="shared" si="7"/>
        <v>128354.5</v>
      </c>
      <c r="J96" s="58">
        <f t="shared" si="8"/>
        <v>803904.5</v>
      </c>
      <c r="K96" s="60">
        <v>709328</v>
      </c>
      <c r="L96" s="57">
        <f t="shared" si="9"/>
        <v>134772.32</v>
      </c>
      <c r="M96" s="57">
        <f t="shared" si="10"/>
        <v>844100.32000000007</v>
      </c>
      <c r="N96" s="77">
        <f t="shared" si="11"/>
        <v>619282.56938052375</v>
      </c>
      <c r="O96" s="77">
        <v>619283</v>
      </c>
      <c r="Q96" s="16"/>
    </row>
    <row r="97" spans="1:15" ht="21" customHeight="1" thickBot="1" x14ac:dyDescent="0.3">
      <c r="A97" s="24"/>
      <c r="B97" s="12"/>
      <c r="C97" s="12"/>
      <c r="D97" s="12"/>
      <c r="E97" s="56"/>
      <c r="F97" s="32"/>
      <c r="G97" s="42">
        <f>SUM(G4:G96)</f>
        <v>34300000</v>
      </c>
      <c r="H97" s="56"/>
      <c r="I97" s="32"/>
      <c r="J97" s="42">
        <f>SUM(J4:J96)</f>
        <v>24965838.240000002</v>
      </c>
      <c r="K97" s="8"/>
      <c r="L97" s="8"/>
      <c r="M97" s="43">
        <f>SUM(M4:M96)</f>
        <v>26209514.380000003</v>
      </c>
      <c r="N97" s="78">
        <f>SUM(N4:N96)</f>
        <v>27558776.328352466</v>
      </c>
      <c r="O97" s="78">
        <f>SUM(O4:O96)</f>
        <v>27558775</v>
      </c>
    </row>
    <row r="98" spans="1:15" s="16" customFormat="1" x14ac:dyDescent="0.25">
      <c r="A98" s="24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30"/>
      <c r="O98" s="30"/>
    </row>
    <row r="99" spans="1:15" ht="21.75" customHeight="1" x14ac:dyDescent="0.25">
      <c r="A99" s="24"/>
      <c r="B99" s="1"/>
      <c r="C99" s="1"/>
      <c r="D99" s="1"/>
      <c r="E99" s="32"/>
      <c r="F99" s="32"/>
      <c r="G99" s="12"/>
      <c r="H99" s="32"/>
      <c r="I99" s="32"/>
      <c r="J99" s="81" t="s">
        <v>93</v>
      </c>
      <c r="K99" s="82"/>
      <c r="L99" s="82"/>
      <c r="M99" s="82"/>
      <c r="N99" s="31">
        <f>+N97</f>
        <v>27558776.328352466</v>
      </c>
      <c r="O99" s="31">
        <f>+O97</f>
        <v>27558775</v>
      </c>
    </row>
    <row r="100" spans="1:15" ht="21.75" customHeight="1" x14ac:dyDescent="0.25">
      <c r="A100" s="24"/>
      <c r="B100" s="1"/>
      <c r="C100" s="1"/>
      <c r="D100" s="1"/>
      <c r="E100" s="32"/>
      <c r="F100" s="32"/>
      <c r="G100" s="12"/>
      <c r="H100" s="32"/>
      <c r="I100" s="32"/>
      <c r="J100" s="86" t="s">
        <v>94</v>
      </c>
      <c r="K100" s="86"/>
      <c r="L100" s="86"/>
      <c r="M100" s="86"/>
      <c r="N100" s="31">
        <f>+'Estudio Mercado Mant. Correctiv'!M145</f>
        <v>37906046.525036298</v>
      </c>
      <c r="O100" s="31">
        <f>+'Estudio Mercado Mant. Correctiv'!N145</f>
        <v>37906045</v>
      </c>
    </row>
    <row r="101" spans="1:15" s="3" customFormat="1" ht="21.75" customHeight="1" x14ac:dyDescent="0.2">
      <c r="A101" s="4" t="s">
        <v>6</v>
      </c>
      <c r="B101" s="25" t="s">
        <v>8</v>
      </c>
      <c r="C101" s="13"/>
      <c r="D101" s="13"/>
      <c r="E101" s="32"/>
      <c r="F101" s="32"/>
      <c r="G101" s="13"/>
      <c r="H101" s="32"/>
      <c r="I101" s="32"/>
      <c r="J101" s="81" t="s">
        <v>95</v>
      </c>
      <c r="K101" s="82"/>
      <c r="L101" s="82"/>
      <c r="M101" s="82"/>
      <c r="N101" s="31">
        <f>+N99+N100</f>
        <v>65464822.853388764</v>
      </c>
      <c r="O101" s="31">
        <f>+O99+O100</f>
        <v>65464820</v>
      </c>
    </row>
    <row r="102" spans="1:15" ht="31.5" customHeight="1" x14ac:dyDescent="0.25">
      <c r="A102" s="4">
        <v>1</v>
      </c>
      <c r="B102" s="79" t="s">
        <v>244</v>
      </c>
      <c r="C102" s="33">
        <v>125000000</v>
      </c>
      <c r="D102" s="14"/>
      <c r="E102" s="8"/>
      <c r="F102" s="8"/>
      <c r="G102" s="8"/>
      <c r="H102" s="8"/>
      <c r="I102" s="8"/>
      <c r="J102" s="8"/>
      <c r="K102" s="8"/>
      <c r="L102" s="8"/>
      <c r="M102" s="8"/>
    </row>
    <row r="103" spans="1:15" x14ac:dyDescent="0.25">
      <c r="A103" s="24"/>
      <c r="B103" s="1"/>
      <c r="C103" s="1"/>
      <c r="D103" s="1"/>
      <c r="E103" s="8"/>
      <c r="F103" s="12"/>
      <c r="G103" s="12"/>
      <c r="H103" s="8"/>
      <c r="I103" s="12"/>
      <c r="J103" s="12"/>
      <c r="K103" s="12"/>
      <c r="L103" s="12"/>
      <c r="M103" s="12"/>
    </row>
    <row r="104" spans="1:15" x14ac:dyDescent="0.25">
      <c r="A104" s="24"/>
      <c r="B104" s="1"/>
      <c r="C104" s="1"/>
      <c r="D104" s="1"/>
      <c r="E104" s="8"/>
      <c r="F104" s="12"/>
      <c r="G104" s="12"/>
      <c r="H104" s="8"/>
      <c r="I104" s="12"/>
      <c r="J104" s="12"/>
      <c r="K104" s="12"/>
      <c r="L104" s="12"/>
      <c r="M104" s="12"/>
    </row>
  </sheetData>
  <mergeCells count="8">
    <mergeCell ref="J101:M101"/>
    <mergeCell ref="H2:J2"/>
    <mergeCell ref="A1:M1"/>
    <mergeCell ref="A2:D2"/>
    <mergeCell ref="K2:M2"/>
    <mergeCell ref="J99:M99"/>
    <mergeCell ref="J100:M100"/>
    <mergeCell ref="E2:G2"/>
  </mergeCells>
  <pageMargins left="0.51181102362204722" right="0.51181102362204722" top="0.74803149606299213" bottom="0.74803149606299213" header="0.31496062992125984" footer="0.31496062992125984"/>
  <pageSetup paperSize="14" scale="44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51"/>
  <sheetViews>
    <sheetView tabSelected="1" view="pageBreakPreview" topLeftCell="A50" zoomScale="60" zoomScaleNormal="78" workbookViewId="0">
      <selection activeCell="N7" sqref="N7"/>
    </sheetView>
  </sheetViews>
  <sheetFormatPr baseColWidth="10" defaultRowHeight="15" x14ac:dyDescent="0.25"/>
  <cols>
    <col min="1" max="1" width="5.42578125" style="34" customWidth="1"/>
    <col min="2" max="2" width="43.140625" style="22" customWidth="1"/>
    <col min="3" max="3" width="6.7109375" style="17" customWidth="1"/>
    <col min="4" max="5" width="11.42578125" style="17" customWidth="1"/>
    <col min="6" max="6" width="15" style="17" customWidth="1"/>
    <col min="7" max="8" width="11.42578125" style="17" customWidth="1"/>
    <col min="9" max="9" width="15" style="17" customWidth="1"/>
    <col min="10" max="10" width="11.42578125" style="17" customWidth="1"/>
    <col min="11" max="11" width="10.5703125" style="17" customWidth="1"/>
    <col min="12" max="12" width="14.42578125" style="17" customWidth="1"/>
    <col min="13" max="13" width="14.85546875" style="45" hidden="1" customWidth="1"/>
    <col min="14" max="14" width="18.140625" style="45" customWidth="1"/>
    <col min="15" max="16384" width="11.42578125" style="17"/>
  </cols>
  <sheetData>
    <row r="1" spans="1:14" ht="2.25" customHeight="1" x14ac:dyDescent="0.25"/>
    <row r="2" spans="1:14" ht="18.75" customHeight="1" x14ac:dyDescent="0.25">
      <c r="A2" s="87" t="s">
        <v>107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</row>
    <row r="3" spans="1:14" ht="27" customHeight="1" x14ac:dyDescent="0.25">
      <c r="A3" s="96" t="s">
        <v>92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46"/>
      <c r="N3" s="46"/>
    </row>
    <row r="4" spans="1:14" ht="49.5" customHeight="1" x14ac:dyDescent="0.25">
      <c r="A4" s="93" t="s">
        <v>99</v>
      </c>
      <c r="B4" s="94"/>
      <c r="C4" s="95"/>
      <c r="D4" s="83" t="s">
        <v>243</v>
      </c>
      <c r="E4" s="83"/>
      <c r="F4" s="83"/>
      <c r="G4" s="100" t="s">
        <v>98</v>
      </c>
      <c r="H4" s="101"/>
      <c r="I4" s="102"/>
      <c r="J4" s="83" t="s">
        <v>185</v>
      </c>
      <c r="K4" s="83"/>
      <c r="L4" s="83"/>
      <c r="M4" s="46"/>
      <c r="N4" s="46"/>
    </row>
    <row r="5" spans="1:14" ht="87.75" customHeight="1" thickBot="1" x14ac:dyDescent="0.3">
      <c r="A5" s="18" t="s">
        <v>7</v>
      </c>
      <c r="B5" s="21" t="s">
        <v>9</v>
      </c>
      <c r="C5" s="18" t="s">
        <v>102</v>
      </c>
      <c r="D5" s="35" t="s">
        <v>104</v>
      </c>
      <c r="E5" s="18" t="s">
        <v>105</v>
      </c>
      <c r="F5" s="23" t="s">
        <v>100</v>
      </c>
      <c r="G5" s="35" t="s">
        <v>104</v>
      </c>
      <c r="H5" s="18" t="s">
        <v>105</v>
      </c>
      <c r="I5" s="23" t="s">
        <v>100</v>
      </c>
      <c r="J5" s="35" t="s">
        <v>104</v>
      </c>
      <c r="K5" s="18" t="s">
        <v>105</v>
      </c>
      <c r="L5" s="23" t="s">
        <v>100</v>
      </c>
      <c r="M5" s="47" t="s">
        <v>246</v>
      </c>
      <c r="N5" s="47" t="s">
        <v>246</v>
      </c>
    </row>
    <row r="6" spans="1:14" ht="20.25" customHeight="1" thickBot="1" x14ac:dyDescent="0.3">
      <c r="A6" s="29">
        <v>1</v>
      </c>
      <c r="B6" s="62" t="s">
        <v>186</v>
      </c>
      <c r="C6" s="19">
        <v>1</v>
      </c>
      <c r="D6" s="65">
        <v>25210.084033613446</v>
      </c>
      <c r="E6" s="64">
        <f>D6*19%</f>
        <v>4789.9159663865548</v>
      </c>
      <c r="F6" s="74">
        <v>30000</v>
      </c>
      <c r="G6" s="73">
        <v>32026</v>
      </c>
      <c r="H6" s="64">
        <f>SUM(G6*19%)</f>
        <v>6084.9400000000005</v>
      </c>
      <c r="I6" s="64">
        <v>38111</v>
      </c>
      <c r="J6" s="66">
        <v>336658</v>
      </c>
      <c r="K6" s="64">
        <f>SUM(J6*19%)</f>
        <v>63965.020000000004</v>
      </c>
      <c r="L6" s="64">
        <v>400623</v>
      </c>
      <c r="M6" s="26">
        <f>GEOMEAN(F6,I6,L6)</f>
        <v>77084.872659837711</v>
      </c>
      <c r="N6" s="26">
        <v>77085</v>
      </c>
    </row>
    <row r="7" spans="1:14" ht="20.25" customHeight="1" thickBot="1" x14ac:dyDescent="0.3">
      <c r="A7" s="29">
        <v>2</v>
      </c>
      <c r="B7" s="63" t="s">
        <v>25</v>
      </c>
      <c r="C7" s="19">
        <v>1</v>
      </c>
      <c r="D7" s="65">
        <v>630252.10084033618</v>
      </c>
      <c r="E7" s="64">
        <f t="shared" ref="E7:E70" si="0">D7*19%</f>
        <v>119747.89915966388</v>
      </c>
      <c r="F7" s="74">
        <v>750000</v>
      </c>
      <c r="G7" s="73">
        <v>506710</v>
      </c>
      <c r="H7" s="64">
        <f t="shared" ref="H7:H70" si="1">SUM(G7*19%)</f>
        <v>96274.9</v>
      </c>
      <c r="I7" s="64">
        <v>602985</v>
      </c>
      <c r="J7" s="66">
        <v>532045</v>
      </c>
      <c r="K7" s="64">
        <f t="shared" ref="K7:K70" si="2">SUM(J7*19%)</f>
        <v>101088.55</v>
      </c>
      <c r="L7" s="64">
        <v>633134</v>
      </c>
      <c r="M7" s="26">
        <f t="shared" ref="M7:M70" si="3">GEOMEAN(F7,I7,L7)</f>
        <v>659104.79238943814</v>
      </c>
      <c r="N7" s="26">
        <v>659105</v>
      </c>
    </row>
    <row r="8" spans="1:14" ht="20.25" customHeight="1" thickBot="1" x14ac:dyDescent="0.3">
      <c r="A8" s="29">
        <v>3</v>
      </c>
      <c r="B8" s="63" t="s">
        <v>18</v>
      </c>
      <c r="C8" s="19">
        <v>1</v>
      </c>
      <c r="D8" s="65">
        <v>294117.64705882355</v>
      </c>
      <c r="E8" s="64">
        <f t="shared" si="0"/>
        <v>55882.352941176476</v>
      </c>
      <c r="F8" s="74">
        <v>350000</v>
      </c>
      <c r="G8" s="73">
        <v>136504</v>
      </c>
      <c r="H8" s="64">
        <f t="shared" si="1"/>
        <v>25935.760000000002</v>
      </c>
      <c r="I8" s="64">
        <v>162440</v>
      </c>
      <c r="J8" s="66">
        <v>143329</v>
      </c>
      <c r="K8" s="64">
        <f t="shared" si="2"/>
        <v>27232.510000000002</v>
      </c>
      <c r="L8" s="64">
        <v>170562</v>
      </c>
      <c r="M8" s="26">
        <f>GEOMEAN(F8,I8,L8)</f>
        <v>213246.10219338795</v>
      </c>
      <c r="N8" s="26">
        <v>213246</v>
      </c>
    </row>
    <row r="9" spans="1:14" ht="20.25" customHeight="1" thickBot="1" x14ac:dyDescent="0.3">
      <c r="A9" s="29">
        <v>4</v>
      </c>
      <c r="B9" s="63" t="s">
        <v>13</v>
      </c>
      <c r="C9" s="19">
        <v>1</v>
      </c>
      <c r="D9" s="65">
        <v>252100.84033613445</v>
      </c>
      <c r="E9" s="64">
        <f t="shared" si="0"/>
        <v>47899.159663865546</v>
      </c>
      <c r="F9" s="74">
        <v>300000</v>
      </c>
      <c r="G9" s="73">
        <v>90704</v>
      </c>
      <c r="H9" s="64">
        <f t="shared" si="1"/>
        <v>17233.759999999998</v>
      </c>
      <c r="I9" s="64">
        <v>107938</v>
      </c>
      <c r="J9" s="66">
        <v>95239</v>
      </c>
      <c r="K9" s="64">
        <f t="shared" si="2"/>
        <v>18095.41</v>
      </c>
      <c r="L9" s="64">
        <v>113334</v>
      </c>
      <c r="M9" s="26">
        <f t="shared" si="3"/>
        <v>154247.67011165587</v>
      </c>
      <c r="N9" s="26">
        <v>154248</v>
      </c>
    </row>
    <row r="10" spans="1:14" ht="20.25" customHeight="1" thickBot="1" x14ac:dyDescent="0.3">
      <c r="A10" s="29">
        <v>5</v>
      </c>
      <c r="B10" s="63" t="s">
        <v>19</v>
      </c>
      <c r="C10" s="19">
        <v>1</v>
      </c>
      <c r="D10" s="65">
        <v>294117.64705882355</v>
      </c>
      <c r="E10" s="64">
        <f t="shared" si="0"/>
        <v>55882.352941176476</v>
      </c>
      <c r="F10" s="74">
        <v>350000</v>
      </c>
      <c r="G10" s="73">
        <v>156660</v>
      </c>
      <c r="H10" s="64">
        <f t="shared" si="1"/>
        <v>29765.4</v>
      </c>
      <c r="I10" s="64">
        <v>186425</v>
      </c>
      <c r="J10" s="66">
        <v>164493</v>
      </c>
      <c r="K10" s="64">
        <f t="shared" si="2"/>
        <v>31253.670000000002</v>
      </c>
      <c r="L10" s="64">
        <v>195747</v>
      </c>
      <c r="M10" s="26">
        <f t="shared" si="3"/>
        <v>233752.2340755144</v>
      </c>
      <c r="N10" s="26">
        <v>233752</v>
      </c>
    </row>
    <row r="11" spans="1:14" ht="20.25" customHeight="1" thickBot="1" x14ac:dyDescent="0.3">
      <c r="A11" s="29">
        <v>6</v>
      </c>
      <c r="B11" s="63" t="s">
        <v>20</v>
      </c>
      <c r="C11" s="19">
        <v>1</v>
      </c>
      <c r="D11" s="65">
        <v>252100.84033613445</v>
      </c>
      <c r="E11" s="64">
        <f t="shared" si="0"/>
        <v>47899.159663865546</v>
      </c>
      <c r="F11" s="74">
        <v>300000</v>
      </c>
      <c r="G11" s="73">
        <v>165954</v>
      </c>
      <c r="H11" s="64">
        <f t="shared" si="1"/>
        <v>31531.260000000002</v>
      </c>
      <c r="I11" s="64">
        <v>197485</v>
      </c>
      <c r="J11" s="66">
        <v>174252</v>
      </c>
      <c r="K11" s="64">
        <f t="shared" si="2"/>
        <v>33107.879999999997</v>
      </c>
      <c r="L11" s="64">
        <v>207360</v>
      </c>
      <c r="M11" s="26">
        <f t="shared" si="3"/>
        <v>230742.0700095495</v>
      </c>
      <c r="N11" s="26">
        <v>230742</v>
      </c>
    </row>
    <row r="12" spans="1:14" ht="20.25" customHeight="1" thickBot="1" x14ac:dyDescent="0.3">
      <c r="A12" s="29">
        <v>7</v>
      </c>
      <c r="B12" s="63" t="s">
        <v>10</v>
      </c>
      <c r="C12" s="19">
        <v>1</v>
      </c>
      <c r="D12" s="65">
        <v>252100.84033613445</v>
      </c>
      <c r="E12" s="64">
        <f t="shared" si="0"/>
        <v>47899.159663865546</v>
      </c>
      <c r="F12" s="74">
        <v>300000</v>
      </c>
      <c r="G12" s="73">
        <v>76146</v>
      </c>
      <c r="H12" s="64">
        <f t="shared" si="1"/>
        <v>14467.74</v>
      </c>
      <c r="I12" s="64">
        <v>90614</v>
      </c>
      <c r="J12" s="66">
        <v>79954</v>
      </c>
      <c r="K12" s="64">
        <f t="shared" si="2"/>
        <v>15191.26</v>
      </c>
      <c r="L12" s="64">
        <v>95145</v>
      </c>
      <c r="M12" s="26">
        <f t="shared" si="3"/>
        <v>137267.43202796584</v>
      </c>
      <c r="N12" s="26">
        <v>137267</v>
      </c>
    </row>
    <row r="13" spans="1:14" ht="20.25" customHeight="1" thickBot="1" x14ac:dyDescent="0.3">
      <c r="A13" s="29">
        <v>8</v>
      </c>
      <c r="B13" s="63" t="s">
        <v>11</v>
      </c>
      <c r="C13" s="19">
        <v>1</v>
      </c>
      <c r="D13" s="65">
        <v>252100.84033613445</v>
      </c>
      <c r="E13" s="64">
        <f t="shared" si="0"/>
        <v>47899.159663865546</v>
      </c>
      <c r="F13" s="74">
        <v>300000</v>
      </c>
      <c r="G13" s="73">
        <v>78722</v>
      </c>
      <c r="H13" s="64">
        <f t="shared" si="1"/>
        <v>14957.18</v>
      </c>
      <c r="I13" s="64">
        <v>93679</v>
      </c>
      <c r="J13" s="66">
        <v>82658</v>
      </c>
      <c r="K13" s="64">
        <f t="shared" si="2"/>
        <v>15705.02</v>
      </c>
      <c r="L13" s="64">
        <v>98363</v>
      </c>
      <c r="M13" s="26">
        <f t="shared" si="3"/>
        <v>140345.47743045204</v>
      </c>
      <c r="N13" s="26">
        <v>140345</v>
      </c>
    </row>
    <row r="14" spans="1:14" ht="20.25" customHeight="1" thickBot="1" x14ac:dyDescent="0.3">
      <c r="A14" s="29">
        <v>9</v>
      </c>
      <c r="B14" s="63" t="s">
        <v>12</v>
      </c>
      <c r="C14" s="19">
        <v>1</v>
      </c>
      <c r="D14" s="65">
        <v>252100.84033613445</v>
      </c>
      <c r="E14" s="64">
        <f t="shared" si="0"/>
        <v>47899.159663865546</v>
      </c>
      <c r="F14" s="74">
        <v>300000</v>
      </c>
      <c r="G14" s="73">
        <v>79170</v>
      </c>
      <c r="H14" s="64">
        <f t="shared" si="1"/>
        <v>15042.3</v>
      </c>
      <c r="I14" s="64">
        <v>94212</v>
      </c>
      <c r="J14" s="66">
        <v>83128</v>
      </c>
      <c r="K14" s="64">
        <f t="shared" si="2"/>
        <v>15794.32</v>
      </c>
      <c r="L14" s="64">
        <v>98922</v>
      </c>
      <c r="M14" s="26">
        <f t="shared" si="3"/>
        <v>140877.00891002445</v>
      </c>
      <c r="N14" s="26">
        <v>140877</v>
      </c>
    </row>
    <row r="15" spans="1:14" ht="20.25" customHeight="1" thickBot="1" x14ac:dyDescent="0.3">
      <c r="A15" s="29">
        <v>10</v>
      </c>
      <c r="B15" s="63" t="s">
        <v>14</v>
      </c>
      <c r="C15" s="19">
        <v>1</v>
      </c>
      <c r="D15" s="65">
        <v>268907.56302521011</v>
      </c>
      <c r="E15" s="64">
        <f t="shared" si="0"/>
        <v>51092.436974789918</v>
      </c>
      <c r="F15" s="74">
        <v>320000</v>
      </c>
      <c r="G15" s="73">
        <v>90032</v>
      </c>
      <c r="H15" s="64">
        <f t="shared" si="1"/>
        <v>17106.080000000002</v>
      </c>
      <c r="I15" s="64">
        <v>107138</v>
      </c>
      <c r="J15" s="66">
        <v>94534</v>
      </c>
      <c r="K15" s="64">
        <f t="shared" si="2"/>
        <v>17961.46</v>
      </c>
      <c r="L15" s="64">
        <v>112495</v>
      </c>
      <c r="M15" s="26">
        <f t="shared" si="3"/>
        <v>156822.69433250625</v>
      </c>
      <c r="N15" s="26">
        <v>156823</v>
      </c>
    </row>
    <row r="16" spans="1:14" ht="20.25" customHeight="1" thickBot="1" x14ac:dyDescent="0.3">
      <c r="A16" s="29">
        <v>11</v>
      </c>
      <c r="B16" s="63" t="s">
        <v>15</v>
      </c>
      <c r="C16" s="19">
        <v>1</v>
      </c>
      <c r="D16" s="65">
        <v>277310.92436974793</v>
      </c>
      <c r="E16" s="64">
        <f t="shared" si="0"/>
        <v>52689.075630252104</v>
      </c>
      <c r="F16" s="74">
        <v>330000</v>
      </c>
      <c r="G16" s="73">
        <v>104925</v>
      </c>
      <c r="H16" s="64">
        <f t="shared" si="1"/>
        <v>19935.75</v>
      </c>
      <c r="I16" s="64">
        <v>124861</v>
      </c>
      <c r="J16" s="66">
        <v>110172</v>
      </c>
      <c r="K16" s="64">
        <f t="shared" si="2"/>
        <v>20932.68</v>
      </c>
      <c r="L16" s="64">
        <v>131105</v>
      </c>
      <c r="M16" s="26">
        <f t="shared" si="3"/>
        <v>175463.45143736899</v>
      </c>
      <c r="N16" s="26">
        <v>175463</v>
      </c>
    </row>
    <row r="17" spans="1:14" ht="20.25" customHeight="1" thickBot="1" x14ac:dyDescent="0.3">
      <c r="A17" s="29">
        <v>12</v>
      </c>
      <c r="B17" s="63" t="s">
        <v>16</v>
      </c>
      <c r="C17" s="19">
        <v>1</v>
      </c>
      <c r="D17" s="65">
        <v>277310.92436974793</v>
      </c>
      <c r="E17" s="64">
        <f t="shared" si="0"/>
        <v>52689.075630252104</v>
      </c>
      <c r="F17" s="74">
        <v>330000</v>
      </c>
      <c r="G17" s="73">
        <v>100894</v>
      </c>
      <c r="H17" s="64">
        <f t="shared" si="1"/>
        <v>19169.86</v>
      </c>
      <c r="I17" s="64">
        <v>120064</v>
      </c>
      <c r="J17" s="66">
        <v>105939</v>
      </c>
      <c r="K17" s="64">
        <f t="shared" si="2"/>
        <v>20128.41</v>
      </c>
      <c r="L17" s="64">
        <v>126067</v>
      </c>
      <c r="M17" s="26">
        <f t="shared" si="3"/>
        <v>170939.61520577603</v>
      </c>
      <c r="N17" s="26">
        <v>170940</v>
      </c>
    </row>
    <row r="18" spans="1:14" ht="20.25" customHeight="1" thickBot="1" x14ac:dyDescent="0.3">
      <c r="A18" s="29">
        <v>13</v>
      </c>
      <c r="B18" s="63" t="s">
        <v>17</v>
      </c>
      <c r="C18" s="19">
        <v>1</v>
      </c>
      <c r="D18" s="65">
        <v>294117.64705882355</v>
      </c>
      <c r="E18" s="64">
        <f t="shared" si="0"/>
        <v>55882.352941176476</v>
      </c>
      <c r="F18" s="74">
        <v>350000</v>
      </c>
      <c r="G18" s="73">
        <v>128217</v>
      </c>
      <c r="H18" s="64">
        <f t="shared" si="1"/>
        <v>24361.23</v>
      </c>
      <c r="I18" s="64">
        <v>152578</v>
      </c>
      <c r="J18" s="66">
        <v>134628</v>
      </c>
      <c r="K18" s="64">
        <f t="shared" si="2"/>
        <v>25579.32</v>
      </c>
      <c r="L18" s="64">
        <v>160207</v>
      </c>
      <c r="M18" s="26">
        <f t="shared" si="3"/>
        <v>204525.35260433075</v>
      </c>
      <c r="N18" s="26">
        <v>204525</v>
      </c>
    </row>
    <row r="19" spans="1:14" ht="20.25" customHeight="1" thickBot="1" x14ac:dyDescent="0.3">
      <c r="A19" s="29">
        <v>14</v>
      </c>
      <c r="B19" s="63" t="s">
        <v>21</v>
      </c>
      <c r="C19" s="19">
        <v>1</v>
      </c>
      <c r="D19" s="65">
        <v>210084.03361344538</v>
      </c>
      <c r="E19" s="64">
        <f t="shared" si="0"/>
        <v>39915.966386554624</v>
      </c>
      <c r="F19" s="74">
        <v>250000</v>
      </c>
      <c r="G19" s="73">
        <v>239525</v>
      </c>
      <c r="H19" s="64">
        <f t="shared" si="1"/>
        <v>45509.75</v>
      </c>
      <c r="I19" s="64">
        <v>285035</v>
      </c>
      <c r="J19" s="66">
        <v>251501</v>
      </c>
      <c r="K19" s="64">
        <f t="shared" si="2"/>
        <v>47785.19</v>
      </c>
      <c r="L19" s="64">
        <v>299286</v>
      </c>
      <c r="M19" s="26">
        <f t="shared" si="3"/>
        <v>277315.96163453627</v>
      </c>
      <c r="N19" s="26">
        <v>277316</v>
      </c>
    </row>
    <row r="20" spans="1:14" ht="20.25" customHeight="1" thickBot="1" x14ac:dyDescent="0.3">
      <c r="A20" s="29">
        <v>15</v>
      </c>
      <c r="B20" s="63" t="s">
        <v>22</v>
      </c>
      <c r="C20" s="19">
        <v>1</v>
      </c>
      <c r="D20" s="65">
        <v>235294.11764705883</v>
      </c>
      <c r="E20" s="64">
        <f t="shared" si="0"/>
        <v>44705.882352941175</v>
      </c>
      <c r="F20" s="75">
        <v>280000</v>
      </c>
      <c r="G20" s="65">
        <v>442769</v>
      </c>
      <c r="H20" s="64">
        <f t="shared" si="1"/>
        <v>84126.11</v>
      </c>
      <c r="I20" s="64">
        <v>526895</v>
      </c>
      <c r="J20" s="66">
        <v>464907</v>
      </c>
      <c r="K20" s="64">
        <f t="shared" si="2"/>
        <v>88332.33</v>
      </c>
      <c r="L20" s="64">
        <v>553239</v>
      </c>
      <c r="M20" s="26">
        <f t="shared" si="3"/>
        <v>433775.44644588983</v>
      </c>
      <c r="N20" s="26">
        <v>433775</v>
      </c>
    </row>
    <row r="21" spans="1:14" ht="20.25" customHeight="1" thickBot="1" x14ac:dyDescent="0.3">
      <c r="A21" s="29">
        <v>16</v>
      </c>
      <c r="B21" s="63" t="s">
        <v>23</v>
      </c>
      <c r="C21" s="19">
        <v>1</v>
      </c>
      <c r="D21" s="65">
        <v>235294.11764705883</v>
      </c>
      <c r="E21" s="64">
        <f t="shared" si="0"/>
        <v>44705.882352941175</v>
      </c>
      <c r="F21" s="76">
        <v>280000</v>
      </c>
      <c r="G21" s="65">
        <v>395177</v>
      </c>
      <c r="H21" s="64">
        <f t="shared" si="1"/>
        <v>75083.63</v>
      </c>
      <c r="I21" s="64">
        <v>470261</v>
      </c>
      <c r="J21" s="66">
        <v>414936</v>
      </c>
      <c r="K21" s="64">
        <f t="shared" si="2"/>
        <v>78837.84</v>
      </c>
      <c r="L21" s="64">
        <v>493774</v>
      </c>
      <c r="M21" s="26">
        <f t="shared" si="3"/>
        <v>402107.09629780933</v>
      </c>
      <c r="N21" s="26">
        <v>402107</v>
      </c>
    </row>
    <row r="22" spans="1:14" ht="20.25" customHeight="1" thickBot="1" x14ac:dyDescent="0.3">
      <c r="A22" s="29">
        <v>17</v>
      </c>
      <c r="B22" s="63" t="s">
        <v>24</v>
      </c>
      <c r="C22" s="19">
        <v>1</v>
      </c>
      <c r="D22" s="65">
        <v>235294.11764705883</v>
      </c>
      <c r="E22" s="64">
        <f t="shared" si="0"/>
        <v>44705.882352941175</v>
      </c>
      <c r="F22" s="76">
        <v>280000</v>
      </c>
      <c r="G22" s="65">
        <v>446800</v>
      </c>
      <c r="H22" s="64">
        <f t="shared" si="1"/>
        <v>84892</v>
      </c>
      <c r="I22" s="64">
        <v>531692</v>
      </c>
      <c r="J22" s="66">
        <v>469140</v>
      </c>
      <c r="K22" s="64">
        <f t="shared" si="2"/>
        <v>89136.6</v>
      </c>
      <c r="L22" s="64">
        <v>558277</v>
      </c>
      <c r="M22" s="26">
        <f t="shared" si="3"/>
        <v>436404.57794574386</v>
      </c>
      <c r="N22" s="26">
        <v>436405</v>
      </c>
    </row>
    <row r="23" spans="1:14" ht="27" customHeight="1" thickBot="1" x14ac:dyDescent="0.3">
      <c r="A23" s="29">
        <v>18</v>
      </c>
      <c r="B23" s="63" t="s">
        <v>187</v>
      </c>
      <c r="C23" s="19">
        <v>1</v>
      </c>
      <c r="D23" s="65">
        <v>12605.042016806723</v>
      </c>
      <c r="E23" s="64">
        <f t="shared" si="0"/>
        <v>2394.9579831932774</v>
      </c>
      <c r="F23" s="64">
        <v>15000</v>
      </c>
      <c r="G23" s="65">
        <v>41993</v>
      </c>
      <c r="H23" s="64">
        <f t="shared" si="1"/>
        <v>7978.67</v>
      </c>
      <c r="I23" s="64">
        <v>49972</v>
      </c>
      <c r="J23" s="66">
        <v>44092</v>
      </c>
      <c r="K23" s="64">
        <f t="shared" si="2"/>
        <v>8377.48</v>
      </c>
      <c r="L23" s="64">
        <v>52469</v>
      </c>
      <c r="M23" s="26">
        <f t="shared" si="3"/>
        <v>34007.412749368414</v>
      </c>
      <c r="N23" s="26">
        <v>34007</v>
      </c>
    </row>
    <row r="24" spans="1:14" ht="20.25" customHeight="1" thickBot="1" x14ac:dyDescent="0.3">
      <c r="A24" s="29">
        <v>19</v>
      </c>
      <c r="B24" s="63" t="s">
        <v>188</v>
      </c>
      <c r="C24" s="19">
        <v>1</v>
      </c>
      <c r="D24" s="65">
        <v>8403.361344537816</v>
      </c>
      <c r="E24" s="64">
        <f t="shared" si="0"/>
        <v>1596.6386554621849</v>
      </c>
      <c r="F24" s="64">
        <v>10000</v>
      </c>
      <c r="G24" s="65">
        <v>7391</v>
      </c>
      <c r="H24" s="64">
        <f t="shared" si="1"/>
        <v>1404.29</v>
      </c>
      <c r="I24" s="64">
        <v>8795</v>
      </c>
      <c r="J24" s="66">
        <v>7760</v>
      </c>
      <c r="K24" s="64">
        <f t="shared" si="2"/>
        <v>1474.4</v>
      </c>
      <c r="L24" s="64">
        <v>9234</v>
      </c>
      <c r="M24" s="26">
        <f t="shared" si="3"/>
        <v>9329.86238566268</v>
      </c>
      <c r="N24" s="26">
        <v>9330</v>
      </c>
    </row>
    <row r="25" spans="1:14" ht="20.25" customHeight="1" thickBot="1" x14ac:dyDescent="0.3">
      <c r="A25" s="29">
        <v>20</v>
      </c>
      <c r="B25" s="63" t="s">
        <v>189</v>
      </c>
      <c r="C25" s="19">
        <v>1</v>
      </c>
      <c r="D25" s="65">
        <v>378151.26050420169</v>
      </c>
      <c r="E25" s="64">
        <f t="shared" si="0"/>
        <v>71848.73949579832</v>
      </c>
      <c r="F25" s="64">
        <v>450000</v>
      </c>
      <c r="G25" s="65">
        <v>115003</v>
      </c>
      <c r="H25" s="64">
        <f t="shared" si="1"/>
        <v>21850.57</v>
      </c>
      <c r="I25" s="64">
        <v>136854</v>
      </c>
      <c r="J25" s="66">
        <v>120754</v>
      </c>
      <c r="K25" s="64">
        <f t="shared" si="2"/>
        <v>22943.260000000002</v>
      </c>
      <c r="L25" s="64">
        <v>143697</v>
      </c>
      <c r="M25" s="26">
        <f t="shared" si="3"/>
        <v>206842.2421827873</v>
      </c>
      <c r="N25" s="26">
        <v>206842</v>
      </c>
    </row>
    <row r="26" spans="1:14" ht="20.25" customHeight="1" thickBot="1" x14ac:dyDescent="0.3">
      <c r="A26" s="29">
        <v>21</v>
      </c>
      <c r="B26" s="63" t="s">
        <v>190</v>
      </c>
      <c r="C26" s="19">
        <v>1</v>
      </c>
      <c r="D26" s="65">
        <v>75630.252100840342</v>
      </c>
      <c r="E26" s="64">
        <f t="shared" si="0"/>
        <v>14369.747899159665</v>
      </c>
      <c r="F26" s="64">
        <v>90000</v>
      </c>
      <c r="G26" s="65">
        <v>82305</v>
      </c>
      <c r="H26" s="64">
        <f t="shared" si="1"/>
        <v>15637.95</v>
      </c>
      <c r="I26" s="64">
        <v>97943</v>
      </c>
      <c r="J26" s="66">
        <v>86421</v>
      </c>
      <c r="K26" s="64">
        <f t="shared" si="2"/>
        <v>16419.990000000002</v>
      </c>
      <c r="L26" s="64">
        <v>102841</v>
      </c>
      <c r="M26" s="26">
        <f t="shared" si="3"/>
        <v>96781.883009731115</v>
      </c>
      <c r="N26" s="26">
        <v>96782</v>
      </c>
    </row>
    <row r="27" spans="1:14" ht="20.25" customHeight="1" thickBot="1" x14ac:dyDescent="0.3">
      <c r="A27" s="29">
        <v>22</v>
      </c>
      <c r="B27" s="63" t="s">
        <v>191</v>
      </c>
      <c r="C27" s="19">
        <v>1</v>
      </c>
      <c r="D27" s="65">
        <v>336134.45378151262</v>
      </c>
      <c r="E27" s="64">
        <f t="shared" si="0"/>
        <v>63865.546218487398</v>
      </c>
      <c r="F27" s="64">
        <v>400000</v>
      </c>
      <c r="G27" s="65">
        <v>180176</v>
      </c>
      <c r="H27" s="64">
        <f t="shared" si="1"/>
        <v>34233.440000000002</v>
      </c>
      <c r="I27" s="64">
        <v>214409</v>
      </c>
      <c r="J27" s="66">
        <v>189185</v>
      </c>
      <c r="K27" s="64">
        <f t="shared" si="2"/>
        <v>35945.15</v>
      </c>
      <c r="L27" s="64">
        <v>225130</v>
      </c>
      <c r="M27" s="26">
        <f t="shared" si="3"/>
        <v>268274.12763629516</v>
      </c>
      <c r="N27" s="26">
        <v>268274</v>
      </c>
    </row>
    <row r="28" spans="1:14" ht="20.25" customHeight="1" thickBot="1" x14ac:dyDescent="0.3">
      <c r="A28" s="29">
        <v>23</v>
      </c>
      <c r="B28" s="63" t="s">
        <v>192</v>
      </c>
      <c r="C28" s="19">
        <v>1</v>
      </c>
      <c r="D28" s="65">
        <v>344537.81512605044</v>
      </c>
      <c r="E28" s="64">
        <f t="shared" si="0"/>
        <v>65462.184873949584</v>
      </c>
      <c r="F28" s="64">
        <v>410000</v>
      </c>
      <c r="G28" s="65">
        <v>164275</v>
      </c>
      <c r="H28" s="64">
        <f t="shared" si="1"/>
        <v>31212.25</v>
      </c>
      <c r="I28" s="64">
        <v>195487</v>
      </c>
      <c r="J28" s="66">
        <v>172488</v>
      </c>
      <c r="K28" s="64">
        <f t="shared" si="2"/>
        <v>32772.720000000001</v>
      </c>
      <c r="L28" s="64">
        <v>205261</v>
      </c>
      <c r="M28" s="26">
        <f t="shared" si="3"/>
        <v>254333.00719136323</v>
      </c>
      <c r="N28" s="26">
        <v>254333</v>
      </c>
    </row>
    <row r="29" spans="1:14" ht="20.25" customHeight="1" thickBot="1" x14ac:dyDescent="0.3">
      <c r="A29" s="29">
        <v>24</v>
      </c>
      <c r="B29" s="63" t="s">
        <v>193</v>
      </c>
      <c r="C29" s="19">
        <v>1</v>
      </c>
      <c r="D29" s="65">
        <v>352941.17647058825</v>
      </c>
      <c r="E29" s="64">
        <f t="shared" si="0"/>
        <v>67058.823529411762</v>
      </c>
      <c r="F29" s="64">
        <v>420000</v>
      </c>
      <c r="G29" s="65">
        <v>188910</v>
      </c>
      <c r="H29" s="64">
        <f t="shared" si="1"/>
        <v>35892.9</v>
      </c>
      <c r="I29" s="64">
        <v>224803</v>
      </c>
      <c r="J29" s="66">
        <v>198356</v>
      </c>
      <c r="K29" s="64">
        <f t="shared" si="2"/>
        <v>37687.64</v>
      </c>
      <c r="L29" s="64">
        <v>236044</v>
      </c>
      <c r="M29" s="26">
        <f t="shared" si="3"/>
        <v>281415.56829361327</v>
      </c>
      <c r="N29" s="26">
        <v>281416</v>
      </c>
    </row>
    <row r="30" spans="1:14" ht="20.25" customHeight="1" thickBot="1" x14ac:dyDescent="0.3">
      <c r="A30" s="29">
        <v>25</v>
      </c>
      <c r="B30" s="63" t="s">
        <v>194</v>
      </c>
      <c r="C30" s="19">
        <v>1</v>
      </c>
      <c r="D30" s="65">
        <v>1008403.3613445378</v>
      </c>
      <c r="E30" s="64">
        <f t="shared" si="0"/>
        <v>191596.63865546219</v>
      </c>
      <c r="F30" s="64">
        <v>1200000</v>
      </c>
      <c r="G30" s="65">
        <v>146582</v>
      </c>
      <c r="H30" s="64">
        <f t="shared" si="1"/>
        <v>27850.58</v>
      </c>
      <c r="I30" s="64">
        <v>174433</v>
      </c>
      <c r="J30" s="66">
        <v>153911</v>
      </c>
      <c r="K30" s="64">
        <f t="shared" si="2"/>
        <v>29243.09</v>
      </c>
      <c r="L30" s="64">
        <v>183154</v>
      </c>
      <c r="M30" s="26">
        <f t="shared" si="3"/>
        <v>337190.5810294965</v>
      </c>
      <c r="N30" s="26">
        <v>337191</v>
      </c>
    </row>
    <row r="31" spans="1:14" ht="24.75" customHeight="1" thickBot="1" x14ac:dyDescent="0.3">
      <c r="A31" s="29">
        <v>26</v>
      </c>
      <c r="B31" s="63" t="s">
        <v>195</v>
      </c>
      <c r="C31" s="19">
        <v>1</v>
      </c>
      <c r="D31" s="65">
        <v>1092436.9747899161</v>
      </c>
      <c r="E31" s="64">
        <f t="shared" si="0"/>
        <v>207563.02521008404</v>
      </c>
      <c r="F31" s="64">
        <v>1300000</v>
      </c>
      <c r="G31" s="65">
        <v>244452</v>
      </c>
      <c r="H31" s="64">
        <f t="shared" si="1"/>
        <v>46445.88</v>
      </c>
      <c r="I31" s="64">
        <v>290898</v>
      </c>
      <c r="J31" s="66">
        <v>256675</v>
      </c>
      <c r="K31" s="64">
        <f t="shared" si="2"/>
        <v>48768.25</v>
      </c>
      <c r="L31" s="64">
        <v>305443</v>
      </c>
      <c r="M31" s="26">
        <f t="shared" si="3"/>
        <v>487010.23462195433</v>
      </c>
      <c r="N31" s="26">
        <v>487010</v>
      </c>
    </row>
    <row r="32" spans="1:14" ht="25.5" customHeight="1" thickBot="1" x14ac:dyDescent="0.3">
      <c r="A32" s="29">
        <v>27</v>
      </c>
      <c r="B32" s="63" t="s">
        <v>196</v>
      </c>
      <c r="C32" s="19">
        <v>1</v>
      </c>
      <c r="D32" s="65">
        <v>1176470.5882352942</v>
      </c>
      <c r="E32" s="64">
        <f t="shared" si="0"/>
        <v>223529.4117647059</v>
      </c>
      <c r="F32" s="64">
        <v>1400000</v>
      </c>
      <c r="G32" s="65">
        <v>262369</v>
      </c>
      <c r="H32" s="64">
        <f t="shared" si="1"/>
        <v>49850.11</v>
      </c>
      <c r="I32" s="64">
        <v>312219</v>
      </c>
      <c r="J32" s="66">
        <v>275488</v>
      </c>
      <c r="K32" s="64">
        <f t="shared" si="2"/>
        <v>52342.720000000001</v>
      </c>
      <c r="L32" s="64">
        <v>327831</v>
      </c>
      <c r="M32" s="26">
        <f t="shared" si="3"/>
        <v>523294.04694173927</v>
      </c>
      <c r="N32" s="26">
        <v>523294</v>
      </c>
    </row>
    <row r="33" spans="1:14" ht="20.25" customHeight="1" thickBot="1" x14ac:dyDescent="0.3">
      <c r="A33" s="29">
        <v>28</v>
      </c>
      <c r="B33" s="63" t="s">
        <v>197</v>
      </c>
      <c r="C33" s="19">
        <v>1</v>
      </c>
      <c r="D33" s="65">
        <v>67226.890756302528</v>
      </c>
      <c r="E33" s="64">
        <f t="shared" si="0"/>
        <v>12773.10924369748</v>
      </c>
      <c r="F33" s="64">
        <v>80000</v>
      </c>
      <c r="G33" s="65">
        <v>70323</v>
      </c>
      <c r="H33" s="64">
        <f t="shared" si="1"/>
        <v>13361.37</v>
      </c>
      <c r="I33" s="64">
        <v>83684</v>
      </c>
      <c r="J33" s="66">
        <v>73840</v>
      </c>
      <c r="K33" s="64">
        <f t="shared" si="2"/>
        <v>14029.6</v>
      </c>
      <c r="L33" s="64">
        <v>87870</v>
      </c>
      <c r="M33" s="26">
        <f t="shared" si="3"/>
        <v>83789.7731703717</v>
      </c>
      <c r="N33" s="26">
        <v>83790</v>
      </c>
    </row>
    <row r="34" spans="1:14" ht="20.25" customHeight="1" thickBot="1" x14ac:dyDescent="0.3">
      <c r="A34" s="29">
        <v>29</v>
      </c>
      <c r="B34" s="63" t="s">
        <v>198</v>
      </c>
      <c r="C34" s="19">
        <v>1</v>
      </c>
      <c r="D34" s="65">
        <v>67226.890756302528</v>
      </c>
      <c r="E34" s="64">
        <f t="shared" si="0"/>
        <v>12773.10924369748</v>
      </c>
      <c r="F34" s="64">
        <v>80000</v>
      </c>
      <c r="G34" s="65">
        <v>93727</v>
      </c>
      <c r="H34" s="64">
        <f t="shared" si="1"/>
        <v>17808.13</v>
      </c>
      <c r="I34" s="64">
        <v>111535</v>
      </c>
      <c r="J34" s="66">
        <v>98414</v>
      </c>
      <c r="K34" s="64">
        <f t="shared" si="2"/>
        <v>18698.66</v>
      </c>
      <c r="L34" s="64">
        <v>117113</v>
      </c>
      <c r="M34" s="26">
        <f t="shared" si="3"/>
        <v>101477.26529077785</v>
      </c>
      <c r="N34" s="26">
        <v>101477</v>
      </c>
    </row>
    <row r="35" spans="1:14" ht="20.25" customHeight="1" thickBot="1" x14ac:dyDescent="0.3">
      <c r="A35" s="29">
        <v>30</v>
      </c>
      <c r="B35" s="63" t="s">
        <v>199</v>
      </c>
      <c r="C35" s="19">
        <v>1</v>
      </c>
      <c r="D35" s="65">
        <v>75630.252100840342</v>
      </c>
      <c r="E35" s="64">
        <f t="shared" si="0"/>
        <v>14369.747899159665</v>
      </c>
      <c r="F35" s="64">
        <v>90000</v>
      </c>
      <c r="G35" s="65">
        <v>95967</v>
      </c>
      <c r="H35" s="64">
        <f t="shared" si="1"/>
        <v>18233.73</v>
      </c>
      <c r="I35" s="64">
        <v>114201</v>
      </c>
      <c r="J35" s="66">
        <v>100765</v>
      </c>
      <c r="K35" s="64">
        <f t="shared" si="2"/>
        <v>19145.349999999999</v>
      </c>
      <c r="L35" s="64">
        <v>119910</v>
      </c>
      <c r="M35" s="26">
        <f t="shared" si="3"/>
        <v>107215.09623654961</v>
      </c>
      <c r="N35" s="26">
        <v>107215</v>
      </c>
    </row>
    <row r="36" spans="1:14" ht="20.25" customHeight="1" thickBot="1" x14ac:dyDescent="0.3">
      <c r="A36" s="29">
        <v>31</v>
      </c>
      <c r="B36" s="63" t="s">
        <v>200</v>
      </c>
      <c r="C36" s="19">
        <v>1</v>
      </c>
      <c r="D36" s="65">
        <v>210084.03361344538</v>
      </c>
      <c r="E36" s="64">
        <f t="shared" si="0"/>
        <v>39915.966386554624</v>
      </c>
      <c r="F36" s="64">
        <v>250000</v>
      </c>
      <c r="G36" s="65">
        <v>85777</v>
      </c>
      <c r="H36" s="64">
        <f t="shared" si="1"/>
        <v>16297.630000000001</v>
      </c>
      <c r="I36" s="64">
        <v>102075</v>
      </c>
      <c r="J36" s="66">
        <v>90066</v>
      </c>
      <c r="K36" s="64">
        <f t="shared" si="2"/>
        <v>17112.54</v>
      </c>
      <c r="L36" s="64">
        <v>107179</v>
      </c>
      <c r="M36" s="26">
        <f t="shared" si="3"/>
        <v>139848.03419123273</v>
      </c>
      <c r="N36" s="26">
        <v>139848</v>
      </c>
    </row>
    <row r="37" spans="1:14" ht="20.25" customHeight="1" thickBot="1" x14ac:dyDescent="0.3">
      <c r="A37" s="29">
        <v>32</v>
      </c>
      <c r="B37" s="63" t="s">
        <v>201</v>
      </c>
      <c r="C37" s="19">
        <v>1</v>
      </c>
      <c r="D37" s="65">
        <v>294117.64705882355</v>
      </c>
      <c r="E37" s="64">
        <f t="shared" si="0"/>
        <v>55882.352941176476</v>
      </c>
      <c r="F37" s="64">
        <v>350000</v>
      </c>
      <c r="G37" s="65">
        <v>116795</v>
      </c>
      <c r="H37" s="64">
        <f t="shared" si="1"/>
        <v>22191.05</v>
      </c>
      <c r="I37" s="64">
        <v>138986</v>
      </c>
      <c r="J37" s="66">
        <v>122635</v>
      </c>
      <c r="K37" s="64">
        <f t="shared" si="2"/>
        <v>23300.65</v>
      </c>
      <c r="L37" s="64">
        <v>145936</v>
      </c>
      <c r="M37" s="26">
        <f t="shared" si="3"/>
        <v>192191.35394590689</v>
      </c>
      <c r="N37" s="26">
        <v>192191</v>
      </c>
    </row>
    <row r="38" spans="1:14" ht="23.25" customHeight="1" thickBot="1" x14ac:dyDescent="0.3">
      <c r="A38" s="29">
        <v>33</v>
      </c>
      <c r="B38" s="63" t="s">
        <v>202</v>
      </c>
      <c r="C38" s="19">
        <v>1</v>
      </c>
      <c r="D38" s="65">
        <v>294117.64705882355</v>
      </c>
      <c r="E38" s="64">
        <f t="shared" si="0"/>
        <v>55882.352941176476</v>
      </c>
      <c r="F38" s="64">
        <v>350000</v>
      </c>
      <c r="G38" s="65">
        <v>116123</v>
      </c>
      <c r="H38" s="64">
        <f t="shared" si="1"/>
        <v>22063.37</v>
      </c>
      <c r="I38" s="64">
        <v>138186</v>
      </c>
      <c r="J38" s="66">
        <v>121929</v>
      </c>
      <c r="K38" s="64">
        <f t="shared" si="2"/>
        <v>23166.510000000002</v>
      </c>
      <c r="L38" s="64">
        <v>145096</v>
      </c>
      <c r="M38" s="26">
        <f t="shared" si="3"/>
        <v>191453.14725777897</v>
      </c>
      <c r="N38" s="26">
        <v>191453</v>
      </c>
    </row>
    <row r="39" spans="1:14" ht="20.25" customHeight="1" thickBot="1" x14ac:dyDescent="0.3">
      <c r="A39" s="29">
        <v>34</v>
      </c>
      <c r="B39" s="63" t="s">
        <v>203</v>
      </c>
      <c r="C39" s="19">
        <v>1</v>
      </c>
      <c r="D39" s="65">
        <v>319327.731092437</v>
      </c>
      <c r="E39" s="64">
        <f t="shared" si="0"/>
        <v>60672.268907563033</v>
      </c>
      <c r="F39" s="64">
        <v>380000</v>
      </c>
      <c r="G39" s="65">
        <v>89136</v>
      </c>
      <c r="H39" s="64">
        <f t="shared" si="1"/>
        <v>16935.84</v>
      </c>
      <c r="I39" s="64">
        <v>106072</v>
      </c>
      <c r="J39" s="66">
        <v>93593</v>
      </c>
      <c r="K39" s="64">
        <f t="shared" si="2"/>
        <v>17782.670000000002</v>
      </c>
      <c r="L39" s="64">
        <v>111376</v>
      </c>
      <c r="M39" s="26">
        <f t="shared" si="3"/>
        <v>164965.06793240525</v>
      </c>
      <c r="N39" s="26">
        <v>164965</v>
      </c>
    </row>
    <row r="40" spans="1:14" ht="20.25" customHeight="1" thickBot="1" x14ac:dyDescent="0.3">
      <c r="A40" s="29">
        <v>35</v>
      </c>
      <c r="B40" s="63" t="s">
        <v>204</v>
      </c>
      <c r="C40" s="19">
        <v>1</v>
      </c>
      <c r="D40" s="65">
        <v>100840.33613445378</v>
      </c>
      <c r="E40" s="64">
        <f t="shared" si="0"/>
        <v>19159.663865546219</v>
      </c>
      <c r="F40" s="64">
        <v>120000</v>
      </c>
      <c r="G40" s="65">
        <v>59237</v>
      </c>
      <c r="H40" s="64">
        <f t="shared" si="1"/>
        <v>11255.03</v>
      </c>
      <c r="I40" s="64">
        <v>70492</v>
      </c>
      <c r="J40" s="66">
        <v>62199</v>
      </c>
      <c r="K40" s="64">
        <f t="shared" si="2"/>
        <v>11817.81</v>
      </c>
      <c r="L40" s="64">
        <v>74017</v>
      </c>
      <c r="M40" s="26">
        <f t="shared" si="3"/>
        <v>85549.508559996233</v>
      </c>
      <c r="N40" s="26">
        <v>85550</v>
      </c>
    </row>
    <row r="41" spans="1:14" ht="27" customHeight="1" thickBot="1" x14ac:dyDescent="0.3">
      <c r="A41" s="29">
        <v>36</v>
      </c>
      <c r="B41" s="63" t="s">
        <v>205</v>
      </c>
      <c r="C41" s="19">
        <v>1</v>
      </c>
      <c r="D41" s="65">
        <v>210084.03361344538</v>
      </c>
      <c r="E41" s="64">
        <f t="shared" si="0"/>
        <v>39915.966386554624</v>
      </c>
      <c r="F41" s="64">
        <v>250000</v>
      </c>
      <c r="G41" s="65">
        <v>132808</v>
      </c>
      <c r="H41" s="64">
        <f t="shared" si="1"/>
        <v>25233.52</v>
      </c>
      <c r="I41" s="64">
        <v>158042</v>
      </c>
      <c r="J41" s="66">
        <v>139449</v>
      </c>
      <c r="K41" s="64">
        <f t="shared" si="2"/>
        <v>26495.31</v>
      </c>
      <c r="L41" s="64">
        <v>165944</v>
      </c>
      <c r="M41" s="26">
        <f t="shared" si="3"/>
        <v>187165.02359149666</v>
      </c>
      <c r="N41" s="26">
        <v>187165</v>
      </c>
    </row>
    <row r="42" spans="1:14" ht="20.25" customHeight="1" thickBot="1" x14ac:dyDescent="0.3">
      <c r="A42" s="29">
        <v>37</v>
      </c>
      <c r="B42" s="63" t="s">
        <v>206</v>
      </c>
      <c r="C42" s="19">
        <v>1</v>
      </c>
      <c r="D42" s="65">
        <v>210084.03361344538</v>
      </c>
      <c r="E42" s="64">
        <f t="shared" si="0"/>
        <v>39915.966386554624</v>
      </c>
      <c r="F42" s="64">
        <v>250000</v>
      </c>
      <c r="G42" s="65">
        <v>276703</v>
      </c>
      <c r="H42" s="64">
        <f t="shared" si="1"/>
        <v>52573.57</v>
      </c>
      <c r="I42" s="64">
        <v>329277</v>
      </c>
      <c r="J42" s="66">
        <v>290538</v>
      </c>
      <c r="K42" s="64">
        <f t="shared" si="2"/>
        <v>55202.22</v>
      </c>
      <c r="L42" s="64">
        <v>345740</v>
      </c>
      <c r="M42" s="26">
        <f t="shared" si="3"/>
        <v>305316.54851767019</v>
      </c>
      <c r="N42" s="26">
        <v>305317</v>
      </c>
    </row>
    <row r="43" spans="1:14" ht="20.25" customHeight="1" thickBot="1" x14ac:dyDescent="0.3">
      <c r="A43" s="29">
        <v>38</v>
      </c>
      <c r="B43" s="63" t="s">
        <v>207</v>
      </c>
      <c r="C43" s="19">
        <v>1</v>
      </c>
      <c r="D43" s="65">
        <v>218487.3949579832</v>
      </c>
      <c r="E43" s="64">
        <f t="shared" si="0"/>
        <v>41512.60504201681</v>
      </c>
      <c r="F43" s="64">
        <v>260000</v>
      </c>
      <c r="G43" s="65">
        <v>275023</v>
      </c>
      <c r="H43" s="64">
        <f t="shared" si="1"/>
        <v>52254.37</v>
      </c>
      <c r="I43" s="64">
        <v>327277</v>
      </c>
      <c r="J43" s="66">
        <v>288774</v>
      </c>
      <c r="K43" s="64">
        <f t="shared" si="2"/>
        <v>54867.06</v>
      </c>
      <c r="L43" s="64">
        <v>343641</v>
      </c>
      <c r="M43" s="26">
        <f t="shared" si="3"/>
        <v>308080.77814939216</v>
      </c>
      <c r="N43" s="26">
        <v>308081</v>
      </c>
    </row>
    <row r="44" spans="1:14" ht="20.25" customHeight="1" thickBot="1" x14ac:dyDescent="0.3">
      <c r="A44" s="29">
        <v>39</v>
      </c>
      <c r="B44" s="63" t="s">
        <v>208</v>
      </c>
      <c r="C44" s="19">
        <v>1</v>
      </c>
      <c r="D44" s="65">
        <v>226890.75630252101</v>
      </c>
      <c r="E44" s="64">
        <f t="shared" si="0"/>
        <v>43109.243697478996</v>
      </c>
      <c r="F44" s="64">
        <v>270000</v>
      </c>
      <c r="G44" s="65">
        <v>207022</v>
      </c>
      <c r="H44" s="64">
        <f t="shared" si="1"/>
        <v>39334.18</v>
      </c>
      <c r="I44" s="64">
        <v>246356</v>
      </c>
      <c r="J44" s="66">
        <v>217373</v>
      </c>
      <c r="K44" s="64">
        <f t="shared" si="2"/>
        <v>41300.870000000003</v>
      </c>
      <c r="L44" s="64">
        <v>258674</v>
      </c>
      <c r="M44" s="26">
        <f t="shared" si="3"/>
        <v>258162.54217263707</v>
      </c>
      <c r="N44" s="26">
        <v>258163</v>
      </c>
    </row>
    <row r="45" spans="1:14" ht="20.25" customHeight="1" thickBot="1" x14ac:dyDescent="0.3">
      <c r="A45" s="29">
        <v>40</v>
      </c>
      <c r="B45" s="63" t="s">
        <v>209</v>
      </c>
      <c r="C45" s="19">
        <v>1</v>
      </c>
      <c r="D45" s="65">
        <v>235294.11764705883</v>
      </c>
      <c r="E45" s="64">
        <f t="shared" si="0"/>
        <v>44705.882352941175</v>
      </c>
      <c r="F45" s="64">
        <v>280000</v>
      </c>
      <c r="G45" s="65">
        <v>225842</v>
      </c>
      <c r="H45" s="64">
        <f t="shared" si="1"/>
        <v>42909.98</v>
      </c>
      <c r="I45" s="64">
        <v>268752</v>
      </c>
      <c r="J45" s="66">
        <v>237135</v>
      </c>
      <c r="K45" s="64">
        <f t="shared" si="2"/>
        <v>45055.65</v>
      </c>
      <c r="L45" s="64">
        <v>282191</v>
      </c>
      <c r="M45" s="26">
        <f t="shared" si="3"/>
        <v>276917.85883049225</v>
      </c>
      <c r="N45" s="26">
        <v>276918</v>
      </c>
    </row>
    <row r="46" spans="1:14" ht="20.25" customHeight="1" thickBot="1" x14ac:dyDescent="0.3">
      <c r="A46" s="29">
        <v>41</v>
      </c>
      <c r="B46" s="63" t="s">
        <v>210</v>
      </c>
      <c r="C46" s="19">
        <v>1</v>
      </c>
      <c r="D46" s="65">
        <v>42016.806722689078</v>
      </c>
      <c r="E46" s="64">
        <f t="shared" si="0"/>
        <v>7983.1932773109247</v>
      </c>
      <c r="F46" s="64">
        <v>50000</v>
      </c>
      <c r="G46" s="65">
        <v>41249</v>
      </c>
      <c r="H46" s="64">
        <f t="shared" si="1"/>
        <v>7837.31</v>
      </c>
      <c r="I46" s="64">
        <v>49086</v>
      </c>
      <c r="J46" s="66">
        <v>43312</v>
      </c>
      <c r="K46" s="64">
        <f t="shared" si="2"/>
        <v>8229.2800000000007</v>
      </c>
      <c r="L46" s="64">
        <v>51541</v>
      </c>
      <c r="M46" s="26">
        <f t="shared" si="3"/>
        <v>50198.818549148724</v>
      </c>
      <c r="N46" s="26">
        <v>50199</v>
      </c>
    </row>
    <row r="47" spans="1:14" ht="20.25" customHeight="1" thickBot="1" x14ac:dyDescent="0.3">
      <c r="A47" s="29">
        <v>42</v>
      </c>
      <c r="B47" s="63" t="s">
        <v>211</v>
      </c>
      <c r="C47" s="19">
        <v>1</v>
      </c>
      <c r="D47" s="66">
        <v>50420.168067226892</v>
      </c>
      <c r="E47" s="64">
        <f t="shared" si="0"/>
        <v>9579.8319327731097</v>
      </c>
      <c r="F47" s="64">
        <v>60000</v>
      </c>
      <c r="G47" s="66">
        <v>45484</v>
      </c>
      <c r="H47" s="64">
        <f t="shared" si="1"/>
        <v>8641.9600000000009</v>
      </c>
      <c r="I47" s="64">
        <v>54126</v>
      </c>
      <c r="J47" s="66">
        <v>47758</v>
      </c>
      <c r="K47" s="64">
        <f t="shared" si="2"/>
        <v>9074.02</v>
      </c>
      <c r="L47" s="64">
        <v>56832</v>
      </c>
      <c r="M47" s="26">
        <f t="shared" si="3"/>
        <v>56935.530877826182</v>
      </c>
      <c r="N47" s="26">
        <v>56936</v>
      </c>
    </row>
    <row r="48" spans="1:14" ht="20.25" customHeight="1" thickBot="1" x14ac:dyDescent="0.3">
      <c r="A48" s="29">
        <v>43</v>
      </c>
      <c r="B48" s="63" t="s">
        <v>26</v>
      </c>
      <c r="C48" s="19">
        <v>1</v>
      </c>
      <c r="D48" s="66">
        <v>126050.42016806723</v>
      </c>
      <c r="E48" s="64">
        <f t="shared" si="0"/>
        <v>23949.579831932773</v>
      </c>
      <c r="F48" s="64">
        <v>150000</v>
      </c>
      <c r="G48" s="66">
        <v>155092</v>
      </c>
      <c r="H48" s="64">
        <f t="shared" si="1"/>
        <v>29467.48</v>
      </c>
      <c r="I48" s="64">
        <v>184559</v>
      </c>
      <c r="J48" s="66">
        <v>162847</v>
      </c>
      <c r="K48" s="64">
        <f t="shared" si="2"/>
        <v>30940.93</v>
      </c>
      <c r="L48" s="64">
        <v>193788</v>
      </c>
      <c r="M48" s="26">
        <f t="shared" si="3"/>
        <v>175059.00512383273</v>
      </c>
      <c r="N48" s="26">
        <v>175059</v>
      </c>
    </row>
    <row r="49" spans="1:14" ht="20.25" customHeight="1" thickBot="1" x14ac:dyDescent="0.3">
      <c r="A49" s="29">
        <v>44</v>
      </c>
      <c r="B49" s="63" t="s">
        <v>212</v>
      </c>
      <c r="C49" s="19">
        <v>1</v>
      </c>
      <c r="D49" s="66">
        <v>319327.731092437</v>
      </c>
      <c r="E49" s="64">
        <f t="shared" si="0"/>
        <v>60672.268907563033</v>
      </c>
      <c r="F49" s="64">
        <v>380000</v>
      </c>
      <c r="G49" s="66">
        <v>188686</v>
      </c>
      <c r="H49" s="64">
        <f t="shared" si="1"/>
        <v>35850.340000000004</v>
      </c>
      <c r="I49" s="64">
        <v>224536</v>
      </c>
      <c r="J49" s="66">
        <v>198121</v>
      </c>
      <c r="K49" s="64">
        <f t="shared" si="2"/>
        <v>37642.99</v>
      </c>
      <c r="L49" s="64">
        <v>235764</v>
      </c>
      <c r="M49" s="26">
        <f t="shared" si="3"/>
        <v>271966.67380910669</v>
      </c>
      <c r="N49" s="26">
        <v>271967</v>
      </c>
    </row>
    <row r="50" spans="1:14" ht="20.25" customHeight="1" thickBot="1" x14ac:dyDescent="0.3">
      <c r="A50" s="29">
        <v>45</v>
      </c>
      <c r="B50" s="63" t="s">
        <v>213</v>
      </c>
      <c r="C50" s="19">
        <v>1</v>
      </c>
      <c r="D50" s="66">
        <v>319327.731092437</v>
      </c>
      <c r="E50" s="64">
        <f t="shared" si="0"/>
        <v>60672.268907563033</v>
      </c>
      <c r="F50" s="64">
        <v>380000</v>
      </c>
      <c r="G50" s="66">
        <v>198429</v>
      </c>
      <c r="H50" s="64">
        <f t="shared" si="1"/>
        <v>37701.51</v>
      </c>
      <c r="I50" s="64">
        <v>236131</v>
      </c>
      <c r="J50" s="66">
        <v>208350</v>
      </c>
      <c r="K50" s="64">
        <f t="shared" si="2"/>
        <v>39586.5</v>
      </c>
      <c r="L50" s="64">
        <v>247937</v>
      </c>
      <c r="M50" s="26">
        <f t="shared" si="3"/>
        <v>281250.0758970686</v>
      </c>
      <c r="N50" s="26">
        <v>281250</v>
      </c>
    </row>
    <row r="51" spans="1:14" ht="20.25" customHeight="1" thickBot="1" x14ac:dyDescent="0.3">
      <c r="A51" s="29">
        <v>46</v>
      </c>
      <c r="B51" s="63" t="s">
        <v>214</v>
      </c>
      <c r="C51" s="19">
        <v>1</v>
      </c>
      <c r="D51" s="66">
        <v>378151.26050420169</v>
      </c>
      <c r="E51" s="64">
        <f t="shared" si="0"/>
        <v>71848.73949579832</v>
      </c>
      <c r="F51" s="64">
        <v>450000</v>
      </c>
      <c r="G51" s="66">
        <v>186783</v>
      </c>
      <c r="H51" s="64">
        <f t="shared" si="1"/>
        <v>35488.769999999997</v>
      </c>
      <c r="I51" s="64">
        <v>222272</v>
      </c>
      <c r="J51" s="66">
        <v>196122</v>
      </c>
      <c r="K51" s="64">
        <f t="shared" si="2"/>
        <v>37263.18</v>
      </c>
      <c r="L51" s="64">
        <v>233385</v>
      </c>
      <c r="M51" s="26">
        <f t="shared" si="3"/>
        <v>285796.38882870565</v>
      </c>
      <c r="N51" s="26">
        <v>285796</v>
      </c>
    </row>
    <row r="52" spans="1:14" ht="20.25" customHeight="1" thickBot="1" x14ac:dyDescent="0.3">
      <c r="A52" s="29">
        <v>47</v>
      </c>
      <c r="B52" s="63" t="s">
        <v>189</v>
      </c>
      <c r="C52" s="19">
        <v>1</v>
      </c>
      <c r="D52" s="66">
        <v>369747.89915966388</v>
      </c>
      <c r="E52" s="64">
        <f t="shared" si="0"/>
        <v>70252.100840336134</v>
      </c>
      <c r="F52" s="64">
        <v>440000</v>
      </c>
      <c r="G52" s="66">
        <v>115003</v>
      </c>
      <c r="H52" s="64">
        <f t="shared" si="1"/>
        <v>21850.57</v>
      </c>
      <c r="I52" s="64">
        <v>136854</v>
      </c>
      <c r="J52" s="66">
        <v>120754</v>
      </c>
      <c r="K52" s="64">
        <f t="shared" si="2"/>
        <v>22943.260000000002</v>
      </c>
      <c r="L52" s="64">
        <v>143697</v>
      </c>
      <c r="M52" s="26">
        <f t="shared" si="3"/>
        <v>205298.5858314361</v>
      </c>
      <c r="N52" s="26">
        <v>205299</v>
      </c>
    </row>
    <row r="53" spans="1:14" ht="24.75" customHeight="1" thickBot="1" x14ac:dyDescent="0.3">
      <c r="A53" s="29">
        <v>48</v>
      </c>
      <c r="B53" s="63" t="s">
        <v>215</v>
      </c>
      <c r="C53" s="19">
        <v>1</v>
      </c>
      <c r="D53" s="66">
        <v>126050.42016806723</v>
      </c>
      <c r="E53" s="64">
        <f t="shared" si="0"/>
        <v>23949.579831932773</v>
      </c>
      <c r="F53" s="64">
        <v>150000</v>
      </c>
      <c r="G53" s="66">
        <v>236054</v>
      </c>
      <c r="H53" s="64">
        <f t="shared" si="1"/>
        <v>44850.26</v>
      </c>
      <c r="I53" s="64">
        <v>280904</v>
      </c>
      <c r="J53" s="66">
        <v>247857</v>
      </c>
      <c r="K53" s="64">
        <f t="shared" si="2"/>
        <v>47092.83</v>
      </c>
      <c r="L53" s="64">
        <v>294950</v>
      </c>
      <c r="M53" s="26">
        <f t="shared" si="3"/>
        <v>231632.33990184314</v>
      </c>
      <c r="N53" s="26">
        <v>231632</v>
      </c>
    </row>
    <row r="54" spans="1:14" ht="20.25" customHeight="1" thickBot="1" x14ac:dyDescent="0.3">
      <c r="A54" s="29">
        <v>49</v>
      </c>
      <c r="B54" s="63" t="s">
        <v>216</v>
      </c>
      <c r="C54" s="19">
        <v>1</v>
      </c>
      <c r="D54" s="66">
        <v>294117.64705882355</v>
      </c>
      <c r="E54" s="64">
        <f t="shared" si="0"/>
        <v>55882.352941176476</v>
      </c>
      <c r="F54" s="64">
        <v>350000</v>
      </c>
      <c r="G54" s="66">
        <v>160803</v>
      </c>
      <c r="H54" s="64">
        <f t="shared" si="1"/>
        <v>30552.57</v>
      </c>
      <c r="I54" s="64">
        <v>191356</v>
      </c>
      <c r="J54" s="66">
        <v>168843</v>
      </c>
      <c r="K54" s="64">
        <f t="shared" si="2"/>
        <v>32080.170000000002</v>
      </c>
      <c r="L54" s="64">
        <v>200923</v>
      </c>
      <c r="M54" s="26">
        <f t="shared" si="3"/>
        <v>237855.53431605987</v>
      </c>
      <c r="N54" s="26">
        <v>237856</v>
      </c>
    </row>
    <row r="55" spans="1:14" ht="20.25" customHeight="1" thickBot="1" x14ac:dyDescent="0.3">
      <c r="A55" s="29">
        <v>50</v>
      </c>
      <c r="B55" s="63" t="s">
        <v>217</v>
      </c>
      <c r="C55" s="19">
        <v>1</v>
      </c>
      <c r="D55" s="66">
        <v>302521.00840336137</v>
      </c>
      <c r="E55" s="64">
        <f t="shared" si="0"/>
        <v>57478.991596638662</v>
      </c>
      <c r="F55" s="64">
        <v>360000</v>
      </c>
      <c r="G55" s="66">
        <v>141655</v>
      </c>
      <c r="H55" s="64">
        <f t="shared" si="1"/>
        <v>26914.45</v>
      </c>
      <c r="I55" s="64">
        <v>168569</v>
      </c>
      <c r="J55" s="66">
        <v>148737</v>
      </c>
      <c r="K55" s="64">
        <f t="shared" si="2"/>
        <v>28260.03</v>
      </c>
      <c r="L55" s="64">
        <v>176997</v>
      </c>
      <c r="M55" s="26">
        <f t="shared" si="3"/>
        <v>220638.87724781191</v>
      </c>
      <c r="N55" s="26">
        <v>220639</v>
      </c>
    </row>
    <row r="56" spans="1:14" ht="20.25" customHeight="1" thickBot="1" x14ac:dyDescent="0.3">
      <c r="A56" s="29">
        <v>51</v>
      </c>
      <c r="B56" s="63" t="s">
        <v>218</v>
      </c>
      <c r="C56" s="19">
        <v>1</v>
      </c>
      <c r="D56" s="66">
        <v>546218.48739495804</v>
      </c>
      <c r="E56" s="64">
        <f t="shared" si="0"/>
        <v>103781.51260504202</v>
      </c>
      <c r="F56" s="64">
        <v>650000</v>
      </c>
      <c r="G56" s="66">
        <v>176480</v>
      </c>
      <c r="H56" s="64">
        <f t="shared" si="1"/>
        <v>33531.199999999997</v>
      </c>
      <c r="I56" s="64">
        <v>210011</v>
      </c>
      <c r="J56" s="66">
        <v>185305</v>
      </c>
      <c r="K56" s="64">
        <f t="shared" si="2"/>
        <v>35207.949999999997</v>
      </c>
      <c r="L56" s="64">
        <v>220513</v>
      </c>
      <c r="M56" s="26">
        <f t="shared" si="3"/>
        <v>311073.63140446297</v>
      </c>
      <c r="N56" s="26">
        <v>311074</v>
      </c>
    </row>
    <row r="57" spans="1:14" ht="20.25" customHeight="1" thickBot="1" x14ac:dyDescent="0.3">
      <c r="A57" s="29">
        <v>52</v>
      </c>
      <c r="B57" s="63" t="s">
        <v>219</v>
      </c>
      <c r="C57" s="19">
        <v>1</v>
      </c>
      <c r="D57" s="66">
        <v>210084.03361344538</v>
      </c>
      <c r="E57" s="64">
        <f t="shared" si="0"/>
        <v>39915.966386554624</v>
      </c>
      <c r="F57" s="64">
        <v>250000</v>
      </c>
      <c r="G57" s="66">
        <v>205595</v>
      </c>
      <c r="H57" s="64">
        <f t="shared" si="1"/>
        <v>39063.050000000003</v>
      </c>
      <c r="I57" s="64">
        <v>244658</v>
      </c>
      <c r="J57" s="66">
        <v>215875</v>
      </c>
      <c r="K57" s="64">
        <f t="shared" si="2"/>
        <v>41016.25</v>
      </c>
      <c r="L57" s="64">
        <v>256891</v>
      </c>
      <c r="M57" s="26">
        <f t="shared" si="3"/>
        <v>250466.38045339609</v>
      </c>
      <c r="N57" s="26">
        <v>250466</v>
      </c>
    </row>
    <row r="58" spans="1:14" ht="20.25" customHeight="1" thickBot="1" x14ac:dyDescent="0.3">
      <c r="A58" s="29">
        <v>53</v>
      </c>
      <c r="B58" s="63" t="s">
        <v>220</v>
      </c>
      <c r="C58" s="19">
        <v>1</v>
      </c>
      <c r="D58" s="66">
        <v>210084.03361344538</v>
      </c>
      <c r="E58" s="64">
        <f t="shared" si="0"/>
        <v>39915.966386554624</v>
      </c>
      <c r="F58" s="64">
        <v>250000</v>
      </c>
      <c r="G58" s="66">
        <v>197869</v>
      </c>
      <c r="H58" s="64">
        <f t="shared" si="1"/>
        <v>37595.11</v>
      </c>
      <c r="I58" s="64">
        <v>235464</v>
      </c>
      <c r="J58" s="66">
        <v>207762</v>
      </c>
      <c r="K58" s="64">
        <f t="shared" si="2"/>
        <v>39474.78</v>
      </c>
      <c r="L58" s="64">
        <v>247237</v>
      </c>
      <c r="M58" s="26">
        <f t="shared" si="3"/>
        <v>244151.46267667433</v>
      </c>
      <c r="N58" s="26">
        <v>244151</v>
      </c>
    </row>
    <row r="59" spans="1:14" ht="20.25" customHeight="1" thickBot="1" x14ac:dyDescent="0.3">
      <c r="A59" s="29">
        <v>54</v>
      </c>
      <c r="B59" s="63" t="s">
        <v>221</v>
      </c>
      <c r="C59" s="19">
        <v>1</v>
      </c>
      <c r="D59" s="66">
        <v>25210.084033613446</v>
      </c>
      <c r="E59" s="64">
        <f t="shared" si="0"/>
        <v>4789.9159663865548</v>
      </c>
      <c r="F59" s="64">
        <v>30000</v>
      </c>
      <c r="G59" s="66">
        <v>37177</v>
      </c>
      <c r="H59" s="64">
        <f t="shared" si="1"/>
        <v>7063.63</v>
      </c>
      <c r="I59" s="64">
        <v>44241</v>
      </c>
      <c r="J59" s="66">
        <v>39036</v>
      </c>
      <c r="K59" s="64">
        <f t="shared" si="2"/>
        <v>7416.84</v>
      </c>
      <c r="L59" s="64">
        <v>46453</v>
      </c>
      <c r="M59" s="26">
        <f t="shared" si="3"/>
        <v>39505.113943450255</v>
      </c>
      <c r="N59" s="26">
        <v>39505</v>
      </c>
    </row>
    <row r="60" spans="1:14" ht="20.25" customHeight="1" thickBot="1" x14ac:dyDescent="0.3">
      <c r="A60" s="29">
        <v>55</v>
      </c>
      <c r="B60" s="63" t="s">
        <v>222</v>
      </c>
      <c r="C60" s="19">
        <v>1</v>
      </c>
      <c r="D60" s="66">
        <v>33613.445378151264</v>
      </c>
      <c r="E60" s="64">
        <f t="shared" si="0"/>
        <v>6386.5546218487398</v>
      </c>
      <c r="F60" s="64">
        <v>40000</v>
      </c>
      <c r="G60" s="66">
        <v>75922</v>
      </c>
      <c r="H60" s="64">
        <f t="shared" si="1"/>
        <v>14425.18</v>
      </c>
      <c r="I60" s="64">
        <v>90347</v>
      </c>
      <c r="J60" s="66">
        <v>79719</v>
      </c>
      <c r="K60" s="64">
        <f t="shared" si="2"/>
        <v>15146.61</v>
      </c>
      <c r="L60" s="64">
        <v>94866</v>
      </c>
      <c r="M60" s="26">
        <f t="shared" si="3"/>
        <v>69988.728802929007</v>
      </c>
      <c r="N60" s="26">
        <v>69989</v>
      </c>
    </row>
    <row r="61" spans="1:14" ht="20.25" customHeight="1" thickBot="1" x14ac:dyDescent="0.3">
      <c r="A61" s="29">
        <v>56</v>
      </c>
      <c r="B61" s="63" t="s">
        <v>223</v>
      </c>
      <c r="C61" s="19">
        <v>1</v>
      </c>
      <c r="D61" s="66">
        <v>672268.90756302525</v>
      </c>
      <c r="E61" s="64">
        <f t="shared" si="0"/>
        <v>127731.0924369748</v>
      </c>
      <c r="F61" s="64">
        <v>800000</v>
      </c>
      <c r="G61" s="66">
        <v>1024841</v>
      </c>
      <c r="H61" s="64">
        <f t="shared" si="1"/>
        <v>194719.79</v>
      </c>
      <c r="I61" s="64">
        <v>1219561</v>
      </c>
      <c r="J61" s="66">
        <v>1076083</v>
      </c>
      <c r="K61" s="64">
        <f t="shared" si="2"/>
        <v>204455.77</v>
      </c>
      <c r="L61" s="64">
        <v>1280539</v>
      </c>
      <c r="M61" s="26">
        <f t="shared" si="3"/>
        <v>1077032.4164404168</v>
      </c>
      <c r="N61" s="26">
        <v>1077032</v>
      </c>
    </row>
    <row r="62" spans="1:14" ht="20.25" customHeight="1" thickBot="1" x14ac:dyDescent="0.3">
      <c r="A62" s="29">
        <v>57</v>
      </c>
      <c r="B62" s="63" t="s">
        <v>224</v>
      </c>
      <c r="C62" s="19">
        <v>1</v>
      </c>
      <c r="D62" s="66">
        <v>1260504.2016806724</v>
      </c>
      <c r="E62" s="64">
        <f t="shared" si="0"/>
        <v>239495.79831932776</v>
      </c>
      <c r="F62" s="64">
        <v>1500000</v>
      </c>
      <c r="G62" s="66">
        <v>1799910</v>
      </c>
      <c r="H62" s="64">
        <f t="shared" si="1"/>
        <v>341982.9</v>
      </c>
      <c r="I62" s="64">
        <v>2141893</v>
      </c>
      <c r="J62" s="66">
        <v>1889905</v>
      </c>
      <c r="K62" s="64">
        <f t="shared" si="2"/>
        <v>359081.95</v>
      </c>
      <c r="L62" s="64">
        <v>2248987</v>
      </c>
      <c r="M62" s="26">
        <f t="shared" si="3"/>
        <v>1933267.6858797781</v>
      </c>
      <c r="N62" s="26">
        <v>1933268</v>
      </c>
    </row>
    <row r="63" spans="1:14" ht="20.25" customHeight="1" thickBot="1" x14ac:dyDescent="0.3">
      <c r="A63" s="29">
        <v>58</v>
      </c>
      <c r="B63" s="63" t="s">
        <v>225</v>
      </c>
      <c r="C63" s="19">
        <v>1</v>
      </c>
      <c r="D63" s="66">
        <v>756302.52100840339</v>
      </c>
      <c r="E63" s="64">
        <f t="shared" si="0"/>
        <v>143697.47899159664</v>
      </c>
      <c r="F63" s="64">
        <v>900000</v>
      </c>
      <c r="G63" s="66">
        <v>680950</v>
      </c>
      <c r="H63" s="64">
        <f t="shared" si="1"/>
        <v>129380.5</v>
      </c>
      <c r="I63" s="64">
        <v>810331</v>
      </c>
      <c r="J63" s="66">
        <v>714998</v>
      </c>
      <c r="K63" s="64">
        <f t="shared" si="2"/>
        <v>135849.62</v>
      </c>
      <c r="L63" s="64">
        <v>850848</v>
      </c>
      <c r="M63" s="26">
        <f t="shared" si="3"/>
        <v>852940.98190377036</v>
      </c>
      <c r="N63" s="26">
        <v>852941</v>
      </c>
    </row>
    <row r="64" spans="1:14" ht="20.25" customHeight="1" thickBot="1" x14ac:dyDescent="0.3">
      <c r="A64" s="29">
        <v>59</v>
      </c>
      <c r="B64" s="63" t="s">
        <v>226</v>
      </c>
      <c r="C64" s="19">
        <v>1</v>
      </c>
      <c r="D64" s="66">
        <v>1008403.3613445378</v>
      </c>
      <c r="E64" s="64">
        <f t="shared" si="0"/>
        <v>191596.63865546219</v>
      </c>
      <c r="F64" s="64">
        <v>1200000</v>
      </c>
      <c r="G64" s="66">
        <v>583864</v>
      </c>
      <c r="H64" s="64">
        <f t="shared" si="1"/>
        <v>110934.16</v>
      </c>
      <c r="I64" s="64">
        <v>694798</v>
      </c>
      <c r="J64" s="66">
        <v>613057</v>
      </c>
      <c r="K64" s="64">
        <f t="shared" si="2"/>
        <v>116480.83</v>
      </c>
      <c r="L64" s="64">
        <v>729538</v>
      </c>
      <c r="M64" s="26">
        <f t="shared" si="3"/>
        <v>847284.46040025388</v>
      </c>
      <c r="N64" s="26">
        <v>847284</v>
      </c>
    </row>
    <row r="65" spans="1:14" ht="20.25" customHeight="1" thickBot="1" x14ac:dyDescent="0.3">
      <c r="A65" s="29">
        <v>60</v>
      </c>
      <c r="B65" s="63" t="s">
        <v>227</v>
      </c>
      <c r="C65" s="19">
        <v>1</v>
      </c>
      <c r="D65" s="66">
        <v>924369.74789915967</v>
      </c>
      <c r="E65" s="64">
        <f t="shared" si="0"/>
        <v>175630.25210084033</v>
      </c>
      <c r="F65" s="64">
        <v>1100000</v>
      </c>
      <c r="G65" s="66">
        <v>952974</v>
      </c>
      <c r="H65" s="64">
        <f t="shared" si="1"/>
        <v>181065.06</v>
      </c>
      <c r="I65" s="64">
        <v>1134039</v>
      </c>
      <c r="J65" s="66">
        <v>1000623</v>
      </c>
      <c r="K65" s="64">
        <f t="shared" si="2"/>
        <v>190118.37</v>
      </c>
      <c r="L65" s="64">
        <v>1190741</v>
      </c>
      <c r="M65" s="26">
        <f t="shared" si="3"/>
        <v>1140983.404588229</v>
      </c>
      <c r="N65" s="26">
        <v>1140983</v>
      </c>
    </row>
    <row r="66" spans="1:14" ht="20.25" customHeight="1" thickBot="1" x14ac:dyDescent="0.3">
      <c r="A66" s="29">
        <v>61</v>
      </c>
      <c r="B66" s="63" t="s">
        <v>228</v>
      </c>
      <c r="C66" s="19">
        <v>1</v>
      </c>
      <c r="D66" s="66">
        <v>126050.42016806723</v>
      </c>
      <c r="E66" s="64">
        <f t="shared" si="0"/>
        <v>23949.579831932773</v>
      </c>
      <c r="F66" s="64">
        <v>150000</v>
      </c>
      <c r="G66" s="66">
        <v>246916</v>
      </c>
      <c r="H66" s="64">
        <f t="shared" si="1"/>
        <v>46914.04</v>
      </c>
      <c r="I66" s="64">
        <v>293830</v>
      </c>
      <c r="J66" s="66">
        <v>259262</v>
      </c>
      <c r="K66" s="64">
        <f t="shared" si="2"/>
        <v>49259.78</v>
      </c>
      <c r="L66" s="64">
        <v>308522</v>
      </c>
      <c r="M66" s="26">
        <f t="shared" si="3"/>
        <v>238684.66135033889</v>
      </c>
      <c r="N66" s="26">
        <v>238685</v>
      </c>
    </row>
    <row r="67" spans="1:14" ht="20.25" customHeight="1" thickBot="1" x14ac:dyDescent="0.3">
      <c r="A67" s="29">
        <v>62</v>
      </c>
      <c r="B67" s="63" t="s">
        <v>229</v>
      </c>
      <c r="C67" s="19">
        <v>1</v>
      </c>
      <c r="D67" s="66">
        <v>100840.33613445378</v>
      </c>
      <c r="E67" s="64">
        <f t="shared" si="0"/>
        <v>19159.663865546219</v>
      </c>
      <c r="F67" s="64">
        <v>120000</v>
      </c>
      <c r="G67" s="66">
        <v>313544</v>
      </c>
      <c r="H67" s="64">
        <f t="shared" si="1"/>
        <v>59573.36</v>
      </c>
      <c r="I67" s="64">
        <v>373117</v>
      </c>
      <c r="J67" s="66">
        <v>329221</v>
      </c>
      <c r="K67" s="64">
        <f t="shared" si="2"/>
        <v>62551.99</v>
      </c>
      <c r="L67" s="64">
        <v>391773</v>
      </c>
      <c r="M67" s="26">
        <f t="shared" si="3"/>
        <v>259828.58510436324</v>
      </c>
      <c r="N67" s="26">
        <v>259829</v>
      </c>
    </row>
    <row r="68" spans="1:14" ht="20.25" customHeight="1" thickBot="1" x14ac:dyDescent="0.3">
      <c r="A68" s="29">
        <v>63</v>
      </c>
      <c r="B68" s="63" t="s">
        <v>230</v>
      </c>
      <c r="C68" s="19">
        <v>1</v>
      </c>
      <c r="D68" s="66">
        <v>2100840.3361344538</v>
      </c>
      <c r="E68" s="64">
        <f t="shared" si="0"/>
        <v>399159.66386554623</v>
      </c>
      <c r="F68" s="64">
        <v>2500000</v>
      </c>
      <c r="G68" s="66">
        <v>2476326</v>
      </c>
      <c r="H68" s="64">
        <f t="shared" si="1"/>
        <v>470501.94</v>
      </c>
      <c r="I68" s="64">
        <v>2946828</v>
      </c>
      <c r="J68" s="66">
        <v>2600142</v>
      </c>
      <c r="K68" s="64">
        <f t="shared" si="2"/>
        <v>494026.98</v>
      </c>
      <c r="L68" s="64">
        <v>3094169</v>
      </c>
      <c r="M68" s="26">
        <f t="shared" si="3"/>
        <v>2835390.9077295945</v>
      </c>
      <c r="N68" s="26">
        <v>2835391</v>
      </c>
    </row>
    <row r="69" spans="1:14" ht="20.25" customHeight="1" thickBot="1" x14ac:dyDescent="0.3">
      <c r="A69" s="29">
        <v>64</v>
      </c>
      <c r="B69" s="63" t="s">
        <v>231</v>
      </c>
      <c r="C69" s="19">
        <v>1</v>
      </c>
      <c r="D69" s="66">
        <v>588235.29411764711</v>
      </c>
      <c r="E69" s="64">
        <f t="shared" si="0"/>
        <v>111764.70588235295</v>
      </c>
      <c r="F69" s="64">
        <v>700000</v>
      </c>
      <c r="G69" s="66">
        <v>92831</v>
      </c>
      <c r="H69" s="64">
        <f t="shared" si="1"/>
        <v>17637.89</v>
      </c>
      <c r="I69" s="64">
        <v>110469</v>
      </c>
      <c r="J69" s="66">
        <v>97473</v>
      </c>
      <c r="K69" s="64">
        <f t="shared" si="2"/>
        <v>18519.87</v>
      </c>
      <c r="L69" s="64">
        <v>115993</v>
      </c>
      <c r="M69" s="26">
        <f t="shared" si="3"/>
        <v>207773.46439577424</v>
      </c>
      <c r="N69" s="26">
        <v>207773</v>
      </c>
    </row>
    <row r="70" spans="1:14" ht="20.25" customHeight="1" thickBot="1" x14ac:dyDescent="0.3">
      <c r="A70" s="29">
        <v>65</v>
      </c>
      <c r="B70" s="63" t="s">
        <v>232</v>
      </c>
      <c r="C70" s="19">
        <v>1</v>
      </c>
      <c r="D70" s="66">
        <v>672268.90756302525</v>
      </c>
      <c r="E70" s="64">
        <f t="shared" si="0"/>
        <v>127731.0924369748</v>
      </c>
      <c r="F70" s="64">
        <v>800000</v>
      </c>
      <c r="G70" s="66">
        <v>88352</v>
      </c>
      <c r="H70" s="64">
        <f t="shared" si="1"/>
        <v>16786.88</v>
      </c>
      <c r="I70" s="64">
        <v>105139</v>
      </c>
      <c r="J70" s="66">
        <v>92770</v>
      </c>
      <c r="K70" s="64">
        <f t="shared" si="2"/>
        <v>17626.3</v>
      </c>
      <c r="L70" s="64">
        <v>110396</v>
      </c>
      <c r="M70" s="26">
        <f t="shared" si="3"/>
        <v>210185.32419839886</v>
      </c>
      <c r="N70" s="26">
        <v>210185</v>
      </c>
    </row>
    <row r="71" spans="1:14" ht="20.25" customHeight="1" thickBot="1" x14ac:dyDescent="0.3">
      <c r="A71" s="29">
        <v>66</v>
      </c>
      <c r="B71" s="63" t="s">
        <v>233</v>
      </c>
      <c r="C71" s="19">
        <v>1</v>
      </c>
      <c r="D71" s="66">
        <v>630252.10084033618</v>
      </c>
      <c r="E71" s="64">
        <f t="shared" ref="E71:E134" si="4">D71*19%</f>
        <v>119747.89915966388</v>
      </c>
      <c r="F71" s="64">
        <v>750000</v>
      </c>
      <c r="G71" s="66">
        <v>118139</v>
      </c>
      <c r="H71" s="64">
        <f t="shared" ref="H71:H134" si="5">SUM(G71*19%)</f>
        <v>22446.41</v>
      </c>
      <c r="I71" s="64">
        <v>140585</v>
      </c>
      <c r="J71" s="66">
        <v>124046</v>
      </c>
      <c r="K71" s="64">
        <f t="shared" ref="K71:K134" si="6">SUM(J71*19%)</f>
        <v>23568.74</v>
      </c>
      <c r="L71" s="64">
        <v>147615</v>
      </c>
      <c r="M71" s="26">
        <f t="shared" ref="M71:M134" si="7">GEOMEAN(F71,I71,L71)</f>
        <v>249676.0662155672</v>
      </c>
      <c r="N71" s="26">
        <v>249676</v>
      </c>
    </row>
    <row r="72" spans="1:14" ht="20.25" customHeight="1" thickBot="1" x14ac:dyDescent="0.3">
      <c r="A72" s="29">
        <v>67</v>
      </c>
      <c r="B72" s="63" t="s">
        <v>234</v>
      </c>
      <c r="C72" s="19">
        <v>1</v>
      </c>
      <c r="D72" s="66">
        <v>714285.71428571432</v>
      </c>
      <c r="E72" s="64">
        <f t="shared" si="4"/>
        <v>135714.28571428571</v>
      </c>
      <c r="F72" s="64">
        <v>850000</v>
      </c>
      <c r="G72" s="66">
        <v>128441</v>
      </c>
      <c r="H72" s="64">
        <f t="shared" si="5"/>
        <v>24403.79</v>
      </c>
      <c r="I72" s="64">
        <v>152845</v>
      </c>
      <c r="J72" s="66">
        <v>134863</v>
      </c>
      <c r="K72" s="64">
        <f t="shared" si="6"/>
        <v>25623.97</v>
      </c>
      <c r="L72" s="64">
        <v>160487</v>
      </c>
      <c r="M72" s="26">
        <f t="shared" si="7"/>
        <v>275234.79754335817</v>
      </c>
      <c r="N72" s="26">
        <v>275235</v>
      </c>
    </row>
    <row r="73" spans="1:14" ht="20.25" customHeight="1" thickBot="1" x14ac:dyDescent="0.3">
      <c r="A73" s="29">
        <v>68</v>
      </c>
      <c r="B73" s="63" t="s">
        <v>235</v>
      </c>
      <c r="C73" s="19">
        <v>1</v>
      </c>
      <c r="D73" s="66">
        <v>210084.03361344538</v>
      </c>
      <c r="E73" s="64">
        <f t="shared" si="4"/>
        <v>39915.966386554624</v>
      </c>
      <c r="F73" s="64">
        <v>250000</v>
      </c>
      <c r="G73" s="66">
        <v>127036</v>
      </c>
      <c r="H73" s="64">
        <f t="shared" si="5"/>
        <v>24136.84</v>
      </c>
      <c r="I73" s="64">
        <v>151173</v>
      </c>
      <c r="J73" s="66">
        <v>133387</v>
      </c>
      <c r="K73" s="64">
        <f t="shared" si="6"/>
        <v>25343.53</v>
      </c>
      <c r="L73" s="64">
        <v>158731</v>
      </c>
      <c r="M73" s="26">
        <f t="shared" si="7"/>
        <v>181701.56345028526</v>
      </c>
      <c r="N73" s="26">
        <v>181702</v>
      </c>
    </row>
    <row r="74" spans="1:14" ht="20.25" customHeight="1" thickBot="1" x14ac:dyDescent="0.3">
      <c r="A74" s="29">
        <v>69</v>
      </c>
      <c r="B74" s="63" t="s">
        <v>28</v>
      </c>
      <c r="C74" s="19">
        <v>1</v>
      </c>
      <c r="D74" s="66">
        <v>84033.613445378156</v>
      </c>
      <c r="E74" s="64">
        <f t="shared" si="4"/>
        <v>15966.386554621849</v>
      </c>
      <c r="F74" s="64">
        <v>100000</v>
      </c>
      <c r="G74" s="66">
        <v>147366</v>
      </c>
      <c r="H74" s="64">
        <f t="shared" si="5"/>
        <v>27999.54</v>
      </c>
      <c r="I74" s="64">
        <v>175366</v>
      </c>
      <c r="J74" s="66">
        <v>154734</v>
      </c>
      <c r="K74" s="64">
        <f t="shared" si="6"/>
        <v>29399.46</v>
      </c>
      <c r="L74" s="64">
        <v>184133</v>
      </c>
      <c r="M74" s="26">
        <f t="shared" si="7"/>
        <v>147806.09448777017</v>
      </c>
      <c r="N74" s="26">
        <v>147806</v>
      </c>
    </row>
    <row r="75" spans="1:14" ht="20.25" customHeight="1" thickBot="1" x14ac:dyDescent="0.3">
      <c r="A75" s="29">
        <v>70</v>
      </c>
      <c r="B75" s="63" t="s">
        <v>29</v>
      </c>
      <c r="C75" s="19">
        <v>1</v>
      </c>
      <c r="D75" s="66">
        <v>42016.806722689078</v>
      </c>
      <c r="E75" s="64">
        <f t="shared" si="4"/>
        <v>7983.1932773109247</v>
      </c>
      <c r="F75" s="64">
        <v>50000</v>
      </c>
      <c r="G75" s="66">
        <v>87008</v>
      </c>
      <c r="H75" s="64">
        <f t="shared" si="5"/>
        <v>16531.52</v>
      </c>
      <c r="I75" s="64">
        <v>103540</v>
      </c>
      <c r="J75" s="66">
        <v>91359</v>
      </c>
      <c r="K75" s="64">
        <f t="shared" si="6"/>
        <v>17358.21</v>
      </c>
      <c r="L75" s="64">
        <v>108717</v>
      </c>
      <c r="M75" s="26">
        <f t="shared" si="7"/>
        <v>82564.218575518287</v>
      </c>
      <c r="N75" s="26">
        <v>82564</v>
      </c>
    </row>
    <row r="76" spans="1:14" ht="20.25" customHeight="1" thickBot="1" x14ac:dyDescent="0.3">
      <c r="A76" s="29">
        <v>71</v>
      </c>
      <c r="B76" s="63" t="s">
        <v>30</v>
      </c>
      <c r="C76" s="19">
        <v>1</v>
      </c>
      <c r="D76" s="66">
        <v>42016.806722689078</v>
      </c>
      <c r="E76" s="64">
        <f t="shared" si="4"/>
        <v>7983.1932773109247</v>
      </c>
      <c r="F76" s="64">
        <v>50000</v>
      </c>
      <c r="G76" s="66">
        <v>84769</v>
      </c>
      <c r="H76" s="64">
        <f t="shared" si="5"/>
        <v>16106.11</v>
      </c>
      <c r="I76" s="64">
        <v>100875</v>
      </c>
      <c r="J76" s="66">
        <v>89007</v>
      </c>
      <c r="K76" s="64">
        <f t="shared" si="6"/>
        <v>16911.330000000002</v>
      </c>
      <c r="L76" s="64">
        <v>105918</v>
      </c>
      <c r="M76" s="26">
        <f t="shared" si="7"/>
        <v>81141.14052588091</v>
      </c>
      <c r="N76" s="26">
        <v>81141</v>
      </c>
    </row>
    <row r="77" spans="1:14" ht="20.25" customHeight="1" thickBot="1" x14ac:dyDescent="0.3">
      <c r="A77" s="29">
        <v>72</v>
      </c>
      <c r="B77" s="63" t="s">
        <v>31</v>
      </c>
      <c r="C77" s="19">
        <v>1</v>
      </c>
      <c r="D77" s="66">
        <v>42016.806722689078</v>
      </c>
      <c r="E77" s="64">
        <f t="shared" si="4"/>
        <v>7983.1932773109247</v>
      </c>
      <c r="F77" s="64">
        <v>50000</v>
      </c>
      <c r="G77" s="66">
        <v>87680</v>
      </c>
      <c r="H77" s="64">
        <f t="shared" si="5"/>
        <v>16659.2</v>
      </c>
      <c r="I77" s="64">
        <v>104339</v>
      </c>
      <c r="J77" s="66">
        <v>92064</v>
      </c>
      <c r="K77" s="64">
        <f t="shared" si="6"/>
        <v>17492.16</v>
      </c>
      <c r="L77" s="64">
        <v>109556</v>
      </c>
      <c r="M77" s="26">
        <f t="shared" si="7"/>
        <v>82988.442490013578</v>
      </c>
      <c r="N77" s="26">
        <v>82988</v>
      </c>
    </row>
    <row r="78" spans="1:14" ht="20.25" customHeight="1" thickBot="1" x14ac:dyDescent="0.3">
      <c r="A78" s="29">
        <v>73</v>
      </c>
      <c r="B78" s="63" t="s">
        <v>32</v>
      </c>
      <c r="C78" s="19">
        <v>1</v>
      </c>
      <c r="D78" s="66">
        <v>42016.806722689078</v>
      </c>
      <c r="E78" s="64">
        <f t="shared" si="4"/>
        <v>7983.1932773109247</v>
      </c>
      <c r="F78" s="64">
        <v>50000</v>
      </c>
      <c r="G78" s="66">
        <v>106829</v>
      </c>
      <c r="H78" s="64">
        <f t="shared" si="5"/>
        <v>20297.510000000002</v>
      </c>
      <c r="I78" s="64">
        <v>127127</v>
      </c>
      <c r="J78" s="66">
        <v>112170</v>
      </c>
      <c r="K78" s="64">
        <f t="shared" si="6"/>
        <v>21312.3</v>
      </c>
      <c r="L78" s="64">
        <v>133482</v>
      </c>
      <c r="M78" s="26">
        <f t="shared" si="7"/>
        <v>94669.518733228746</v>
      </c>
      <c r="N78" s="26">
        <v>94670</v>
      </c>
    </row>
    <row r="79" spans="1:14" ht="20.25" customHeight="1" thickBot="1" x14ac:dyDescent="0.3">
      <c r="A79" s="29">
        <v>74</v>
      </c>
      <c r="B79" s="63" t="s">
        <v>33</v>
      </c>
      <c r="C79" s="19">
        <v>1</v>
      </c>
      <c r="D79" s="66">
        <v>210084.03361344538</v>
      </c>
      <c r="E79" s="64">
        <f t="shared" si="4"/>
        <v>39915.966386554624</v>
      </c>
      <c r="F79" s="64">
        <v>250000</v>
      </c>
      <c r="G79" s="66">
        <v>115675</v>
      </c>
      <c r="H79" s="64">
        <f t="shared" si="5"/>
        <v>21978.25</v>
      </c>
      <c r="I79" s="64">
        <v>137653</v>
      </c>
      <c r="J79" s="66">
        <v>121459</v>
      </c>
      <c r="K79" s="64">
        <f t="shared" si="6"/>
        <v>23077.21</v>
      </c>
      <c r="L79" s="64">
        <v>144536</v>
      </c>
      <c r="M79" s="26">
        <f t="shared" si="7"/>
        <v>170700.15167782336</v>
      </c>
      <c r="N79" s="26">
        <v>170700</v>
      </c>
    </row>
    <row r="80" spans="1:14" ht="20.25" customHeight="1" thickBot="1" x14ac:dyDescent="0.3">
      <c r="A80" s="29">
        <v>75</v>
      </c>
      <c r="B80" s="63" t="s">
        <v>34</v>
      </c>
      <c r="C80" s="19">
        <v>1</v>
      </c>
      <c r="D80" s="66">
        <v>42016.806722689078</v>
      </c>
      <c r="E80" s="64">
        <f t="shared" si="4"/>
        <v>7983.1932773109247</v>
      </c>
      <c r="F80" s="64">
        <v>50000</v>
      </c>
      <c r="G80" s="66">
        <v>133032</v>
      </c>
      <c r="H80" s="64">
        <f t="shared" si="5"/>
        <v>25276.080000000002</v>
      </c>
      <c r="I80" s="64">
        <v>158308</v>
      </c>
      <c r="J80" s="66">
        <v>139684</v>
      </c>
      <c r="K80" s="64">
        <f t="shared" si="6"/>
        <v>26539.96</v>
      </c>
      <c r="L80" s="64">
        <v>166224</v>
      </c>
      <c r="M80" s="26">
        <f t="shared" si="7"/>
        <v>109577.70454186224</v>
      </c>
      <c r="N80" s="26">
        <v>109578</v>
      </c>
    </row>
    <row r="81" spans="1:14" ht="20.25" customHeight="1" thickBot="1" x14ac:dyDescent="0.3">
      <c r="A81" s="29">
        <v>76</v>
      </c>
      <c r="B81" s="63" t="s">
        <v>35</v>
      </c>
      <c r="C81" s="19">
        <v>1</v>
      </c>
      <c r="D81" s="66">
        <v>33613.445378151264</v>
      </c>
      <c r="E81" s="64">
        <f t="shared" si="4"/>
        <v>6386.5546218487398</v>
      </c>
      <c r="F81" s="64">
        <v>40000</v>
      </c>
      <c r="G81" s="66">
        <v>116459</v>
      </c>
      <c r="H81" s="64">
        <f t="shared" si="5"/>
        <v>22127.21</v>
      </c>
      <c r="I81" s="64">
        <v>138586</v>
      </c>
      <c r="J81" s="66">
        <v>122282</v>
      </c>
      <c r="K81" s="64">
        <f t="shared" si="6"/>
        <v>23233.58</v>
      </c>
      <c r="L81" s="64">
        <v>145516</v>
      </c>
      <c r="M81" s="26">
        <f t="shared" si="7"/>
        <v>93088.643082982599</v>
      </c>
      <c r="N81" s="26">
        <v>93089</v>
      </c>
    </row>
    <row r="82" spans="1:14" ht="20.25" customHeight="1" thickBot="1" x14ac:dyDescent="0.3">
      <c r="A82" s="29">
        <v>77</v>
      </c>
      <c r="B82" s="63" t="s">
        <v>36</v>
      </c>
      <c r="C82" s="19">
        <v>1</v>
      </c>
      <c r="D82" s="66">
        <v>33613.445378151264</v>
      </c>
      <c r="E82" s="64">
        <f t="shared" si="4"/>
        <v>6386.5546218487398</v>
      </c>
      <c r="F82" s="64">
        <v>40000</v>
      </c>
      <c r="G82" s="66">
        <v>126425</v>
      </c>
      <c r="H82" s="64">
        <f t="shared" si="5"/>
        <v>24020.75</v>
      </c>
      <c r="I82" s="64">
        <v>150446</v>
      </c>
      <c r="J82" s="66">
        <v>132747</v>
      </c>
      <c r="K82" s="64">
        <f t="shared" si="6"/>
        <v>25221.93</v>
      </c>
      <c r="L82" s="64">
        <v>157969</v>
      </c>
      <c r="M82" s="26">
        <f t="shared" si="7"/>
        <v>98326.557684266794</v>
      </c>
      <c r="N82" s="26">
        <v>98327</v>
      </c>
    </row>
    <row r="83" spans="1:14" ht="20.25" customHeight="1" thickBot="1" x14ac:dyDescent="0.3">
      <c r="A83" s="29">
        <v>78</v>
      </c>
      <c r="B83" s="63" t="s">
        <v>37</v>
      </c>
      <c r="C83" s="19">
        <v>1</v>
      </c>
      <c r="D83" s="66">
        <v>33613.445378151264</v>
      </c>
      <c r="E83" s="64">
        <f t="shared" si="4"/>
        <v>6386.5546218487398</v>
      </c>
      <c r="F83" s="64">
        <v>40000</v>
      </c>
      <c r="G83" s="66">
        <v>150613</v>
      </c>
      <c r="H83" s="64">
        <f t="shared" si="5"/>
        <v>28616.47</v>
      </c>
      <c r="I83" s="64">
        <v>179229</v>
      </c>
      <c r="J83" s="66">
        <v>158144</v>
      </c>
      <c r="K83" s="64">
        <f t="shared" si="6"/>
        <v>30047.360000000001</v>
      </c>
      <c r="L83" s="64">
        <v>188191</v>
      </c>
      <c r="M83" s="26">
        <f t="shared" si="7"/>
        <v>110498.32827975345</v>
      </c>
      <c r="N83" s="26">
        <v>110498</v>
      </c>
    </row>
    <row r="84" spans="1:14" ht="20.25" customHeight="1" thickBot="1" x14ac:dyDescent="0.3">
      <c r="A84" s="29">
        <v>79</v>
      </c>
      <c r="B84" s="63" t="s">
        <v>38</v>
      </c>
      <c r="C84" s="19">
        <v>1</v>
      </c>
      <c r="D84" s="66">
        <v>336134.45378151262</v>
      </c>
      <c r="E84" s="64">
        <f t="shared" si="4"/>
        <v>63865.546218487398</v>
      </c>
      <c r="F84" s="64">
        <v>400000</v>
      </c>
      <c r="G84" s="66">
        <v>519363</v>
      </c>
      <c r="H84" s="64">
        <f t="shared" si="5"/>
        <v>98678.97</v>
      </c>
      <c r="I84" s="64">
        <v>618042</v>
      </c>
      <c r="J84" s="66">
        <v>545331</v>
      </c>
      <c r="K84" s="64">
        <f t="shared" si="6"/>
        <v>103612.89</v>
      </c>
      <c r="L84" s="64">
        <v>648944</v>
      </c>
      <c r="M84" s="26">
        <f t="shared" si="7"/>
        <v>543369.26233099366</v>
      </c>
      <c r="N84" s="26">
        <v>543369</v>
      </c>
    </row>
    <row r="85" spans="1:14" ht="20.25" customHeight="1" thickBot="1" x14ac:dyDescent="0.3">
      <c r="A85" s="29">
        <v>80</v>
      </c>
      <c r="B85" s="63" t="s">
        <v>39</v>
      </c>
      <c r="C85" s="19">
        <v>1</v>
      </c>
      <c r="D85" s="66">
        <v>294117.64705882355</v>
      </c>
      <c r="E85" s="64">
        <f t="shared" si="4"/>
        <v>55882.352941176476</v>
      </c>
      <c r="F85" s="64">
        <v>350000</v>
      </c>
      <c r="G85" s="66">
        <v>631119</v>
      </c>
      <c r="H85" s="64">
        <f t="shared" si="5"/>
        <v>119912.61</v>
      </c>
      <c r="I85" s="64">
        <v>751032</v>
      </c>
      <c r="J85" s="66">
        <v>662675</v>
      </c>
      <c r="K85" s="64">
        <f t="shared" si="6"/>
        <v>125908.25</v>
      </c>
      <c r="L85" s="64">
        <v>788583</v>
      </c>
      <c r="M85" s="26">
        <f t="shared" si="7"/>
        <v>591822.26379989216</v>
      </c>
      <c r="N85" s="26">
        <v>591822</v>
      </c>
    </row>
    <row r="86" spans="1:14" ht="20.25" customHeight="1" thickBot="1" x14ac:dyDescent="0.3">
      <c r="A86" s="29">
        <v>81</v>
      </c>
      <c r="B86" s="63" t="s">
        <v>40</v>
      </c>
      <c r="C86" s="19">
        <v>1</v>
      </c>
      <c r="D86" s="66">
        <v>294117.64705882355</v>
      </c>
      <c r="E86" s="64">
        <f t="shared" si="4"/>
        <v>55882.352941176476</v>
      </c>
      <c r="F86" s="64">
        <v>350000</v>
      </c>
      <c r="G86" s="66">
        <v>408951</v>
      </c>
      <c r="H86" s="64">
        <f t="shared" si="5"/>
        <v>77700.69</v>
      </c>
      <c r="I86" s="64">
        <v>486652</v>
      </c>
      <c r="J86" s="66">
        <v>429399</v>
      </c>
      <c r="K86" s="64">
        <f t="shared" si="6"/>
        <v>81585.81</v>
      </c>
      <c r="L86" s="64">
        <v>510985</v>
      </c>
      <c r="M86" s="26">
        <f t="shared" si="7"/>
        <v>443164.43792769528</v>
      </c>
      <c r="N86" s="26">
        <v>443164</v>
      </c>
    </row>
    <row r="87" spans="1:14" ht="20.25" customHeight="1" thickBot="1" x14ac:dyDescent="0.3">
      <c r="A87" s="29">
        <v>82</v>
      </c>
      <c r="B87" s="63" t="s">
        <v>41</v>
      </c>
      <c r="C87" s="19">
        <v>1</v>
      </c>
      <c r="D87" s="66">
        <v>336134.45378151262</v>
      </c>
      <c r="E87" s="64">
        <f t="shared" si="4"/>
        <v>63865.546218487398</v>
      </c>
      <c r="F87" s="64">
        <v>400000</v>
      </c>
      <c r="G87" s="66">
        <v>426756</v>
      </c>
      <c r="H87" s="64">
        <f t="shared" si="5"/>
        <v>81083.64</v>
      </c>
      <c r="I87" s="64">
        <v>507840</v>
      </c>
      <c r="J87" s="66">
        <v>448094</v>
      </c>
      <c r="K87" s="64">
        <f t="shared" si="6"/>
        <v>85137.86</v>
      </c>
      <c r="L87" s="64">
        <v>533232</v>
      </c>
      <c r="M87" s="26">
        <f t="shared" si="7"/>
        <v>476688.16198912333</v>
      </c>
      <c r="N87" s="26">
        <v>476688</v>
      </c>
    </row>
    <row r="88" spans="1:14" ht="20.25" customHeight="1" thickBot="1" x14ac:dyDescent="0.3">
      <c r="A88" s="29">
        <v>83</v>
      </c>
      <c r="B88" s="63" t="s">
        <v>42</v>
      </c>
      <c r="C88" s="19">
        <v>1</v>
      </c>
      <c r="D88" s="66">
        <v>336134.45378151262</v>
      </c>
      <c r="E88" s="64">
        <f t="shared" si="4"/>
        <v>63865.546218487398</v>
      </c>
      <c r="F88" s="64">
        <v>400000</v>
      </c>
      <c r="G88" s="66">
        <v>418357</v>
      </c>
      <c r="H88" s="64">
        <f t="shared" si="5"/>
        <v>79487.83</v>
      </c>
      <c r="I88" s="64">
        <v>497845</v>
      </c>
      <c r="J88" s="66">
        <v>439275</v>
      </c>
      <c r="K88" s="64">
        <f t="shared" si="6"/>
        <v>83462.25</v>
      </c>
      <c r="L88" s="64">
        <v>522737</v>
      </c>
      <c r="M88" s="26">
        <f t="shared" si="7"/>
        <v>470412.79669547512</v>
      </c>
      <c r="N88" s="26">
        <v>470413</v>
      </c>
    </row>
    <row r="89" spans="1:14" ht="20.25" customHeight="1" thickBot="1" x14ac:dyDescent="0.3">
      <c r="A89" s="29">
        <v>84</v>
      </c>
      <c r="B89" s="63" t="s">
        <v>43</v>
      </c>
      <c r="C89" s="19">
        <v>1</v>
      </c>
      <c r="D89" s="66">
        <v>378151.26050420169</v>
      </c>
      <c r="E89" s="64">
        <f t="shared" si="4"/>
        <v>71848.73949579832</v>
      </c>
      <c r="F89" s="64">
        <v>450000</v>
      </c>
      <c r="G89" s="66">
        <v>377261</v>
      </c>
      <c r="H89" s="64">
        <f t="shared" si="5"/>
        <v>71679.59</v>
      </c>
      <c r="I89" s="64">
        <v>448941</v>
      </c>
      <c r="J89" s="66">
        <v>396124</v>
      </c>
      <c r="K89" s="64">
        <f t="shared" si="6"/>
        <v>75263.56</v>
      </c>
      <c r="L89" s="64">
        <v>471388</v>
      </c>
      <c r="M89" s="26">
        <f t="shared" si="7"/>
        <v>456660.48684885557</v>
      </c>
      <c r="N89" s="26">
        <v>456660</v>
      </c>
    </row>
    <row r="90" spans="1:14" ht="20.25" customHeight="1" thickBot="1" x14ac:dyDescent="0.3">
      <c r="A90" s="29">
        <v>85</v>
      </c>
      <c r="B90" s="63" t="s">
        <v>44</v>
      </c>
      <c r="C90" s="19">
        <v>1</v>
      </c>
      <c r="D90" s="66">
        <v>378151.26050420169</v>
      </c>
      <c r="E90" s="64">
        <f t="shared" si="4"/>
        <v>71848.73949579832</v>
      </c>
      <c r="F90" s="64">
        <v>450000</v>
      </c>
      <c r="G90" s="66">
        <v>455871</v>
      </c>
      <c r="H90" s="64">
        <f t="shared" si="5"/>
        <v>86615.49</v>
      </c>
      <c r="I90" s="64">
        <v>542486</v>
      </c>
      <c r="J90" s="66">
        <v>478664</v>
      </c>
      <c r="K90" s="64">
        <f t="shared" si="6"/>
        <v>90946.16</v>
      </c>
      <c r="L90" s="64">
        <v>569610</v>
      </c>
      <c r="M90" s="26">
        <f t="shared" si="7"/>
        <v>518075.29689974163</v>
      </c>
      <c r="N90" s="26">
        <v>518075</v>
      </c>
    </row>
    <row r="91" spans="1:14" ht="20.25" customHeight="1" thickBot="1" x14ac:dyDescent="0.3">
      <c r="A91" s="29">
        <v>86</v>
      </c>
      <c r="B91" s="63" t="s">
        <v>45</v>
      </c>
      <c r="C91" s="19">
        <v>1</v>
      </c>
      <c r="D91" s="66">
        <v>58823.529411764706</v>
      </c>
      <c r="E91" s="64">
        <f t="shared" si="4"/>
        <v>11176.470588235294</v>
      </c>
      <c r="F91" s="64">
        <v>70000</v>
      </c>
      <c r="G91" s="66">
        <v>105261</v>
      </c>
      <c r="H91" s="64">
        <f t="shared" si="5"/>
        <v>19999.59</v>
      </c>
      <c r="I91" s="64">
        <v>125261</v>
      </c>
      <c r="J91" s="66">
        <v>110524</v>
      </c>
      <c r="K91" s="64">
        <f t="shared" si="6"/>
        <v>20999.56</v>
      </c>
      <c r="L91" s="64">
        <v>131524</v>
      </c>
      <c r="M91" s="26">
        <f t="shared" si="7"/>
        <v>104867.19243840326</v>
      </c>
      <c r="N91" s="26">
        <v>104867</v>
      </c>
    </row>
    <row r="92" spans="1:14" ht="20.25" customHeight="1" thickBot="1" x14ac:dyDescent="0.3">
      <c r="A92" s="29">
        <v>87</v>
      </c>
      <c r="B92" s="63" t="s">
        <v>46</v>
      </c>
      <c r="C92" s="19">
        <v>1</v>
      </c>
      <c r="D92" s="66">
        <v>63025.210084033613</v>
      </c>
      <c r="E92" s="64">
        <f t="shared" si="4"/>
        <v>11974.789915966387</v>
      </c>
      <c r="F92" s="64">
        <v>75000</v>
      </c>
      <c r="G92" s="66">
        <v>90704</v>
      </c>
      <c r="H92" s="64">
        <f t="shared" si="5"/>
        <v>17233.759999999998</v>
      </c>
      <c r="I92" s="64">
        <v>107938</v>
      </c>
      <c r="J92" s="66">
        <v>95239</v>
      </c>
      <c r="K92" s="64">
        <f t="shared" si="6"/>
        <v>18095.41</v>
      </c>
      <c r="L92" s="64">
        <v>113334</v>
      </c>
      <c r="M92" s="26">
        <f t="shared" si="7"/>
        <v>97169.943235457744</v>
      </c>
      <c r="N92" s="26">
        <v>97170</v>
      </c>
    </row>
    <row r="93" spans="1:14" ht="20.25" customHeight="1" thickBot="1" x14ac:dyDescent="0.3">
      <c r="A93" s="29">
        <v>88</v>
      </c>
      <c r="B93" s="63" t="s">
        <v>47</v>
      </c>
      <c r="C93" s="19">
        <v>1</v>
      </c>
      <c r="D93" s="66">
        <v>63025.210084033613</v>
      </c>
      <c r="E93" s="64">
        <f t="shared" si="4"/>
        <v>11974.789915966387</v>
      </c>
      <c r="F93" s="64">
        <v>75000</v>
      </c>
      <c r="G93" s="66">
        <v>92160</v>
      </c>
      <c r="H93" s="64">
        <f t="shared" si="5"/>
        <v>17510.400000000001</v>
      </c>
      <c r="I93" s="64">
        <v>109670</v>
      </c>
      <c r="J93" s="66">
        <v>96768</v>
      </c>
      <c r="K93" s="64">
        <f t="shared" si="6"/>
        <v>18385.920000000002</v>
      </c>
      <c r="L93" s="64">
        <v>115154</v>
      </c>
      <c r="M93" s="26">
        <f t="shared" si="7"/>
        <v>98207.060414480307</v>
      </c>
      <c r="N93" s="26">
        <v>98207</v>
      </c>
    </row>
    <row r="94" spans="1:14" ht="20.25" customHeight="1" thickBot="1" x14ac:dyDescent="0.3">
      <c r="A94" s="29">
        <v>89</v>
      </c>
      <c r="B94" s="63" t="s">
        <v>48</v>
      </c>
      <c r="C94" s="19">
        <v>1</v>
      </c>
      <c r="D94" s="66">
        <v>67226.890756302528</v>
      </c>
      <c r="E94" s="64">
        <f t="shared" si="4"/>
        <v>12773.10924369748</v>
      </c>
      <c r="F94" s="64">
        <v>80000</v>
      </c>
      <c r="G94" s="66">
        <v>93951</v>
      </c>
      <c r="H94" s="64">
        <f t="shared" si="5"/>
        <v>17850.689999999999</v>
      </c>
      <c r="I94" s="64">
        <v>111802</v>
      </c>
      <c r="J94" s="66">
        <v>98649</v>
      </c>
      <c r="K94" s="64">
        <f t="shared" si="6"/>
        <v>18743.310000000001</v>
      </c>
      <c r="L94" s="64">
        <v>117392</v>
      </c>
      <c r="M94" s="26">
        <f t="shared" si="7"/>
        <v>101638.75901496487</v>
      </c>
      <c r="N94" s="26">
        <v>101639</v>
      </c>
    </row>
    <row r="95" spans="1:14" ht="20.25" customHeight="1" thickBot="1" x14ac:dyDescent="0.3">
      <c r="A95" s="29">
        <v>90</v>
      </c>
      <c r="B95" s="63" t="s">
        <v>49</v>
      </c>
      <c r="C95" s="19">
        <v>1</v>
      </c>
      <c r="D95" s="66">
        <v>67226.890756302528</v>
      </c>
      <c r="E95" s="64">
        <f t="shared" si="4"/>
        <v>12773.10924369748</v>
      </c>
      <c r="F95" s="64">
        <v>80000</v>
      </c>
      <c r="G95" s="66">
        <v>103246</v>
      </c>
      <c r="H95" s="64">
        <f t="shared" si="5"/>
        <v>19616.740000000002</v>
      </c>
      <c r="I95" s="64">
        <v>122863</v>
      </c>
      <c r="J95" s="66">
        <v>108408</v>
      </c>
      <c r="K95" s="64">
        <f t="shared" si="6"/>
        <v>20597.52</v>
      </c>
      <c r="L95" s="64">
        <v>129006</v>
      </c>
      <c r="M95" s="26">
        <f t="shared" si="7"/>
        <v>108236.48267094039</v>
      </c>
      <c r="N95" s="26">
        <v>108236</v>
      </c>
    </row>
    <row r="96" spans="1:14" ht="20.25" customHeight="1" thickBot="1" x14ac:dyDescent="0.3">
      <c r="A96" s="29">
        <v>91</v>
      </c>
      <c r="B96" s="63" t="s">
        <v>50</v>
      </c>
      <c r="C96" s="19">
        <v>1</v>
      </c>
      <c r="D96" s="66">
        <v>67226.890756302528</v>
      </c>
      <c r="E96" s="64">
        <f t="shared" si="4"/>
        <v>12773.10924369748</v>
      </c>
      <c r="F96" s="64">
        <v>80000</v>
      </c>
      <c r="G96" s="66">
        <v>105485</v>
      </c>
      <c r="H96" s="64">
        <f t="shared" si="5"/>
        <v>20042.150000000001</v>
      </c>
      <c r="I96" s="64">
        <v>125527</v>
      </c>
      <c r="J96" s="66">
        <v>110759</v>
      </c>
      <c r="K96" s="64">
        <f t="shared" si="6"/>
        <v>21044.21</v>
      </c>
      <c r="L96" s="64">
        <v>131803</v>
      </c>
      <c r="M96" s="26">
        <f t="shared" si="7"/>
        <v>109795.39969202325</v>
      </c>
      <c r="N96" s="26">
        <v>109795</v>
      </c>
    </row>
    <row r="97" spans="1:14" ht="20.25" customHeight="1" thickBot="1" x14ac:dyDescent="0.3">
      <c r="A97" s="29">
        <v>92</v>
      </c>
      <c r="B97" s="63" t="s">
        <v>51</v>
      </c>
      <c r="C97" s="19">
        <v>1</v>
      </c>
      <c r="D97" s="66">
        <v>67226.890756302528</v>
      </c>
      <c r="E97" s="64">
        <f t="shared" si="4"/>
        <v>12773.10924369748</v>
      </c>
      <c r="F97" s="64">
        <v>80000</v>
      </c>
      <c r="G97" s="66">
        <v>106717</v>
      </c>
      <c r="H97" s="64">
        <f t="shared" si="5"/>
        <v>20276.23</v>
      </c>
      <c r="I97" s="64">
        <v>126993</v>
      </c>
      <c r="J97" s="66">
        <v>112053</v>
      </c>
      <c r="K97" s="64">
        <f t="shared" si="6"/>
        <v>21290.07</v>
      </c>
      <c r="L97" s="64">
        <v>133343</v>
      </c>
      <c r="M97" s="26">
        <f t="shared" si="7"/>
        <v>110648.78867770104</v>
      </c>
      <c r="N97" s="26">
        <v>110649</v>
      </c>
    </row>
    <row r="98" spans="1:14" ht="20.25" customHeight="1" thickBot="1" x14ac:dyDescent="0.3">
      <c r="A98" s="29">
        <v>93</v>
      </c>
      <c r="B98" s="63" t="s">
        <v>52</v>
      </c>
      <c r="C98" s="19">
        <v>1</v>
      </c>
      <c r="D98" s="66">
        <v>75630.252100840342</v>
      </c>
      <c r="E98" s="64">
        <f t="shared" si="4"/>
        <v>14369.747899159665</v>
      </c>
      <c r="F98" s="64">
        <v>90000</v>
      </c>
      <c r="G98" s="66">
        <v>79170</v>
      </c>
      <c r="H98" s="64">
        <f t="shared" si="5"/>
        <v>15042.3</v>
      </c>
      <c r="I98" s="64">
        <v>94212</v>
      </c>
      <c r="J98" s="66">
        <v>83128</v>
      </c>
      <c r="K98" s="64">
        <f t="shared" si="6"/>
        <v>15794.32</v>
      </c>
      <c r="L98" s="64">
        <v>98922</v>
      </c>
      <c r="M98" s="26">
        <f t="shared" si="7"/>
        <v>94307.711673389742</v>
      </c>
      <c r="N98" s="26">
        <v>94308</v>
      </c>
    </row>
    <row r="99" spans="1:14" ht="20.25" customHeight="1" thickBot="1" x14ac:dyDescent="0.3">
      <c r="A99" s="29">
        <v>94</v>
      </c>
      <c r="B99" s="63" t="s">
        <v>53</v>
      </c>
      <c r="C99" s="19">
        <v>1</v>
      </c>
      <c r="D99" s="66">
        <v>75630.252100840342</v>
      </c>
      <c r="E99" s="64">
        <f t="shared" si="4"/>
        <v>14369.747899159665</v>
      </c>
      <c r="F99" s="64">
        <v>90000</v>
      </c>
      <c r="G99" s="66">
        <v>79842</v>
      </c>
      <c r="H99" s="64">
        <f t="shared" si="5"/>
        <v>15169.98</v>
      </c>
      <c r="I99" s="64">
        <v>95012</v>
      </c>
      <c r="J99" s="66">
        <v>83834</v>
      </c>
      <c r="K99" s="64">
        <f t="shared" si="6"/>
        <v>15928.460000000001</v>
      </c>
      <c r="L99" s="64">
        <v>99762</v>
      </c>
      <c r="M99" s="26">
        <f t="shared" si="7"/>
        <v>94840.835715988913</v>
      </c>
      <c r="N99" s="26">
        <v>94841</v>
      </c>
    </row>
    <row r="100" spans="1:14" ht="20.25" customHeight="1" thickBot="1" x14ac:dyDescent="0.3">
      <c r="A100" s="29">
        <v>95</v>
      </c>
      <c r="B100" s="63" t="s">
        <v>54</v>
      </c>
      <c r="C100" s="19">
        <v>1</v>
      </c>
      <c r="D100" s="66">
        <v>75630.252100840342</v>
      </c>
      <c r="E100" s="64">
        <f t="shared" si="4"/>
        <v>14369.747899159665</v>
      </c>
      <c r="F100" s="64">
        <v>90000</v>
      </c>
      <c r="G100" s="66">
        <v>81074</v>
      </c>
      <c r="H100" s="64">
        <f t="shared" si="5"/>
        <v>15404.06</v>
      </c>
      <c r="I100" s="64">
        <v>96478</v>
      </c>
      <c r="J100" s="66">
        <v>85127</v>
      </c>
      <c r="K100" s="64">
        <f t="shared" si="6"/>
        <v>16174.130000000001</v>
      </c>
      <c r="L100" s="64">
        <v>101301</v>
      </c>
      <c r="M100" s="26">
        <f t="shared" si="7"/>
        <v>95813.824980662044</v>
      </c>
      <c r="N100" s="26">
        <v>95814</v>
      </c>
    </row>
    <row r="101" spans="1:14" ht="20.25" customHeight="1" thickBot="1" x14ac:dyDescent="0.3">
      <c r="A101" s="29">
        <v>96</v>
      </c>
      <c r="B101" s="63" t="s">
        <v>55</v>
      </c>
      <c r="C101" s="19">
        <v>1</v>
      </c>
      <c r="D101" s="66">
        <v>75630.252100840342</v>
      </c>
      <c r="E101" s="64">
        <f t="shared" si="4"/>
        <v>14369.747899159665</v>
      </c>
      <c r="F101" s="64">
        <v>90000</v>
      </c>
      <c r="G101" s="66">
        <v>86561</v>
      </c>
      <c r="H101" s="64">
        <f t="shared" si="5"/>
        <v>16446.59</v>
      </c>
      <c r="I101" s="64">
        <v>103008</v>
      </c>
      <c r="J101" s="66">
        <v>90889</v>
      </c>
      <c r="K101" s="64">
        <f t="shared" si="6"/>
        <v>17268.91</v>
      </c>
      <c r="L101" s="64">
        <v>108158</v>
      </c>
      <c r="M101" s="26">
        <f t="shared" si="7"/>
        <v>100090.00342819303</v>
      </c>
      <c r="N101" s="26">
        <v>100090</v>
      </c>
    </row>
    <row r="102" spans="1:14" ht="20.25" customHeight="1" thickBot="1" x14ac:dyDescent="0.3">
      <c r="A102" s="29">
        <v>97</v>
      </c>
      <c r="B102" s="63" t="s">
        <v>56</v>
      </c>
      <c r="C102" s="19">
        <v>1</v>
      </c>
      <c r="D102" s="66">
        <v>75630.252100840342</v>
      </c>
      <c r="E102" s="64">
        <f t="shared" si="4"/>
        <v>14369.747899159665</v>
      </c>
      <c r="F102" s="64">
        <v>90000</v>
      </c>
      <c r="G102" s="66">
        <v>90368</v>
      </c>
      <c r="H102" s="64">
        <f t="shared" si="5"/>
        <v>17169.920000000002</v>
      </c>
      <c r="I102" s="64">
        <v>107538</v>
      </c>
      <c r="J102" s="66">
        <v>94886</v>
      </c>
      <c r="K102" s="64">
        <f t="shared" si="6"/>
        <v>18028.34</v>
      </c>
      <c r="L102" s="64">
        <v>112914</v>
      </c>
      <c r="M102" s="26">
        <f t="shared" si="7"/>
        <v>103003.20836708577</v>
      </c>
      <c r="N102" s="26">
        <v>103003</v>
      </c>
    </row>
    <row r="103" spans="1:14" ht="20.25" customHeight="1" thickBot="1" x14ac:dyDescent="0.3">
      <c r="A103" s="29">
        <v>98</v>
      </c>
      <c r="B103" s="63" t="s">
        <v>57</v>
      </c>
      <c r="C103" s="19">
        <v>1</v>
      </c>
      <c r="D103" s="66">
        <v>84033.613445378156</v>
      </c>
      <c r="E103" s="64">
        <f t="shared" si="4"/>
        <v>15966.386554621849</v>
      </c>
      <c r="F103" s="64">
        <v>100000</v>
      </c>
      <c r="G103" s="66">
        <v>106269</v>
      </c>
      <c r="H103" s="64">
        <f t="shared" si="5"/>
        <v>20191.11</v>
      </c>
      <c r="I103" s="64">
        <v>126460</v>
      </c>
      <c r="J103" s="66">
        <v>111582</v>
      </c>
      <c r="K103" s="64">
        <f t="shared" si="6"/>
        <v>21200.58</v>
      </c>
      <c r="L103" s="64">
        <v>132783</v>
      </c>
      <c r="M103" s="26">
        <f t="shared" si="7"/>
        <v>118858.94871183667</v>
      </c>
      <c r="N103" s="26">
        <v>118859</v>
      </c>
    </row>
    <row r="104" spans="1:14" ht="20.25" customHeight="1" thickBot="1" x14ac:dyDescent="0.3">
      <c r="A104" s="29">
        <v>99</v>
      </c>
      <c r="B104" s="63" t="s">
        <v>58</v>
      </c>
      <c r="C104" s="19">
        <v>1</v>
      </c>
      <c r="D104" s="66">
        <v>84033.613445378156</v>
      </c>
      <c r="E104" s="64">
        <f t="shared" si="4"/>
        <v>15966.386554621849</v>
      </c>
      <c r="F104" s="64">
        <v>100000</v>
      </c>
      <c r="G104" s="66">
        <v>174801</v>
      </c>
      <c r="H104" s="64">
        <f t="shared" si="5"/>
        <v>33212.19</v>
      </c>
      <c r="I104" s="64">
        <v>208013</v>
      </c>
      <c r="J104" s="66">
        <v>183541</v>
      </c>
      <c r="K104" s="64">
        <f t="shared" si="6"/>
        <v>34872.79</v>
      </c>
      <c r="L104" s="64">
        <v>218414</v>
      </c>
      <c r="M104" s="26">
        <f t="shared" si="7"/>
        <v>165624.14526100727</v>
      </c>
      <c r="N104" s="26">
        <v>165624</v>
      </c>
    </row>
    <row r="105" spans="1:14" ht="20.25" customHeight="1" thickBot="1" x14ac:dyDescent="0.3">
      <c r="A105" s="29">
        <v>100</v>
      </c>
      <c r="B105" s="63" t="s">
        <v>59</v>
      </c>
      <c r="C105" s="19">
        <v>1</v>
      </c>
      <c r="D105" s="67">
        <v>84033.613445378156</v>
      </c>
      <c r="E105" s="64">
        <f t="shared" si="4"/>
        <v>15966.386554621849</v>
      </c>
      <c r="F105" s="64">
        <v>100000</v>
      </c>
      <c r="G105" s="67">
        <v>206715</v>
      </c>
      <c r="H105" s="64">
        <f t="shared" si="5"/>
        <v>39275.85</v>
      </c>
      <c r="I105" s="64">
        <v>245991</v>
      </c>
      <c r="J105" s="66">
        <v>217051</v>
      </c>
      <c r="K105" s="64">
        <f t="shared" si="6"/>
        <v>41239.69</v>
      </c>
      <c r="L105" s="64">
        <v>258291</v>
      </c>
      <c r="M105" s="26">
        <f t="shared" si="7"/>
        <v>185215.0033842561</v>
      </c>
      <c r="N105" s="26">
        <v>185215</v>
      </c>
    </row>
    <row r="106" spans="1:14" ht="20.25" customHeight="1" thickBot="1" x14ac:dyDescent="0.3">
      <c r="A106" s="29">
        <v>101</v>
      </c>
      <c r="B106" s="63" t="s">
        <v>60</v>
      </c>
      <c r="C106" s="19">
        <v>1</v>
      </c>
      <c r="D106" s="67">
        <v>126050.42016806723</v>
      </c>
      <c r="E106" s="64">
        <f t="shared" si="4"/>
        <v>23949.579831932773</v>
      </c>
      <c r="F106" s="64">
        <v>150000</v>
      </c>
      <c r="G106" s="67">
        <v>148485</v>
      </c>
      <c r="H106" s="64">
        <f t="shared" si="5"/>
        <v>28212.15</v>
      </c>
      <c r="I106" s="64">
        <v>176697</v>
      </c>
      <c r="J106" s="66">
        <v>155910</v>
      </c>
      <c r="K106" s="64">
        <f t="shared" si="6"/>
        <v>29622.9</v>
      </c>
      <c r="L106" s="64">
        <v>185533</v>
      </c>
      <c r="M106" s="26">
        <f t="shared" si="7"/>
        <v>170051.52619364933</v>
      </c>
      <c r="N106" s="26">
        <v>170052</v>
      </c>
    </row>
    <row r="107" spans="1:14" ht="20.25" customHeight="1" thickBot="1" x14ac:dyDescent="0.3">
      <c r="A107" s="29">
        <v>102</v>
      </c>
      <c r="B107" s="63" t="s">
        <v>61</v>
      </c>
      <c r="C107" s="19">
        <v>1</v>
      </c>
      <c r="D107" s="67">
        <v>75630.252100840342</v>
      </c>
      <c r="E107" s="64">
        <f t="shared" si="4"/>
        <v>14369.747899159665</v>
      </c>
      <c r="F107" s="64">
        <v>90000</v>
      </c>
      <c r="G107" s="67">
        <v>80178</v>
      </c>
      <c r="H107" s="64">
        <f t="shared" si="5"/>
        <v>15233.82</v>
      </c>
      <c r="I107" s="64">
        <v>95412</v>
      </c>
      <c r="J107" s="66">
        <v>84187</v>
      </c>
      <c r="K107" s="64">
        <f t="shared" si="6"/>
        <v>15995.53</v>
      </c>
      <c r="L107" s="64">
        <v>100183</v>
      </c>
      <c r="M107" s="26">
        <f t="shared" si="7"/>
        <v>95107.152802165932</v>
      </c>
      <c r="N107" s="26">
        <v>95107</v>
      </c>
    </row>
    <row r="108" spans="1:14" ht="20.25" customHeight="1" thickBot="1" x14ac:dyDescent="0.3">
      <c r="A108" s="29">
        <v>103</v>
      </c>
      <c r="B108" s="63" t="s">
        <v>62</v>
      </c>
      <c r="C108" s="19">
        <v>1</v>
      </c>
      <c r="D108" s="67">
        <v>75630.252100840342</v>
      </c>
      <c r="E108" s="64">
        <f t="shared" si="4"/>
        <v>14369.747899159665</v>
      </c>
      <c r="F108" s="64">
        <v>90000</v>
      </c>
      <c r="G108" s="67">
        <v>84321</v>
      </c>
      <c r="H108" s="64">
        <f t="shared" si="5"/>
        <v>16020.99</v>
      </c>
      <c r="I108" s="64">
        <v>100342</v>
      </c>
      <c r="J108" s="66">
        <v>88537</v>
      </c>
      <c r="K108" s="64">
        <f t="shared" si="6"/>
        <v>16822.03</v>
      </c>
      <c r="L108" s="64">
        <v>105359</v>
      </c>
      <c r="M108" s="26">
        <f t="shared" si="7"/>
        <v>98355.57178481594</v>
      </c>
      <c r="N108" s="26">
        <v>98356</v>
      </c>
    </row>
    <row r="109" spans="1:14" ht="20.25" customHeight="1" thickBot="1" x14ac:dyDescent="0.3">
      <c r="A109" s="29">
        <v>104</v>
      </c>
      <c r="B109" s="63" t="s">
        <v>63</v>
      </c>
      <c r="C109" s="19">
        <v>1</v>
      </c>
      <c r="D109" s="67">
        <v>294117.64705882355</v>
      </c>
      <c r="E109" s="64">
        <f t="shared" si="4"/>
        <v>55882.352941176476</v>
      </c>
      <c r="F109" s="64">
        <v>350000</v>
      </c>
      <c r="G109" s="67">
        <v>76706</v>
      </c>
      <c r="H109" s="64">
        <f t="shared" si="5"/>
        <v>14574.14</v>
      </c>
      <c r="I109" s="64">
        <v>91280</v>
      </c>
      <c r="J109" s="66">
        <v>80542</v>
      </c>
      <c r="K109" s="64">
        <f t="shared" si="6"/>
        <v>15302.98</v>
      </c>
      <c r="L109" s="64">
        <v>95845</v>
      </c>
      <c r="M109" s="26">
        <f t="shared" si="7"/>
        <v>145212.62598683708</v>
      </c>
      <c r="N109" s="26">
        <v>145213</v>
      </c>
    </row>
    <row r="110" spans="1:14" ht="20.25" customHeight="1" thickBot="1" x14ac:dyDescent="0.3">
      <c r="A110" s="29">
        <v>105</v>
      </c>
      <c r="B110" s="63" t="s">
        <v>64</v>
      </c>
      <c r="C110" s="19">
        <v>1</v>
      </c>
      <c r="D110" s="67">
        <v>336134.45378151262</v>
      </c>
      <c r="E110" s="64">
        <f t="shared" si="4"/>
        <v>63865.546218487398</v>
      </c>
      <c r="F110" s="64">
        <v>400000</v>
      </c>
      <c r="G110" s="67">
        <v>66516</v>
      </c>
      <c r="H110" s="64">
        <f t="shared" si="5"/>
        <v>12638.04</v>
      </c>
      <c r="I110" s="64">
        <v>79154</v>
      </c>
      <c r="J110" s="66">
        <v>69842</v>
      </c>
      <c r="K110" s="64">
        <f t="shared" si="6"/>
        <v>13269.98</v>
      </c>
      <c r="L110" s="64">
        <v>83112</v>
      </c>
      <c r="M110" s="26">
        <f t="shared" si="7"/>
        <v>138059.25655145329</v>
      </c>
      <c r="N110" s="26">
        <v>138059</v>
      </c>
    </row>
    <row r="111" spans="1:14" ht="20.25" customHeight="1" thickBot="1" x14ac:dyDescent="0.3">
      <c r="A111" s="29">
        <v>106</v>
      </c>
      <c r="B111" s="63" t="s">
        <v>65</v>
      </c>
      <c r="C111" s="19">
        <v>1</v>
      </c>
      <c r="D111" s="67">
        <v>336134.45378151262</v>
      </c>
      <c r="E111" s="64">
        <f t="shared" si="4"/>
        <v>63865.546218487398</v>
      </c>
      <c r="F111" s="64">
        <v>400000</v>
      </c>
      <c r="G111" s="67">
        <v>81074</v>
      </c>
      <c r="H111" s="64">
        <f t="shared" si="5"/>
        <v>15404.06</v>
      </c>
      <c r="I111" s="64">
        <v>96478</v>
      </c>
      <c r="J111" s="66">
        <v>85127</v>
      </c>
      <c r="K111" s="64">
        <f t="shared" si="6"/>
        <v>16174.130000000001</v>
      </c>
      <c r="L111" s="64">
        <v>101301</v>
      </c>
      <c r="M111" s="26">
        <f t="shared" si="7"/>
        <v>157531.47470339676</v>
      </c>
      <c r="N111" s="26">
        <v>157531</v>
      </c>
    </row>
    <row r="112" spans="1:14" ht="20.25" customHeight="1" thickBot="1" x14ac:dyDescent="0.3">
      <c r="A112" s="29">
        <v>107</v>
      </c>
      <c r="B112" s="63" t="s">
        <v>66</v>
      </c>
      <c r="C112" s="19">
        <v>1</v>
      </c>
      <c r="D112" s="67">
        <v>336134.45378151262</v>
      </c>
      <c r="E112" s="64">
        <f t="shared" si="4"/>
        <v>63865.546218487398</v>
      </c>
      <c r="F112" s="64">
        <v>400000</v>
      </c>
      <c r="G112" s="67">
        <v>77602</v>
      </c>
      <c r="H112" s="64">
        <f t="shared" si="5"/>
        <v>14744.380000000001</v>
      </c>
      <c r="I112" s="64">
        <v>92346</v>
      </c>
      <c r="J112" s="66">
        <v>81482</v>
      </c>
      <c r="K112" s="64">
        <f t="shared" si="6"/>
        <v>15481.58</v>
      </c>
      <c r="L112" s="64">
        <v>96964</v>
      </c>
      <c r="M112" s="26">
        <f t="shared" si="7"/>
        <v>153001.68049758277</v>
      </c>
      <c r="N112" s="26">
        <v>153002</v>
      </c>
    </row>
    <row r="113" spans="1:14" ht="20.25" customHeight="1" thickBot="1" x14ac:dyDescent="0.3">
      <c r="A113" s="29">
        <v>108</v>
      </c>
      <c r="B113" s="63" t="s">
        <v>67</v>
      </c>
      <c r="C113" s="19">
        <v>1</v>
      </c>
      <c r="D113" s="67">
        <v>378151.26050420169</v>
      </c>
      <c r="E113" s="64">
        <f t="shared" si="4"/>
        <v>71848.73949579832</v>
      </c>
      <c r="F113" s="64">
        <v>450000</v>
      </c>
      <c r="G113" s="67">
        <v>118587</v>
      </c>
      <c r="H113" s="64">
        <f t="shared" si="5"/>
        <v>22531.53</v>
      </c>
      <c r="I113" s="64">
        <v>141119</v>
      </c>
      <c r="J113" s="66">
        <v>124516</v>
      </c>
      <c r="K113" s="64">
        <f t="shared" si="6"/>
        <v>23658.04</v>
      </c>
      <c r="L113" s="64">
        <v>148174</v>
      </c>
      <c r="M113" s="26">
        <f t="shared" si="7"/>
        <v>211117.06341997665</v>
      </c>
      <c r="N113" s="26">
        <v>211117</v>
      </c>
    </row>
    <row r="114" spans="1:14" ht="20.25" customHeight="1" thickBot="1" x14ac:dyDescent="0.3">
      <c r="A114" s="29">
        <v>109</v>
      </c>
      <c r="B114" s="63" t="s">
        <v>68</v>
      </c>
      <c r="C114" s="19">
        <v>1</v>
      </c>
      <c r="D114" s="67">
        <v>168067.22689075631</v>
      </c>
      <c r="E114" s="64">
        <f t="shared" si="4"/>
        <v>31932.773109243699</v>
      </c>
      <c r="F114" s="64">
        <v>200000</v>
      </c>
      <c r="G114" s="67">
        <v>79842</v>
      </c>
      <c r="H114" s="64">
        <f t="shared" si="5"/>
        <v>15169.98</v>
      </c>
      <c r="I114" s="64">
        <v>95012</v>
      </c>
      <c r="J114" s="66">
        <v>83834</v>
      </c>
      <c r="K114" s="64">
        <f t="shared" si="6"/>
        <v>15928.460000000001</v>
      </c>
      <c r="L114" s="64">
        <v>99762</v>
      </c>
      <c r="M114" s="26">
        <f t="shared" si="7"/>
        <v>123763.10626864573</v>
      </c>
      <c r="N114" s="26">
        <v>123763</v>
      </c>
    </row>
    <row r="115" spans="1:14" ht="20.25" customHeight="1" thickBot="1" x14ac:dyDescent="0.3">
      <c r="A115" s="29">
        <v>110</v>
      </c>
      <c r="B115" s="63" t="s">
        <v>69</v>
      </c>
      <c r="C115" s="19">
        <v>1</v>
      </c>
      <c r="D115" s="67">
        <v>37815.126050420171</v>
      </c>
      <c r="E115" s="64">
        <f t="shared" si="4"/>
        <v>7184.8739495798327</v>
      </c>
      <c r="F115" s="64">
        <v>45000</v>
      </c>
      <c r="G115" s="67">
        <v>48039</v>
      </c>
      <c r="H115" s="64">
        <f t="shared" si="5"/>
        <v>9127.41</v>
      </c>
      <c r="I115" s="64">
        <v>57166</v>
      </c>
      <c r="J115" s="66">
        <v>50441</v>
      </c>
      <c r="K115" s="64">
        <f t="shared" si="6"/>
        <v>9583.7900000000009</v>
      </c>
      <c r="L115" s="64">
        <v>60025</v>
      </c>
      <c r="M115" s="26">
        <f t="shared" si="7"/>
        <v>53648.900914285485</v>
      </c>
      <c r="N115" s="26">
        <v>53649</v>
      </c>
    </row>
    <row r="116" spans="1:14" ht="20.25" customHeight="1" thickBot="1" x14ac:dyDescent="0.3">
      <c r="A116" s="29">
        <v>111</v>
      </c>
      <c r="B116" s="63" t="s">
        <v>70</v>
      </c>
      <c r="C116" s="19">
        <v>1</v>
      </c>
      <c r="D116" s="67">
        <v>151260.50420168068</v>
      </c>
      <c r="E116" s="64">
        <f t="shared" si="4"/>
        <v>28739.495798319331</v>
      </c>
      <c r="F116" s="64">
        <v>180000</v>
      </c>
      <c r="G116" s="67">
        <v>541199</v>
      </c>
      <c r="H116" s="64">
        <f t="shared" si="5"/>
        <v>102827.81</v>
      </c>
      <c r="I116" s="64">
        <v>644027</v>
      </c>
      <c r="J116" s="66">
        <v>568259</v>
      </c>
      <c r="K116" s="64">
        <f t="shared" si="6"/>
        <v>107969.21</v>
      </c>
      <c r="L116" s="64">
        <v>676228</v>
      </c>
      <c r="M116" s="26">
        <f t="shared" si="7"/>
        <v>427979.77207382611</v>
      </c>
      <c r="N116" s="26">
        <v>427980</v>
      </c>
    </row>
    <row r="117" spans="1:14" ht="20.25" customHeight="1" thickBot="1" x14ac:dyDescent="0.3">
      <c r="A117" s="29">
        <v>112</v>
      </c>
      <c r="B117" s="63" t="s">
        <v>71</v>
      </c>
      <c r="C117" s="19">
        <v>1</v>
      </c>
      <c r="D117" s="67">
        <v>71428.571428571435</v>
      </c>
      <c r="E117" s="64">
        <f t="shared" si="4"/>
        <v>13571.428571428572</v>
      </c>
      <c r="F117" s="64">
        <v>85000</v>
      </c>
      <c r="G117" s="67">
        <v>37625</v>
      </c>
      <c r="H117" s="64">
        <f t="shared" si="5"/>
        <v>7148.75</v>
      </c>
      <c r="I117" s="64">
        <v>44774</v>
      </c>
      <c r="J117" s="66">
        <v>39507</v>
      </c>
      <c r="K117" s="64">
        <f t="shared" si="6"/>
        <v>7506.33</v>
      </c>
      <c r="L117" s="64">
        <v>47013</v>
      </c>
      <c r="M117" s="26">
        <f t="shared" si="7"/>
        <v>56349.179325474739</v>
      </c>
      <c r="N117" s="26">
        <v>56349</v>
      </c>
    </row>
    <row r="118" spans="1:14" ht="20.25" customHeight="1" thickBot="1" x14ac:dyDescent="0.3">
      <c r="A118" s="29">
        <v>113</v>
      </c>
      <c r="B118" s="63" t="s">
        <v>72</v>
      </c>
      <c r="C118" s="19">
        <v>1</v>
      </c>
      <c r="D118" s="67">
        <v>71428.571428571435</v>
      </c>
      <c r="E118" s="64">
        <f t="shared" si="4"/>
        <v>13571.428571428572</v>
      </c>
      <c r="F118" s="64">
        <v>85000</v>
      </c>
      <c r="G118" s="67">
        <v>43112</v>
      </c>
      <c r="H118" s="64">
        <f t="shared" si="5"/>
        <v>8191.28</v>
      </c>
      <c r="I118" s="64">
        <v>51303</v>
      </c>
      <c r="J118" s="66">
        <v>45268</v>
      </c>
      <c r="K118" s="64">
        <f t="shared" si="6"/>
        <v>8600.92</v>
      </c>
      <c r="L118" s="64">
        <v>53869</v>
      </c>
      <c r="M118" s="26">
        <f t="shared" si="7"/>
        <v>61702.136236340368</v>
      </c>
      <c r="N118" s="26">
        <v>61702</v>
      </c>
    </row>
    <row r="119" spans="1:14" ht="20.25" customHeight="1" thickBot="1" x14ac:dyDescent="0.3">
      <c r="A119" s="29">
        <v>114</v>
      </c>
      <c r="B119" s="63" t="s">
        <v>73</v>
      </c>
      <c r="C119" s="19">
        <v>1</v>
      </c>
      <c r="D119" s="67">
        <v>75630.252100840342</v>
      </c>
      <c r="E119" s="64">
        <f t="shared" si="4"/>
        <v>14369.747899159665</v>
      </c>
      <c r="F119" s="64">
        <v>90000</v>
      </c>
      <c r="G119" s="67">
        <v>44008</v>
      </c>
      <c r="H119" s="64">
        <f t="shared" si="5"/>
        <v>8361.52</v>
      </c>
      <c r="I119" s="64">
        <v>52370</v>
      </c>
      <c r="J119" s="66">
        <v>46209</v>
      </c>
      <c r="K119" s="64">
        <f t="shared" si="6"/>
        <v>8779.7100000000009</v>
      </c>
      <c r="L119" s="64">
        <v>54989</v>
      </c>
      <c r="M119" s="26">
        <f t="shared" si="7"/>
        <v>63757.84580714495</v>
      </c>
      <c r="N119" s="26">
        <v>63758</v>
      </c>
    </row>
    <row r="120" spans="1:14" ht="20.25" customHeight="1" thickBot="1" x14ac:dyDescent="0.3">
      <c r="A120" s="29">
        <v>115</v>
      </c>
      <c r="B120" s="63" t="s">
        <v>74</v>
      </c>
      <c r="C120" s="19">
        <v>1</v>
      </c>
      <c r="D120" s="67">
        <v>75630.252100840342</v>
      </c>
      <c r="E120" s="64">
        <f t="shared" si="4"/>
        <v>14369.747899159665</v>
      </c>
      <c r="F120" s="64">
        <v>90000</v>
      </c>
      <c r="G120" s="67">
        <v>50839</v>
      </c>
      <c r="H120" s="64">
        <f t="shared" si="5"/>
        <v>9659.41</v>
      </c>
      <c r="I120" s="64">
        <v>60498</v>
      </c>
      <c r="J120" s="66">
        <v>53381</v>
      </c>
      <c r="K120" s="64">
        <f t="shared" si="6"/>
        <v>10142.39</v>
      </c>
      <c r="L120" s="64">
        <v>63523</v>
      </c>
      <c r="M120" s="26">
        <f t="shared" si="7"/>
        <v>70194.784074438227</v>
      </c>
      <c r="N120" s="26">
        <v>70195</v>
      </c>
    </row>
    <row r="121" spans="1:14" ht="20.25" customHeight="1" thickBot="1" x14ac:dyDescent="0.3">
      <c r="A121" s="29">
        <v>116</v>
      </c>
      <c r="B121" s="63" t="s">
        <v>75</v>
      </c>
      <c r="C121" s="19">
        <v>1</v>
      </c>
      <c r="D121" s="67">
        <v>75630.252100840342</v>
      </c>
      <c r="E121" s="64">
        <f t="shared" si="4"/>
        <v>14369.747899159665</v>
      </c>
      <c r="F121" s="64">
        <v>90000</v>
      </c>
      <c r="G121" s="67">
        <v>52183</v>
      </c>
      <c r="H121" s="64">
        <f t="shared" si="5"/>
        <v>9914.77</v>
      </c>
      <c r="I121" s="64">
        <v>62098</v>
      </c>
      <c r="J121" s="66">
        <v>54792</v>
      </c>
      <c r="K121" s="64">
        <f t="shared" si="6"/>
        <v>10410.48</v>
      </c>
      <c r="L121" s="64">
        <v>65202</v>
      </c>
      <c r="M121" s="26">
        <f t="shared" si="7"/>
        <v>71426.660688415082</v>
      </c>
      <c r="N121" s="26">
        <v>71427</v>
      </c>
    </row>
    <row r="122" spans="1:14" ht="20.25" customHeight="1" thickBot="1" x14ac:dyDescent="0.3">
      <c r="A122" s="29">
        <v>117</v>
      </c>
      <c r="B122" s="63" t="s">
        <v>76</v>
      </c>
      <c r="C122" s="19">
        <v>1</v>
      </c>
      <c r="D122" s="67">
        <v>75630.252100840342</v>
      </c>
      <c r="E122" s="64">
        <f t="shared" si="4"/>
        <v>14369.747899159665</v>
      </c>
      <c r="F122" s="64">
        <v>90000</v>
      </c>
      <c r="G122" s="67">
        <v>29563</v>
      </c>
      <c r="H122" s="64">
        <f t="shared" si="5"/>
        <v>5616.97</v>
      </c>
      <c r="I122" s="64">
        <v>35180</v>
      </c>
      <c r="J122" s="66">
        <v>31041</v>
      </c>
      <c r="K122" s="64">
        <f t="shared" si="6"/>
        <v>5897.79</v>
      </c>
      <c r="L122" s="64">
        <v>36939</v>
      </c>
      <c r="M122" s="26">
        <f t="shared" si="7"/>
        <v>48903.637051169848</v>
      </c>
      <c r="N122" s="26">
        <v>48904</v>
      </c>
    </row>
    <row r="123" spans="1:14" ht="20.25" customHeight="1" thickBot="1" x14ac:dyDescent="0.3">
      <c r="A123" s="29">
        <v>118</v>
      </c>
      <c r="B123" s="63" t="s">
        <v>236</v>
      </c>
      <c r="C123" s="19">
        <v>1</v>
      </c>
      <c r="D123" s="67">
        <v>58823.529411764706</v>
      </c>
      <c r="E123" s="64">
        <f t="shared" si="4"/>
        <v>11176.470588235294</v>
      </c>
      <c r="F123" s="64">
        <v>70000</v>
      </c>
      <c r="G123" s="67">
        <v>24483</v>
      </c>
      <c r="H123" s="64">
        <f t="shared" si="5"/>
        <v>4651.7700000000004</v>
      </c>
      <c r="I123" s="64">
        <v>29135</v>
      </c>
      <c r="J123" s="66">
        <v>25707</v>
      </c>
      <c r="K123" s="64">
        <f t="shared" si="6"/>
        <v>4884.33</v>
      </c>
      <c r="L123" s="64">
        <v>30591</v>
      </c>
      <c r="M123" s="26">
        <f t="shared" si="7"/>
        <v>39661.479628767898</v>
      </c>
      <c r="N123" s="26">
        <v>39661</v>
      </c>
    </row>
    <row r="124" spans="1:14" ht="20.25" customHeight="1" thickBot="1" x14ac:dyDescent="0.3">
      <c r="A124" s="29">
        <v>119</v>
      </c>
      <c r="B124" s="63" t="s">
        <v>237</v>
      </c>
      <c r="C124" s="19">
        <v>1</v>
      </c>
      <c r="D124" s="67">
        <v>50420.168067226892</v>
      </c>
      <c r="E124" s="64">
        <f t="shared" si="4"/>
        <v>9579.8319327731097</v>
      </c>
      <c r="F124" s="64">
        <v>60000</v>
      </c>
      <c r="G124" s="67">
        <v>26702</v>
      </c>
      <c r="H124" s="64">
        <f t="shared" si="5"/>
        <v>5073.38</v>
      </c>
      <c r="I124" s="64">
        <v>31775</v>
      </c>
      <c r="J124" s="66">
        <v>28037</v>
      </c>
      <c r="K124" s="64">
        <f t="shared" si="6"/>
        <v>5327.03</v>
      </c>
      <c r="L124" s="64">
        <v>33364</v>
      </c>
      <c r="M124" s="26">
        <f t="shared" si="7"/>
        <v>39918.26350908247</v>
      </c>
      <c r="N124" s="26">
        <v>39918</v>
      </c>
    </row>
    <row r="125" spans="1:14" ht="20.25" customHeight="1" thickBot="1" x14ac:dyDescent="0.3">
      <c r="A125" s="29">
        <v>120</v>
      </c>
      <c r="B125" s="63" t="s">
        <v>77</v>
      </c>
      <c r="C125" s="19">
        <v>1</v>
      </c>
      <c r="D125" s="67">
        <v>210084.03361344538</v>
      </c>
      <c r="E125" s="64">
        <f t="shared" si="4"/>
        <v>39915.966386554624</v>
      </c>
      <c r="F125" s="64">
        <v>250000</v>
      </c>
      <c r="G125" s="67">
        <v>141655</v>
      </c>
      <c r="H125" s="64">
        <f t="shared" si="5"/>
        <v>26914.45</v>
      </c>
      <c r="I125" s="64">
        <v>168569</v>
      </c>
      <c r="J125" s="66">
        <v>148737</v>
      </c>
      <c r="K125" s="64">
        <f t="shared" si="6"/>
        <v>28260.03</v>
      </c>
      <c r="L125" s="64">
        <v>176997</v>
      </c>
      <c r="M125" s="26">
        <f t="shared" si="7"/>
        <v>195386.49466851464</v>
      </c>
      <c r="N125" s="26">
        <v>195386</v>
      </c>
    </row>
    <row r="126" spans="1:14" ht="20.25" customHeight="1" thickBot="1" x14ac:dyDescent="0.3">
      <c r="A126" s="29">
        <v>121</v>
      </c>
      <c r="B126" s="63" t="s">
        <v>78</v>
      </c>
      <c r="C126" s="19">
        <v>1</v>
      </c>
      <c r="D126" s="67">
        <v>487394.95798319328</v>
      </c>
      <c r="E126" s="64">
        <f t="shared" si="4"/>
        <v>92605.042016806721</v>
      </c>
      <c r="F126" s="64">
        <v>580000</v>
      </c>
      <c r="G126" s="67">
        <v>298875</v>
      </c>
      <c r="H126" s="64">
        <f t="shared" si="5"/>
        <v>56786.25</v>
      </c>
      <c r="I126" s="64">
        <v>355661</v>
      </c>
      <c r="J126" s="66">
        <v>313818</v>
      </c>
      <c r="K126" s="64">
        <f t="shared" si="6"/>
        <v>59625.42</v>
      </c>
      <c r="L126" s="64">
        <v>373443</v>
      </c>
      <c r="M126" s="26">
        <f t="shared" si="7"/>
        <v>425496.69132071664</v>
      </c>
      <c r="N126" s="26">
        <v>425497</v>
      </c>
    </row>
    <row r="127" spans="1:14" ht="20.25" customHeight="1" thickBot="1" x14ac:dyDescent="0.3">
      <c r="A127" s="29">
        <v>122</v>
      </c>
      <c r="B127" s="63" t="s">
        <v>79</v>
      </c>
      <c r="C127" s="19">
        <v>1</v>
      </c>
      <c r="D127" s="67">
        <v>487394.95798319328</v>
      </c>
      <c r="E127" s="64">
        <f t="shared" si="4"/>
        <v>92605.042016806721</v>
      </c>
      <c r="F127" s="64">
        <v>580000</v>
      </c>
      <c r="G127" s="67">
        <v>324182</v>
      </c>
      <c r="H127" s="64">
        <f t="shared" si="5"/>
        <v>61594.58</v>
      </c>
      <c r="I127" s="64">
        <v>385777</v>
      </c>
      <c r="J127" s="66">
        <v>340391</v>
      </c>
      <c r="K127" s="64">
        <f t="shared" si="6"/>
        <v>64674.29</v>
      </c>
      <c r="L127" s="64">
        <v>405065</v>
      </c>
      <c r="M127" s="26">
        <f t="shared" si="7"/>
        <v>449189.58846071834</v>
      </c>
      <c r="N127" s="26">
        <v>449190</v>
      </c>
    </row>
    <row r="128" spans="1:14" ht="20.25" customHeight="1" thickBot="1" x14ac:dyDescent="0.3">
      <c r="A128" s="29">
        <v>123</v>
      </c>
      <c r="B128" s="63" t="s">
        <v>80</v>
      </c>
      <c r="C128" s="19">
        <v>1</v>
      </c>
      <c r="D128" s="67">
        <v>462184.87394957984</v>
      </c>
      <c r="E128" s="64">
        <f t="shared" si="4"/>
        <v>87815.126050420164</v>
      </c>
      <c r="F128" s="64">
        <v>550000</v>
      </c>
      <c r="G128" s="67">
        <v>322726</v>
      </c>
      <c r="H128" s="64">
        <f t="shared" si="5"/>
        <v>61317.94</v>
      </c>
      <c r="I128" s="64">
        <v>384044</v>
      </c>
      <c r="J128" s="66">
        <v>338863</v>
      </c>
      <c r="K128" s="64">
        <f t="shared" si="6"/>
        <v>64383.97</v>
      </c>
      <c r="L128" s="64">
        <v>403247</v>
      </c>
      <c r="M128" s="26">
        <f t="shared" si="7"/>
        <v>439985.40753499011</v>
      </c>
      <c r="N128" s="26">
        <v>439985</v>
      </c>
    </row>
    <row r="129" spans="1:14" ht="20.25" customHeight="1" thickBot="1" x14ac:dyDescent="0.3">
      <c r="A129" s="29">
        <v>124</v>
      </c>
      <c r="B129" s="63" t="s">
        <v>81</v>
      </c>
      <c r="C129" s="19">
        <v>1</v>
      </c>
      <c r="D129" s="67">
        <v>84033.613445378156</v>
      </c>
      <c r="E129" s="64">
        <f t="shared" si="4"/>
        <v>15966.386554621849</v>
      </c>
      <c r="F129" s="64">
        <v>100000</v>
      </c>
      <c r="G129" s="67">
        <v>9406</v>
      </c>
      <c r="H129" s="64">
        <f t="shared" si="5"/>
        <v>1787.14</v>
      </c>
      <c r="I129" s="64">
        <v>11193</v>
      </c>
      <c r="J129" s="66">
        <v>9877</v>
      </c>
      <c r="K129" s="64">
        <f t="shared" si="6"/>
        <v>1876.63</v>
      </c>
      <c r="L129" s="64">
        <v>11754</v>
      </c>
      <c r="M129" s="26">
        <f t="shared" si="7"/>
        <v>23607.177386991567</v>
      </c>
      <c r="N129" s="26">
        <v>23607</v>
      </c>
    </row>
    <row r="130" spans="1:14" ht="20.25" customHeight="1" thickBot="1" x14ac:dyDescent="0.3">
      <c r="A130" s="29">
        <v>125</v>
      </c>
      <c r="B130" s="63" t="s">
        <v>82</v>
      </c>
      <c r="C130" s="19">
        <v>1</v>
      </c>
      <c r="D130" s="67">
        <v>67226.890756302528</v>
      </c>
      <c r="E130" s="64">
        <f t="shared" si="4"/>
        <v>12773.10924369748</v>
      </c>
      <c r="F130" s="64">
        <v>80000</v>
      </c>
      <c r="G130" s="67">
        <v>203580</v>
      </c>
      <c r="H130" s="64">
        <f t="shared" si="5"/>
        <v>38680.199999999997</v>
      </c>
      <c r="I130" s="64">
        <v>242260</v>
      </c>
      <c r="J130" s="66">
        <v>213759</v>
      </c>
      <c r="K130" s="64">
        <f t="shared" si="6"/>
        <v>40614.21</v>
      </c>
      <c r="L130" s="64">
        <v>254373</v>
      </c>
      <c r="M130" s="26">
        <f t="shared" si="7"/>
        <v>170195.30308960925</v>
      </c>
      <c r="N130" s="26">
        <v>170195</v>
      </c>
    </row>
    <row r="131" spans="1:14" ht="20.25" customHeight="1" thickBot="1" x14ac:dyDescent="0.3">
      <c r="A131" s="29">
        <v>126</v>
      </c>
      <c r="B131" s="63" t="s">
        <v>83</v>
      </c>
      <c r="C131" s="19">
        <v>1</v>
      </c>
      <c r="D131" s="67">
        <v>403361.34453781514</v>
      </c>
      <c r="E131" s="64">
        <f t="shared" si="4"/>
        <v>76638.655462184877</v>
      </c>
      <c r="F131" s="64">
        <v>480000</v>
      </c>
      <c r="G131" s="67">
        <v>374909</v>
      </c>
      <c r="H131" s="64">
        <f t="shared" si="5"/>
        <v>71232.710000000006</v>
      </c>
      <c r="I131" s="64">
        <v>446142</v>
      </c>
      <c r="J131" s="66">
        <v>393654</v>
      </c>
      <c r="K131" s="64">
        <f t="shared" si="6"/>
        <v>74794.259999999995</v>
      </c>
      <c r="L131" s="64">
        <v>468448</v>
      </c>
      <c r="M131" s="26">
        <f t="shared" si="7"/>
        <v>464649.25530251442</v>
      </c>
      <c r="N131" s="26">
        <v>464649</v>
      </c>
    </row>
    <row r="132" spans="1:14" ht="20.25" customHeight="1" thickBot="1" x14ac:dyDescent="0.3">
      <c r="A132" s="29">
        <v>127</v>
      </c>
      <c r="B132" s="63" t="s">
        <v>84</v>
      </c>
      <c r="C132" s="19">
        <v>1</v>
      </c>
      <c r="D132" s="67">
        <v>394957.98319327732</v>
      </c>
      <c r="E132" s="64">
        <f t="shared" si="4"/>
        <v>75042.016806722691</v>
      </c>
      <c r="F132" s="64">
        <v>470000</v>
      </c>
      <c r="G132" s="67">
        <v>181520</v>
      </c>
      <c r="H132" s="64">
        <f t="shared" si="5"/>
        <v>34488.800000000003</v>
      </c>
      <c r="I132" s="64">
        <v>216009</v>
      </c>
      <c r="J132" s="66">
        <v>190596</v>
      </c>
      <c r="K132" s="64">
        <f t="shared" si="6"/>
        <v>36213.24</v>
      </c>
      <c r="L132" s="64">
        <v>226809</v>
      </c>
      <c r="M132" s="26">
        <f t="shared" si="7"/>
        <v>284496.32628410484</v>
      </c>
      <c r="N132" s="26">
        <v>284496</v>
      </c>
    </row>
    <row r="133" spans="1:14" ht="20.25" customHeight="1" thickBot="1" x14ac:dyDescent="0.3">
      <c r="A133" s="29">
        <v>128</v>
      </c>
      <c r="B133" s="63" t="s">
        <v>85</v>
      </c>
      <c r="C133" s="19">
        <v>1</v>
      </c>
      <c r="D133" s="67">
        <v>411764.70588235295</v>
      </c>
      <c r="E133" s="64">
        <f t="shared" si="4"/>
        <v>78235.294117647063</v>
      </c>
      <c r="F133" s="64">
        <v>490000</v>
      </c>
      <c r="G133" s="67">
        <v>257330</v>
      </c>
      <c r="H133" s="64">
        <f t="shared" si="5"/>
        <v>48892.7</v>
      </c>
      <c r="I133" s="64">
        <v>306223</v>
      </c>
      <c r="J133" s="66">
        <v>270197</v>
      </c>
      <c r="K133" s="64">
        <f t="shared" si="6"/>
        <v>51337.43</v>
      </c>
      <c r="L133" s="64">
        <v>321534</v>
      </c>
      <c r="M133" s="26">
        <f t="shared" si="7"/>
        <v>364043.76456282509</v>
      </c>
      <c r="N133" s="26">
        <v>364044</v>
      </c>
    </row>
    <row r="134" spans="1:14" ht="20.25" customHeight="1" thickBot="1" x14ac:dyDescent="0.3">
      <c r="A134" s="29">
        <v>129</v>
      </c>
      <c r="B134" s="63" t="s">
        <v>86</v>
      </c>
      <c r="C134" s="19">
        <v>1</v>
      </c>
      <c r="D134" s="67">
        <v>403361.34453781514</v>
      </c>
      <c r="E134" s="64">
        <f t="shared" si="4"/>
        <v>76638.655462184877</v>
      </c>
      <c r="F134" s="64">
        <v>480000</v>
      </c>
      <c r="G134" s="67">
        <v>240645</v>
      </c>
      <c r="H134" s="64">
        <f t="shared" si="5"/>
        <v>45722.55</v>
      </c>
      <c r="I134" s="64">
        <v>286368</v>
      </c>
      <c r="J134" s="66">
        <v>252677</v>
      </c>
      <c r="K134" s="64">
        <f t="shared" si="6"/>
        <v>48008.63</v>
      </c>
      <c r="L134" s="64">
        <v>300686</v>
      </c>
      <c r="M134" s="26">
        <f t="shared" si="7"/>
        <v>345747.9739278949</v>
      </c>
      <c r="N134" s="26">
        <v>345748</v>
      </c>
    </row>
    <row r="135" spans="1:14" ht="20.25" customHeight="1" thickBot="1" x14ac:dyDescent="0.3">
      <c r="A135" s="29">
        <v>130</v>
      </c>
      <c r="B135" s="63" t="s">
        <v>87</v>
      </c>
      <c r="C135" s="19">
        <v>1</v>
      </c>
      <c r="D135" s="67">
        <v>403361.34453781514</v>
      </c>
      <c r="E135" s="64">
        <f t="shared" ref="E135:E144" si="8">D135*19%</f>
        <v>76638.655462184877</v>
      </c>
      <c r="F135" s="64">
        <v>480000</v>
      </c>
      <c r="G135" s="67">
        <v>554077</v>
      </c>
      <c r="H135" s="64">
        <f t="shared" ref="H135:H144" si="9">SUM(G135*19%)</f>
        <v>105274.63</v>
      </c>
      <c r="I135" s="64">
        <v>659352</v>
      </c>
      <c r="J135" s="66">
        <v>581781</v>
      </c>
      <c r="K135" s="64">
        <f t="shared" ref="K135:K138" si="10">SUM(J135*19%)</f>
        <v>110538.39</v>
      </c>
      <c r="L135" s="64">
        <v>692319</v>
      </c>
      <c r="M135" s="26">
        <f t="shared" ref="M135:M143" si="11">GEOMEAN(F135,I135,L135)</f>
        <v>602867.1295847185</v>
      </c>
      <c r="N135" s="26">
        <v>602867</v>
      </c>
    </row>
    <row r="136" spans="1:14" ht="20.25" customHeight="1" thickBot="1" x14ac:dyDescent="0.3">
      <c r="A136" s="29">
        <v>131</v>
      </c>
      <c r="B136" s="63" t="s">
        <v>88</v>
      </c>
      <c r="C136" s="19">
        <v>1</v>
      </c>
      <c r="D136" s="67">
        <v>420168.06722689077</v>
      </c>
      <c r="E136" s="64">
        <f t="shared" si="8"/>
        <v>79831.932773109249</v>
      </c>
      <c r="F136" s="64">
        <v>500000</v>
      </c>
      <c r="G136" s="67">
        <v>261809</v>
      </c>
      <c r="H136" s="64">
        <f t="shared" si="9"/>
        <v>49743.71</v>
      </c>
      <c r="I136" s="64">
        <v>311553</v>
      </c>
      <c r="J136" s="66">
        <v>274900</v>
      </c>
      <c r="K136" s="64">
        <f t="shared" si="10"/>
        <v>52231</v>
      </c>
      <c r="L136" s="64">
        <v>327131</v>
      </c>
      <c r="M136" s="26">
        <f t="shared" si="11"/>
        <v>370744.35548291774</v>
      </c>
      <c r="N136" s="26">
        <v>370744</v>
      </c>
    </row>
    <row r="137" spans="1:14" ht="20.25" customHeight="1" thickBot="1" x14ac:dyDescent="0.3">
      <c r="A137" s="29">
        <v>132</v>
      </c>
      <c r="B137" s="63" t="s">
        <v>89</v>
      </c>
      <c r="C137" s="19">
        <v>1</v>
      </c>
      <c r="D137" s="67">
        <v>462184.87394957984</v>
      </c>
      <c r="E137" s="64">
        <f t="shared" si="8"/>
        <v>87815.126050420164</v>
      </c>
      <c r="F137" s="64">
        <v>550000</v>
      </c>
      <c r="G137" s="67">
        <v>315672</v>
      </c>
      <c r="H137" s="64">
        <f t="shared" si="9"/>
        <v>59977.68</v>
      </c>
      <c r="I137" s="64">
        <v>375650</v>
      </c>
      <c r="J137" s="66">
        <v>331455</v>
      </c>
      <c r="K137" s="64">
        <f t="shared" si="10"/>
        <v>62976.450000000004</v>
      </c>
      <c r="L137" s="64">
        <v>394431</v>
      </c>
      <c r="M137" s="26">
        <f t="shared" si="11"/>
        <v>433549.85080354626</v>
      </c>
      <c r="N137" s="26">
        <v>433550</v>
      </c>
    </row>
    <row r="138" spans="1:14" ht="20.25" customHeight="1" thickBot="1" x14ac:dyDescent="0.3">
      <c r="A138" s="29">
        <v>133</v>
      </c>
      <c r="B138" s="63" t="s">
        <v>90</v>
      </c>
      <c r="C138" s="19">
        <v>1</v>
      </c>
      <c r="D138" s="67">
        <v>420168.06722689077</v>
      </c>
      <c r="E138" s="64">
        <f t="shared" si="8"/>
        <v>79831.932773109249</v>
      </c>
      <c r="F138" s="64">
        <v>500000</v>
      </c>
      <c r="G138" s="67">
        <v>504022</v>
      </c>
      <c r="H138" s="64">
        <f t="shared" si="9"/>
        <v>95764.180000000008</v>
      </c>
      <c r="I138" s="64">
        <v>599786</v>
      </c>
      <c r="J138" s="66">
        <v>529223</v>
      </c>
      <c r="K138" s="64">
        <f t="shared" si="10"/>
        <v>100552.37</v>
      </c>
      <c r="L138" s="64">
        <v>629775</v>
      </c>
      <c r="M138" s="26">
        <f t="shared" si="11"/>
        <v>573742.79985838151</v>
      </c>
      <c r="N138" s="26">
        <v>573743</v>
      </c>
    </row>
    <row r="139" spans="1:14" ht="20.25" customHeight="1" thickBot="1" x14ac:dyDescent="0.3">
      <c r="A139" s="29">
        <v>134</v>
      </c>
      <c r="B139" s="62" t="s">
        <v>238</v>
      </c>
      <c r="C139" s="19">
        <v>1</v>
      </c>
      <c r="D139" s="67">
        <v>462184.87394957984</v>
      </c>
      <c r="E139" s="64">
        <f t="shared" si="8"/>
        <v>87815.126050420164</v>
      </c>
      <c r="F139" s="64">
        <v>550000</v>
      </c>
      <c r="G139" s="67">
        <v>935000</v>
      </c>
      <c r="H139" s="64">
        <f t="shared" si="9"/>
        <v>177650</v>
      </c>
      <c r="I139" s="64">
        <v>1112650</v>
      </c>
      <c r="J139" s="70">
        <v>935000</v>
      </c>
      <c r="K139" s="64">
        <f>SUM(J139*19%)</f>
        <v>177650</v>
      </c>
      <c r="L139" s="72">
        <v>1112650</v>
      </c>
      <c r="M139" s="26">
        <f t="shared" si="11"/>
        <v>879751.35553324083</v>
      </c>
      <c r="N139" s="26">
        <v>879751</v>
      </c>
    </row>
    <row r="140" spans="1:14" ht="20.25" customHeight="1" thickBot="1" x14ac:dyDescent="0.3">
      <c r="A140" s="29">
        <v>135</v>
      </c>
      <c r="B140" s="63" t="s">
        <v>239</v>
      </c>
      <c r="C140" s="19">
        <v>1</v>
      </c>
      <c r="D140" s="67">
        <v>319327.731092437</v>
      </c>
      <c r="E140" s="64">
        <f t="shared" si="8"/>
        <v>60672.268907563033</v>
      </c>
      <c r="F140" s="64">
        <v>380000</v>
      </c>
      <c r="G140" s="67">
        <v>198000</v>
      </c>
      <c r="H140" s="64">
        <f t="shared" si="9"/>
        <v>37620</v>
      </c>
      <c r="I140" s="64">
        <v>235620</v>
      </c>
      <c r="J140" s="70">
        <v>198000</v>
      </c>
      <c r="K140" s="64">
        <f t="shared" ref="K140:K144" si="12">SUM(J140*19%)</f>
        <v>37620</v>
      </c>
      <c r="L140" s="72">
        <v>235620</v>
      </c>
      <c r="M140" s="26">
        <f t="shared" si="11"/>
        <v>276313.83676598984</v>
      </c>
      <c r="N140" s="26">
        <v>276314</v>
      </c>
    </row>
    <row r="141" spans="1:14" ht="20.25" customHeight="1" thickBot="1" x14ac:dyDescent="0.3">
      <c r="A141" s="29">
        <v>136</v>
      </c>
      <c r="B141" s="63" t="s">
        <v>240</v>
      </c>
      <c r="C141" s="19">
        <v>1</v>
      </c>
      <c r="D141" s="67">
        <v>294117.64705882355</v>
      </c>
      <c r="E141" s="64">
        <f t="shared" si="8"/>
        <v>55882.352941176476</v>
      </c>
      <c r="F141" s="64">
        <v>350000</v>
      </c>
      <c r="G141" s="67">
        <v>132000</v>
      </c>
      <c r="H141" s="64">
        <f t="shared" si="9"/>
        <v>25080</v>
      </c>
      <c r="I141" s="64">
        <v>157080</v>
      </c>
      <c r="J141" s="70">
        <v>132000</v>
      </c>
      <c r="K141" s="64">
        <f t="shared" si="12"/>
        <v>25080</v>
      </c>
      <c r="L141" s="72">
        <v>157080</v>
      </c>
      <c r="M141" s="26">
        <f t="shared" si="11"/>
        <v>205165.00092757918</v>
      </c>
      <c r="N141" s="26">
        <v>205165</v>
      </c>
    </row>
    <row r="142" spans="1:14" ht="20.25" customHeight="1" thickBot="1" x14ac:dyDescent="0.3">
      <c r="A142" s="29">
        <v>137</v>
      </c>
      <c r="B142" s="63" t="s">
        <v>241</v>
      </c>
      <c r="C142" s="19">
        <v>1</v>
      </c>
      <c r="D142" s="67">
        <v>487394.95798319328</v>
      </c>
      <c r="E142" s="64">
        <f t="shared" si="8"/>
        <v>92605.042016806721</v>
      </c>
      <c r="F142" s="64">
        <v>580000</v>
      </c>
      <c r="G142" s="67">
        <v>257730</v>
      </c>
      <c r="H142" s="64">
        <f t="shared" si="9"/>
        <v>48968.7</v>
      </c>
      <c r="I142" s="64">
        <v>306699</v>
      </c>
      <c r="J142" s="70">
        <v>257730</v>
      </c>
      <c r="K142" s="64">
        <f t="shared" si="12"/>
        <v>48968.7</v>
      </c>
      <c r="L142" s="72">
        <v>306699</v>
      </c>
      <c r="M142" s="26">
        <f t="shared" si="11"/>
        <v>379272.10713363258</v>
      </c>
      <c r="N142" s="26">
        <v>379272</v>
      </c>
    </row>
    <row r="143" spans="1:14" ht="20.25" customHeight="1" thickBot="1" x14ac:dyDescent="0.3">
      <c r="A143" s="29">
        <v>138</v>
      </c>
      <c r="B143" s="63" t="s">
        <v>242</v>
      </c>
      <c r="C143" s="19">
        <v>1</v>
      </c>
      <c r="D143" s="67">
        <v>67226.890756302528</v>
      </c>
      <c r="E143" s="64">
        <f t="shared" si="8"/>
        <v>12773.10924369748</v>
      </c>
      <c r="F143" s="64">
        <v>80000</v>
      </c>
      <c r="G143" s="67">
        <v>30874</v>
      </c>
      <c r="H143" s="64">
        <f t="shared" si="9"/>
        <v>5866.06</v>
      </c>
      <c r="I143" s="64">
        <v>36740</v>
      </c>
      <c r="J143" s="71">
        <v>30874</v>
      </c>
      <c r="K143" s="64">
        <f t="shared" si="12"/>
        <v>5866.06</v>
      </c>
      <c r="L143" s="72">
        <v>36740</v>
      </c>
      <c r="M143" s="26">
        <f t="shared" si="11"/>
        <v>47620.004302811496</v>
      </c>
      <c r="N143" s="26">
        <v>47620</v>
      </c>
    </row>
    <row r="144" spans="1:14" ht="20.25" customHeight="1" thickBot="1" x14ac:dyDescent="0.3">
      <c r="A144" s="29">
        <v>139</v>
      </c>
      <c r="B144" s="63" t="s">
        <v>27</v>
      </c>
      <c r="C144" s="19">
        <v>1</v>
      </c>
      <c r="D144" s="67">
        <v>84033.613445378156</v>
      </c>
      <c r="E144" s="64">
        <f t="shared" si="8"/>
        <v>15966.386554621849</v>
      </c>
      <c r="F144" s="64">
        <v>100000</v>
      </c>
      <c r="G144" s="67">
        <v>86790</v>
      </c>
      <c r="H144" s="64">
        <f t="shared" si="9"/>
        <v>16490.099999999999</v>
      </c>
      <c r="I144" s="64">
        <v>103280</v>
      </c>
      <c r="J144" s="71">
        <v>86790</v>
      </c>
      <c r="K144" s="64">
        <f t="shared" si="12"/>
        <v>16490.099999999999</v>
      </c>
      <c r="L144" s="72">
        <v>103280</v>
      </c>
      <c r="M144" s="26">
        <f>GEOMEAN(F144,I144,L144)</f>
        <v>102174.88388546159</v>
      </c>
      <c r="N144" s="26">
        <v>102175</v>
      </c>
    </row>
    <row r="145" spans="1:14" ht="20.25" customHeight="1" thickBot="1" x14ac:dyDescent="0.3">
      <c r="A145" s="37"/>
      <c r="B145" s="38"/>
      <c r="C145" s="39"/>
      <c r="D145" s="68"/>
      <c r="E145" s="68"/>
      <c r="F145" s="69">
        <f>SUM(F6:F144)</f>
        <v>46070000</v>
      </c>
      <c r="G145" s="68"/>
      <c r="H145" s="68"/>
      <c r="I145" s="69">
        <f>SUM(I6:I144)</f>
        <v>36512778</v>
      </c>
      <c r="J145" s="68"/>
      <c r="K145" s="68"/>
      <c r="L145" s="69">
        <f>SUM(L6:L144)</f>
        <v>38601423</v>
      </c>
      <c r="M145" s="88">
        <f>+SUM(M6:M144)</f>
        <v>37906046.525036298</v>
      </c>
      <c r="N145" s="88">
        <f>+SUM(N6:N144)</f>
        <v>37906045</v>
      </c>
    </row>
    <row r="146" spans="1:14" ht="24" customHeight="1" thickBot="1" x14ac:dyDescent="0.3">
      <c r="A146" s="97" t="s">
        <v>103</v>
      </c>
      <c r="B146" s="98"/>
      <c r="C146" s="98"/>
      <c r="D146" s="98"/>
      <c r="E146" s="98"/>
      <c r="F146" s="98"/>
      <c r="G146" s="98"/>
      <c r="H146" s="98"/>
      <c r="I146" s="98"/>
      <c r="J146" s="98"/>
      <c r="K146" s="98"/>
      <c r="L146" s="99"/>
      <c r="M146" s="89"/>
      <c r="N146" s="89"/>
    </row>
    <row r="147" spans="1:14" ht="51.75" customHeight="1" x14ac:dyDescent="0.25">
      <c r="A147" s="92" t="s">
        <v>101</v>
      </c>
      <c r="B147" s="92"/>
      <c r="C147" s="92"/>
      <c r="D147" s="36"/>
      <c r="E147" s="36"/>
      <c r="F147" s="20"/>
      <c r="G147" s="36"/>
      <c r="H147" s="36"/>
      <c r="I147" s="20"/>
      <c r="J147" s="20"/>
      <c r="K147" s="20"/>
      <c r="L147" s="20"/>
      <c r="M147" s="48"/>
      <c r="N147" s="48"/>
    </row>
    <row r="149" spans="1:14" ht="21" customHeight="1" x14ac:dyDescent="0.25">
      <c r="C149" s="90" t="s">
        <v>93</v>
      </c>
      <c r="D149" s="91"/>
      <c r="E149" s="91"/>
      <c r="F149" s="91"/>
      <c r="G149" s="91"/>
      <c r="H149" s="91"/>
      <c r="I149" s="91"/>
      <c r="J149" s="91"/>
      <c r="K149" s="91"/>
      <c r="L149" s="91"/>
      <c r="M149" s="49">
        <f>+'Estudio Mercado Mant. Preventiv'!M97</f>
        <v>26209514.380000003</v>
      </c>
      <c r="N149" s="80">
        <f>+'Estudio Mercado Mant. Preventiv'!O97</f>
        <v>27558775</v>
      </c>
    </row>
    <row r="150" spans="1:14" ht="21" customHeight="1" x14ac:dyDescent="0.25">
      <c r="C150" s="90" t="s">
        <v>94</v>
      </c>
      <c r="D150" s="91"/>
      <c r="E150" s="91"/>
      <c r="F150" s="91"/>
      <c r="G150" s="91"/>
      <c r="H150" s="91"/>
      <c r="I150" s="91"/>
      <c r="J150" s="91"/>
      <c r="K150" s="91"/>
      <c r="L150" s="91"/>
      <c r="M150" s="50">
        <f>+M145</f>
        <v>37906046.525036298</v>
      </c>
      <c r="N150" s="50">
        <f>+N145</f>
        <v>37906045</v>
      </c>
    </row>
    <row r="151" spans="1:14" ht="21" customHeight="1" x14ac:dyDescent="0.25">
      <c r="C151" s="90" t="s">
        <v>95</v>
      </c>
      <c r="D151" s="91"/>
      <c r="E151" s="91"/>
      <c r="F151" s="91"/>
      <c r="G151" s="91"/>
      <c r="H151" s="91"/>
      <c r="I151" s="91"/>
      <c r="J151" s="91"/>
      <c r="K151" s="91"/>
      <c r="L151" s="91"/>
      <c r="M151" s="50">
        <f>+M149+M150</f>
        <v>64115560.9050363</v>
      </c>
      <c r="N151" s="50">
        <f>+N149+N150</f>
        <v>65464820</v>
      </c>
    </row>
  </sheetData>
  <mergeCells count="13">
    <mergeCell ref="A2:L2"/>
    <mergeCell ref="N145:N146"/>
    <mergeCell ref="C149:L149"/>
    <mergeCell ref="C150:L150"/>
    <mergeCell ref="C151:L151"/>
    <mergeCell ref="A147:C147"/>
    <mergeCell ref="A4:C4"/>
    <mergeCell ref="A3:L3"/>
    <mergeCell ref="A146:L146"/>
    <mergeCell ref="G4:I4"/>
    <mergeCell ref="J4:L4"/>
    <mergeCell ref="D4:F4"/>
    <mergeCell ref="M145:M146"/>
  </mergeCells>
  <pageMargins left="0.51181102362204722" right="0.51181102362204722" top="0.74803149606299213" bottom="0.74803149606299213" header="0.31496062992125984" footer="0.31496062992125984"/>
  <pageSetup paperSize="14" scale="4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Estudio Mercado Mant. Preventiv</vt:lpstr>
      <vt:lpstr>Estudio Mercado Mant. Correctiv</vt:lpstr>
      <vt:lpstr>'Estudio Mercado Mant. Correctiv'!Títulos_a_imprimir</vt:lpstr>
      <vt:lpstr>'Estudio Mercado Mant. Preventiv'!Títulos_a_imprimir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Yesid Garzon Martinez</dc:creator>
  <cp:lastModifiedBy>IDIPRON</cp:lastModifiedBy>
  <cp:lastPrinted>2020-04-23T18:20:21Z</cp:lastPrinted>
  <dcterms:created xsi:type="dcterms:W3CDTF">2017-06-06T20:49:15Z</dcterms:created>
  <dcterms:modified xsi:type="dcterms:W3CDTF">2020-04-23T19:22:04Z</dcterms:modified>
</cp:coreProperties>
</file>