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mc:AlternateContent xmlns:mc="http://schemas.openxmlformats.org/markup-compatibility/2006">
    <mc:Choice Requires="x15">
      <x15ac:absPath xmlns:x15ac="http://schemas.microsoft.com/office/spreadsheetml/2010/11/ac" url="F:\ACTIVIDADES ESPECIFICAS\UNIFORMES\"/>
    </mc:Choice>
  </mc:AlternateContent>
  <xr:revisionPtr revIDLastSave="0" documentId="13_ncr:1_{BA32FBF3-D1B6-472D-A5B3-5407941473F5}" xr6:coauthVersionLast="47" xr6:coauthVersionMax="47" xr10:uidLastSave="{00000000-0000-0000-0000-000000000000}"/>
  <bookViews>
    <workbookView xWindow="-120" yWindow="-120" windowWidth="29040" windowHeight="15840" xr2:uid="{00000000-000D-0000-FFFF-FFFF00000000}"/>
  </bookViews>
  <sheets>
    <sheet name="UNIFORMES DEPORTIVOS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6" i="1" l="1"/>
  <c r="P56" i="1" s="1"/>
  <c r="O57" i="1"/>
  <c r="P57" i="1" s="1"/>
  <c r="O58" i="1"/>
  <c r="P58" i="1" s="1"/>
  <c r="O59" i="1"/>
  <c r="P59" i="1" s="1"/>
  <c r="Q59" i="1" s="1"/>
  <c r="O60" i="1"/>
  <c r="P60" i="1" s="1"/>
  <c r="Q60" i="1" s="1"/>
  <c r="O55" i="1"/>
  <c r="P55" i="1" s="1"/>
  <c r="O51" i="1"/>
  <c r="O40" i="1"/>
  <c r="O43" i="1"/>
  <c r="P40" i="1"/>
  <c r="O12" i="1"/>
  <c r="P12" i="1"/>
  <c r="O13" i="1"/>
  <c r="P13" i="1" s="1"/>
  <c r="O15" i="1"/>
  <c r="P15" i="1" s="1"/>
  <c r="O16" i="1"/>
  <c r="P16" i="1"/>
  <c r="O18" i="1"/>
  <c r="P18" i="1" s="1"/>
  <c r="O19" i="1"/>
  <c r="P19" i="1" s="1"/>
  <c r="O20" i="1"/>
  <c r="O23" i="1"/>
  <c r="P23" i="1" s="1"/>
  <c r="O29" i="1"/>
  <c r="P29" i="1" s="1"/>
  <c r="O30" i="1"/>
  <c r="Q30" i="1" s="1"/>
  <c r="P30" i="1"/>
  <c r="O34" i="1"/>
  <c r="P34" i="1" s="1"/>
  <c r="O36" i="1"/>
  <c r="P36" i="1" s="1"/>
  <c r="P43" i="1"/>
  <c r="O50" i="1"/>
  <c r="Q50" i="1" s="1"/>
  <c r="P50" i="1"/>
  <c r="P51" i="1"/>
  <c r="K61" i="1"/>
  <c r="H61" i="1"/>
  <c r="M12" i="1"/>
  <c r="N12" i="1" s="1"/>
  <c r="M13" i="1"/>
  <c r="N13" i="1" s="1"/>
  <c r="M14" i="1"/>
  <c r="N14" i="1" s="1"/>
  <c r="M15" i="1"/>
  <c r="N15" i="1" s="1"/>
  <c r="M16" i="1"/>
  <c r="N16" i="1" s="1"/>
  <c r="M17" i="1"/>
  <c r="N17" i="1"/>
  <c r="M18" i="1"/>
  <c r="N18" i="1" s="1"/>
  <c r="M19" i="1"/>
  <c r="N19" i="1" s="1"/>
  <c r="M20" i="1"/>
  <c r="N20" i="1" s="1"/>
  <c r="M21" i="1"/>
  <c r="N21" i="1"/>
  <c r="M22" i="1"/>
  <c r="N22" i="1" s="1"/>
  <c r="M23" i="1"/>
  <c r="N23" i="1" s="1"/>
  <c r="M24" i="1"/>
  <c r="N24" i="1" s="1"/>
  <c r="M25" i="1"/>
  <c r="N25" i="1" s="1"/>
  <c r="M26" i="1"/>
  <c r="N26" i="1" s="1"/>
  <c r="M27" i="1"/>
  <c r="N27" i="1"/>
  <c r="M28" i="1"/>
  <c r="N28" i="1" s="1"/>
  <c r="M29" i="1"/>
  <c r="N29" i="1" s="1"/>
  <c r="M30" i="1"/>
  <c r="N30" i="1" s="1"/>
  <c r="M31" i="1"/>
  <c r="N31" i="1" s="1"/>
  <c r="M32" i="1"/>
  <c r="N32" i="1" s="1"/>
  <c r="M33" i="1"/>
  <c r="N33" i="1" s="1"/>
  <c r="M34" i="1"/>
  <c r="N34" i="1" s="1"/>
  <c r="M35" i="1"/>
  <c r="N35" i="1"/>
  <c r="M36" i="1"/>
  <c r="N36" i="1" s="1"/>
  <c r="M37" i="1"/>
  <c r="N37" i="1" s="1"/>
  <c r="M38" i="1"/>
  <c r="N38" i="1" s="1"/>
  <c r="M39" i="1"/>
  <c r="N39" i="1"/>
  <c r="M40" i="1"/>
  <c r="N40" i="1" s="1"/>
  <c r="M41" i="1"/>
  <c r="N41" i="1" s="1"/>
  <c r="M42" i="1"/>
  <c r="N42" i="1" s="1"/>
  <c r="M43" i="1"/>
  <c r="N43" i="1" s="1"/>
  <c r="M44" i="1"/>
  <c r="N44" i="1" s="1"/>
  <c r="M45" i="1"/>
  <c r="N45" i="1" s="1"/>
  <c r="M46" i="1"/>
  <c r="N46" i="1" s="1"/>
  <c r="M47" i="1"/>
  <c r="N47" i="1" s="1"/>
  <c r="M48" i="1"/>
  <c r="N48" i="1" s="1"/>
  <c r="M49" i="1"/>
  <c r="N49" i="1" s="1"/>
  <c r="M50" i="1"/>
  <c r="N50" i="1" s="1"/>
  <c r="M51" i="1"/>
  <c r="N51" i="1" s="1"/>
  <c r="M52" i="1"/>
  <c r="N52" i="1" s="1"/>
  <c r="M53" i="1"/>
  <c r="N53" i="1"/>
  <c r="M54" i="1"/>
  <c r="N54" i="1" s="1"/>
  <c r="M55" i="1"/>
  <c r="N55" i="1" s="1"/>
  <c r="M56" i="1"/>
  <c r="N56" i="1" s="1"/>
  <c r="M57" i="1"/>
  <c r="N57" i="1" s="1"/>
  <c r="M58" i="1"/>
  <c r="N58" i="1" s="1"/>
  <c r="M59" i="1"/>
  <c r="N59" i="1"/>
  <c r="M60" i="1"/>
  <c r="N60" i="1" s="1"/>
  <c r="M11" i="1"/>
  <c r="N11" i="1" s="1"/>
  <c r="J17" i="1"/>
  <c r="I17" i="1" s="1"/>
  <c r="O17" i="1" s="1"/>
  <c r="J18" i="1"/>
  <c r="I18" i="1" s="1"/>
  <c r="J19" i="1"/>
  <c r="I19" i="1" s="1"/>
  <c r="J20" i="1"/>
  <c r="I20" i="1" s="1"/>
  <c r="I21" i="1"/>
  <c r="O21" i="1" s="1"/>
  <c r="J21" i="1"/>
  <c r="J22" i="1"/>
  <c r="I22" i="1" s="1"/>
  <c r="O22" i="1" s="1"/>
  <c r="J23" i="1"/>
  <c r="I23" i="1" s="1"/>
  <c r="J24" i="1"/>
  <c r="I24" i="1" s="1"/>
  <c r="O24" i="1" s="1"/>
  <c r="J25" i="1"/>
  <c r="I25" i="1" s="1"/>
  <c r="O25" i="1" s="1"/>
  <c r="J26" i="1"/>
  <c r="I26" i="1" s="1"/>
  <c r="O26" i="1" s="1"/>
  <c r="J27" i="1"/>
  <c r="I27" i="1" s="1"/>
  <c r="O27" i="1" s="1"/>
  <c r="P27" i="1" s="1"/>
  <c r="J28" i="1"/>
  <c r="I28" i="1" s="1"/>
  <c r="O28" i="1" s="1"/>
  <c r="J29" i="1"/>
  <c r="I29" i="1" s="1"/>
  <c r="J30" i="1"/>
  <c r="I30" i="1" s="1"/>
  <c r="J31" i="1"/>
  <c r="I31" i="1" s="1"/>
  <c r="O31" i="1" s="1"/>
  <c r="P31" i="1" s="1"/>
  <c r="J32" i="1"/>
  <c r="I32" i="1" s="1"/>
  <c r="O32" i="1" s="1"/>
  <c r="J33" i="1"/>
  <c r="I33" i="1" s="1"/>
  <c r="O33" i="1" s="1"/>
  <c r="J34" i="1"/>
  <c r="I34" i="1" s="1"/>
  <c r="J35" i="1"/>
  <c r="I35" i="1" s="1"/>
  <c r="O35" i="1" s="1"/>
  <c r="P35" i="1" s="1"/>
  <c r="J36" i="1"/>
  <c r="I36" i="1" s="1"/>
  <c r="I37" i="1"/>
  <c r="O37" i="1" s="1"/>
  <c r="J37" i="1"/>
  <c r="J38" i="1"/>
  <c r="I38" i="1" s="1"/>
  <c r="O38" i="1" s="1"/>
  <c r="P38" i="1" s="1"/>
  <c r="J39" i="1"/>
  <c r="I39" i="1" s="1"/>
  <c r="O39" i="1" s="1"/>
  <c r="P39" i="1" s="1"/>
  <c r="J40" i="1"/>
  <c r="I40" i="1" s="1"/>
  <c r="J41" i="1"/>
  <c r="I41" i="1" s="1"/>
  <c r="O41" i="1" s="1"/>
  <c r="J42" i="1"/>
  <c r="I42" i="1" s="1"/>
  <c r="O42" i="1" s="1"/>
  <c r="J43" i="1"/>
  <c r="I43" i="1" s="1"/>
  <c r="J44" i="1"/>
  <c r="I44" i="1" s="1"/>
  <c r="O44" i="1" s="1"/>
  <c r="J45" i="1"/>
  <c r="I45" i="1" s="1"/>
  <c r="O45" i="1" s="1"/>
  <c r="J46" i="1"/>
  <c r="I46" i="1" s="1"/>
  <c r="O46" i="1" s="1"/>
  <c r="J47" i="1"/>
  <c r="I47" i="1" s="1"/>
  <c r="O47" i="1" s="1"/>
  <c r="P47" i="1" s="1"/>
  <c r="J48" i="1"/>
  <c r="I48" i="1" s="1"/>
  <c r="O48" i="1" s="1"/>
  <c r="J49" i="1"/>
  <c r="I49" i="1" s="1"/>
  <c r="O49" i="1" s="1"/>
  <c r="J50" i="1"/>
  <c r="I50" i="1" s="1"/>
  <c r="J51" i="1"/>
  <c r="I51" i="1" s="1"/>
  <c r="J52" i="1"/>
  <c r="I52" i="1" s="1"/>
  <c r="O52" i="1" s="1"/>
  <c r="I53" i="1"/>
  <c r="O53" i="1" s="1"/>
  <c r="J53" i="1"/>
  <c r="J12" i="1"/>
  <c r="I12" i="1" s="1"/>
  <c r="J13" i="1"/>
  <c r="I13" i="1" s="1"/>
  <c r="J14" i="1"/>
  <c r="I14" i="1" s="1"/>
  <c r="O14" i="1" s="1"/>
  <c r="J15" i="1"/>
  <c r="I15" i="1" s="1"/>
  <c r="J16" i="1"/>
  <c r="I16" i="1" s="1"/>
  <c r="J11" i="1"/>
  <c r="I11" i="1" s="1"/>
  <c r="O11" i="1" s="1"/>
  <c r="P11" i="1" s="1"/>
  <c r="Q11" i="1" s="1"/>
  <c r="P46" i="1" l="1"/>
  <c r="Q46" i="1"/>
  <c r="P53" i="1"/>
  <c r="Q53" i="1"/>
  <c r="P45" i="1"/>
  <c r="Q45" i="1"/>
  <c r="P22" i="1"/>
  <c r="Q22" i="1" s="1"/>
  <c r="P37" i="1"/>
  <c r="Q37" i="1"/>
  <c r="P49" i="1"/>
  <c r="Q49" i="1"/>
  <c r="P41" i="1"/>
  <c r="Q41" i="1"/>
  <c r="P26" i="1"/>
  <c r="Q26" i="1"/>
  <c r="P52" i="1"/>
  <c r="Q52" i="1" s="1"/>
  <c r="P28" i="1"/>
  <c r="Q28" i="1" s="1"/>
  <c r="P14" i="1"/>
  <c r="Q14" i="1"/>
  <c r="P48" i="1"/>
  <c r="Q48" i="1" s="1"/>
  <c r="P33" i="1"/>
  <c r="Q33" i="1" s="1"/>
  <c r="P25" i="1"/>
  <c r="Q25" i="1"/>
  <c r="P44" i="1"/>
  <c r="Q44" i="1" s="1"/>
  <c r="P21" i="1"/>
  <c r="Q21" i="1" s="1"/>
  <c r="P42" i="1"/>
  <c r="Q42" i="1"/>
  <c r="P32" i="1"/>
  <c r="Q32" i="1" s="1"/>
  <c r="P24" i="1"/>
  <c r="Q24" i="1" s="1"/>
  <c r="P17" i="1"/>
  <c r="Q17" i="1"/>
  <c r="Q16" i="1"/>
  <c r="Q29" i="1"/>
  <c r="Q18" i="1"/>
  <c r="Q12" i="1"/>
  <c r="Q55" i="1"/>
  <c r="Q20" i="1"/>
  <c r="Q34" i="1"/>
  <c r="Q13" i="1"/>
  <c r="Q58" i="1"/>
  <c r="Q36" i="1"/>
  <c r="P20" i="1"/>
  <c r="Q51" i="1"/>
  <c r="Q57" i="1"/>
  <c r="Q56" i="1"/>
  <c r="Q40" i="1"/>
  <c r="Q38" i="1"/>
  <c r="Q43" i="1"/>
  <c r="Q35" i="1"/>
  <c r="Q27" i="1"/>
  <c r="Q19" i="1"/>
  <c r="Q47" i="1"/>
  <c r="Q39" i="1"/>
  <c r="Q31" i="1"/>
  <c r="Q23" i="1"/>
  <c r="Q15" i="1"/>
  <c r="N61" i="1"/>
  <c r="Q6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s>
  <commentList>
    <comment ref="D8" authorId="0" shapeId="0" xr:uid="{00000000-0006-0000-0000-000001000000}">
      <text>
        <r>
          <rPr>
            <b/>
            <sz val="9"/>
            <color indexed="81"/>
            <rFont val="Tahoma"/>
            <family val="2"/>
          </rPr>
          <t xml:space="preserve">Especificaciones tecnicas: Detallar el producto de manera especifica, que aborde cada componente o caracteristica interna o externa del producto o servicio. Ejemplo: Tamaño, caracteristicas del material.
</t>
        </r>
      </text>
    </comment>
    <comment ref="E8" authorId="0" shapeId="0" xr:uid="{00000000-0006-0000-0000-000002000000}">
      <text>
        <r>
          <rPr>
            <b/>
            <sz val="9"/>
            <color indexed="81"/>
            <rFont val="Tahoma"/>
            <family val="2"/>
          </rPr>
          <t>Unidad de Medida:
Presentación en la que viene el producto. Ejemplo: Metros, Rollos, Oz, Lts, Gramos, etc.</t>
        </r>
      </text>
    </comment>
  </commentList>
</comments>
</file>

<file path=xl/sharedStrings.xml><?xml version="1.0" encoding="utf-8"?>
<sst xmlns="http://schemas.openxmlformats.org/spreadsheetml/2006/main" count="125" uniqueCount="78">
  <si>
    <t>ITEM</t>
  </si>
  <si>
    <t xml:space="preserve"> </t>
  </si>
  <si>
    <t>BIEN O SERVICIO</t>
  </si>
  <si>
    <t>ESPECIFICACIONES TECNICAS DEL BIEN OSERVICIO</t>
  </si>
  <si>
    <t xml:space="preserve">UNIFORME DEPORTIVO DE VOLEIBOL </t>
  </si>
  <si>
    <t xml:space="preserve">UNIFORMES DE PORTIVOS </t>
  </si>
  <si>
    <t>CAMISETA PARA UNIFORME DE VOLEIBOL PARA HOMBRES: tela poliéster climacoll, campañolo o mentesimone o zantetti con tecnología smardry, camiseta fondeada entransfer, logo SENA en el pecho al lado izquierdo y numero en la espalda numero en la parte delantera pequeño centrado. colores Azul oscuro, lineas blancas y rojas, camisa larga en la parte inferior que</t>
  </si>
  <si>
    <t xml:space="preserve">CAMISETA PARA UNIFORME DE VOLEIBOL PARA MUJER: (silueta ) en tela poliéster climacoll, campañolo o mentesimone o zantetti con tecnología smardry, camiseta fondeada entransfer, logo SENA en el pecho al lado izquierdo y numero en la espalda numero en la parte delanttera pequeño centrado. colores Azul oscuro, lineas blancas y rojas, camisa larga en la parte inferior que </t>
  </si>
  <si>
    <t xml:space="preserve">PANTALONETAS </t>
  </si>
  <si>
    <t xml:space="preserve">LYCRA PANTALON PARA UNIFPORME DE VOLEIBOL PARA MUJER: en tela licrada señida al cuerpo con estampe transfer y sin bordado nuevo en la pierna izquierda y logo del sena en la pierna derecha parte inferior. Colores azul oscuro lineas blancas rojas. Costuras PLANAS. La cintura está rodeada por una goma elastica que asegura que la prenda se adapta y sujete perfectanmente al cuerpo del deportista. El tejido y tamaño están diseñados para que la goma cumpla sus funciones sin incomodar en ningún momento. </t>
  </si>
  <si>
    <t>MALLAS</t>
  </si>
  <si>
    <t>BALON VOLEYBOL GOLTY PROFESIONAL</t>
  </si>
  <si>
    <t xml:space="preserve">UNIFORME DEPORTIVO DE SOFTBOL </t>
  </si>
  <si>
    <t>CAMISETA DE COMPETENCIA:  Nombre del equipo: magdalena, igual al tipo de letra y colores (azul oscuro y blanco en el borde de la línea) del diseño de la imagen.
2. número: al lado izquierdo debajo del nombre del equipo, igual tipo de letra y colores (azul oscuro y blanco en el borde de la línea) del diseño de la imagen.
3. logo del Sena: en conformidad y de acuerdo con las características y diseño de la imagen. 
4. botones igual al diseño de la imagen: igual al diseño y color rojo de la imagen.
5. las mangas del lado izquierdo y derecho: igual al diseño y colores (azul oscuro y blanco) de la imagen.
6. los hombros del lado izquierdo y derecho: igual al diseño y colores (azul oscuro) de la imagen.
7. cuello: igual al diseño y colores (azul oscuro, blanco y rojo) de la imagen.
8. cuerpo: igual al diseño y color rojo de la imagen.
9. costillas lado izquierdo y derecho: igual al diseño y colores (azul oscuro y blanco) de la imagen.
de espalda o atrás. 
1. primer nombre y primer apellido del jugador en la parte superior con el mismo diseño, tipo de letra y colores (azul oscuro y blanco en el borde la línea) del nombre del equipo.
2. numero: el tamaño idóneo, centrado y más grande que el de la parte frontal manteniendo el diseño, tipo de letra y colores (azul oscuro y blanco al borde de la línea) de la imagen.</t>
  </si>
  <si>
    <t>PANTALON DEPORTIVO DE SOFTBOL: De color blanco, de acuerdo con el diseño de la imagen.
2. diseño de soporte del cinturón a la altura de la cintura de acuerdo con el diseño .</t>
  </si>
  <si>
    <t xml:space="preserve">GORRA: Frontal: con la letra m de acuerdo con el mismo diseño del nombre del equipo, tipo de letra y color en rojo y en el borde de sus líneas de color blanco, la gorra es cerrada en la parte trasera, es decir, sin corredera. </t>
  </si>
  <si>
    <t>BATE DE ALUMINIO SIN TAPON: medidas  28 y 26 Onzas.</t>
  </si>
  <si>
    <t xml:space="preserve">PELOTAS DE SOFTBOL </t>
  </si>
  <si>
    <t>GUANTINES</t>
  </si>
  <si>
    <t xml:space="preserve">CARETA PROTECTORA DEL LANZADOR </t>
  </si>
  <si>
    <t xml:space="preserve">UNIFORME DE FUTBOL </t>
  </si>
  <si>
    <t xml:space="preserve">CAMISETA PARA UNIFORME DE FUTBOL: en tela poliéster climacool  en transfer, logo SENA en el pecho al lado izquierdo y numero en la espalda numero en la parte delanttera pequeño centrado. colores Azul oscuro, lineas blancas y rojas. </t>
  </si>
  <si>
    <t xml:space="preserve">PANTALONETA PARA UNIFORME DE FUTBOL: en tela, pierna izquierda logo del sena, Colores azul oscuro lineas blancas rojas. Costuras PLANAS. La cintura está rodeada por  elastico y cordon, que asegura que la prenda se adapte y sujete perfectanmente al cuerpo del deportista.  </t>
  </si>
  <si>
    <t>BALON DE FUTBOL PROFESIONAL  GOLTY #5.</t>
  </si>
  <si>
    <t>PLATILLOS</t>
  </si>
  <si>
    <t>CONOS (15 CMS)</t>
  </si>
  <si>
    <t>UNIFORME DEPORTIVO ATLETISMO</t>
  </si>
  <si>
    <t>CAMISETA: ATLETISMO: Elaborada En tela  poliéster climacool  en transfer  que permita una buena traspiracion y   proteccion,  color  rojo en modalidad transfer, color banco en el costado inferior derecho e izquierdo, logo SENA y letras ( Regional Magdalena) en transfer color blanco en la parte izquierda frontal.</t>
  </si>
  <si>
    <t>CICLISTA: Color Azul, 10 ctm arriba de la rodilla; elaborada en tela steway con tecnolodya DRY, STRETCH, COLOR, SWEAT, SUN. Composición 85% poliester- 15% lycra</t>
  </si>
  <si>
    <t>CICLISTA: Color Azul, larga; elaborada en tela STEPWAY CON TECNOLOGIA DRY, SUN, COLOR, SWEAT Y STRETCH Composición 85% poliester- 15% lycra</t>
  </si>
  <si>
    <t>UNIFORME DEPORTIVO NATACION</t>
  </si>
  <si>
    <t>VESTIDO DE BAÑO FEMENINO: vestido de baño para dama enterizos arriba de la rodilla                                                                                                        • estampado digital sobre la prenda.
• material resistente y confortable
• fabricado en material y/o tecnología endurance ® 100% resistente al cloro, de
secado rápido y resistente a la decoloración.
• uso específico para competencia y opcional de entrenamiento.
• fabricado con la tecnología de 4 vías de estiramiento.
• composición 53% poliéster - 47% pbt y repelencia de un 40% al agua.
• anchos mínimos 44 cm y largo media pierna
• estilo simple con una parte trasera abierta para la libertad de movimiento.
color: azul rey y rojo</t>
  </si>
  <si>
    <t>VESTIDO DE BAÑO MASCULINO: pantaloneta de baño para caballero en lycra
•color: fondo negro o azules resistente y confortable
•fabricado en material y/o tecnología endurance ® 100% resistente al cloro, de secado rápido y
resistente a la decoloración.
•uso específico para competencia y opcional de entrenamiento.
•fabricado con la tecnología de 4 vías de estiramiento.
•composición 53% poliéster - 47% pbt y repelencia de un 40% al agua.
•anchos mínimos 44 cm y largo media pierna  •tallas desde la s hasta la xxl
color: azul rey y rojo</t>
  </si>
  <si>
    <t>GORRO: color negro. gorro de natación para competencia.
color de fondo negro con estampados.
estampado en contrastes de color negro gris y blanco según imagen
composición: 100% de silicona.
modelado con empate en el centro
identificaciones de referencia o marca de forma lateral laterales.
multicolor referencia: 5104327 gorro de natación para competencia.
color de fondo negro con estampados.
estampado en contrastes de color negro gris y blanco según imagen
composición: 100% de silicona.
modelado con empate en el centro
identificaciones de referencia o marca de forma lateral laterales</t>
  </si>
  <si>
    <t>GAFAS</t>
  </si>
  <si>
    <t xml:space="preserve">UNIFORME DEPORTIVO  TEJO </t>
  </si>
  <si>
    <t xml:space="preserve">UNIFORME DEPORTIVO TEJO </t>
  </si>
  <si>
    <t>CAMISETA:  ElaboradaEn tEXTIL de alto desempeño HYDROTECH con tecnoligia DRYPLUS avanzado transported de humedad, COLOR para solidez del color a los lavados y a la luz, SWEAT solidez de color con la traspiracion y SUN proteccion. Técnica de estampación:  TRANSFER  Colores institucionales según imagen</t>
  </si>
  <si>
    <t xml:space="preserve">SUDADERA PARA HOMBRES: Sudaderas (pantalón) una roja y otra azul rey  o los colores establecidos por la regional unicolor con vivo blanco en los laterarles delgado, bolsillos delanteros semi-profundos, bolsillo trasero con corredera,  logo sena color blanco bordado. textil de alto desempeño UNIVERSAL con tecnología Repel protección contra liquidos y factores ambientales, Color solidez al color a los lavados y la luz, SUn protección solar, Sweat solidez al color en contacto con la transpiración. </t>
  </si>
  <si>
    <t>TEJO: Especificaciones dadas por la federación colombiana de tejo</t>
  </si>
  <si>
    <t xml:space="preserve">UNIFORME DEPORTIVO MINI TEJO </t>
  </si>
  <si>
    <t xml:space="preserve">IMPLEMENTO DEPORTIVO MINI TEJO </t>
  </si>
  <si>
    <t xml:space="preserve">CAMISETA PARA UNIFORME DE MINI TEJO: en tela poliéster climacool  en transfer, logo SENA en el pecho al lado izquierdo y numero en la espalda numero en la parte delanttera pequeño centrado. colores Azul oscuro, lineas blancas y rojas. </t>
  </si>
  <si>
    <t xml:space="preserve">SUDADERA PARA DAMAS: sudaderas (pantalón)   colores establecidos por la regional unicolor con vivo blanco en los laterarles delgado, bolsillos delanteros ,  logo sena color blanco bordado. textil de alto desempeño UNIVERSAL con tecnología Repel protección contra liquidos y factores ambientales, Color solidez al color a los lavados y la luz, SUn protección solar, Sweat solidez al color en contacto con la transpiración. </t>
  </si>
  <si>
    <t>UNIFORME DEPORTIVO AJEDREZ</t>
  </si>
  <si>
    <t xml:space="preserve">CAMISETA PARA UNIFORME DE AJEDREZ: en tela poliéster climacool  en transfer, logo SENA en el pecho al lado izquierdo y numero en la espalda numero en la parte delanttera pequeño centrado. colores Azul oscuro, lineas blancas y rojas. </t>
  </si>
  <si>
    <t xml:space="preserve">SUDADERA:  (pantalón)en  el color establecido por la regional unicolor con vivo blanco en los laterarles delgado, bolsillos delanteros semi-profundos,   logo sena color blanco bordado. textil de alto desempeño UNIVERSAL con tecnología Repel protección contra liquidos y factores ambientales, Color solidez al color a los lavados y la luz, SUn protección solar, Sweat solidez al color en contacto con la transpiración. </t>
  </si>
  <si>
    <t>JUEGO  DE AJEDREZ: Con estuche y piezas</t>
  </si>
  <si>
    <t>CAMISETA PARA UNIFORME DE TENIS DE MESA PARA HOMBRES: tela poliéster climacoll, campañolo o mentesimone o zantetti con tecnología smardry, camiseta fondeada entransfer, logo SENA en el pecho al lado izquierdo y numero en la espalda numero en la parte delantera pequeño centrado. colores Azul oscuro, lineas blancas y rojas, camisa larga en la parte inferior que</t>
  </si>
  <si>
    <t xml:space="preserve">UNIFORME DEPORTIVO TENIS DE MESA </t>
  </si>
  <si>
    <t xml:space="preserve">PANTALONETA PARA UNIFORME TENIS DE MESA PARA HOMBRE:  pantalon estampe transfer y sin bordado nuevo en la pierna izquierda y logo del sena en la pierna derecha parte inferior. Colores azul oscuro lineas blancas rojas. Costuras PLANAS. La cintura está rodeada por una goma elastica que asegura que la prenda se adapta y sujete perfectanmente al cuerpo del deportista. El tejido y tamaño están diseñados para que la goma cumpla sus funciones sin incomodar en ningún momento. </t>
  </si>
  <si>
    <t xml:space="preserve">CAMISETA PARA UNIFORME TENIS DE MESA PARA MUJER: (silueta ) en tela poliéster climacoll, campañolo o mentesimone o zantetti con tecnología smardry, camiseta fondeada entransfer, logo SENA en el pecho al lado izquierdo y numero en la espalda numero en la parte delanttera pequeño centrado. colores Azul oscuro, lineas blancas y rojas, camisa larga en la parte inferios que </t>
  </si>
  <si>
    <t>LYCRA PANTALON PARA UNIFORME TENIS DE MESA PARA MUJER: en tela licrada señida al cuerpo con estampe transfer y sin bordado nuevo en la pierna izquierda y logo del sena en la pierna derecha parte inferior. Colores azul oscuro lineas blancas rojas. Costuras PLANAS. La cintura está rodeada por una goma elastica que asegura que la prenda se adapta y sujete perfectanmente al cuerpo del deportista. El tejido y tamaño están diseñados para que la goma cumpla sus funciones sin incomodar en ningún momento.</t>
  </si>
  <si>
    <t>Raqueta de ping pong completa con gomas roja y negra.
mango FL (Cóncavo).Velocidad de impacto: 80,Efecto de spin: 70.
Control: 80.</t>
  </si>
  <si>
    <t>1 Goma (Caucho) ROJO  con las siguientes características: 
DUREZA    47.5, GROSOR    2.0, GIRO 8.7, VELOCIDAD 9.5
PRECISIÓN 9.0,Con tecnología ELASTO FUTURA                                                                                                                                              1 Goma (caucho) NEGRO  con las siguientes características: DUREZA    47.5,GROSOR    2.0,GIRO 8.7,VELOCIDAD 9.5, PRECISIÓN 9.0
Con tecnología ELASTO FUTURA</t>
  </si>
  <si>
    <t xml:space="preserve">PELOTAS DE TENIS DE MESA </t>
  </si>
  <si>
    <t xml:space="preserve">UNIFORME DE PRESENTACION </t>
  </si>
  <si>
    <t>SUDADERA UNISEX: Silueta regular, elaborada  textil de alto desempeño UNIVERSAL con tecnología Repel protección contra liquidos y factores ambientales, Color solidez al color a los lavados y la luz, SUn protección solar, Sweat solidez al color en contacto con la transpiración, con pretina encauchada, bolsillos laterales. Debe incluir forro en malla si la tela lo requiere. Color de la sudadera AZUL REY, y diseño según modelo</t>
  </si>
  <si>
    <t>CAMISA DE PRESENTACION TIPO POLO: en textil de alto desempeño POLUX con tecnologías Dry avanzado transporte de humedad, Color solidez al color a los lavados y la luz, SUn protección solar, Sweat solidez al color en contacto con la transpiración. Camiseta de manga corta, con cuello y puño. Coleres azul rey, rojo y blanco, logo SENA. Diseño según modelo</t>
  </si>
  <si>
    <t>MEDIAS: cortas color Blanco, con punta, talon y vivo en color Blanco con logo Sena,</t>
  </si>
  <si>
    <t>ZAPATOS DEPORTIVOS y CULTURAL: Cuero o material sintético con soporte textil impermeable, estilo de amarrar. Fabricación: El diseño del calzado deportivo debe ser tipo zapatillas con estilo moderno, anatómico y actual, de “amarrar”, con lengüeta que garantice el cierre del mismo. El sistema de fabricación empleado para el ensamble del conjunto capellada y suela debe ser cementado
utilizando pegantes de última tecnología reactivos con calor.
Suela: En P.V.C (POLI-VINILO-CLORURO) ó goma y EVA (ETIL – VINIL – ACETATO), de alta resistencia a la abrasión. Según el diseño puede ser cosida a la capellada en todo su contorno.
La cara de la suela en contacto con el piso debe tener un diseño en relieve que ofrezca efecto antideslizante, de agarre para superficies húmedas o secas.
Forro: El forro interno debe ser en material textil transpirable y debe integrar en la totalidad de la capellada. Con cuello abullonado con espuma de alta densidad.
Sobre-plantilla: En material EVA (ETIL – VINIL – ACETATO), látex u otro material de efecto amortiguante, forrada en material textil en la parte superior, con tratamiento antibacterial. Debe ser enteriza, acolchada, recubierta en material textil y poseer diseño con arco anatómico, con perforaciones que permita que migre el sudor fácilmente.
Plantilla de armado: En material sintético, de características tales que permita o facilite el
montaje de la capellada y la unión de éste conjunto con la suela, de alto poder de absorción de la humedad.
Cordones: 100% en poliéster trenzado redondo con punteras de acetato. De longitud adecuada y suficiente para amarrar el tenis</t>
  </si>
  <si>
    <t>CAMISETA DE PRESENTACION: TIPO POLO en textil de alto desempeño POLUX con tecnologías Dry avanzado transporte de humedad, Color solidez al color a los lavados y la luz, con protección solar, Sweat solidez al color en contacto con la transpiración. Camiseta de manga corta, con cuello y puño. Coleres azul rey, rojo y blanco, logo SENA. Diseño con estampado cultural</t>
  </si>
  <si>
    <t>BERMUDAS: en tela de Dryl color azul rey, con bolsillos delanteros, pretina alta, Para participantes al Encuentro Cultural.</t>
  </si>
  <si>
    <t>GUANTES DE SOFTBOL, en cuero</t>
  </si>
  <si>
    <t>ESPINILLERAS cortas</t>
  </si>
  <si>
    <t xml:space="preserve">VALOR </t>
  </si>
  <si>
    <t xml:space="preserve">CANTIDAD </t>
  </si>
  <si>
    <t>ESTUDIO DE MERCADO</t>
  </si>
  <si>
    <t>IVA</t>
  </si>
  <si>
    <t xml:space="preserve">UNIFORMES DE PRESENTACIÓN </t>
  </si>
  <si>
    <t>VALOR TOTAL</t>
  </si>
  <si>
    <t>VALOR TOTAl</t>
  </si>
  <si>
    <t>INTERDEPORTES S.A.S.</t>
  </si>
  <si>
    <t>LUIS CARLOS IBARGUEN/ORGANIZACIONES Y EVENTOS</t>
  </si>
  <si>
    <t>SUBTOTAL</t>
  </si>
  <si>
    <t>TUTO SPORT DEL CARIBE</t>
  </si>
  <si>
    <t>PROMEDIO</t>
  </si>
  <si>
    <t>Valor Unitario Tope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</si>
</sst>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 #,##0.00\ &quot;€&quot;_-;\-* #,##0.00\ &quot;€&quot;_-;_-* &quot;-&quot;??\ &quot;€&quot;_-;_-@_-"/>
    <numFmt numFmtId="164" formatCode="_-&quot;$&quot;\ * #,##0.00_-;\-&quot;$&quot;\ * #,##0.00_-;_-&quot;$&quot;\ * &quot;-&quot;??_-;_-@_-"/>
    <numFmt numFmtId="165" formatCode="_(&quot;$&quot;\ * #,##0.00_);_(&quot;$&quot;\ * \(#,##0.00\);_(&quot;$&quot;\ * &quot;-&quot;??_);_(@_)"/>
    <numFmt numFmtId="166" formatCode="_(* #,##0.00_);_(* \(#,##0.00\);_(* &quot;-&quot;??_);_(@_)"/>
    <numFmt numFmtId="167" formatCode="_(* #,##0_);_(* \(#,##0\);_(* &quot;-&quot;??_);_(@_)"/>
    <numFmt numFmtId="168" formatCode="_ * #,##0.00_ ;_ * \-#,##0.00_ ;_ * &quot;-&quot;??_ ;_ @_ "/>
    <numFmt numFmtId="169" formatCode="_ &quot;$&quot;\ * #,##0_ ;_ &quot;$&quot;\ * \-#,##0_ ;_ &quot;$&quot;\ * &quot;-&quot;??_ ;_ @_ "/>
    <numFmt numFmtId="170" formatCode="_ * ###,0&quot;.&quot;00_ ;_ * \-###,0&quot;.&quot;00_ ;_ * &quot;-&quot;??_ ;_ @_ "/>
    <numFmt numFmtId="171" formatCode="_ &quot;$&quot;\ * #,##0.00_ ;_ &quot;$&quot;\ * \-#,##0.00_ ;_ &quot;$&quot;\ * &quot;-&quot;??_ ;_ @_ "/>
    <numFmt numFmtId="172" formatCode="###,0&quot;.&quot;00\ &quot;€&quot;;\-###,0&quot;.&quot;00\ &quot;€&quot;"/>
    <numFmt numFmtId="173" formatCode="_-&quot;$&quot;\ * #,##0_-;\-&quot;$&quot;\ * #,##0_-;_-&quot;$&quot;\ * &quot;-&quot;??_-;_-@_-"/>
  </numFmts>
  <fonts count="18" x14ac:knownFonts="1">
    <font>
      <sz val="11"/>
      <color theme="1"/>
      <name val="Calibri"/>
      <family val="2"/>
      <scheme val="minor"/>
    </font>
    <font>
      <sz val="11"/>
      <color theme="1"/>
      <name val="Calibri"/>
      <family val="2"/>
      <scheme val="minor"/>
    </font>
    <font>
      <sz val="10"/>
      <name val="Arial"/>
      <family val="2"/>
    </font>
    <font>
      <b/>
      <sz val="9"/>
      <name val="Arial Narrow"/>
      <family val="2"/>
    </font>
    <font>
      <sz val="9"/>
      <color theme="1"/>
      <name val="Arial Narrow"/>
      <family val="2"/>
    </font>
    <font>
      <b/>
      <sz val="9"/>
      <color theme="1"/>
      <name val="Arial Narrow"/>
      <family val="2"/>
    </font>
    <font>
      <sz val="9"/>
      <name val="Arial Narrow"/>
      <family val="2"/>
    </font>
    <font>
      <b/>
      <sz val="10"/>
      <color theme="1"/>
      <name val="Arial Narrow"/>
      <family val="2"/>
    </font>
    <font>
      <sz val="10"/>
      <color theme="1"/>
      <name val="Arial Narrow"/>
      <family val="2"/>
    </font>
    <font>
      <b/>
      <sz val="9"/>
      <color indexed="81"/>
      <name val="Tahoma"/>
      <family val="2"/>
    </font>
    <font>
      <u/>
      <sz val="10"/>
      <color theme="10"/>
      <name val="Arial"/>
      <family val="2"/>
    </font>
    <font>
      <u/>
      <sz val="10"/>
      <color indexed="12"/>
      <name val="Arial"/>
      <family val="2"/>
    </font>
    <font>
      <sz val="11"/>
      <color indexed="8"/>
      <name val="Calibri"/>
      <family val="2"/>
    </font>
    <font>
      <sz val="10"/>
      <color indexed="8"/>
      <name val="MS Sans Serif"/>
      <family val="2"/>
    </font>
    <font>
      <b/>
      <sz val="10"/>
      <color rgb="FF000000"/>
      <name val="Arial Narrow"/>
      <family val="2"/>
    </font>
    <font>
      <b/>
      <sz val="10"/>
      <name val="Arial Narrow"/>
      <family val="2"/>
    </font>
    <font>
      <b/>
      <sz val="11"/>
      <color theme="1"/>
      <name val="Calibri"/>
      <family val="2"/>
      <scheme val="minor"/>
    </font>
    <font>
      <sz val="11"/>
      <color theme="1"/>
      <name val="Arial Narrow"/>
      <family val="2"/>
    </font>
  </fonts>
  <fills count="20">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bgColor indexed="64"/>
      </patternFill>
    </fill>
    <fill>
      <patternFill patternType="solid">
        <fgColor theme="9" tint="0.79998168889431442"/>
        <bgColor indexed="64"/>
      </patternFill>
    </fill>
    <fill>
      <patternFill patternType="solid">
        <fgColor theme="5" tint="0.39997558519241921"/>
        <bgColor indexed="64"/>
      </patternFill>
    </fill>
    <fill>
      <patternFill patternType="solid">
        <fgColor rgb="FFFF0000"/>
        <bgColor indexed="64"/>
      </patternFill>
    </fill>
    <fill>
      <patternFill patternType="solid">
        <fgColor theme="7" tint="0.79998168889431442"/>
        <bgColor indexed="64"/>
      </patternFill>
    </fill>
  </fills>
  <borders count="8">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51">
    <xf numFmtId="0" fontId="0" fillId="0" borderId="0"/>
    <xf numFmtId="166" fontId="1" fillId="0" borderId="0" applyFont="0" applyFill="0" applyBorder="0" applyAlignment="0" applyProtection="0"/>
    <xf numFmtId="0" fontId="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 fillId="0" borderId="0"/>
    <xf numFmtId="0" fontId="10"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168" fontId="2" fillId="0" borderId="0" applyFont="0" applyFill="0" applyBorder="0" applyAlignment="0" applyProtection="0"/>
    <xf numFmtId="168" fontId="2" fillId="0" borderId="0" applyFont="0" applyFill="0" applyBorder="0" applyAlignment="0" applyProtection="0"/>
    <xf numFmtId="169"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6" fontId="1" fillId="0" borderId="0" applyFont="0" applyFill="0" applyBorder="0" applyAlignment="0" applyProtection="0"/>
    <xf numFmtId="170" fontId="2" fillId="0" borderId="0" applyFont="0" applyFill="0" applyBorder="0" applyAlignment="0" applyProtection="0"/>
    <xf numFmtId="44"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2" fontId="1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1"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2" fillId="0" borderId="0"/>
    <xf numFmtId="0" fontId="2" fillId="0" borderId="0"/>
    <xf numFmtId="0" fontId="1" fillId="0" borderId="0"/>
    <xf numFmtId="0" fontId="1" fillId="0" borderId="0"/>
    <xf numFmtId="0" fontId="1" fillId="0" borderId="0"/>
    <xf numFmtId="0" fontId="13"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3" fillId="0" borderId="0"/>
    <xf numFmtId="0" fontId="2"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164" fontId="1" fillId="0" borderId="0" applyFont="0" applyFill="0" applyBorder="0" applyAlignment="0" applyProtection="0"/>
  </cellStyleXfs>
  <cellXfs count="72">
    <xf numFmtId="0" fontId="0" fillId="0" borderId="0" xfId="0"/>
    <xf numFmtId="167" fontId="6" fillId="15" borderId="2" xfId="1" applyNumberFormat="1" applyFont="1" applyFill="1" applyBorder="1" applyAlignment="1">
      <alignment horizontal="center" vertical="center" wrapText="1"/>
    </xf>
    <xf numFmtId="0" fontId="6" fillId="15" borderId="2" xfId="2" applyFont="1" applyFill="1" applyBorder="1" applyAlignment="1">
      <alignment vertical="center" wrapText="1"/>
    </xf>
    <xf numFmtId="0" fontId="6" fillId="15" borderId="6" xfId="2" applyFont="1" applyFill="1" applyBorder="1" applyAlignment="1">
      <alignment horizontal="center" vertical="center" wrapText="1"/>
    </xf>
    <xf numFmtId="0" fontId="4" fillId="15" borderId="2" xfId="0" applyFont="1" applyFill="1" applyBorder="1" applyAlignment="1">
      <alignment vertical="top" wrapText="1"/>
    </xf>
    <xf numFmtId="0" fontId="0" fillId="15" borderId="0" xfId="0" applyFill="1"/>
    <xf numFmtId="0" fontId="3" fillId="15" borderId="2" xfId="2" applyFont="1" applyFill="1" applyBorder="1" applyAlignment="1">
      <alignment horizontal="center" vertical="center" wrapText="1"/>
    </xf>
    <xf numFmtId="0" fontId="6" fillId="15" borderId="2" xfId="2" applyFont="1" applyFill="1" applyBorder="1" applyAlignment="1">
      <alignment horizontal="center" vertical="center" wrapText="1"/>
    </xf>
    <xf numFmtId="0" fontId="6" fillId="15" borderId="2" xfId="0" applyFont="1" applyFill="1" applyBorder="1" applyAlignment="1">
      <alignment horizontal="left" vertical="top" wrapText="1"/>
    </xf>
    <xf numFmtId="0" fontId="6" fillId="15" borderId="2" xfId="0" applyFont="1" applyFill="1" applyBorder="1" applyAlignment="1">
      <alignment vertical="top" wrapText="1"/>
    </xf>
    <xf numFmtId="0" fontId="4" fillId="15" borderId="2" xfId="0" applyFont="1" applyFill="1" applyBorder="1" applyAlignment="1">
      <alignment horizontal="left" vertical="top" wrapText="1"/>
    </xf>
    <xf numFmtId="0" fontId="8" fillId="15" borderId="2" xfId="0" applyFont="1" applyFill="1" applyBorder="1" applyAlignment="1">
      <alignment vertical="top" wrapText="1"/>
    </xf>
    <xf numFmtId="0" fontId="8" fillId="15" borderId="3" xfId="0" applyFont="1" applyFill="1" applyBorder="1" applyAlignment="1">
      <alignment horizontal="center" vertical="center" wrapText="1"/>
    </xf>
    <xf numFmtId="0" fontId="8" fillId="15" borderId="2" xfId="0" applyFont="1" applyFill="1" applyBorder="1" applyAlignment="1">
      <alignment vertical="center" wrapText="1"/>
    </xf>
    <xf numFmtId="0" fontId="8" fillId="0" borderId="3" xfId="0" applyFont="1" applyBorder="1" applyAlignment="1">
      <alignment horizontal="center"/>
    </xf>
    <xf numFmtId="0" fontId="8" fillId="0" borderId="2" xfId="0" applyFont="1" applyBorder="1"/>
    <xf numFmtId="0" fontId="8" fillId="15" borderId="3" xfId="0" applyFont="1" applyFill="1" applyBorder="1" applyAlignment="1">
      <alignment horizontal="center" vertical="center"/>
    </xf>
    <xf numFmtId="0" fontId="8" fillId="15" borderId="2" xfId="0" applyFont="1" applyFill="1" applyBorder="1"/>
    <xf numFmtId="0" fontId="8" fillId="15" borderId="2" xfId="0" applyFont="1" applyFill="1" applyBorder="1" applyAlignment="1">
      <alignment vertical="center"/>
    </xf>
    <xf numFmtId="0" fontId="8" fillId="0" borderId="3" xfId="0" applyFont="1" applyBorder="1" applyAlignment="1">
      <alignment horizontal="center" vertical="center"/>
    </xf>
    <xf numFmtId="0" fontId="4" fillId="15" borderId="2" xfId="0" applyFont="1" applyFill="1" applyBorder="1" applyAlignment="1">
      <alignment horizontal="center" vertical="center" wrapText="1"/>
    </xf>
    <xf numFmtId="0" fontId="6" fillId="15" borderId="2" xfId="2" applyFont="1" applyFill="1" applyBorder="1" applyAlignment="1">
      <alignment horizontal="left" vertical="top" wrapText="1"/>
    </xf>
    <xf numFmtId="0" fontId="6" fillId="15" borderId="2" xfId="2" applyFont="1" applyFill="1" applyBorder="1" applyAlignment="1">
      <alignment horizontal="left" vertical="center" wrapText="1"/>
    </xf>
    <xf numFmtId="0" fontId="6" fillId="15" borderId="3" xfId="0" applyFont="1" applyFill="1" applyBorder="1" applyAlignment="1">
      <alignment horizontal="left" vertical="top" wrapText="1"/>
    </xf>
    <xf numFmtId="0" fontId="4" fillId="15" borderId="3" xfId="0" applyFont="1" applyFill="1" applyBorder="1" applyAlignment="1">
      <alignment horizontal="left" vertical="top" wrapText="1"/>
    </xf>
    <xf numFmtId="0" fontId="14" fillId="0" borderId="2" xfId="0" applyFont="1" applyBorder="1" applyAlignment="1">
      <alignment vertical="center" wrapText="1"/>
    </xf>
    <xf numFmtId="0" fontId="15" fillId="15" borderId="2" xfId="88" applyFont="1" applyFill="1" applyBorder="1" applyAlignment="1">
      <alignment horizontal="left" vertical="center" wrapText="1"/>
    </xf>
    <xf numFmtId="0" fontId="7" fillId="15" borderId="2" xfId="0" applyFont="1" applyFill="1" applyBorder="1" applyAlignment="1">
      <alignment vertical="center"/>
    </xf>
    <xf numFmtId="0" fontId="7" fillId="15" borderId="2" xfId="0" applyFont="1" applyFill="1" applyBorder="1" applyAlignment="1">
      <alignment horizontal="left" vertical="center"/>
    </xf>
    <xf numFmtId="0" fontId="7" fillId="15" borderId="2" xfId="0" applyFont="1" applyFill="1" applyBorder="1" applyAlignment="1">
      <alignment horizontal="left" vertical="top"/>
    </xf>
    <xf numFmtId="167" fontId="6" fillId="15" borderId="2" xfId="1" applyNumberFormat="1" applyFont="1" applyFill="1" applyBorder="1" applyAlignment="1">
      <alignment vertical="center" wrapText="1"/>
    </xf>
    <xf numFmtId="0" fontId="6" fillId="15" borderId="6" xfId="2" applyFont="1" applyFill="1" applyBorder="1" applyAlignment="1">
      <alignment vertical="center" wrapText="1"/>
    </xf>
    <xf numFmtId="173" fontId="1" fillId="15" borderId="0" xfId="150" applyNumberFormat="1" applyFont="1" applyFill="1"/>
    <xf numFmtId="0" fontId="3" fillId="15" borderId="3" xfId="2" applyFont="1" applyFill="1" applyBorder="1" applyAlignment="1">
      <alignment horizontal="center" vertical="center" wrapText="1"/>
    </xf>
    <xf numFmtId="0" fontId="3" fillId="15" borderId="4" xfId="2" applyFont="1" applyFill="1" applyBorder="1" applyAlignment="1">
      <alignment horizontal="center" vertical="center" wrapText="1"/>
    </xf>
    <xf numFmtId="0" fontId="3" fillId="15" borderId="5" xfId="2" applyFont="1" applyFill="1" applyBorder="1" applyAlignment="1">
      <alignment horizontal="center" vertical="center" wrapText="1"/>
    </xf>
    <xf numFmtId="173" fontId="5" fillId="15" borderId="2" xfId="150" applyNumberFormat="1" applyFont="1" applyFill="1" applyBorder="1" applyAlignment="1">
      <alignment horizontal="center" vertical="center" wrapText="1"/>
    </xf>
    <xf numFmtId="0" fontId="3" fillId="15" borderId="2" xfId="2" applyFont="1" applyFill="1" applyBorder="1" applyAlignment="1">
      <alignment horizontal="left" vertical="center" wrapText="1"/>
    </xf>
    <xf numFmtId="0" fontId="5" fillId="15" borderId="2" xfId="0" applyFont="1" applyFill="1" applyBorder="1" applyAlignment="1">
      <alignment horizontal="center" vertical="center" wrapText="1"/>
    </xf>
    <xf numFmtId="0" fontId="3" fillId="15" borderId="2" xfId="2" applyFont="1" applyFill="1" applyBorder="1" applyAlignment="1">
      <alignment horizontal="center" vertical="center" wrapText="1"/>
    </xf>
    <xf numFmtId="0" fontId="3" fillId="15" borderId="4" xfId="2" applyFont="1" applyFill="1" applyBorder="1" applyAlignment="1">
      <alignment vertical="center" wrapText="1"/>
    </xf>
    <xf numFmtId="0" fontId="0" fillId="15" borderId="2" xfId="0" applyFill="1" applyBorder="1"/>
    <xf numFmtId="0" fontId="0" fillId="15" borderId="2" xfId="0" applyFill="1" applyBorder="1" applyAlignment="1">
      <alignment horizontal="center"/>
    </xf>
    <xf numFmtId="0" fontId="0" fillId="15" borderId="6" xfId="0" applyFill="1" applyBorder="1" applyAlignment="1">
      <alignment horizontal="center" vertical="center"/>
    </xf>
    <xf numFmtId="0" fontId="0" fillId="15" borderId="7" xfId="0" applyFill="1" applyBorder="1" applyAlignment="1">
      <alignment horizontal="center" vertical="center"/>
    </xf>
    <xf numFmtId="0" fontId="0" fillId="15" borderId="7" xfId="0" applyFill="1" applyBorder="1"/>
    <xf numFmtId="173" fontId="1" fillId="15" borderId="2" xfId="150" applyNumberFormat="1" applyFont="1" applyFill="1" applyBorder="1"/>
    <xf numFmtId="0" fontId="0" fillId="15" borderId="0" xfId="0" applyFill="1" applyBorder="1"/>
    <xf numFmtId="173" fontId="0" fillId="15" borderId="2" xfId="0" applyNumberFormat="1" applyFill="1" applyBorder="1"/>
    <xf numFmtId="173" fontId="16" fillId="15" borderId="2" xfId="0" applyNumberFormat="1" applyFont="1" applyFill="1" applyBorder="1"/>
    <xf numFmtId="0" fontId="16" fillId="15" borderId="2" xfId="0" applyFont="1" applyFill="1" applyBorder="1"/>
    <xf numFmtId="173" fontId="17" fillId="15" borderId="2" xfId="150" applyNumberFormat="1" applyFont="1" applyFill="1" applyBorder="1" applyAlignment="1">
      <alignment horizontal="center" vertical="center" wrapText="1"/>
    </xf>
    <xf numFmtId="0" fontId="0" fillId="15" borderId="2" xfId="0" applyFont="1" applyFill="1" applyBorder="1"/>
    <xf numFmtId="173" fontId="17" fillId="0" borderId="2" xfId="150" applyNumberFormat="1" applyFont="1" applyBorder="1" applyAlignment="1">
      <alignment horizontal="center" vertical="center"/>
    </xf>
    <xf numFmtId="173" fontId="17" fillId="15" borderId="2" xfId="150" applyNumberFormat="1" applyFont="1" applyFill="1" applyBorder="1" applyAlignment="1">
      <alignment horizontal="center" vertical="center"/>
    </xf>
    <xf numFmtId="173" fontId="17" fillId="18" borderId="2" xfId="150" applyNumberFormat="1" applyFont="1" applyFill="1" applyBorder="1" applyAlignment="1">
      <alignment horizontal="center" vertical="center" wrapText="1"/>
    </xf>
    <xf numFmtId="173" fontId="17" fillId="17" borderId="2" xfId="150" applyNumberFormat="1" applyFont="1" applyFill="1" applyBorder="1" applyAlignment="1">
      <alignment horizontal="center" vertical="center" wrapText="1"/>
    </xf>
    <xf numFmtId="0" fontId="6" fillId="15" borderId="5" xfId="2" applyFont="1" applyFill="1" applyBorder="1" applyAlignment="1">
      <alignment vertical="center" wrapText="1"/>
    </xf>
    <xf numFmtId="173" fontId="4" fillId="15" borderId="2" xfId="150" applyNumberFormat="1" applyFont="1" applyFill="1" applyBorder="1" applyAlignment="1">
      <alignment horizontal="center" vertical="center" wrapText="1"/>
    </xf>
    <xf numFmtId="173" fontId="8" fillId="15" borderId="2" xfId="150" applyNumberFormat="1" applyFont="1" applyFill="1" applyBorder="1" applyAlignment="1">
      <alignment horizontal="center" vertical="center" wrapText="1"/>
    </xf>
    <xf numFmtId="0" fontId="16" fillId="15" borderId="0" xfId="0" applyFont="1" applyFill="1"/>
    <xf numFmtId="0" fontId="16" fillId="15" borderId="2" xfId="0" applyFont="1" applyFill="1" applyBorder="1" applyAlignment="1">
      <alignment horizontal="center" wrapText="1"/>
    </xf>
    <xf numFmtId="0" fontId="0" fillId="15" borderId="2" xfId="0" applyFill="1" applyBorder="1" applyAlignment="1">
      <alignment horizontal="center" vertical="center"/>
    </xf>
    <xf numFmtId="173" fontId="16" fillId="19" borderId="2" xfId="0" applyNumberFormat="1" applyFont="1" applyFill="1" applyBorder="1"/>
    <xf numFmtId="167" fontId="16" fillId="15" borderId="0" xfId="1" applyNumberFormat="1" applyFont="1" applyFill="1"/>
    <xf numFmtId="167" fontId="16" fillId="16" borderId="2" xfId="1" applyNumberFormat="1" applyFont="1" applyFill="1" applyBorder="1" applyAlignment="1">
      <alignment wrapText="1"/>
    </xf>
    <xf numFmtId="167" fontId="16" fillId="16" borderId="2" xfId="1" applyNumberFormat="1" applyFont="1" applyFill="1" applyBorder="1"/>
    <xf numFmtId="0" fontId="0" fillId="15" borderId="2" xfId="0" applyFill="1" applyBorder="1" applyAlignment="1">
      <alignment horizontal="center" wrapText="1"/>
    </xf>
    <xf numFmtId="0" fontId="0" fillId="15" borderId="3" xfId="0" applyFill="1" applyBorder="1" applyAlignment="1">
      <alignment horizontal="center" vertical="center"/>
    </xf>
    <xf numFmtId="0" fontId="0" fillId="15" borderId="4" xfId="0" applyFill="1" applyBorder="1" applyAlignment="1">
      <alignment horizontal="center" vertical="center"/>
    </xf>
    <xf numFmtId="0" fontId="0" fillId="15" borderId="5" xfId="0" applyFill="1" applyBorder="1" applyAlignment="1">
      <alignment horizontal="center" vertical="center"/>
    </xf>
    <xf numFmtId="0" fontId="0" fillId="19" borderId="2" xfId="0" applyFill="1" applyBorder="1" applyAlignment="1">
      <alignment horizontal="center" vertical="center"/>
    </xf>
  </cellXfs>
  <cellStyles count="151">
    <cellStyle name="20% - Énfasis1 2" xfId="4" xr:uid="{00000000-0005-0000-0000-000000000000}"/>
    <cellStyle name="20% - Énfasis1 3" xfId="5" xr:uid="{00000000-0005-0000-0000-000001000000}"/>
    <cellStyle name="20% - Énfasis1 4" xfId="6" xr:uid="{00000000-0005-0000-0000-000002000000}"/>
    <cellStyle name="20% - Énfasis2 2" xfId="7" xr:uid="{00000000-0005-0000-0000-000003000000}"/>
    <cellStyle name="20% - Énfasis2 3" xfId="8" xr:uid="{00000000-0005-0000-0000-000004000000}"/>
    <cellStyle name="20% - Énfasis2 4" xfId="9" xr:uid="{00000000-0005-0000-0000-000005000000}"/>
    <cellStyle name="20% - Énfasis3 2" xfId="10" xr:uid="{00000000-0005-0000-0000-000006000000}"/>
    <cellStyle name="20% - Énfasis3 3" xfId="11" xr:uid="{00000000-0005-0000-0000-000007000000}"/>
    <cellStyle name="20% - Énfasis3 4" xfId="12" xr:uid="{00000000-0005-0000-0000-000008000000}"/>
    <cellStyle name="20% - Énfasis4 2" xfId="13" xr:uid="{00000000-0005-0000-0000-000009000000}"/>
    <cellStyle name="20% - Énfasis4 3" xfId="14" xr:uid="{00000000-0005-0000-0000-00000A000000}"/>
    <cellStyle name="20% - Énfasis4 4" xfId="15" xr:uid="{00000000-0005-0000-0000-00000B000000}"/>
    <cellStyle name="20% - Énfasis5 2" xfId="16" xr:uid="{00000000-0005-0000-0000-00000C000000}"/>
    <cellStyle name="20% - Énfasis5 3" xfId="17" xr:uid="{00000000-0005-0000-0000-00000D000000}"/>
    <cellStyle name="20% - Énfasis5 4" xfId="18" xr:uid="{00000000-0005-0000-0000-00000E000000}"/>
    <cellStyle name="20% - Énfasis6 2" xfId="19" xr:uid="{00000000-0005-0000-0000-00000F000000}"/>
    <cellStyle name="20% - Énfasis6 3" xfId="20" xr:uid="{00000000-0005-0000-0000-000010000000}"/>
    <cellStyle name="20% - Énfasis6 4" xfId="21" xr:uid="{00000000-0005-0000-0000-000011000000}"/>
    <cellStyle name="40% - Énfasis1 2" xfId="22" xr:uid="{00000000-0005-0000-0000-000012000000}"/>
    <cellStyle name="40% - Énfasis1 3" xfId="23" xr:uid="{00000000-0005-0000-0000-000013000000}"/>
    <cellStyle name="40% - Énfasis1 4" xfId="24" xr:uid="{00000000-0005-0000-0000-000014000000}"/>
    <cellStyle name="40% - Énfasis2 2" xfId="25" xr:uid="{00000000-0005-0000-0000-000015000000}"/>
    <cellStyle name="40% - Énfasis2 3" xfId="26" xr:uid="{00000000-0005-0000-0000-000016000000}"/>
    <cellStyle name="40% - Énfasis2 4" xfId="27" xr:uid="{00000000-0005-0000-0000-000017000000}"/>
    <cellStyle name="40% - Énfasis3 2" xfId="28" xr:uid="{00000000-0005-0000-0000-000018000000}"/>
    <cellStyle name="40% - Énfasis3 3" xfId="29" xr:uid="{00000000-0005-0000-0000-000019000000}"/>
    <cellStyle name="40% - Énfasis3 4" xfId="30" xr:uid="{00000000-0005-0000-0000-00001A000000}"/>
    <cellStyle name="40% - Énfasis4 2" xfId="31" xr:uid="{00000000-0005-0000-0000-00001B000000}"/>
    <cellStyle name="40% - Énfasis4 3" xfId="32" xr:uid="{00000000-0005-0000-0000-00001C000000}"/>
    <cellStyle name="40% - Énfasis4 4" xfId="33" xr:uid="{00000000-0005-0000-0000-00001D000000}"/>
    <cellStyle name="40% - Énfasis5 2" xfId="34" xr:uid="{00000000-0005-0000-0000-00001E000000}"/>
    <cellStyle name="40% - Énfasis5 3" xfId="35" xr:uid="{00000000-0005-0000-0000-00001F000000}"/>
    <cellStyle name="40% - Énfasis5 4" xfId="36" xr:uid="{00000000-0005-0000-0000-000020000000}"/>
    <cellStyle name="40% - Énfasis6 2" xfId="37" xr:uid="{00000000-0005-0000-0000-000021000000}"/>
    <cellStyle name="40% - Énfasis6 3" xfId="38" xr:uid="{00000000-0005-0000-0000-000022000000}"/>
    <cellStyle name="40% - Énfasis6 4" xfId="39" xr:uid="{00000000-0005-0000-0000-000023000000}"/>
    <cellStyle name="Excel_BuiltIn_TableStyleLight1" xfId="40" xr:uid="{00000000-0005-0000-0000-000024000000}"/>
    <cellStyle name="Hipervínculo 2" xfId="41" xr:uid="{00000000-0005-0000-0000-000025000000}"/>
    <cellStyle name="Hipervínculo 2 2" xfId="42" xr:uid="{00000000-0005-0000-0000-000026000000}"/>
    <cellStyle name="Hipervínculo 3" xfId="43" xr:uid="{00000000-0005-0000-0000-000027000000}"/>
    <cellStyle name="Millares" xfId="1" builtinId="3"/>
    <cellStyle name="Millares 2" xfId="44" xr:uid="{00000000-0005-0000-0000-000029000000}"/>
    <cellStyle name="Millares 2 2" xfId="45" xr:uid="{00000000-0005-0000-0000-00002A000000}"/>
    <cellStyle name="Millares 3" xfId="46" xr:uid="{00000000-0005-0000-0000-00002B000000}"/>
    <cellStyle name="Millares 3 2" xfId="47" xr:uid="{00000000-0005-0000-0000-00002C000000}"/>
    <cellStyle name="Millares 3 3" xfId="48" xr:uid="{00000000-0005-0000-0000-00002D000000}"/>
    <cellStyle name="Millares 4" xfId="49" xr:uid="{00000000-0005-0000-0000-00002E000000}"/>
    <cellStyle name="Millares 4 2" xfId="50" xr:uid="{00000000-0005-0000-0000-00002F000000}"/>
    <cellStyle name="Millares 5" xfId="51" xr:uid="{00000000-0005-0000-0000-000030000000}"/>
    <cellStyle name="Millares 6" xfId="52" xr:uid="{00000000-0005-0000-0000-000031000000}"/>
    <cellStyle name="Moneda" xfId="150" builtinId="4"/>
    <cellStyle name="Moneda 2" xfId="53" xr:uid="{00000000-0005-0000-0000-000032000000}"/>
    <cellStyle name="Moneda 2 2" xfId="54" xr:uid="{00000000-0005-0000-0000-000033000000}"/>
    <cellStyle name="Moneda 2 2 2" xfId="55" xr:uid="{00000000-0005-0000-0000-000034000000}"/>
    <cellStyle name="Moneda 2 2 3" xfId="56" xr:uid="{00000000-0005-0000-0000-000035000000}"/>
    <cellStyle name="Moneda 2 3" xfId="57" xr:uid="{00000000-0005-0000-0000-000036000000}"/>
    <cellStyle name="Moneda 2 3 2" xfId="58" xr:uid="{00000000-0005-0000-0000-000037000000}"/>
    <cellStyle name="Moneda 2 3 3" xfId="59" xr:uid="{00000000-0005-0000-0000-000038000000}"/>
    <cellStyle name="Moneda 2 4" xfId="60" xr:uid="{00000000-0005-0000-0000-000039000000}"/>
    <cellStyle name="Moneda 3" xfId="61" xr:uid="{00000000-0005-0000-0000-00003A000000}"/>
    <cellStyle name="Moneda 3 2" xfId="62" xr:uid="{00000000-0005-0000-0000-00003B000000}"/>
    <cellStyle name="Moneda 4" xfId="63" xr:uid="{00000000-0005-0000-0000-00003C000000}"/>
    <cellStyle name="Moneda 4 2" xfId="64" xr:uid="{00000000-0005-0000-0000-00003D000000}"/>
    <cellStyle name="Moneda 4 2 2" xfId="65" xr:uid="{00000000-0005-0000-0000-00003E000000}"/>
    <cellStyle name="Moneda 4 2 2 2" xfId="66" xr:uid="{00000000-0005-0000-0000-00003F000000}"/>
    <cellStyle name="Moneda 4 2 2 2 2" xfId="133" xr:uid="{00000000-0005-0000-0000-000040000000}"/>
    <cellStyle name="Moneda 4 2 2 3" xfId="67" xr:uid="{00000000-0005-0000-0000-000041000000}"/>
    <cellStyle name="Moneda 4 2 2 3 2" xfId="134" xr:uid="{00000000-0005-0000-0000-000042000000}"/>
    <cellStyle name="Moneda 4 2 2 4" xfId="132" xr:uid="{00000000-0005-0000-0000-000043000000}"/>
    <cellStyle name="Moneda 4 2 3" xfId="68" xr:uid="{00000000-0005-0000-0000-000044000000}"/>
    <cellStyle name="Moneda 4 2 3 2" xfId="135" xr:uid="{00000000-0005-0000-0000-000045000000}"/>
    <cellStyle name="Moneda 4 2 4" xfId="69" xr:uid="{00000000-0005-0000-0000-000046000000}"/>
    <cellStyle name="Moneda 4 2 4 2" xfId="136" xr:uid="{00000000-0005-0000-0000-000047000000}"/>
    <cellStyle name="Moneda 4 2 5" xfId="70" xr:uid="{00000000-0005-0000-0000-000048000000}"/>
    <cellStyle name="Moneda 4 2 6" xfId="131" xr:uid="{00000000-0005-0000-0000-000049000000}"/>
    <cellStyle name="Moneda 4 3" xfId="71" xr:uid="{00000000-0005-0000-0000-00004A000000}"/>
    <cellStyle name="Moneda 4 3 2" xfId="72" xr:uid="{00000000-0005-0000-0000-00004B000000}"/>
    <cellStyle name="Moneda 4 3 2 2" xfId="73" xr:uid="{00000000-0005-0000-0000-00004C000000}"/>
    <cellStyle name="Moneda 4 3 2 2 2" xfId="139" xr:uid="{00000000-0005-0000-0000-00004D000000}"/>
    <cellStyle name="Moneda 4 3 2 3" xfId="74" xr:uid="{00000000-0005-0000-0000-00004E000000}"/>
    <cellStyle name="Moneda 4 3 2 3 2" xfId="140" xr:uid="{00000000-0005-0000-0000-00004F000000}"/>
    <cellStyle name="Moneda 4 3 2 4" xfId="138" xr:uid="{00000000-0005-0000-0000-000050000000}"/>
    <cellStyle name="Moneda 4 3 3" xfId="75" xr:uid="{00000000-0005-0000-0000-000051000000}"/>
    <cellStyle name="Moneda 4 3 3 2" xfId="141" xr:uid="{00000000-0005-0000-0000-000052000000}"/>
    <cellStyle name="Moneda 4 3 4" xfId="76" xr:uid="{00000000-0005-0000-0000-000053000000}"/>
    <cellStyle name="Moneda 4 3 4 2" xfId="142" xr:uid="{00000000-0005-0000-0000-000054000000}"/>
    <cellStyle name="Moneda 4 3 5" xfId="77" xr:uid="{00000000-0005-0000-0000-000055000000}"/>
    <cellStyle name="Moneda 4 3 6" xfId="137" xr:uid="{00000000-0005-0000-0000-000056000000}"/>
    <cellStyle name="Moneda 4 4" xfId="78" xr:uid="{00000000-0005-0000-0000-000057000000}"/>
    <cellStyle name="Moneda 5" xfId="79" xr:uid="{00000000-0005-0000-0000-000058000000}"/>
    <cellStyle name="Moneda 5 2" xfId="80" xr:uid="{00000000-0005-0000-0000-000059000000}"/>
    <cellStyle name="Moneda 6" xfId="81" xr:uid="{00000000-0005-0000-0000-00005A000000}"/>
    <cellStyle name="Moneda 6 2" xfId="82" xr:uid="{00000000-0005-0000-0000-00005B000000}"/>
    <cellStyle name="Moneda 6 2 2" xfId="83" xr:uid="{00000000-0005-0000-0000-00005C000000}"/>
    <cellStyle name="Moneda 6 2 2 2" xfId="145" xr:uid="{00000000-0005-0000-0000-00005D000000}"/>
    <cellStyle name="Moneda 6 2 3" xfId="84" xr:uid="{00000000-0005-0000-0000-00005E000000}"/>
    <cellStyle name="Moneda 6 2 3 2" xfId="146" xr:uid="{00000000-0005-0000-0000-00005F000000}"/>
    <cellStyle name="Moneda 6 2 4" xfId="144" xr:uid="{00000000-0005-0000-0000-000060000000}"/>
    <cellStyle name="Moneda 6 3" xfId="85" xr:uid="{00000000-0005-0000-0000-000061000000}"/>
    <cellStyle name="Moneda 6 3 2" xfId="147" xr:uid="{00000000-0005-0000-0000-000062000000}"/>
    <cellStyle name="Moneda 6 4" xfId="86" xr:uid="{00000000-0005-0000-0000-000063000000}"/>
    <cellStyle name="Moneda 6 4 2" xfId="148" xr:uid="{00000000-0005-0000-0000-000064000000}"/>
    <cellStyle name="Moneda 6 5" xfId="143" xr:uid="{00000000-0005-0000-0000-000065000000}"/>
    <cellStyle name="Moneda 7" xfId="87" xr:uid="{00000000-0005-0000-0000-000066000000}"/>
    <cellStyle name="Moneda 7 2" xfId="149" xr:uid="{00000000-0005-0000-0000-000067000000}"/>
    <cellStyle name="Normal" xfId="0" builtinId="0"/>
    <cellStyle name="Normal 2" xfId="2" xr:uid="{00000000-0005-0000-0000-000069000000}"/>
    <cellStyle name="Normal 2 2" xfId="88" xr:uid="{00000000-0005-0000-0000-00006A000000}"/>
    <cellStyle name="Normal 2 2 2" xfId="89" xr:uid="{00000000-0005-0000-0000-00006B000000}"/>
    <cellStyle name="Normal 2 2 3" xfId="130" xr:uid="{00000000-0005-0000-0000-00006C000000}"/>
    <cellStyle name="Normal 2 3" xfId="90" xr:uid="{00000000-0005-0000-0000-00006D000000}"/>
    <cellStyle name="Normal 2 3 2" xfId="91" xr:uid="{00000000-0005-0000-0000-00006E000000}"/>
    <cellStyle name="Normal 2 3 3" xfId="92" xr:uid="{00000000-0005-0000-0000-00006F000000}"/>
    <cellStyle name="Normal 3" xfId="93" xr:uid="{00000000-0005-0000-0000-000070000000}"/>
    <cellStyle name="Normal 3 2" xfId="94" xr:uid="{00000000-0005-0000-0000-000071000000}"/>
    <cellStyle name="Normal 3 2 2" xfId="95" xr:uid="{00000000-0005-0000-0000-000072000000}"/>
    <cellStyle name="Normal 3 2 2 2" xfId="96" xr:uid="{00000000-0005-0000-0000-000073000000}"/>
    <cellStyle name="Normal 3 2 2 3" xfId="97" xr:uid="{00000000-0005-0000-0000-000074000000}"/>
    <cellStyle name="Normal 3 2 3" xfId="98" xr:uid="{00000000-0005-0000-0000-000075000000}"/>
    <cellStyle name="Normal 3 2 4" xfId="99" xr:uid="{00000000-0005-0000-0000-000076000000}"/>
    <cellStyle name="Normal 3 2 5" xfId="100" xr:uid="{00000000-0005-0000-0000-000077000000}"/>
    <cellStyle name="Normal 3 3" xfId="101" xr:uid="{00000000-0005-0000-0000-000078000000}"/>
    <cellStyle name="Normal 3 3 2" xfId="102" xr:uid="{00000000-0005-0000-0000-000079000000}"/>
    <cellStyle name="Normal 3 3 2 2" xfId="103" xr:uid="{00000000-0005-0000-0000-00007A000000}"/>
    <cellStyle name="Normal 3 3 2 3" xfId="104" xr:uid="{00000000-0005-0000-0000-00007B000000}"/>
    <cellStyle name="Normal 3 3 3" xfId="105" xr:uid="{00000000-0005-0000-0000-00007C000000}"/>
    <cellStyle name="Normal 3 3 4" xfId="106" xr:uid="{00000000-0005-0000-0000-00007D000000}"/>
    <cellStyle name="Normal 4" xfId="107" xr:uid="{00000000-0005-0000-0000-00007E000000}"/>
    <cellStyle name="Normal 4 2" xfId="108" xr:uid="{00000000-0005-0000-0000-00007F000000}"/>
    <cellStyle name="Normal 4 2 2" xfId="109" xr:uid="{00000000-0005-0000-0000-000080000000}"/>
    <cellStyle name="Normal 4 2 3" xfId="110" xr:uid="{00000000-0005-0000-0000-000081000000}"/>
    <cellStyle name="Normal 4 2 4" xfId="111" xr:uid="{00000000-0005-0000-0000-000082000000}"/>
    <cellStyle name="Normal 4 3" xfId="112" xr:uid="{00000000-0005-0000-0000-000083000000}"/>
    <cellStyle name="Normal 4 3 2" xfId="113" xr:uid="{00000000-0005-0000-0000-000084000000}"/>
    <cellStyle name="Normal 4 4" xfId="114" xr:uid="{00000000-0005-0000-0000-000085000000}"/>
    <cellStyle name="Normal 4 5" xfId="115" xr:uid="{00000000-0005-0000-0000-000086000000}"/>
    <cellStyle name="Normal 5" xfId="116" xr:uid="{00000000-0005-0000-0000-000087000000}"/>
    <cellStyle name="Normal 5 2" xfId="129" xr:uid="{00000000-0005-0000-0000-000088000000}"/>
    <cellStyle name="Normal 6" xfId="117" xr:uid="{00000000-0005-0000-0000-000089000000}"/>
    <cellStyle name="Normal 6 2" xfId="118" xr:uid="{00000000-0005-0000-0000-00008A000000}"/>
    <cellStyle name="Normal 6 3" xfId="119" xr:uid="{00000000-0005-0000-0000-00008B000000}"/>
    <cellStyle name="Normal 7" xfId="3" xr:uid="{00000000-0005-0000-0000-00008C000000}"/>
    <cellStyle name="Normal 8" xfId="120" xr:uid="{00000000-0005-0000-0000-00008D000000}"/>
    <cellStyle name="Notas 2" xfId="121" xr:uid="{00000000-0005-0000-0000-00008E000000}"/>
    <cellStyle name="Notas 2 2" xfId="122" xr:uid="{00000000-0005-0000-0000-00008F000000}"/>
    <cellStyle name="Notas 2 3" xfId="123" xr:uid="{00000000-0005-0000-0000-000090000000}"/>
    <cellStyle name="Notas 3" xfId="124" xr:uid="{00000000-0005-0000-0000-000091000000}"/>
    <cellStyle name="Porcentaje 2" xfId="125" xr:uid="{00000000-0005-0000-0000-000093000000}"/>
    <cellStyle name="Porcentaje 2 2" xfId="126" xr:uid="{00000000-0005-0000-0000-000094000000}"/>
    <cellStyle name="Porcentaje 2 3" xfId="127" xr:uid="{00000000-0005-0000-0000-000095000000}"/>
    <cellStyle name="Porcentaje 3" xfId="128" xr:uid="{00000000-0005-0000-0000-00009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S61"/>
  <sheetViews>
    <sheetView tabSelected="1" topLeftCell="E1" zoomScaleNormal="100" workbookViewId="0">
      <selection activeCell="N13" sqref="N13"/>
    </sheetView>
  </sheetViews>
  <sheetFormatPr baseColWidth="10" defaultColWidth="11.42578125" defaultRowHeight="15" x14ac:dyDescent="0.25"/>
  <cols>
    <col min="1" max="1" width="11.42578125" style="5"/>
    <col min="2" max="2" width="14.7109375" style="5" customWidth="1"/>
    <col min="3" max="3" width="22.42578125" style="5" customWidth="1"/>
    <col min="4" max="4" width="83.85546875" style="5" customWidth="1"/>
    <col min="5" max="5" width="11.5703125" style="5" customWidth="1"/>
    <col min="6" max="6" width="14.28515625" style="32" customWidth="1"/>
    <col min="7" max="8" width="15" style="5" customWidth="1"/>
    <col min="9" max="10" width="14.28515625" style="32" customWidth="1"/>
    <col min="11" max="11" width="15" style="5" customWidth="1"/>
    <col min="12" max="12" width="14.28515625" style="32" customWidth="1"/>
    <col min="13" max="13" width="15" style="5" customWidth="1"/>
    <col min="14" max="14" width="13.28515625" style="5" customWidth="1"/>
    <col min="15" max="16" width="11.42578125" style="5"/>
    <col min="17" max="17" width="13.28515625" style="60" customWidth="1"/>
    <col min="18" max="18" width="4.7109375" style="5" customWidth="1"/>
    <col min="19" max="19" width="12.42578125" style="64" customWidth="1"/>
    <col min="20" max="16384" width="11.42578125" style="5"/>
  </cols>
  <sheetData>
    <row r="2" spans="2:19" ht="3.75" customHeight="1" x14ac:dyDescent="0.25"/>
    <row r="3" spans="2:19" hidden="1" x14ac:dyDescent="0.25"/>
    <row r="4" spans="2:19" hidden="1" x14ac:dyDescent="0.25"/>
    <row r="5" spans="2:19" ht="42.75" hidden="1" customHeight="1" x14ac:dyDescent="0.25"/>
    <row r="6" spans="2:19" ht="32.25" customHeight="1" x14ac:dyDescent="0.25">
      <c r="B6" s="33" t="s">
        <v>67</v>
      </c>
      <c r="C6" s="34"/>
      <c r="D6" s="34"/>
      <c r="E6" s="34"/>
      <c r="F6" s="67" t="s">
        <v>73</v>
      </c>
      <c r="G6" s="67"/>
      <c r="H6" s="67"/>
      <c r="I6" s="62" t="s">
        <v>72</v>
      </c>
      <c r="J6" s="62"/>
      <c r="K6" s="62"/>
      <c r="L6" s="68" t="s">
        <v>75</v>
      </c>
      <c r="M6" s="69"/>
      <c r="N6" s="70"/>
      <c r="O6" s="71" t="s">
        <v>76</v>
      </c>
      <c r="P6" s="71"/>
      <c r="Q6" s="71"/>
      <c r="S6" s="65" t="s">
        <v>77</v>
      </c>
    </row>
    <row r="7" spans="2:19" hidden="1" x14ac:dyDescent="0.25">
      <c r="B7" s="37"/>
      <c r="C7" s="37"/>
      <c r="D7" s="38"/>
      <c r="E7" s="38"/>
      <c r="F7" s="38"/>
      <c r="G7" s="41"/>
      <c r="H7" s="47"/>
      <c r="I7" s="5"/>
      <c r="J7" s="5"/>
      <c r="K7" s="45"/>
      <c r="L7" s="5"/>
      <c r="M7" s="45"/>
      <c r="N7" s="41"/>
      <c r="S7" s="66"/>
    </row>
    <row r="8" spans="2:19" x14ac:dyDescent="0.25">
      <c r="B8" s="39" t="s">
        <v>0</v>
      </c>
      <c r="C8" s="39" t="s">
        <v>2</v>
      </c>
      <c r="D8" s="39" t="s">
        <v>3</v>
      </c>
      <c r="E8" s="39" t="s">
        <v>66</v>
      </c>
      <c r="F8" s="36" t="s">
        <v>65</v>
      </c>
      <c r="G8" s="43" t="s">
        <v>68</v>
      </c>
      <c r="H8" s="43" t="s">
        <v>70</v>
      </c>
      <c r="I8" s="36" t="s">
        <v>65</v>
      </c>
      <c r="J8" s="43" t="s">
        <v>68</v>
      </c>
      <c r="K8" s="43" t="s">
        <v>71</v>
      </c>
      <c r="L8" s="36" t="s">
        <v>65</v>
      </c>
      <c r="M8" s="43" t="s">
        <v>68</v>
      </c>
      <c r="N8" s="62" t="s">
        <v>70</v>
      </c>
      <c r="O8" s="36" t="s">
        <v>65</v>
      </c>
      <c r="P8" s="43" t="s">
        <v>68</v>
      </c>
      <c r="Q8" s="61" t="s">
        <v>70</v>
      </c>
      <c r="S8" s="66"/>
    </row>
    <row r="9" spans="2:19" ht="19.5" customHeight="1" x14ac:dyDescent="0.25">
      <c r="B9" s="39"/>
      <c r="C9" s="39"/>
      <c r="D9" s="39"/>
      <c r="E9" s="39"/>
      <c r="F9" s="36"/>
      <c r="G9" s="44"/>
      <c r="H9" s="44"/>
      <c r="I9" s="36"/>
      <c r="J9" s="44"/>
      <c r="K9" s="44"/>
      <c r="L9" s="36"/>
      <c r="M9" s="44"/>
      <c r="N9" s="62"/>
      <c r="O9" s="36"/>
      <c r="P9" s="44"/>
      <c r="Q9" s="61"/>
      <c r="S9" s="66"/>
    </row>
    <row r="10" spans="2:19" ht="18.75" customHeight="1" x14ac:dyDescent="0.25">
      <c r="B10" s="33" t="s">
        <v>5</v>
      </c>
      <c r="C10" s="34"/>
      <c r="D10" s="34"/>
      <c r="E10" s="34"/>
      <c r="F10" s="35"/>
      <c r="G10" s="41"/>
      <c r="H10" s="47"/>
      <c r="I10" s="5"/>
      <c r="J10" s="5"/>
      <c r="K10" s="41"/>
      <c r="L10" s="5"/>
      <c r="M10" s="41"/>
      <c r="N10" s="41"/>
      <c r="O10" s="41"/>
      <c r="P10" s="41"/>
      <c r="Q10" s="50"/>
      <c r="S10" s="66"/>
    </row>
    <row r="11" spans="2:19" ht="43.5" customHeight="1" x14ac:dyDescent="0.25">
      <c r="B11" s="6">
        <v>1</v>
      </c>
      <c r="C11" s="25" t="s">
        <v>4</v>
      </c>
      <c r="D11" s="10" t="s">
        <v>6</v>
      </c>
      <c r="E11" s="30">
        <v>1</v>
      </c>
      <c r="F11" s="51">
        <v>45000</v>
      </c>
      <c r="G11" s="52"/>
      <c r="H11" s="51">
        <v>45000</v>
      </c>
      <c r="I11" s="51">
        <f>K11-J11</f>
        <v>42120</v>
      </c>
      <c r="J11" s="51">
        <f>+K11*19%</f>
        <v>9880</v>
      </c>
      <c r="K11" s="51">
        <v>52000</v>
      </c>
      <c r="L11" s="51">
        <v>33613</v>
      </c>
      <c r="M11" s="48">
        <f>L11*19%</f>
        <v>6386.47</v>
      </c>
      <c r="N11" s="48">
        <f>L11+M11</f>
        <v>39999.47</v>
      </c>
      <c r="O11" s="48">
        <f>(F11+I11+L11)/3</f>
        <v>40244.333333333336</v>
      </c>
      <c r="P11" s="48">
        <f>O11*19%</f>
        <v>7646.4233333333341</v>
      </c>
      <c r="Q11" s="49">
        <f>O11+P11</f>
        <v>47890.756666666668</v>
      </c>
      <c r="S11" s="66">
        <v>47891</v>
      </c>
    </row>
    <row r="12" spans="2:19" ht="29.25" customHeight="1" x14ac:dyDescent="0.25">
      <c r="B12" s="6">
        <v>2</v>
      </c>
      <c r="C12" s="25" t="s">
        <v>4</v>
      </c>
      <c r="D12" s="12" t="s">
        <v>8</v>
      </c>
      <c r="E12" s="11">
        <v>1</v>
      </c>
      <c r="F12" s="51">
        <v>40000</v>
      </c>
      <c r="G12" s="52"/>
      <c r="H12" s="51">
        <v>40000</v>
      </c>
      <c r="I12" s="51">
        <f t="shared" ref="I12:I17" si="0">K12-J12</f>
        <v>31590</v>
      </c>
      <c r="J12" s="51">
        <f t="shared" ref="J12:J53" si="1">+K12*19%</f>
        <v>7410</v>
      </c>
      <c r="K12" s="51">
        <v>39000</v>
      </c>
      <c r="L12" s="51">
        <v>16807</v>
      </c>
      <c r="M12" s="48">
        <f t="shared" ref="M12:M60" si="2">L12*19%</f>
        <v>3193.33</v>
      </c>
      <c r="N12" s="48">
        <f t="shared" ref="N12:N60" si="3">L12+M12</f>
        <v>20000.330000000002</v>
      </c>
      <c r="O12" s="48">
        <f t="shared" ref="O12:O53" si="4">(F12+I12+L12)/3</f>
        <v>29465.666666666668</v>
      </c>
      <c r="P12" s="48">
        <f t="shared" ref="P12:P53" si="5">O12*19%</f>
        <v>5598.4766666666674</v>
      </c>
      <c r="Q12" s="49">
        <f t="shared" ref="Q12:Q53" si="6">O12+P12</f>
        <v>35064.143333333333</v>
      </c>
      <c r="S12" s="66">
        <v>35064</v>
      </c>
    </row>
    <row r="13" spans="2:19" ht="54.75" customHeight="1" x14ac:dyDescent="0.25">
      <c r="B13" s="6">
        <v>3</v>
      </c>
      <c r="C13" s="25" t="s">
        <v>4</v>
      </c>
      <c r="D13" s="4" t="s">
        <v>7</v>
      </c>
      <c r="E13" s="30">
        <v>1</v>
      </c>
      <c r="F13" s="51">
        <v>50000</v>
      </c>
      <c r="G13" s="52" t="s">
        <v>1</v>
      </c>
      <c r="H13" s="51">
        <v>50000</v>
      </c>
      <c r="I13" s="51">
        <f t="shared" si="0"/>
        <v>42120</v>
      </c>
      <c r="J13" s="51">
        <f t="shared" si="1"/>
        <v>9880</v>
      </c>
      <c r="K13" s="51">
        <v>52000</v>
      </c>
      <c r="L13" s="51">
        <v>35294</v>
      </c>
      <c r="M13" s="48">
        <f t="shared" si="2"/>
        <v>6705.86</v>
      </c>
      <c r="N13" s="48">
        <f t="shared" si="3"/>
        <v>41999.86</v>
      </c>
      <c r="O13" s="48">
        <f t="shared" si="4"/>
        <v>42471.333333333336</v>
      </c>
      <c r="P13" s="48">
        <f t="shared" si="5"/>
        <v>8069.5533333333342</v>
      </c>
      <c r="Q13" s="49">
        <f t="shared" si="6"/>
        <v>50540.886666666673</v>
      </c>
      <c r="S13" s="66">
        <v>50541</v>
      </c>
    </row>
    <row r="14" spans="2:19" ht="57.75" customHeight="1" x14ac:dyDescent="0.25">
      <c r="B14" s="6">
        <v>4</v>
      </c>
      <c r="C14" s="25" t="s">
        <v>4</v>
      </c>
      <c r="D14" s="8" t="s">
        <v>9</v>
      </c>
      <c r="E14" s="2">
        <v>1</v>
      </c>
      <c r="F14" s="51">
        <v>40000</v>
      </c>
      <c r="G14" s="52"/>
      <c r="H14" s="51">
        <v>40000</v>
      </c>
      <c r="I14" s="51">
        <f t="shared" si="0"/>
        <v>78975</v>
      </c>
      <c r="J14" s="51">
        <f t="shared" si="1"/>
        <v>18525</v>
      </c>
      <c r="K14" s="51">
        <v>97500</v>
      </c>
      <c r="L14" s="51">
        <v>29412</v>
      </c>
      <c r="M14" s="48">
        <f t="shared" si="2"/>
        <v>5588.28</v>
      </c>
      <c r="N14" s="48">
        <f t="shared" si="3"/>
        <v>35000.28</v>
      </c>
      <c r="O14" s="48">
        <f t="shared" si="4"/>
        <v>49462.333333333336</v>
      </c>
      <c r="P14" s="48">
        <f t="shared" si="5"/>
        <v>9397.8433333333342</v>
      </c>
      <c r="Q14" s="49">
        <f t="shared" si="6"/>
        <v>58860.176666666666</v>
      </c>
      <c r="S14" s="66">
        <v>58860</v>
      </c>
    </row>
    <row r="15" spans="2:19" ht="28.5" customHeight="1" x14ac:dyDescent="0.25">
      <c r="B15" s="6">
        <v>5</v>
      </c>
      <c r="C15" s="25" t="s">
        <v>4</v>
      </c>
      <c r="D15" s="12" t="s">
        <v>10</v>
      </c>
      <c r="E15" s="13">
        <v>1</v>
      </c>
      <c r="F15" s="51">
        <v>545000</v>
      </c>
      <c r="G15" s="52"/>
      <c r="H15" s="51">
        <v>545000</v>
      </c>
      <c r="I15" s="51">
        <f t="shared" si="0"/>
        <v>549990</v>
      </c>
      <c r="J15" s="51">
        <f t="shared" si="1"/>
        <v>129010</v>
      </c>
      <c r="K15" s="51">
        <v>679000</v>
      </c>
      <c r="L15" s="51">
        <v>92437</v>
      </c>
      <c r="M15" s="48">
        <f t="shared" si="2"/>
        <v>17563.03</v>
      </c>
      <c r="N15" s="48">
        <f t="shared" si="3"/>
        <v>110000.03</v>
      </c>
      <c r="O15" s="48">
        <f t="shared" si="4"/>
        <v>395809</v>
      </c>
      <c r="P15" s="48">
        <f t="shared" si="5"/>
        <v>75203.710000000006</v>
      </c>
      <c r="Q15" s="49">
        <f t="shared" si="6"/>
        <v>471012.71</v>
      </c>
      <c r="S15" s="66">
        <v>471013</v>
      </c>
    </row>
    <row r="16" spans="2:19" ht="30" customHeight="1" x14ac:dyDescent="0.25">
      <c r="B16" s="7">
        <v>6</v>
      </c>
      <c r="C16" s="25" t="s">
        <v>4</v>
      </c>
      <c r="D16" s="12" t="s">
        <v>11</v>
      </c>
      <c r="E16" s="11">
        <v>1</v>
      </c>
      <c r="F16" s="51">
        <v>298000</v>
      </c>
      <c r="G16" s="52"/>
      <c r="H16" s="51">
        <v>298000</v>
      </c>
      <c r="I16" s="51">
        <f t="shared" si="0"/>
        <v>234900</v>
      </c>
      <c r="J16" s="51">
        <f t="shared" si="1"/>
        <v>55100</v>
      </c>
      <c r="K16" s="51">
        <v>290000</v>
      </c>
      <c r="L16" s="51">
        <v>166387</v>
      </c>
      <c r="M16" s="48">
        <f t="shared" si="2"/>
        <v>31613.53</v>
      </c>
      <c r="N16" s="48">
        <f t="shared" si="3"/>
        <v>198000.53</v>
      </c>
      <c r="O16" s="48">
        <f t="shared" si="4"/>
        <v>233095.66666666666</v>
      </c>
      <c r="P16" s="48">
        <f t="shared" si="5"/>
        <v>44288.176666666666</v>
      </c>
      <c r="Q16" s="49">
        <f t="shared" si="6"/>
        <v>277383.84333333332</v>
      </c>
      <c r="S16" s="66">
        <v>277384</v>
      </c>
    </row>
    <row r="17" spans="2:19" ht="234" customHeight="1" x14ac:dyDescent="0.25">
      <c r="B17" s="7">
        <v>7</v>
      </c>
      <c r="C17" s="25" t="s">
        <v>12</v>
      </c>
      <c r="D17" s="9" t="s">
        <v>13</v>
      </c>
      <c r="E17" s="2">
        <v>1</v>
      </c>
      <c r="F17" s="51">
        <v>70000</v>
      </c>
      <c r="G17" s="52"/>
      <c r="H17" s="51">
        <v>70000</v>
      </c>
      <c r="I17" s="51">
        <f t="shared" si="0"/>
        <v>52650</v>
      </c>
      <c r="J17" s="51">
        <f t="shared" si="1"/>
        <v>12350</v>
      </c>
      <c r="K17" s="51">
        <v>65000</v>
      </c>
      <c r="L17" s="51">
        <v>37815</v>
      </c>
      <c r="M17" s="48">
        <f t="shared" si="2"/>
        <v>7184.85</v>
      </c>
      <c r="N17" s="48">
        <f t="shared" si="3"/>
        <v>44999.85</v>
      </c>
      <c r="O17" s="48">
        <f t="shared" si="4"/>
        <v>53488.333333333336</v>
      </c>
      <c r="P17" s="48">
        <f t="shared" si="5"/>
        <v>10162.783333333335</v>
      </c>
      <c r="Q17" s="49">
        <f t="shared" si="6"/>
        <v>63651.116666666669</v>
      </c>
      <c r="S17" s="66">
        <v>63651</v>
      </c>
    </row>
    <row r="18" spans="2:19" ht="32.25" customHeight="1" x14ac:dyDescent="0.25">
      <c r="B18" s="6">
        <v>8</v>
      </c>
      <c r="C18" s="25" t="s">
        <v>12</v>
      </c>
      <c r="D18" s="4" t="s">
        <v>14</v>
      </c>
      <c r="E18" s="2">
        <v>1</v>
      </c>
      <c r="F18" s="51">
        <v>80000</v>
      </c>
      <c r="G18" s="52" t="s">
        <v>1</v>
      </c>
      <c r="H18" s="51">
        <v>80000</v>
      </c>
      <c r="I18" s="51">
        <f t="shared" ref="I18:I53" si="7">K18-J18</f>
        <v>60750</v>
      </c>
      <c r="J18" s="51">
        <f t="shared" si="1"/>
        <v>14250</v>
      </c>
      <c r="K18" s="51">
        <v>75000</v>
      </c>
      <c r="L18" s="51">
        <v>46218</v>
      </c>
      <c r="M18" s="48">
        <f t="shared" si="2"/>
        <v>8781.42</v>
      </c>
      <c r="N18" s="48">
        <f t="shared" si="3"/>
        <v>54999.42</v>
      </c>
      <c r="O18" s="48">
        <f t="shared" si="4"/>
        <v>62322.666666666664</v>
      </c>
      <c r="P18" s="48">
        <f t="shared" si="5"/>
        <v>11841.306666666665</v>
      </c>
      <c r="Q18" s="49">
        <f t="shared" si="6"/>
        <v>74163.973333333328</v>
      </c>
      <c r="S18" s="66">
        <v>74164</v>
      </c>
    </row>
    <row r="19" spans="2:19" ht="30.75" customHeight="1" x14ac:dyDescent="0.25">
      <c r="B19" s="7">
        <v>9</v>
      </c>
      <c r="C19" s="25" t="s">
        <v>12</v>
      </c>
      <c r="D19" s="10" t="s">
        <v>15</v>
      </c>
      <c r="E19" s="2">
        <v>1</v>
      </c>
      <c r="F19" s="51">
        <v>35000</v>
      </c>
      <c r="G19" s="52"/>
      <c r="H19" s="51">
        <v>35000</v>
      </c>
      <c r="I19" s="51">
        <f t="shared" si="7"/>
        <v>28350</v>
      </c>
      <c r="J19" s="51">
        <f t="shared" si="1"/>
        <v>6650</v>
      </c>
      <c r="K19" s="51">
        <v>35000</v>
      </c>
      <c r="L19" s="51">
        <v>17647</v>
      </c>
      <c r="M19" s="48">
        <f t="shared" si="2"/>
        <v>3352.93</v>
      </c>
      <c r="N19" s="48">
        <f t="shared" si="3"/>
        <v>20999.93</v>
      </c>
      <c r="O19" s="48">
        <f t="shared" si="4"/>
        <v>26999</v>
      </c>
      <c r="P19" s="48">
        <f t="shared" si="5"/>
        <v>5129.8100000000004</v>
      </c>
      <c r="Q19" s="49">
        <f t="shared" si="6"/>
        <v>32128.81</v>
      </c>
      <c r="S19" s="66">
        <v>32129</v>
      </c>
    </row>
    <row r="20" spans="2:19" ht="25.5" customHeight="1" x14ac:dyDescent="0.25">
      <c r="B20" s="3">
        <v>10</v>
      </c>
      <c r="C20" s="25" t="s">
        <v>12</v>
      </c>
      <c r="D20" s="14" t="s">
        <v>16</v>
      </c>
      <c r="E20" s="15">
        <v>1</v>
      </c>
      <c r="F20" s="53">
        <v>380000</v>
      </c>
      <c r="G20" s="52"/>
      <c r="H20" s="53">
        <v>380000</v>
      </c>
      <c r="I20" s="51">
        <f t="shared" si="7"/>
        <v>789750</v>
      </c>
      <c r="J20" s="51">
        <f t="shared" si="1"/>
        <v>185250</v>
      </c>
      <c r="K20" s="53">
        <v>975000</v>
      </c>
      <c r="L20" s="53">
        <v>247899</v>
      </c>
      <c r="M20" s="48">
        <f t="shared" si="2"/>
        <v>47100.81</v>
      </c>
      <c r="N20" s="48">
        <f t="shared" si="3"/>
        <v>294999.81</v>
      </c>
      <c r="O20" s="48">
        <f t="shared" si="4"/>
        <v>472549.66666666669</v>
      </c>
      <c r="P20" s="48">
        <f t="shared" si="5"/>
        <v>89784.436666666676</v>
      </c>
      <c r="Q20" s="49">
        <f t="shared" si="6"/>
        <v>562334.10333333339</v>
      </c>
      <c r="S20" s="66">
        <v>562334</v>
      </c>
    </row>
    <row r="21" spans="2:19" ht="28.5" customHeight="1" x14ac:dyDescent="0.25">
      <c r="B21" s="3">
        <v>11</v>
      </c>
      <c r="C21" s="25" t="s">
        <v>12</v>
      </c>
      <c r="D21" s="14" t="s">
        <v>17</v>
      </c>
      <c r="E21" s="15">
        <v>1</v>
      </c>
      <c r="F21" s="51">
        <v>38000</v>
      </c>
      <c r="G21" s="52"/>
      <c r="H21" s="51">
        <v>38000</v>
      </c>
      <c r="I21" s="51">
        <f t="shared" si="7"/>
        <v>40500</v>
      </c>
      <c r="J21" s="51">
        <f t="shared" si="1"/>
        <v>9500</v>
      </c>
      <c r="K21" s="51">
        <v>50000</v>
      </c>
      <c r="L21" s="51">
        <v>29412</v>
      </c>
      <c r="M21" s="48">
        <f t="shared" si="2"/>
        <v>5588.28</v>
      </c>
      <c r="N21" s="48">
        <f t="shared" si="3"/>
        <v>35000.28</v>
      </c>
      <c r="O21" s="48">
        <f t="shared" si="4"/>
        <v>35970.666666666664</v>
      </c>
      <c r="P21" s="48">
        <f t="shared" si="5"/>
        <v>6834.4266666666663</v>
      </c>
      <c r="Q21" s="49">
        <f t="shared" si="6"/>
        <v>42805.093333333331</v>
      </c>
      <c r="S21" s="66">
        <v>42805</v>
      </c>
    </row>
    <row r="22" spans="2:19" ht="26.25" customHeight="1" x14ac:dyDescent="0.25">
      <c r="B22" s="7">
        <v>12</v>
      </c>
      <c r="C22" s="25" t="s">
        <v>12</v>
      </c>
      <c r="D22" s="14" t="s">
        <v>63</v>
      </c>
      <c r="E22" s="15">
        <v>1</v>
      </c>
      <c r="F22" s="53">
        <v>420000</v>
      </c>
      <c r="G22" s="52"/>
      <c r="H22" s="53">
        <v>420000</v>
      </c>
      <c r="I22" s="51">
        <f t="shared" si="7"/>
        <v>324000</v>
      </c>
      <c r="J22" s="51">
        <f t="shared" si="1"/>
        <v>76000</v>
      </c>
      <c r="K22" s="53">
        <v>400000</v>
      </c>
      <c r="L22" s="53">
        <v>294118</v>
      </c>
      <c r="M22" s="48">
        <f t="shared" si="2"/>
        <v>55882.42</v>
      </c>
      <c r="N22" s="48">
        <f t="shared" si="3"/>
        <v>350000.42</v>
      </c>
      <c r="O22" s="48">
        <f t="shared" si="4"/>
        <v>346039.33333333331</v>
      </c>
      <c r="P22" s="48">
        <f t="shared" si="5"/>
        <v>65747.473333333328</v>
      </c>
      <c r="Q22" s="49">
        <f t="shared" si="6"/>
        <v>411786.80666666664</v>
      </c>
      <c r="S22" s="66">
        <v>411787</v>
      </c>
    </row>
    <row r="23" spans="2:19" ht="25.5" customHeight="1" x14ac:dyDescent="0.25">
      <c r="B23" s="7">
        <v>13</v>
      </c>
      <c r="C23" s="25" t="s">
        <v>12</v>
      </c>
      <c r="D23" s="14" t="s">
        <v>18</v>
      </c>
      <c r="E23" s="15">
        <v>1</v>
      </c>
      <c r="F23" s="53">
        <v>165000</v>
      </c>
      <c r="G23" s="52"/>
      <c r="H23" s="53">
        <v>165000</v>
      </c>
      <c r="I23" s="51">
        <f t="shared" si="7"/>
        <v>142560</v>
      </c>
      <c r="J23" s="51">
        <f t="shared" si="1"/>
        <v>33440</v>
      </c>
      <c r="K23" s="53">
        <v>176000</v>
      </c>
      <c r="L23" s="53">
        <v>79832</v>
      </c>
      <c r="M23" s="48">
        <f t="shared" si="2"/>
        <v>15168.08</v>
      </c>
      <c r="N23" s="48">
        <f t="shared" si="3"/>
        <v>95000.08</v>
      </c>
      <c r="O23" s="48">
        <f t="shared" si="4"/>
        <v>129130.66666666667</v>
      </c>
      <c r="P23" s="48">
        <f t="shared" si="5"/>
        <v>24534.826666666668</v>
      </c>
      <c r="Q23" s="49">
        <f t="shared" si="6"/>
        <v>153665.49333333335</v>
      </c>
      <c r="S23" s="66">
        <v>153665</v>
      </c>
    </row>
    <row r="24" spans="2:19" ht="29.25" customHeight="1" x14ac:dyDescent="0.25">
      <c r="B24" s="7">
        <v>14</v>
      </c>
      <c r="C24" s="25" t="s">
        <v>12</v>
      </c>
      <c r="D24" s="14" t="s">
        <v>19</v>
      </c>
      <c r="E24" s="15"/>
      <c r="F24" s="53">
        <v>190000</v>
      </c>
      <c r="G24" s="52"/>
      <c r="H24" s="53">
        <v>190000</v>
      </c>
      <c r="I24" s="51">
        <f t="shared" si="7"/>
        <v>483570</v>
      </c>
      <c r="J24" s="51">
        <f t="shared" si="1"/>
        <v>113430</v>
      </c>
      <c r="K24" s="53">
        <v>597000</v>
      </c>
      <c r="L24" s="53">
        <v>163866</v>
      </c>
      <c r="M24" s="48">
        <f t="shared" si="2"/>
        <v>31134.54</v>
      </c>
      <c r="N24" s="48">
        <f t="shared" si="3"/>
        <v>195000.54</v>
      </c>
      <c r="O24" s="48">
        <f t="shared" si="4"/>
        <v>279145.33333333331</v>
      </c>
      <c r="P24" s="48">
        <f t="shared" si="5"/>
        <v>53037.613333333327</v>
      </c>
      <c r="Q24" s="49">
        <f t="shared" si="6"/>
        <v>332182.94666666666</v>
      </c>
      <c r="S24" s="66">
        <v>332183</v>
      </c>
    </row>
    <row r="25" spans="2:19" ht="33" customHeight="1" x14ac:dyDescent="0.25">
      <c r="B25" s="7">
        <v>15</v>
      </c>
      <c r="C25" s="26" t="s">
        <v>20</v>
      </c>
      <c r="D25" s="4" t="s">
        <v>21</v>
      </c>
      <c r="E25" s="2">
        <v>1</v>
      </c>
      <c r="F25" s="51">
        <v>45000</v>
      </c>
      <c r="G25" s="52"/>
      <c r="H25" s="51">
        <v>45000</v>
      </c>
      <c r="I25" s="51">
        <f t="shared" si="7"/>
        <v>42120</v>
      </c>
      <c r="J25" s="51">
        <f t="shared" si="1"/>
        <v>9880</v>
      </c>
      <c r="K25" s="51">
        <v>52000</v>
      </c>
      <c r="L25" s="51">
        <v>33613</v>
      </c>
      <c r="M25" s="48">
        <f t="shared" si="2"/>
        <v>6386.47</v>
      </c>
      <c r="N25" s="48">
        <f t="shared" si="3"/>
        <v>39999.47</v>
      </c>
      <c r="O25" s="48">
        <f t="shared" si="4"/>
        <v>40244.333333333336</v>
      </c>
      <c r="P25" s="48">
        <f t="shared" si="5"/>
        <v>7646.4233333333341</v>
      </c>
      <c r="Q25" s="49">
        <f t="shared" si="6"/>
        <v>47890.756666666668</v>
      </c>
      <c r="S25" s="66">
        <v>47891</v>
      </c>
    </row>
    <row r="26" spans="2:19" ht="43.5" customHeight="1" x14ac:dyDescent="0.25">
      <c r="B26" s="7">
        <v>16</v>
      </c>
      <c r="C26" s="26" t="s">
        <v>20</v>
      </c>
      <c r="D26" s="4" t="s">
        <v>22</v>
      </c>
      <c r="E26" s="2">
        <v>1</v>
      </c>
      <c r="F26" s="51">
        <v>40000</v>
      </c>
      <c r="G26" s="52"/>
      <c r="H26" s="51">
        <v>40000</v>
      </c>
      <c r="I26" s="51">
        <f t="shared" si="7"/>
        <v>31590</v>
      </c>
      <c r="J26" s="51">
        <f t="shared" si="1"/>
        <v>7410</v>
      </c>
      <c r="K26" s="51">
        <v>39000</v>
      </c>
      <c r="L26" s="51">
        <v>16807</v>
      </c>
      <c r="M26" s="48">
        <f t="shared" si="2"/>
        <v>3193.33</v>
      </c>
      <c r="N26" s="48">
        <f t="shared" si="3"/>
        <v>20000.330000000002</v>
      </c>
      <c r="O26" s="48">
        <f t="shared" si="4"/>
        <v>29465.666666666668</v>
      </c>
      <c r="P26" s="48">
        <f t="shared" si="5"/>
        <v>5598.4766666666674</v>
      </c>
      <c r="Q26" s="49">
        <f t="shared" si="6"/>
        <v>35064.143333333333</v>
      </c>
      <c r="S26" s="66">
        <v>35064</v>
      </c>
    </row>
    <row r="27" spans="2:19" ht="22.5" customHeight="1" x14ac:dyDescent="0.25">
      <c r="B27" s="7">
        <v>17</v>
      </c>
      <c r="C27" s="26" t="s">
        <v>20</v>
      </c>
      <c r="D27" s="19" t="s">
        <v>64</v>
      </c>
      <c r="E27" s="15">
        <v>1</v>
      </c>
      <c r="F27" s="54">
        <v>23000</v>
      </c>
      <c r="G27" s="52"/>
      <c r="H27" s="54">
        <v>23000</v>
      </c>
      <c r="I27" s="51">
        <f t="shared" si="7"/>
        <v>18630</v>
      </c>
      <c r="J27" s="51">
        <f t="shared" si="1"/>
        <v>4370</v>
      </c>
      <c r="K27" s="54">
        <v>23000</v>
      </c>
      <c r="L27" s="54">
        <v>8403</v>
      </c>
      <c r="M27" s="48">
        <f t="shared" si="2"/>
        <v>1596.57</v>
      </c>
      <c r="N27" s="48">
        <f t="shared" si="3"/>
        <v>9999.57</v>
      </c>
      <c r="O27" s="48">
        <f t="shared" si="4"/>
        <v>16677.666666666668</v>
      </c>
      <c r="P27" s="48">
        <f t="shared" si="5"/>
        <v>3168.7566666666671</v>
      </c>
      <c r="Q27" s="49">
        <f t="shared" si="6"/>
        <v>19846.423333333336</v>
      </c>
      <c r="S27" s="66">
        <v>19846</v>
      </c>
    </row>
    <row r="28" spans="2:19" ht="23.25" customHeight="1" x14ac:dyDescent="0.25">
      <c r="B28" s="7">
        <v>18</v>
      </c>
      <c r="C28" s="26" t="s">
        <v>20</v>
      </c>
      <c r="D28" s="16" t="s">
        <v>23</v>
      </c>
      <c r="E28" s="17">
        <v>1</v>
      </c>
      <c r="F28" s="54">
        <v>285000</v>
      </c>
      <c r="G28" s="52"/>
      <c r="H28" s="54">
        <v>285000</v>
      </c>
      <c r="I28" s="51">
        <f t="shared" si="7"/>
        <v>267300</v>
      </c>
      <c r="J28" s="51">
        <f t="shared" si="1"/>
        <v>62700</v>
      </c>
      <c r="K28" s="54">
        <v>330000</v>
      </c>
      <c r="L28" s="54">
        <v>113445</v>
      </c>
      <c r="M28" s="48">
        <f t="shared" si="2"/>
        <v>21554.55</v>
      </c>
      <c r="N28" s="48">
        <f t="shared" si="3"/>
        <v>134999.54999999999</v>
      </c>
      <c r="O28" s="48">
        <f t="shared" si="4"/>
        <v>221915</v>
      </c>
      <c r="P28" s="48">
        <f t="shared" si="5"/>
        <v>42163.85</v>
      </c>
      <c r="Q28" s="49">
        <f t="shared" si="6"/>
        <v>264078.84999999998</v>
      </c>
      <c r="S28" s="66">
        <v>264079</v>
      </c>
    </row>
    <row r="29" spans="2:19" ht="16.5" customHeight="1" x14ac:dyDescent="0.25">
      <c r="B29" s="7">
        <v>19</v>
      </c>
      <c r="C29" s="26" t="s">
        <v>20</v>
      </c>
      <c r="D29" s="16" t="s">
        <v>24</v>
      </c>
      <c r="E29" s="17">
        <v>1</v>
      </c>
      <c r="F29" s="54">
        <v>3500</v>
      </c>
      <c r="G29" s="52"/>
      <c r="H29" s="54">
        <v>3500</v>
      </c>
      <c r="I29" s="51">
        <f t="shared" si="7"/>
        <v>1296</v>
      </c>
      <c r="J29" s="51">
        <f t="shared" si="1"/>
        <v>304</v>
      </c>
      <c r="K29" s="54">
        <v>1600</v>
      </c>
      <c r="L29" s="54">
        <v>1681</v>
      </c>
      <c r="M29" s="48">
        <f t="shared" si="2"/>
        <v>319.39</v>
      </c>
      <c r="N29" s="48">
        <f t="shared" si="3"/>
        <v>2000.3899999999999</v>
      </c>
      <c r="O29" s="48">
        <f t="shared" si="4"/>
        <v>2159</v>
      </c>
      <c r="P29" s="48">
        <f t="shared" si="5"/>
        <v>410.21</v>
      </c>
      <c r="Q29" s="49">
        <f t="shared" si="6"/>
        <v>2569.21</v>
      </c>
      <c r="S29" s="66">
        <v>2569</v>
      </c>
    </row>
    <row r="30" spans="2:19" ht="18" customHeight="1" x14ac:dyDescent="0.25">
      <c r="B30" s="7">
        <v>20</v>
      </c>
      <c r="C30" s="26" t="s">
        <v>20</v>
      </c>
      <c r="D30" s="16" t="s">
        <v>25</v>
      </c>
      <c r="E30" s="18">
        <v>1</v>
      </c>
      <c r="F30" s="54">
        <v>4500</v>
      </c>
      <c r="G30" s="52"/>
      <c r="H30" s="54">
        <v>4500</v>
      </c>
      <c r="I30" s="51">
        <f t="shared" si="7"/>
        <v>2430</v>
      </c>
      <c r="J30" s="51">
        <f t="shared" si="1"/>
        <v>570</v>
      </c>
      <c r="K30" s="54">
        <v>3000</v>
      </c>
      <c r="L30" s="54">
        <v>2521</v>
      </c>
      <c r="M30" s="48">
        <f t="shared" si="2"/>
        <v>478.99</v>
      </c>
      <c r="N30" s="48">
        <f t="shared" si="3"/>
        <v>2999.99</v>
      </c>
      <c r="O30" s="48">
        <f t="shared" si="4"/>
        <v>3150.3333333333335</v>
      </c>
      <c r="P30" s="48">
        <f t="shared" si="5"/>
        <v>598.56333333333339</v>
      </c>
      <c r="Q30" s="49">
        <f t="shared" si="6"/>
        <v>3748.896666666667</v>
      </c>
      <c r="S30" s="66">
        <v>3749</v>
      </c>
    </row>
    <row r="31" spans="2:19" ht="42.75" customHeight="1" x14ac:dyDescent="0.25">
      <c r="B31" s="7">
        <v>21</v>
      </c>
      <c r="C31" s="27" t="s">
        <v>26</v>
      </c>
      <c r="D31" s="4" t="s">
        <v>27</v>
      </c>
      <c r="E31" s="2">
        <v>1</v>
      </c>
      <c r="F31" s="51">
        <v>45000</v>
      </c>
      <c r="G31" s="52"/>
      <c r="H31" s="51">
        <v>45000</v>
      </c>
      <c r="I31" s="51">
        <f t="shared" si="7"/>
        <v>42120</v>
      </c>
      <c r="J31" s="51">
        <f t="shared" si="1"/>
        <v>9880</v>
      </c>
      <c r="K31" s="51">
        <v>52000</v>
      </c>
      <c r="L31" s="51">
        <v>33613</v>
      </c>
      <c r="M31" s="48">
        <f t="shared" si="2"/>
        <v>6386.47</v>
      </c>
      <c r="N31" s="48">
        <f t="shared" si="3"/>
        <v>39999.47</v>
      </c>
      <c r="O31" s="48">
        <f t="shared" si="4"/>
        <v>40244.333333333336</v>
      </c>
      <c r="P31" s="48">
        <f t="shared" si="5"/>
        <v>7646.4233333333341</v>
      </c>
      <c r="Q31" s="49">
        <f t="shared" si="6"/>
        <v>47890.756666666668</v>
      </c>
      <c r="S31" s="66">
        <v>47891</v>
      </c>
    </row>
    <row r="32" spans="2:19" ht="32.25" customHeight="1" x14ac:dyDescent="0.25">
      <c r="B32" s="7">
        <v>22</v>
      </c>
      <c r="C32" s="27" t="s">
        <v>26</v>
      </c>
      <c r="D32" s="4" t="s">
        <v>28</v>
      </c>
      <c r="E32" s="2">
        <v>1</v>
      </c>
      <c r="F32" s="51">
        <v>50000</v>
      </c>
      <c r="G32" s="52"/>
      <c r="H32" s="51">
        <v>50000</v>
      </c>
      <c r="I32" s="51">
        <f t="shared" si="7"/>
        <v>76950</v>
      </c>
      <c r="J32" s="51">
        <f t="shared" si="1"/>
        <v>18050</v>
      </c>
      <c r="K32" s="51">
        <v>95000</v>
      </c>
      <c r="L32" s="51">
        <v>29412</v>
      </c>
      <c r="M32" s="48">
        <f t="shared" si="2"/>
        <v>5588.28</v>
      </c>
      <c r="N32" s="48">
        <f t="shared" si="3"/>
        <v>35000.28</v>
      </c>
      <c r="O32" s="48">
        <f t="shared" si="4"/>
        <v>52120.666666666664</v>
      </c>
      <c r="P32" s="48">
        <f t="shared" si="5"/>
        <v>9902.9266666666663</v>
      </c>
      <c r="Q32" s="49">
        <f t="shared" si="6"/>
        <v>62023.593333333331</v>
      </c>
      <c r="S32" s="66">
        <v>62024</v>
      </c>
    </row>
    <row r="33" spans="2:19" ht="32.25" customHeight="1" x14ac:dyDescent="0.25">
      <c r="B33" s="7">
        <v>23</v>
      </c>
      <c r="C33" s="27" t="s">
        <v>26</v>
      </c>
      <c r="D33" s="4" t="s">
        <v>29</v>
      </c>
      <c r="E33" s="2">
        <v>1</v>
      </c>
      <c r="F33" s="51">
        <v>65000</v>
      </c>
      <c r="G33" s="52"/>
      <c r="H33" s="51">
        <v>65000</v>
      </c>
      <c r="I33" s="51">
        <f t="shared" si="7"/>
        <v>76950</v>
      </c>
      <c r="J33" s="51">
        <f t="shared" si="1"/>
        <v>18050</v>
      </c>
      <c r="K33" s="51">
        <v>95000</v>
      </c>
      <c r="L33" s="51">
        <v>46218</v>
      </c>
      <c r="M33" s="48">
        <f t="shared" si="2"/>
        <v>8781.42</v>
      </c>
      <c r="N33" s="48">
        <f t="shared" si="3"/>
        <v>54999.42</v>
      </c>
      <c r="O33" s="48">
        <f t="shared" si="4"/>
        <v>62722.666666666664</v>
      </c>
      <c r="P33" s="48">
        <f t="shared" si="5"/>
        <v>11917.306666666665</v>
      </c>
      <c r="Q33" s="49">
        <f t="shared" si="6"/>
        <v>74639.973333333328</v>
      </c>
      <c r="S33" s="66">
        <v>74640</v>
      </c>
    </row>
    <row r="34" spans="2:19" ht="150" customHeight="1" x14ac:dyDescent="0.25">
      <c r="B34" s="7">
        <v>24</v>
      </c>
      <c r="C34" s="27" t="s">
        <v>30</v>
      </c>
      <c r="D34" s="4" t="s">
        <v>31</v>
      </c>
      <c r="E34" s="2">
        <v>1</v>
      </c>
      <c r="F34" s="51">
        <v>220000</v>
      </c>
      <c r="G34" s="52"/>
      <c r="H34" s="51">
        <v>220000</v>
      </c>
      <c r="I34" s="51">
        <f t="shared" si="7"/>
        <v>125550</v>
      </c>
      <c r="J34" s="51">
        <f t="shared" si="1"/>
        <v>29450</v>
      </c>
      <c r="K34" s="51">
        <v>155000</v>
      </c>
      <c r="L34" s="51">
        <v>105042</v>
      </c>
      <c r="M34" s="48">
        <f t="shared" si="2"/>
        <v>19957.98</v>
      </c>
      <c r="N34" s="48">
        <f t="shared" si="3"/>
        <v>124999.98</v>
      </c>
      <c r="O34" s="48">
        <f t="shared" si="4"/>
        <v>150197.33333333334</v>
      </c>
      <c r="P34" s="48">
        <f t="shared" si="5"/>
        <v>28537.493333333336</v>
      </c>
      <c r="Q34" s="49">
        <f t="shared" si="6"/>
        <v>178734.82666666669</v>
      </c>
      <c r="S34" s="66">
        <v>178735</v>
      </c>
    </row>
    <row r="35" spans="2:19" ht="124.5" customHeight="1" x14ac:dyDescent="0.25">
      <c r="B35" s="7">
        <v>25</v>
      </c>
      <c r="C35" s="27" t="s">
        <v>30</v>
      </c>
      <c r="D35" s="4" t="s">
        <v>32</v>
      </c>
      <c r="E35" s="2">
        <v>1</v>
      </c>
      <c r="F35" s="51">
        <v>100000</v>
      </c>
      <c r="G35" s="52"/>
      <c r="H35" s="51">
        <v>100000</v>
      </c>
      <c r="I35" s="51">
        <f t="shared" si="7"/>
        <v>78975</v>
      </c>
      <c r="J35" s="51">
        <f t="shared" si="1"/>
        <v>18525</v>
      </c>
      <c r="K35" s="51">
        <v>97500</v>
      </c>
      <c r="L35" s="51">
        <v>105042</v>
      </c>
      <c r="M35" s="48">
        <f t="shared" si="2"/>
        <v>19957.98</v>
      </c>
      <c r="N35" s="48">
        <f t="shared" si="3"/>
        <v>124999.98</v>
      </c>
      <c r="O35" s="48">
        <f t="shared" si="4"/>
        <v>94672.333333333328</v>
      </c>
      <c r="P35" s="48">
        <f t="shared" si="5"/>
        <v>17987.743333333332</v>
      </c>
      <c r="Q35" s="49">
        <f t="shared" si="6"/>
        <v>112660.07666666666</v>
      </c>
      <c r="S35" s="66">
        <v>112660</v>
      </c>
    </row>
    <row r="36" spans="2:19" ht="171.75" customHeight="1" x14ac:dyDescent="0.25">
      <c r="B36" s="7">
        <v>26</v>
      </c>
      <c r="C36" s="27" t="s">
        <v>30</v>
      </c>
      <c r="D36" s="4" t="s">
        <v>33</v>
      </c>
      <c r="E36" s="2">
        <v>1</v>
      </c>
      <c r="F36" s="51">
        <v>35000</v>
      </c>
      <c r="G36" s="52"/>
      <c r="H36" s="51">
        <v>35000</v>
      </c>
      <c r="I36" s="51">
        <f t="shared" si="7"/>
        <v>51030</v>
      </c>
      <c r="J36" s="51">
        <f t="shared" si="1"/>
        <v>11970</v>
      </c>
      <c r="K36" s="51">
        <v>63000</v>
      </c>
      <c r="L36" s="51">
        <v>19328</v>
      </c>
      <c r="M36" s="48">
        <f t="shared" si="2"/>
        <v>3672.32</v>
      </c>
      <c r="N36" s="48">
        <f t="shared" si="3"/>
        <v>23000.32</v>
      </c>
      <c r="O36" s="48">
        <f t="shared" si="4"/>
        <v>35119.333333333336</v>
      </c>
      <c r="P36" s="48">
        <f t="shared" si="5"/>
        <v>6672.6733333333341</v>
      </c>
      <c r="Q36" s="49">
        <f t="shared" si="6"/>
        <v>41792.006666666668</v>
      </c>
      <c r="S36" s="66">
        <v>41792</v>
      </c>
    </row>
    <row r="37" spans="2:19" ht="23.25" customHeight="1" x14ac:dyDescent="0.25">
      <c r="B37" s="7">
        <v>27</v>
      </c>
      <c r="C37" s="27" t="s">
        <v>30</v>
      </c>
      <c r="D37" s="20" t="s">
        <v>34</v>
      </c>
      <c r="E37" s="2">
        <v>1</v>
      </c>
      <c r="F37" s="51">
        <v>45000</v>
      </c>
      <c r="G37" s="52"/>
      <c r="H37" s="51">
        <v>45000</v>
      </c>
      <c r="I37" s="51">
        <f t="shared" si="7"/>
        <v>44550</v>
      </c>
      <c r="J37" s="51">
        <f t="shared" si="1"/>
        <v>10450</v>
      </c>
      <c r="K37" s="51">
        <v>55000</v>
      </c>
      <c r="L37" s="51">
        <v>52101</v>
      </c>
      <c r="M37" s="48">
        <f t="shared" si="2"/>
        <v>9899.19</v>
      </c>
      <c r="N37" s="48">
        <f t="shared" si="3"/>
        <v>62000.19</v>
      </c>
      <c r="O37" s="48">
        <f t="shared" si="4"/>
        <v>47217</v>
      </c>
      <c r="P37" s="48">
        <f t="shared" si="5"/>
        <v>8971.23</v>
      </c>
      <c r="Q37" s="49">
        <f t="shared" si="6"/>
        <v>56188.229999999996</v>
      </c>
      <c r="S37" s="66">
        <v>56188</v>
      </c>
    </row>
    <row r="38" spans="2:19" ht="43.5" customHeight="1" x14ac:dyDescent="0.25">
      <c r="B38" s="3">
        <v>28</v>
      </c>
      <c r="C38" s="28" t="s">
        <v>35</v>
      </c>
      <c r="D38" s="4" t="s">
        <v>37</v>
      </c>
      <c r="E38" s="31">
        <v>1</v>
      </c>
      <c r="F38" s="51">
        <v>45000</v>
      </c>
      <c r="G38" s="52"/>
      <c r="H38" s="51">
        <v>45000</v>
      </c>
      <c r="I38" s="51">
        <f t="shared" si="7"/>
        <v>42120</v>
      </c>
      <c r="J38" s="51">
        <f t="shared" si="1"/>
        <v>9880</v>
      </c>
      <c r="K38" s="51">
        <v>52000</v>
      </c>
      <c r="L38" s="55"/>
      <c r="M38" s="48">
        <f t="shared" si="2"/>
        <v>0</v>
      </c>
      <c r="N38" s="48">
        <f t="shared" si="3"/>
        <v>0</v>
      </c>
      <c r="O38" s="48">
        <f>(F38+I38+L38)/2</f>
        <v>43560</v>
      </c>
      <c r="P38" s="48">
        <f t="shared" si="5"/>
        <v>8276.4</v>
      </c>
      <c r="Q38" s="49">
        <f t="shared" si="6"/>
        <v>51836.4</v>
      </c>
      <c r="S38" s="66">
        <v>51836</v>
      </c>
    </row>
    <row r="39" spans="2:19" ht="60" customHeight="1" x14ac:dyDescent="0.25">
      <c r="B39" s="3">
        <v>29</v>
      </c>
      <c r="C39" s="28" t="s">
        <v>36</v>
      </c>
      <c r="D39" s="4" t="s">
        <v>38</v>
      </c>
      <c r="E39" s="31">
        <v>1</v>
      </c>
      <c r="F39" s="51">
        <v>90000</v>
      </c>
      <c r="G39" s="52"/>
      <c r="H39" s="51">
        <v>90000</v>
      </c>
      <c r="I39" s="51">
        <f t="shared" si="7"/>
        <v>74520</v>
      </c>
      <c r="J39" s="51">
        <f t="shared" si="1"/>
        <v>17480</v>
      </c>
      <c r="K39" s="51">
        <v>92000</v>
      </c>
      <c r="L39" s="51">
        <v>50420</v>
      </c>
      <c r="M39" s="48">
        <f t="shared" si="2"/>
        <v>9579.7999999999993</v>
      </c>
      <c r="N39" s="48">
        <f t="shared" si="3"/>
        <v>59999.8</v>
      </c>
      <c r="O39" s="48">
        <f t="shared" si="4"/>
        <v>71646.666666666672</v>
      </c>
      <c r="P39" s="48">
        <f t="shared" si="5"/>
        <v>13612.866666666669</v>
      </c>
      <c r="Q39" s="49">
        <f t="shared" si="6"/>
        <v>85259.53333333334</v>
      </c>
      <c r="S39" s="66">
        <v>85260</v>
      </c>
    </row>
    <row r="40" spans="2:19" ht="18" customHeight="1" x14ac:dyDescent="0.25">
      <c r="B40" s="3">
        <v>30</v>
      </c>
      <c r="C40" s="28" t="s">
        <v>36</v>
      </c>
      <c r="D40" s="20" t="s">
        <v>39</v>
      </c>
      <c r="E40" s="31">
        <v>1</v>
      </c>
      <c r="F40" s="51">
        <v>85000</v>
      </c>
      <c r="G40" s="52"/>
      <c r="H40" s="51">
        <v>85000</v>
      </c>
      <c r="I40" s="51">
        <f t="shared" si="7"/>
        <v>2697300</v>
      </c>
      <c r="J40" s="51">
        <f t="shared" si="1"/>
        <v>632700</v>
      </c>
      <c r="K40" s="56">
        <v>3330000</v>
      </c>
      <c r="L40" s="51">
        <v>57983</v>
      </c>
      <c r="M40" s="48">
        <f t="shared" si="2"/>
        <v>11016.77</v>
      </c>
      <c r="N40" s="48">
        <f t="shared" si="3"/>
        <v>68999.77</v>
      </c>
      <c r="O40" s="48">
        <f>(F40+L40)/2</f>
        <v>71491.5</v>
      </c>
      <c r="P40" s="48">
        <f t="shared" si="5"/>
        <v>13583.385</v>
      </c>
      <c r="Q40" s="49">
        <f t="shared" si="6"/>
        <v>85074.884999999995</v>
      </c>
      <c r="S40" s="66">
        <v>85075</v>
      </c>
    </row>
    <row r="41" spans="2:19" ht="32.25" customHeight="1" x14ac:dyDescent="0.25">
      <c r="B41" s="3">
        <v>31</v>
      </c>
      <c r="C41" s="28" t="s">
        <v>40</v>
      </c>
      <c r="D41" s="4" t="s">
        <v>42</v>
      </c>
      <c r="E41" s="31">
        <v>1</v>
      </c>
      <c r="F41" s="51">
        <v>45000</v>
      </c>
      <c r="G41" s="52"/>
      <c r="H41" s="51">
        <v>45000</v>
      </c>
      <c r="I41" s="51">
        <f t="shared" si="7"/>
        <v>42120</v>
      </c>
      <c r="J41" s="51">
        <f t="shared" si="1"/>
        <v>9880</v>
      </c>
      <c r="K41" s="51">
        <v>52000</v>
      </c>
      <c r="L41" s="51">
        <v>35294</v>
      </c>
      <c r="M41" s="48">
        <f t="shared" si="2"/>
        <v>6705.86</v>
      </c>
      <c r="N41" s="48">
        <f t="shared" si="3"/>
        <v>41999.86</v>
      </c>
      <c r="O41" s="48">
        <f t="shared" si="4"/>
        <v>40804.666666666664</v>
      </c>
      <c r="P41" s="48">
        <f t="shared" si="5"/>
        <v>7752.8866666666663</v>
      </c>
      <c r="Q41" s="49">
        <f t="shared" si="6"/>
        <v>48557.55333333333</v>
      </c>
      <c r="S41" s="66">
        <v>48558</v>
      </c>
    </row>
    <row r="42" spans="2:19" ht="57" customHeight="1" x14ac:dyDescent="0.25">
      <c r="B42" s="3">
        <v>32</v>
      </c>
      <c r="C42" s="28" t="s">
        <v>40</v>
      </c>
      <c r="D42" s="4" t="s">
        <v>43</v>
      </c>
      <c r="E42" s="31">
        <v>1</v>
      </c>
      <c r="F42" s="51">
        <v>80000</v>
      </c>
      <c r="G42" s="52"/>
      <c r="H42" s="51">
        <v>80000</v>
      </c>
      <c r="I42" s="51">
        <f t="shared" si="7"/>
        <v>74520</v>
      </c>
      <c r="J42" s="51">
        <f t="shared" si="1"/>
        <v>17480</v>
      </c>
      <c r="K42" s="51">
        <v>92000</v>
      </c>
      <c r="L42" s="51">
        <v>50420</v>
      </c>
      <c r="M42" s="48">
        <f t="shared" si="2"/>
        <v>9579.7999999999993</v>
      </c>
      <c r="N42" s="48">
        <f t="shared" si="3"/>
        <v>59999.8</v>
      </c>
      <c r="O42" s="48">
        <f t="shared" si="4"/>
        <v>68313.333333333328</v>
      </c>
      <c r="P42" s="48">
        <f t="shared" si="5"/>
        <v>12979.533333333333</v>
      </c>
      <c r="Q42" s="49">
        <f t="shared" si="6"/>
        <v>81292.866666666669</v>
      </c>
      <c r="S42" s="66">
        <v>81293</v>
      </c>
    </row>
    <row r="43" spans="2:19" ht="19.5" customHeight="1" x14ac:dyDescent="0.25">
      <c r="B43" s="3">
        <v>33</v>
      </c>
      <c r="C43" s="28" t="s">
        <v>41</v>
      </c>
      <c r="D43" s="20" t="s">
        <v>39</v>
      </c>
      <c r="E43" s="31">
        <v>1</v>
      </c>
      <c r="F43" s="51">
        <v>85000</v>
      </c>
      <c r="G43" s="52"/>
      <c r="H43" s="51">
        <v>85000</v>
      </c>
      <c r="I43" s="51">
        <f t="shared" si="7"/>
        <v>866700</v>
      </c>
      <c r="J43" s="51">
        <f t="shared" si="1"/>
        <v>203300</v>
      </c>
      <c r="K43" s="56">
        <v>1070000</v>
      </c>
      <c r="L43" s="51">
        <v>21849</v>
      </c>
      <c r="M43" s="48">
        <f t="shared" si="2"/>
        <v>4151.3100000000004</v>
      </c>
      <c r="N43" s="48">
        <f t="shared" si="3"/>
        <v>26000.31</v>
      </c>
      <c r="O43" s="48">
        <f>(F43+L43)/2</f>
        <v>53424.5</v>
      </c>
      <c r="P43" s="48">
        <f t="shared" si="5"/>
        <v>10150.655000000001</v>
      </c>
      <c r="Q43" s="49">
        <f t="shared" si="6"/>
        <v>63575.154999999999</v>
      </c>
      <c r="S43" s="66">
        <v>63575</v>
      </c>
    </row>
    <row r="44" spans="2:19" ht="30" customHeight="1" x14ac:dyDescent="0.25">
      <c r="B44" s="3">
        <v>34</v>
      </c>
      <c r="C44" s="28" t="s">
        <v>44</v>
      </c>
      <c r="D44" s="4" t="s">
        <v>45</v>
      </c>
      <c r="E44" s="31">
        <v>1</v>
      </c>
      <c r="F44" s="51">
        <v>45000</v>
      </c>
      <c r="G44" s="52"/>
      <c r="H44" s="51">
        <v>45000</v>
      </c>
      <c r="I44" s="51">
        <f t="shared" si="7"/>
        <v>42120</v>
      </c>
      <c r="J44" s="51">
        <f t="shared" si="1"/>
        <v>9880</v>
      </c>
      <c r="K44" s="51">
        <v>52000</v>
      </c>
      <c r="L44" s="51">
        <v>35294</v>
      </c>
      <c r="M44" s="48">
        <f t="shared" si="2"/>
        <v>6705.86</v>
      </c>
      <c r="N44" s="48">
        <f t="shared" si="3"/>
        <v>41999.86</v>
      </c>
      <c r="O44" s="48">
        <f t="shared" si="4"/>
        <v>40804.666666666664</v>
      </c>
      <c r="P44" s="48">
        <f t="shared" si="5"/>
        <v>7752.8866666666663</v>
      </c>
      <c r="Q44" s="49">
        <f t="shared" si="6"/>
        <v>48557.55333333333</v>
      </c>
      <c r="S44" s="66">
        <v>48558</v>
      </c>
    </row>
    <row r="45" spans="2:19" ht="58.5" customHeight="1" x14ac:dyDescent="0.25">
      <c r="B45" s="3">
        <v>35</v>
      </c>
      <c r="C45" s="28" t="s">
        <v>44</v>
      </c>
      <c r="D45" s="4" t="s">
        <v>46</v>
      </c>
      <c r="E45" s="31">
        <v>11</v>
      </c>
      <c r="F45" s="51">
        <v>90000</v>
      </c>
      <c r="G45" s="52"/>
      <c r="H45" s="51">
        <v>90000</v>
      </c>
      <c r="I45" s="51">
        <f t="shared" si="7"/>
        <v>74520</v>
      </c>
      <c r="J45" s="51">
        <f t="shared" si="1"/>
        <v>17480</v>
      </c>
      <c r="K45" s="51">
        <v>92000</v>
      </c>
      <c r="L45" s="51">
        <v>50420</v>
      </c>
      <c r="M45" s="48">
        <f t="shared" si="2"/>
        <v>9579.7999999999993</v>
      </c>
      <c r="N45" s="48">
        <f t="shared" si="3"/>
        <v>59999.8</v>
      </c>
      <c r="O45" s="48">
        <f t="shared" si="4"/>
        <v>71646.666666666672</v>
      </c>
      <c r="P45" s="48">
        <f t="shared" si="5"/>
        <v>13612.866666666669</v>
      </c>
      <c r="Q45" s="49">
        <f t="shared" si="6"/>
        <v>85259.53333333334</v>
      </c>
      <c r="S45" s="66">
        <v>85260</v>
      </c>
    </row>
    <row r="46" spans="2:19" ht="16.5" customHeight="1" x14ac:dyDescent="0.25">
      <c r="B46" s="3">
        <v>36</v>
      </c>
      <c r="C46" s="28" t="s">
        <v>44</v>
      </c>
      <c r="D46" s="20" t="s">
        <v>47</v>
      </c>
      <c r="E46" s="2">
        <v>1</v>
      </c>
      <c r="F46" s="51">
        <v>80000</v>
      </c>
      <c r="G46" s="52"/>
      <c r="H46" s="51">
        <v>80000</v>
      </c>
      <c r="I46" s="51">
        <f t="shared" si="7"/>
        <v>44550</v>
      </c>
      <c r="J46" s="51">
        <f t="shared" si="1"/>
        <v>10450</v>
      </c>
      <c r="K46" s="51">
        <v>55000</v>
      </c>
      <c r="L46" s="51">
        <v>46218</v>
      </c>
      <c r="M46" s="48">
        <f t="shared" si="2"/>
        <v>8781.42</v>
      </c>
      <c r="N46" s="48">
        <f t="shared" si="3"/>
        <v>54999.42</v>
      </c>
      <c r="O46" s="48">
        <f t="shared" si="4"/>
        <v>56922.666666666664</v>
      </c>
      <c r="P46" s="48">
        <f t="shared" si="5"/>
        <v>10815.306666666665</v>
      </c>
      <c r="Q46" s="49">
        <f t="shared" si="6"/>
        <v>67737.973333333328</v>
      </c>
      <c r="S46" s="66">
        <v>67738</v>
      </c>
    </row>
    <row r="47" spans="2:19" ht="48" customHeight="1" x14ac:dyDescent="0.25">
      <c r="B47" s="7">
        <v>37</v>
      </c>
      <c r="C47" s="28" t="s">
        <v>49</v>
      </c>
      <c r="D47" s="21" t="s">
        <v>48</v>
      </c>
      <c r="E47" s="2">
        <v>1</v>
      </c>
      <c r="F47" s="51">
        <v>45000</v>
      </c>
      <c r="G47" s="52"/>
      <c r="H47" s="51">
        <v>45000</v>
      </c>
      <c r="I47" s="51">
        <f t="shared" si="7"/>
        <v>42120</v>
      </c>
      <c r="J47" s="51">
        <f t="shared" si="1"/>
        <v>9880</v>
      </c>
      <c r="K47" s="51">
        <v>52000</v>
      </c>
      <c r="L47" s="51">
        <v>35294</v>
      </c>
      <c r="M47" s="48">
        <f t="shared" si="2"/>
        <v>6705.86</v>
      </c>
      <c r="N47" s="48">
        <f t="shared" si="3"/>
        <v>41999.86</v>
      </c>
      <c r="O47" s="48">
        <f t="shared" si="4"/>
        <v>40804.666666666664</v>
      </c>
      <c r="P47" s="48">
        <f t="shared" si="5"/>
        <v>7752.8866666666663</v>
      </c>
      <c r="Q47" s="49">
        <f t="shared" si="6"/>
        <v>48557.55333333333</v>
      </c>
      <c r="S47" s="66">
        <v>48558</v>
      </c>
    </row>
    <row r="48" spans="2:19" ht="57.75" customHeight="1" x14ac:dyDescent="0.25">
      <c r="B48" s="7">
        <v>38</v>
      </c>
      <c r="C48" s="28" t="s">
        <v>49</v>
      </c>
      <c r="D48" s="21" t="s">
        <v>50</v>
      </c>
      <c r="E48" s="2">
        <v>1</v>
      </c>
      <c r="F48" s="51">
        <v>40000</v>
      </c>
      <c r="G48" s="52"/>
      <c r="H48" s="51">
        <v>40000</v>
      </c>
      <c r="I48" s="51">
        <f t="shared" si="7"/>
        <v>44550</v>
      </c>
      <c r="J48" s="51">
        <f t="shared" si="1"/>
        <v>10450</v>
      </c>
      <c r="K48" s="51">
        <v>55000</v>
      </c>
      <c r="L48" s="51">
        <v>35294</v>
      </c>
      <c r="M48" s="48">
        <f t="shared" si="2"/>
        <v>6705.86</v>
      </c>
      <c r="N48" s="48">
        <f t="shared" si="3"/>
        <v>41999.86</v>
      </c>
      <c r="O48" s="48">
        <f t="shared" si="4"/>
        <v>39948</v>
      </c>
      <c r="P48" s="48">
        <f t="shared" si="5"/>
        <v>7590.12</v>
      </c>
      <c r="Q48" s="49">
        <f t="shared" si="6"/>
        <v>47538.12</v>
      </c>
      <c r="S48" s="66">
        <v>47538</v>
      </c>
    </row>
    <row r="49" spans="2:19" ht="44.25" customHeight="1" x14ac:dyDescent="0.25">
      <c r="B49" s="7">
        <v>39</v>
      </c>
      <c r="C49" s="28" t="s">
        <v>49</v>
      </c>
      <c r="D49" s="21" t="s">
        <v>51</v>
      </c>
      <c r="E49" s="2">
        <v>1</v>
      </c>
      <c r="F49" s="51">
        <v>45000</v>
      </c>
      <c r="G49" s="52"/>
      <c r="H49" s="51">
        <v>45000</v>
      </c>
      <c r="I49" s="51">
        <f t="shared" si="7"/>
        <v>42120</v>
      </c>
      <c r="J49" s="51">
        <f t="shared" si="1"/>
        <v>9880</v>
      </c>
      <c r="K49" s="51">
        <v>52000</v>
      </c>
      <c r="L49" s="51">
        <v>35294</v>
      </c>
      <c r="M49" s="48">
        <f t="shared" si="2"/>
        <v>6705.86</v>
      </c>
      <c r="N49" s="48">
        <f t="shared" si="3"/>
        <v>41999.86</v>
      </c>
      <c r="O49" s="48">
        <f t="shared" si="4"/>
        <v>40804.666666666664</v>
      </c>
      <c r="P49" s="48">
        <f t="shared" si="5"/>
        <v>7752.8866666666663</v>
      </c>
      <c r="Q49" s="49">
        <f t="shared" si="6"/>
        <v>48557.55333333333</v>
      </c>
      <c r="S49" s="66">
        <v>48558</v>
      </c>
    </row>
    <row r="50" spans="2:19" ht="57.75" customHeight="1" x14ac:dyDescent="0.25">
      <c r="B50" s="7">
        <v>40</v>
      </c>
      <c r="C50" s="28" t="s">
        <v>49</v>
      </c>
      <c r="D50" s="21" t="s">
        <v>52</v>
      </c>
      <c r="E50" s="2">
        <v>1</v>
      </c>
      <c r="F50" s="51">
        <v>65000</v>
      </c>
      <c r="G50" s="52"/>
      <c r="H50" s="51">
        <v>65000</v>
      </c>
      <c r="I50" s="51">
        <f t="shared" si="7"/>
        <v>78975</v>
      </c>
      <c r="J50" s="51">
        <f t="shared" si="1"/>
        <v>18525</v>
      </c>
      <c r="K50" s="51">
        <v>97500</v>
      </c>
      <c r="L50" s="51">
        <v>54622</v>
      </c>
      <c r="M50" s="48">
        <f t="shared" si="2"/>
        <v>10378.18</v>
      </c>
      <c r="N50" s="48">
        <f t="shared" si="3"/>
        <v>65000.18</v>
      </c>
      <c r="O50" s="48">
        <f t="shared" si="4"/>
        <v>66199</v>
      </c>
      <c r="P50" s="48">
        <f t="shared" si="5"/>
        <v>12577.81</v>
      </c>
      <c r="Q50" s="49">
        <f t="shared" si="6"/>
        <v>78776.81</v>
      </c>
      <c r="S50" s="66">
        <v>78777</v>
      </c>
    </row>
    <row r="51" spans="2:19" ht="83.25" customHeight="1" x14ac:dyDescent="0.25">
      <c r="B51" s="7">
        <v>41</v>
      </c>
      <c r="C51" s="28" t="s">
        <v>49</v>
      </c>
      <c r="D51" s="21" t="s">
        <v>54</v>
      </c>
      <c r="E51" s="2">
        <v>1</v>
      </c>
      <c r="F51" s="51">
        <v>380000</v>
      </c>
      <c r="G51" s="52"/>
      <c r="H51" s="51">
        <v>380000</v>
      </c>
      <c r="I51" s="51">
        <f t="shared" si="7"/>
        <v>1377000</v>
      </c>
      <c r="J51" s="51">
        <f t="shared" si="1"/>
        <v>323000</v>
      </c>
      <c r="K51" s="56">
        <v>1700000</v>
      </c>
      <c r="L51" s="51">
        <v>654261</v>
      </c>
      <c r="M51" s="48">
        <f t="shared" si="2"/>
        <v>124309.59</v>
      </c>
      <c r="N51" s="48">
        <f t="shared" si="3"/>
        <v>778570.59</v>
      </c>
      <c r="O51" s="48">
        <f>(F51+L51)/2</f>
        <v>517130.5</v>
      </c>
      <c r="P51" s="48">
        <f t="shared" si="5"/>
        <v>98254.794999999998</v>
      </c>
      <c r="Q51" s="49">
        <f>O51+P51</f>
        <v>615385.29500000004</v>
      </c>
      <c r="S51" s="66">
        <v>615385</v>
      </c>
    </row>
    <row r="52" spans="2:19" ht="40.5" customHeight="1" x14ac:dyDescent="0.25">
      <c r="B52" s="7">
        <v>42</v>
      </c>
      <c r="C52" s="28" t="s">
        <v>49</v>
      </c>
      <c r="D52" s="22" t="s">
        <v>53</v>
      </c>
      <c r="E52" s="2">
        <v>1</v>
      </c>
      <c r="F52" s="51">
        <v>150000</v>
      </c>
      <c r="G52" s="52"/>
      <c r="H52" s="51">
        <v>150000</v>
      </c>
      <c r="I52" s="51">
        <f t="shared" si="7"/>
        <v>311850</v>
      </c>
      <c r="J52" s="51">
        <f t="shared" si="1"/>
        <v>73150</v>
      </c>
      <c r="K52" s="51">
        <v>385000</v>
      </c>
      <c r="L52" s="51">
        <v>54622</v>
      </c>
      <c r="M52" s="48">
        <f t="shared" si="2"/>
        <v>10378.18</v>
      </c>
      <c r="N52" s="48">
        <f t="shared" si="3"/>
        <v>65000.18</v>
      </c>
      <c r="O52" s="48">
        <f t="shared" si="4"/>
        <v>172157.33333333334</v>
      </c>
      <c r="P52" s="48">
        <f t="shared" si="5"/>
        <v>32709.893333333337</v>
      </c>
      <c r="Q52" s="49">
        <f t="shared" si="6"/>
        <v>204867.22666666668</v>
      </c>
      <c r="S52" s="66">
        <v>204867</v>
      </c>
    </row>
    <row r="53" spans="2:19" ht="16.5" customHeight="1" x14ac:dyDescent="0.25">
      <c r="B53" s="7">
        <v>43</v>
      </c>
      <c r="C53" s="29" t="s">
        <v>49</v>
      </c>
      <c r="D53" s="7" t="s">
        <v>55</v>
      </c>
      <c r="E53" s="2">
        <v>1</v>
      </c>
      <c r="F53" s="51">
        <v>60000</v>
      </c>
      <c r="G53" s="52"/>
      <c r="H53" s="51">
        <v>60000</v>
      </c>
      <c r="I53" s="51">
        <f t="shared" si="7"/>
        <v>3240</v>
      </c>
      <c r="J53" s="51">
        <f t="shared" si="1"/>
        <v>760</v>
      </c>
      <c r="K53" s="51">
        <v>4000</v>
      </c>
      <c r="L53" s="51">
        <v>12605</v>
      </c>
      <c r="M53" s="48">
        <f t="shared" si="2"/>
        <v>2394.9499999999998</v>
      </c>
      <c r="N53" s="48">
        <f t="shared" si="3"/>
        <v>14999.95</v>
      </c>
      <c r="O53" s="48">
        <f t="shared" si="4"/>
        <v>25281.666666666668</v>
      </c>
      <c r="P53" s="48">
        <f t="shared" si="5"/>
        <v>4803.5166666666673</v>
      </c>
      <c r="Q53" s="49">
        <f t="shared" si="6"/>
        <v>30085.183333333334</v>
      </c>
      <c r="S53" s="66">
        <v>30085</v>
      </c>
    </row>
    <row r="54" spans="2:19" ht="15" customHeight="1" x14ac:dyDescent="0.25">
      <c r="B54" s="33" t="s">
        <v>69</v>
      </c>
      <c r="C54" s="34"/>
      <c r="D54" s="34"/>
      <c r="E54" s="40"/>
      <c r="F54" s="57"/>
      <c r="G54" s="52"/>
      <c r="H54" s="52"/>
      <c r="I54" s="46"/>
      <c r="J54" s="46"/>
      <c r="K54" s="52"/>
      <c r="L54" s="46"/>
      <c r="M54" s="48">
        <f t="shared" si="2"/>
        <v>0</v>
      </c>
      <c r="N54" s="48">
        <f t="shared" si="3"/>
        <v>0</v>
      </c>
      <c r="O54" s="41"/>
      <c r="P54" s="41"/>
      <c r="Q54" s="50"/>
      <c r="S54" s="66"/>
    </row>
    <row r="55" spans="2:19" ht="54" x14ac:dyDescent="0.25">
      <c r="B55" s="6">
        <v>1</v>
      </c>
      <c r="C55" s="26" t="s">
        <v>56</v>
      </c>
      <c r="D55" s="10" t="s">
        <v>57</v>
      </c>
      <c r="E55" s="1">
        <v>1</v>
      </c>
      <c r="F55" s="58">
        <v>90000</v>
      </c>
      <c r="G55" s="52"/>
      <c r="H55" s="58">
        <v>90000</v>
      </c>
      <c r="I55" s="46"/>
      <c r="J55" s="46"/>
      <c r="K55" s="52"/>
      <c r="L55" s="46">
        <v>50420</v>
      </c>
      <c r="M55" s="48">
        <f t="shared" si="2"/>
        <v>9579.7999999999993</v>
      </c>
      <c r="N55" s="48">
        <f t="shared" si="3"/>
        <v>59999.8</v>
      </c>
      <c r="O55" s="48">
        <f>(F55+L55)/2</f>
        <v>70210</v>
      </c>
      <c r="P55" s="48">
        <f>O55*19%</f>
        <v>13339.9</v>
      </c>
      <c r="Q55" s="49">
        <f>O55+P55</f>
        <v>83549.899999999994</v>
      </c>
      <c r="S55" s="66">
        <v>83550</v>
      </c>
    </row>
    <row r="56" spans="2:19" ht="40.5" x14ac:dyDescent="0.25">
      <c r="B56" s="6">
        <v>2</v>
      </c>
      <c r="C56" s="26" t="s">
        <v>56</v>
      </c>
      <c r="D56" s="24" t="s">
        <v>58</v>
      </c>
      <c r="E56" s="11">
        <v>1</v>
      </c>
      <c r="F56" s="58">
        <v>60000</v>
      </c>
      <c r="G56" s="52"/>
      <c r="H56" s="58">
        <v>60000</v>
      </c>
      <c r="I56" s="46"/>
      <c r="J56" s="46"/>
      <c r="K56" s="52"/>
      <c r="L56" s="46">
        <v>42017</v>
      </c>
      <c r="M56" s="48">
        <f t="shared" si="2"/>
        <v>7983.2300000000005</v>
      </c>
      <c r="N56" s="48">
        <f t="shared" si="3"/>
        <v>50000.23</v>
      </c>
      <c r="O56" s="48">
        <f t="shared" ref="O56:O60" si="8">(F56+L56)/2</f>
        <v>51008.5</v>
      </c>
      <c r="P56" s="48">
        <f t="shared" ref="P56:P60" si="9">O56*19%</f>
        <v>9691.6149999999998</v>
      </c>
      <c r="Q56" s="49">
        <f t="shared" ref="Q56:Q60" si="10">O56+P56</f>
        <v>60700.114999999998</v>
      </c>
      <c r="S56" s="66">
        <v>60700</v>
      </c>
    </row>
    <row r="57" spans="2:19" ht="25.5" x14ac:dyDescent="0.25">
      <c r="B57" s="6">
        <v>3</v>
      </c>
      <c r="C57" s="26" t="s">
        <v>56</v>
      </c>
      <c r="D57" s="20" t="s">
        <v>59</v>
      </c>
      <c r="E57" s="1">
        <v>1</v>
      </c>
      <c r="F57" s="58">
        <v>10000</v>
      </c>
      <c r="G57" s="52"/>
      <c r="H57" s="58">
        <v>10000</v>
      </c>
      <c r="I57" s="46"/>
      <c r="J57" s="46"/>
      <c r="K57" s="52"/>
      <c r="L57" s="46">
        <v>12605</v>
      </c>
      <c r="M57" s="48">
        <f t="shared" si="2"/>
        <v>2394.9499999999998</v>
      </c>
      <c r="N57" s="48">
        <f t="shared" si="3"/>
        <v>14999.95</v>
      </c>
      <c r="O57" s="48">
        <f t="shared" si="8"/>
        <v>11302.5</v>
      </c>
      <c r="P57" s="48">
        <f t="shared" si="9"/>
        <v>2147.4749999999999</v>
      </c>
      <c r="Q57" s="49">
        <f t="shared" si="10"/>
        <v>13449.975</v>
      </c>
      <c r="S57" s="66">
        <v>13450</v>
      </c>
    </row>
    <row r="58" spans="2:19" ht="216" x14ac:dyDescent="0.25">
      <c r="B58" s="6">
        <v>4</v>
      </c>
      <c r="C58" s="26" t="s">
        <v>56</v>
      </c>
      <c r="D58" s="8" t="s">
        <v>60</v>
      </c>
      <c r="E58" s="2">
        <v>1</v>
      </c>
      <c r="F58" s="58">
        <v>250000</v>
      </c>
      <c r="G58" s="52"/>
      <c r="H58" s="58">
        <v>250000</v>
      </c>
      <c r="I58" s="46"/>
      <c r="J58" s="46"/>
      <c r="K58" s="52"/>
      <c r="L58" s="46">
        <v>210084</v>
      </c>
      <c r="M58" s="48">
        <f t="shared" si="2"/>
        <v>39915.96</v>
      </c>
      <c r="N58" s="48">
        <f t="shared" si="3"/>
        <v>249999.96</v>
      </c>
      <c r="O58" s="48">
        <f t="shared" si="8"/>
        <v>230042</v>
      </c>
      <c r="P58" s="48">
        <f t="shared" si="9"/>
        <v>43707.98</v>
      </c>
      <c r="Q58" s="49">
        <f t="shared" si="10"/>
        <v>273749.98</v>
      </c>
      <c r="S58" s="66">
        <v>273750</v>
      </c>
    </row>
    <row r="59" spans="2:19" ht="40.5" x14ac:dyDescent="0.25">
      <c r="B59" s="6">
        <v>5</v>
      </c>
      <c r="C59" s="26" t="s">
        <v>56</v>
      </c>
      <c r="D59" s="23" t="s">
        <v>61</v>
      </c>
      <c r="E59" s="2">
        <v>1</v>
      </c>
      <c r="F59" s="59">
        <v>60000</v>
      </c>
      <c r="G59" s="52"/>
      <c r="H59" s="59">
        <v>60000</v>
      </c>
      <c r="I59" s="46"/>
      <c r="J59" s="46"/>
      <c r="K59" s="52"/>
      <c r="L59" s="46">
        <v>42017</v>
      </c>
      <c r="M59" s="48">
        <f t="shared" si="2"/>
        <v>7983.2300000000005</v>
      </c>
      <c r="N59" s="48">
        <f t="shared" si="3"/>
        <v>50000.23</v>
      </c>
      <c r="O59" s="48">
        <f t="shared" si="8"/>
        <v>51008.5</v>
      </c>
      <c r="P59" s="48">
        <f t="shared" si="9"/>
        <v>9691.6149999999998</v>
      </c>
      <c r="Q59" s="49">
        <f t="shared" si="10"/>
        <v>60700.114999999998</v>
      </c>
      <c r="S59" s="66">
        <v>60700</v>
      </c>
    </row>
    <row r="60" spans="2:19" ht="25.5" x14ac:dyDescent="0.25">
      <c r="B60" s="6">
        <v>6</v>
      </c>
      <c r="C60" s="26" t="s">
        <v>56</v>
      </c>
      <c r="D60" s="24" t="s">
        <v>62</v>
      </c>
      <c r="E60" s="13">
        <v>1</v>
      </c>
      <c r="F60" s="59">
        <v>60000</v>
      </c>
      <c r="G60" s="52"/>
      <c r="H60" s="59">
        <v>60000</v>
      </c>
      <c r="I60" s="46"/>
      <c r="J60" s="46"/>
      <c r="K60" s="52"/>
      <c r="L60" s="46">
        <v>63025</v>
      </c>
      <c r="M60" s="48">
        <f t="shared" si="2"/>
        <v>11974.75</v>
      </c>
      <c r="N60" s="48">
        <f t="shared" si="3"/>
        <v>74999.75</v>
      </c>
      <c r="O60" s="48">
        <f t="shared" si="8"/>
        <v>61512.5</v>
      </c>
      <c r="P60" s="48">
        <f t="shared" si="9"/>
        <v>11687.375</v>
      </c>
      <c r="Q60" s="49">
        <f t="shared" si="10"/>
        <v>73199.875</v>
      </c>
      <c r="S60" s="66">
        <v>73200</v>
      </c>
    </row>
    <row r="61" spans="2:19" x14ac:dyDescent="0.25">
      <c r="B61" s="42" t="s">
        <v>74</v>
      </c>
      <c r="C61" s="42"/>
      <c r="D61" s="42"/>
      <c r="E61" s="42"/>
      <c r="F61" s="46"/>
      <c r="G61" s="41"/>
      <c r="H61" s="48">
        <f>SUM(H11:H60)</f>
        <v>5317000</v>
      </c>
      <c r="I61" s="46"/>
      <c r="J61" s="46"/>
      <c r="K61" s="48">
        <f>SUM(K11:K60)</f>
        <v>11876100</v>
      </c>
      <c r="L61" s="46"/>
      <c r="M61" s="41"/>
      <c r="N61" s="48">
        <f>SUM(N11:N60)</f>
        <v>4174568.7899999991</v>
      </c>
      <c r="O61" s="41"/>
      <c r="P61" s="41"/>
      <c r="Q61" s="63">
        <f>SUM(Q11:Q60)</f>
        <v>5816867.7583333328</v>
      </c>
    </row>
  </sheetData>
  <mergeCells count="26">
    <mergeCell ref="O8:O9"/>
    <mergeCell ref="L6:N6"/>
    <mergeCell ref="O6:Q6"/>
    <mergeCell ref="P8:P9"/>
    <mergeCell ref="Q8:Q9"/>
    <mergeCell ref="N8:N9"/>
    <mergeCell ref="F6:H6"/>
    <mergeCell ref="B61:E61"/>
    <mergeCell ref="M8:M9"/>
    <mergeCell ref="I6:K6"/>
    <mergeCell ref="B54:D54"/>
    <mergeCell ref="H8:H9"/>
    <mergeCell ref="J8:J9"/>
    <mergeCell ref="G8:G9"/>
    <mergeCell ref="I8:I9"/>
    <mergeCell ref="K8:K9"/>
    <mergeCell ref="L8:L9"/>
    <mergeCell ref="B10:F10"/>
    <mergeCell ref="F8:F9"/>
    <mergeCell ref="B7:C7"/>
    <mergeCell ref="D7:F7"/>
    <mergeCell ref="B8:B9"/>
    <mergeCell ref="C8:C9"/>
    <mergeCell ref="D8:D9"/>
    <mergeCell ref="E8:E9"/>
    <mergeCell ref="B6:E6"/>
  </mergeCells>
  <pageMargins left="0.25" right="0.25" top="0.75" bottom="0.75" header="0.3" footer="0.3"/>
  <pageSetup paperSize="5" scale="52"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UNIFORMES DEPORTIVOS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Iris Marina Eguis Carranza</dc:creator>
  <cp:keywords/>
  <dc:description/>
  <cp:lastModifiedBy>Betty Marcela Mendez Acosta</cp:lastModifiedBy>
  <cp:revision/>
  <cp:lastPrinted>2024-06-06T21:58:33Z</cp:lastPrinted>
  <dcterms:created xsi:type="dcterms:W3CDTF">2019-05-29T21:46:56Z</dcterms:created>
  <dcterms:modified xsi:type="dcterms:W3CDTF">2024-06-12T15:09:42Z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2023-02-14T17:13:18Z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f89d8ad5-09a4-4cc4-b40c-14e5173d80b7</vt:lpwstr>
  </property>
  <property fmtid="{D5CDD505-2E9C-101B-9397-08002B2CF9AE}" pid="8" name="MSIP_Label_1299739c-ad3d-4908-806e-4d91151a6e13_ContentBits">
    <vt:lpwstr>0</vt:lpwstr>
  </property>
</Properties>
</file>