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pivotTables/pivotTable9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hartEx1.xml" ContentType="application/vnd.ms-office.chartex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  <Override PartName="/xl/charts/colors20.xml" ContentType="application/vnd.ms-office.chartcolorstyle+xml"/>
  <Override PartName="/xl/charts/style20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E:\YURA\"/>
    </mc:Choice>
  </mc:AlternateContent>
  <bookViews>
    <workbookView xWindow="-120" yWindow="-120" windowWidth="20730" windowHeight="11160" activeTab="3"/>
  </bookViews>
  <sheets>
    <sheet name="GENERAL" sheetId="4" r:id="rId1"/>
    <sheet name="DATA" sheetId="13" state="hidden" r:id="rId2"/>
    <sheet name="BBDD" sheetId="17" r:id="rId3"/>
    <sheet name="Hoja1" sheetId="18" r:id="rId4"/>
    <sheet name="Consolidado" sheetId="9" state="hidden" r:id="rId5"/>
    <sheet name="TARIFAS" sheetId="3" r:id="rId6"/>
  </sheets>
  <definedNames>
    <definedName name="_xlnm._FilterDatabase" localSheetId="4" hidden="1">Consolidado!$A$1:$W$208</definedName>
    <definedName name="_xlchart.v2.0" hidden="1">DATA!$E$33:$E$49</definedName>
    <definedName name="_xlchart.v2.1" hidden="1">DATA!$F$32</definedName>
    <definedName name="_xlchart.v2.2" hidden="1">DATA!$F$33:$F$49</definedName>
  </definedNames>
  <calcPr calcId="152511"/>
  <pivotCaches>
    <pivotCache cacheId="19" r:id="rId7"/>
    <pivotCache cacheId="20" r:id="rId8"/>
    <pivotCache cacheId="33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8" i="18" l="1"/>
  <c r="L29" i="18"/>
  <c r="M31" i="18" s="1"/>
  <c r="O3" i="18"/>
  <c r="O4" i="18"/>
  <c r="O5" i="18"/>
  <c r="O6" i="18"/>
  <c r="O7" i="1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O21" i="18"/>
  <c r="O22" i="18"/>
  <c r="O23" i="18"/>
  <c r="O24" i="18"/>
  <c r="O25" i="18"/>
  <c r="O26" i="18"/>
  <c r="O27" i="18"/>
  <c r="O2" i="18"/>
  <c r="N29" i="18"/>
  <c r="AM28" i="17" l="1"/>
  <c r="AM27" i="17"/>
  <c r="AM25" i="17"/>
  <c r="AM26" i="17"/>
  <c r="AM24" i="17"/>
  <c r="AM23" i="17"/>
  <c r="AM21" i="17"/>
  <c r="AM22" i="17"/>
  <c r="AM20" i="17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AM19" i="17"/>
  <c r="AM18" i="17"/>
  <c r="AM17" i="17"/>
  <c r="AM16" i="17"/>
  <c r="AM15" i="17"/>
  <c r="AM14" i="17"/>
  <c r="AM13" i="17"/>
  <c r="AM12" i="17"/>
  <c r="AM11" i="17"/>
  <c r="AM10" i="17"/>
  <c r="AM9" i="17"/>
  <c r="AM8" i="17"/>
  <c r="AM7" i="17"/>
  <c r="AM6" i="17"/>
  <c r="AM5" i="17"/>
  <c r="AM4" i="17"/>
  <c r="AM3" i="17"/>
  <c r="AM2" i="17"/>
  <c r="H156" i="9"/>
  <c r="H151" i="9"/>
  <c r="H152" i="9"/>
  <c r="H153" i="9"/>
  <c r="H154" i="9"/>
  <c r="H155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50" i="9"/>
  <c r="D148" i="13"/>
  <c r="E148" i="13"/>
  <c r="I146" i="13"/>
  <c r="D147" i="13"/>
  <c r="E147" i="13"/>
  <c r="D146" i="13"/>
  <c r="E146" i="13"/>
  <c r="H109" i="9" l="1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46" i="13"/>
  <c r="D139" i="13"/>
  <c r="D137" i="13"/>
  <c r="H72" i="13" l="1"/>
  <c r="I6" i="13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E137" i="13" l="1"/>
  <c r="E138" i="13"/>
  <c r="E139" i="13"/>
  <c r="E140" i="13"/>
  <c r="E142" i="13"/>
  <c r="E143" i="13"/>
  <c r="E144" i="13"/>
  <c r="E145" i="13"/>
  <c r="D138" i="13"/>
  <c r="D140" i="13"/>
  <c r="D142" i="13"/>
  <c r="D143" i="13"/>
  <c r="D144" i="13"/>
  <c r="D145" i="13"/>
  <c r="E98" i="13" l="1"/>
  <c r="B120" i="13"/>
  <c r="C119" i="13" s="1"/>
  <c r="C118" i="13" l="1"/>
  <c r="H26" i="9"/>
  <c r="H27" i="9"/>
  <c r="H28" i="9"/>
  <c r="H29" i="9"/>
  <c r="H38" i="9"/>
  <c r="H30" i="9"/>
  <c r="H31" i="9"/>
  <c r="H32" i="9"/>
  <c r="H34" i="9"/>
  <c r="H35" i="9"/>
  <c r="H36" i="9"/>
  <c r="H37" i="9"/>
  <c r="H39" i="9"/>
  <c r="H33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25" i="9" l="1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E141" i="13" l="1"/>
  <c r="D141" i="13"/>
</calcChain>
</file>

<file path=xl/comments1.xml><?xml version="1.0" encoding="utf-8"?>
<comments xmlns="http://schemas.openxmlformats.org/spreadsheetml/2006/main">
  <authors>
    <author>tc={49C45EF0-83E1-455E-8DAC-B565ECCCC221}</author>
    <author>tc={81A32742-9D2C-4B74-8F51-2E9A7BE7E7E9}</author>
  </authors>
  <commentList>
    <comment ref="C137" authorId="0" shapeId="0">
      <text>
        <r>
          <rPr>
            <sz val="1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Pegar la cantidad de galones consumido</t>
        </r>
      </text>
    </comment>
    <comment ref="I146" authorId="1" shapeId="0">
      <text>
        <r>
          <rPr>
            <sz val="1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Seleccione kl recorrido</t>
        </r>
      </text>
    </comment>
  </commentList>
</comments>
</file>

<file path=xl/comments2.xml><?xml version="1.0" encoding="utf-8"?>
<comments xmlns="http://schemas.openxmlformats.org/spreadsheetml/2006/main">
  <authors>
    <author>tc={59F82E32-4C2D-4281-AFA5-55372C076C79}</author>
    <author>tc={DDAE8F4D-58B5-46F2-9706-B3FD57B38869}</author>
  </authors>
  <commentList>
    <comment ref="B5" authorId="0" shapeId="0">
      <text>
        <r>
          <rPr>
            <sz val="1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Pendiente validar autorizacion nombre del extinto</t>
        </r>
      </text>
    </comment>
    <comment ref="B7" authorId="1" shapeId="0">
      <text>
        <r>
          <rPr>
            <sz val="1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Pendiente actualización de la autorizacion</t>
        </r>
      </text>
    </comment>
  </commentList>
</comments>
</file>

<file path=xl/sharedStrings.xml><?xml version="1.0" encoding="utf-8"?>
<sst xmlns="http://schemas.openxmlformats.org/spreadsheetml/2006/main" count="3598" uniqueCount="701">
  <si>
    <t>OK</t>
  </si>
  <si>
    <t>SALA</t>
  </si>
  <si>
    <t>SEXO</t>
  </si>
  <si>
    <t>FECHA</t>
  </si>
  <si>
    <t>CODIGO</t>
  </si>
  <si>
    <t>SALA 1</t>
  </si>
  <si>
    <t>SALA 2</t>
  </si>
  <si>
    <t>SALA 4</t>
  </si>
  <si>
    <t>SALA 5</t>
  </si>
  <si>
    <t>SALA 6</t>
  </si>
  <si>
    <t>SALA 7</t>
  </si>
  <si>
    <t>SALA 9</t>
  </si>
  <si>
    <t>EXTINTO</t>
  </si>
  <si>
    <t>SALA 10</t>
  </si>
  <si>
    <t>Femenino</t>
  </si>
  <si>
    <t>COBERTURA</t>
  </si>
  <si>
    <t>DOCUMENTO</t>
  </si>
  <si>
    <t>LOCALIDAD</t>
  </si>
  <si>
    <t>Masculino</t>
  </si>
  <si>
    <t>CEMENTERIO</t>
  </si>
  <si>
    <t>SALA 2 PARQUE</t>
  </si>
  <si>
    <t>SALA 3 PARQUE</t>
  </si>
  <si>
    <t>TIPO_SERVICIO</t>
  </si>
  <si>
    <t>FECHA_NACIMIENTO</t>
  </si>
  <si>
    <t>LEON MARIA  DILIA</t>
  </si>
  <si>
    <t xml:space="preserve">PAIPA  SILVA JUAN </t>
  </si>
  <si>
    <t>ARIAS ARIAS RODRIGO</t>
  </si>
  <si>
    <t>FECHA_FALLECIMIENTO</t>
  </si>
  <si>
    <t>JARDINES DEL APOGEO</t>
  </si>
  <si>
    <t>GOMEZ AREVALO GLORIA</t>
  </si>
  <si>
    <t>S. CONVENIO COMPLETO</t>
  </si>
  <si>
    <t>MARQUEZ  PEREZ ISABEL</t>
  </si>
  <si>
    <t>DEL VALLE NUÑEZ OTILIA</t>
  </si>
  <si>
    <t xml:space="preserve">S. DIRECTOS COMPLETOS </t>
  </si>
  <si>
    <t>AMAYA OBANDO LUZ STELLA</t>
  </si>
  <si>
    <t xml:space="preserve">SAEZ  MARIN LYAN DAVID </t>
  </si>
  <si>
    <t>SANCHEZ SANCHEZ ALBERTO</t>
  </si>
  <si>
    <t>SISO ARROYO WILSON OMAR</t>
  </si>
  <si>
    <t xml:space="preserve">MURILLO TEQUIA EMERSON  </t>
  </si>
  <si>
    <t>PACHECO LEONARDO ENRIQUE</t>
  </si>
  <si>
    <t>PRADA AGUJA HERMENEGILDA</t>
  </si>
  <si>
    <t>GIL PERALTA JOSE GREGORIO</t>
  </si>
  <si>
    <t>GUTIERREZ BARRERA  ALVARO</t>
  </si>
  <si>
    <t>NRO_AUTORIZACION_COBERTURA</t>
  </si>
  <si>
    <t>REYES TELLEZ WENDY GERALDINE</t>
  </si>
  <si>
    <t>NUÑEZ HERNANDEZ DORIS MATILDE</t>
  </si>
  <si>
    <t>GUANIPA MONTERO WILFREDO JAVIER</t>
  </si>
  <si>
    <t>MEJIA QUINTERO JONATHAN ALBERTO</t>
  </si>
  <si>
    <t>MONTENEGRO MARTINEZ JAIME EDGAR</t>
  </si>
  <si>
    <t>PULGAR GUZMAN MIRIAM DEL CARMEN</t>
  </si>
  <si>
    <t>RODRIGUEZ GUERRA GIOVANNY ANDRES</t>
  </si>
  <si>
    <t>SECR-INT-SOCIAL-ADULTO CREMACION</t>
  </si>
  <si>
    <t>SECR-INT-SOCIAL-ADULTO INHUMACION</t>
  </si>
  <si>
    <t>SECR-INT-SOCIAL-PARVULOS CREMACION</t>
  </si>
  <si>
    <t>GUAIQUIRIAN HERNANDEZ  SORIANNY DEL CARMEN</t>
  </si>
  <si>
    <t>HIJO DE WENDY MARIANA MORENO LOPEZ HIJO DE WENDY MARIANA MORENO LOPEZ</t>
  </si>
  <si>
    <t>Arriendo Boveda</t>
  </si>
  <si>
    <t>Traslado Cuerpo</t>
  </si>
  <si>
    <t>Cinta membreteada</t>
  </si>
  <si>
    <t>Arreglo floral</t>
  </si>
  <si>
    <t>Arreglo del cuerpo</t>
  </si>
  <si>
    <t>Velacion</t>
  </si>
  <si>
    <t>Cofre o ataud</t>
  </si>
  <si>
    <t>Servicio religiosos y exequias</t>
  </si>
  <si>
    <t>Carteles</t>
  </si>
  <si>
    <t>Autoservicio de Cafeteria</t>
  </si>
  <si>
    <t>Cremacion</t>
  </si>
  <si>
    <t>Urna de Cenizas</t>
  </si>
  <si>
    <t>Total general</t>
  </si>
  <si>
    <t xml:space="preserve">  </t>
  </si>
  <si>
    <t>SIGLA</t>
  </si>
  <si>
    <t>Menor(M)-INHUMACION</t>
  </si>
  <si>
    <t>MI</t>
  </si>
  <si>
    <t>KM 4578</t>
  </si>
  <si>
    <t>Menor(M)-CREMACION</t>
  </si>
  <si>
    <t>MC</t>
  </si>
  <si>
    <t>Adulto (A)-INHUMACION</t>
  </si>
  <si>
    <t>AI</t>
  </si>
  <si>
    <t>AC</t>
  </si>
  <si>
    <t>Transporte</t>
  </si>
  <si>
    <t>Tramites y diligencias</t>
  </si>
  <si>
    <t>Oratorio</t>
  </si>
  <si>
    <t>Traslado Cuerpo Pais</t>
  </si>
  <si>
    <t>Mascarilla N95</t>
  </si>
  <si>
    <t>Gafas Protectora</t>
  </si>
  <si>
    <t>Guantes</t>
  </si>
  <si>
    <t>Botas de Caucho Impermeable</t>
  </si>
  <si>
    <t>Polainas</t>
  </si>
  <si>
    <t>Delantal Plastico</t>
  </si>
  <si>
    <t>Desifeccion yLavado</t>
  </si>
  <si>
    <t>Traslado Cuerpo Covid</t>
  </si>
  <si>
    <t>Inhumacion Cadaver Lote Particular</t>
  </si>
  <si>
    <t>Total</t>
  </si>
  <si>
    <t>SECR-INT-SOCIAL-PARVULOS INHUMACION</t>
  </si>
  <si>
    <t>Etiquetas de fila</t>
  </si>
  <si>
    <t>EDAD</t>
  </si>
  <si>
    <t xml:space="preserve">LOCALIDAD DONDE  RECIDE </t>
  </si>
  <si>
    <t xml:space="preserve">DIRECCION  DONDE  RECIDE </t>
  </si>
  <si>
    <t>DIR INI</t>
  </si>
  <si>
    <t xml:space="preserve">INTERMEDIO </t>
  </si>
  <si>
    <t>DI FINAL</t>
  </si>
  <si>
    <t>TOTAL KM RECORRIDO</t>
  </si>
  <si>
    <t>De 0 a 18 años</t>
  </si>
  <si>
    <t>CALLE  4 # 15-14</t>
  </si>
  <si>
    <t>CALLE 7A #12A - 51</t>
  </si>
  <si>
    <t xml:space="preserve">AV 1 DE MAYO # 71D - 28 SUR </t>
  </si>
  <si>
    <t xml:space="preserve">CALLE 57 Q SUR 75-95 SUR </t>
  </si>
  <si>
    <t xml:space="preserve">14.3 KM </t>
  </si>
  <si>
    <t>de 19 a 59 años</t>
  </si>
  <si>
    <t>TRANSVERSAL 5 B # 54 H SUR  00-35</t>
  </si>
  <si>
    <t>BOSA</t>
  </si>
  <si>
    <t xml:space="preserve">CARRERA 95A N 58SUR -64 </t>
  </si>
  <si>
    <t>CARRERA 95A N 58SUR -64 BARRIO  BOSA SANTA FE</t>
  </si>
  <si>
    <t>16.1 KM</t>
  </si>
  <si>
    <t>CALLE  21 No  18-20</t>
  </si>
  <si>
    <t>AVENIDA CARACAS # 1-13</t>
  </si>
  <si>
    <t>13.3 KM</t>
  </si>
  <si>
    <t xml:space="preserve">CIUDAD BOLIVAR </t>
  </si>
  <si>
    <t>CARRERA 20C BIS # 68 H SUR - 37</t>
  </si>
  <si>
    <t>CARERRA 18 B # 60 G - 36 SUR</t>
  </si>
  <si>
    <t>13.5 KM</t>
  </si>
  <si>
    <t>CALLE 78 SUR # 17F - 15</t>
  </si>
  <si>
    <t>CARRERA 3 D # 48R SUR 59</t>
  </si>
  <si>
    <t>CARERRA 14B #1-45 SUR</t>
  </si>
  <si>
    <t xml:space="preserve">12.9 KM </t>
  </si>
  <si>
    <t>CALLE 64 SUR # 2D ESTE 55</t>
  </si>
  <si>
    <t>CALLE 13 #17-21</t>
  </si>
  <si>
    <t>14.9 KM</t>
  </si>
  <si>
    <t xml:space="preserve">CALLE 32 B SUR # 20A- 47 -01 </t>
  </si>
  <si>
    <t>CALLE 32 B SUR # 20A- 47 -01  BARRIO QUIROGA</t>
  </si>
  <si>
    <t xml:space="preserve">13.4 KM </t>
  </si>
  <si>
    <t xml:space="preserve">PUENTE ARANDA </t>
  </si>
  <si>
    <t>CARRERA 32B # 1F - 22</t>
  </si>
  <si>
    <t>CARRERA 8 # 0-29</t>
  </si>
  <si>
    <t>14.2 KM</t>
  </si>
  <si>
    <t>CARRERA 7A ESTE # 2C - 26</t>
  </si>
  <si>
    <t xml:space="preserve">ENGATIVA </t>
  </si>
  <si>
    <t>CALLE 96 # 92 - 19</t>
  </si>
  <si>
    <t>CARRERA 4 BIS B # 31 - 40</t>
  </si>
  <si>
    <t>TRASNVERSAL 5 ESTE # 19 - 50 SUR</t>
  </si>
  <si>
    <t>15.1 KM</t>
  </si>
  <si>
    <t xml:space="preserve">CARRERA 4 # 3 -22 </t>
  </si>
  <si>
    <t>SAN CRISTOBAL</t>
  </si>
  <si>
    <t>CARRERA 20A  ESTE # 11 SUR - 43</t>
  </si>
  <si>
    <t>CALLE 71 P # SUR # 27 - 02</t>
  </si>
  <si>
    <t>TRANSVERSAL 48 # 69B SUR - 47</t>
  </si>
  <si>
    <t>18.0 KM</t>
  </si>
  <si>
    <t>DIAGONAL 32 A BIS B SUR # 12 -77</t>
  </si>
  <si>
    <t>CALE 47 BIS SUR # 77W - 14</t>
  </si>
  <si>
    <t>AVENIDA 1 DE MAYO # 40B - 54</t>
  </si>
  <si>
    <t>9.9 KM</t>
  </si>
  <si>
    <t>USME</t>
  </si>
  <si>
    <t>CALLE 92 A SUR # 23 ESTE - 80</t>
  </si>
  <si>
    <t>DIAGONAL 47 SUR # 12A - 01</t>
  </si>
  <si>
    <t>CALLE 49C SUR # 3A - 15</t>
  </si>
  <si>
    <t>Ak. 10 #950</t>
  </si>
  <si>
    <t>15.3 KM</t>
  </si>
  <si>
    <t>CARRERA 118 B # 69A - 24</t>
  </si>
  <si>
    <t>SECR-INT-SOCIAL-PARVULO INHUMACION</t>
  </si>
  <si>
    <t>CAUSA DE FALLECIMIENTO</t>
  </si>
  <si>
    <t>NATURAL</t>
  </si>
  <si>
    <t>NO NATURAL</t>
  </si>
  <si>
    <t>KENNEDY</t>
  </si>
  <si>
    <t>RAFAEL URIBE</t>
  </si>
  <si>
    <t>LOS MARTIRES</t>
  </si>
  <si>
    <t>De 60 &gt; n años</t>
  </si>
  <si>
    <t>SECR- INHUMACION</t>
  </si>
  <si>
    <t>SECR- CREMACION</t>
  </si>
  <si>
    <t>TIPO DE SERVICIO</t>
  </si>
  <si>
    <t>CANTIDAD</t>
  </si>
  <si>
    <t>%</t>
  </si>
  <si>
    <t>ARDILA OVALLE LESSON FREDE</t>
  </si>
  <si>
    <t>BURIEL SALAZAR GERALD JOSE</t>
  </si>
  <si>
    <t>CORDERO HERNANDEZ JOEL JOSUE</t>
  </si>
  <si>
    <t>NIETO CUERVO MARIA DEL CARMEN</t>
  </si>
  <si>
    <t>HIJO DE YOHENNIS YERLENYS ROQUE RIVAS</t>
  </si>
  <si>
    <t>LOPEZ CASTAÑEDA MARGARITA</t>
  </si>
  <si>
    <t>BRICEÑO BOZO RICHARD ENRIQUE</t>
  </si>
  <si>
    <t>TINJACA GONZALEZ MIIA ANTONELLA</t>
  </si>
  <si>
    <t>GIRALDO OCAMPO FLOR DE MARIA</t>
  </si>
  <si>
    <t xml:space="preserve">TORRES UYABAN SANTOS GABRIEL </t>
  </si>
  <si>
    <t>VELASQUEZ SANCHEZ  ANA MARIA</t>
  </si>
  <si>
    <t>HIJO DE NEIDIMAR CAROLINA MUJICA ROJAS</t>
  </si>
  <si>
    <t>CLAVIJO PEREA JOSE LUIS</t>
  </si>
  <si>
    <t>PAEZ MOLINA JOHANA DEL VALLE</t>
  </si>
  <si>
    <t>QUERAGAMA CHECHE JUAN JOSE</t>
  </si>
  <si>
    <t>VARGAS MARIBEL</t>
  </si>
  <si>
    <t>MENDOZA SALAS PEDRO ANTONIO</t>
  </si>
  <si>
    <t>PARADA  BOLIVAR JESUS  ANDRES</t>
  </si>
  <si>
    <t>BLANCO SUAREZ  CECILIA</t>
  </si>
  <si>
    <t>ESPINOSA OMAR</t>
  </si>
  <si>
    <t>GONZALEZ BRACAMONTE GEYMAR WAISMAR</t>
  </si>
  <si>
    <t>FARIÑA RODRIGUEZ  JOSE GREGORIO</t>
  </si>
  <si>
    <t>PARRA BENAVIDES VICTOR</t>
  </si>
  <si>
    <t>PINEDA LOPEZ DARWIN ELIEZER</t>
  </si>
  <si>
    <t>CRUZ CRUZ  ODUVER</t>
  </si>
  <si>
    <t>CHASOY AGREDA ASCENSION</t>
  </si>
  <si>
    <t>BENAVIDES LUIS ENRIQUE</t>
  </si>
  <si>
    <t>GARZON GAMA MARCO PUBLIO</t>
  </si>
  <si>
    <t>JIMENEZ BETANCOURT DERVIS JUNIOR</t>
  </si>
  <si>
    <t xml:space="preserve">RAMONA BLANCO </t>
  </si>
  <si>
    <t>Adulto(M)-CREMACION</t>
  </si>
  <si>
    <t>EN ESTUDIO</t>
  </si>
  <si>
    <t>HOSPITAL TUNAL CARRERA 20 # 47B-35SUR</t>
  </si>
  <si>
    <t>CALLE 69 SUR N 18A -  57</t>
  </si>
  <si>
    <t>CALLE 79F SUR No.22B- 36</t>
  </si>
  <si>
    <t>MEDICINA LEGAL CALLE 7A # 12A-51</t>
  </si>
  <si>
    <t>CALLE 47A SUR No.78L-03</t>
  </si>
  <si>
    <t>UNIDAD DE SALUD PATIO BONITO</t>
  </si>
  <si>
    <t>CARRERA 82 No. 38 SUR -27 AP200</t>
  </si>
  <si>
    <t>CARRERA 68I No. 30 SUR - 02</t>
  </si>
  <si>
    <t>HOSPITAL UNIVERSITARIO SAMARITANOCarrera 8 No. 0-29</t>
  </si>
  <si>
    <t>TRANVERSAL 6B ESTE No. 9A - 22</t>
  </si>
  <si>
    <t xml:space="preserve">HOSPITAL MEISSEN CARRERA. 60G No. 18A - 09 SUR </t>
  </si>
  <si>
    <t>CARRERA 18P No. 67C SUR -53</t>
  </si>
  <si>
    <t>CARRERA 86 A No.42G SUR- 54</t>
  </si>
  <si>
    <t xml:space="preserve">AV 1 DE MAYO # 71D -S32:U33 28 SUR </t>
  </si>
  <si>
    <t>HOSPITAL NUEVO BOSA S32:U33</t>
  </si>
  <si>
    <t>HOSPITAL NUEVO BOSA CALLE. 73 SUR CARRERA 103</t>
  </si>
  <si>
    <t>CALLE 77 SUR No. 73G - 09</t>
  </si>
  <si>
    <t>CALLE 71B No. 18J SUR -76</t>
  </si>
  <si>
    <t>HOSPITAL MISERICORDIA CARRERA. 17 #2 -17</t>
  </si>
  <si>
    <t>CALLE 24 SUR No. 51A- 18</t>
  </si>
  <si>
    <t>CARRERA 79D No. 58G SUR -27</t>
  </si>
  <si>
    <t>CARRERA 2F No. 48R SUR PL 3</t>
  </si>
  <si>
    <t>HOSPITAL LA VICTORIA CALLE. 31F SUR #1 ESTE45</t>
  </si>
  <si>
    <t>CARRERA 14 No. 15-88 APTO 302</t>
  </si>
  <si>
    <t>CARRERA 14G No. 94 SUR -12</t>
  </si>
  <si>
    <t>CALLE 63 BIS No. 3 ESTE - 55</t>
  </si>
  <si>
    <t>CARDIOVASCULAR SOACHA CARRERA 1 Este #31 - 58</t>
  </si>
  <si>
    <t>PARQUE NACIONAL ENRIQUE HERRERA</t>
  </si>
  <si>
    <t>CALLE 86 N 95D - 83</t>
  </si>
  <si>
    <t>CHOACHI</t>
  </si>
  <si>
    <t>CARRERA 51BIS D No.49 B BIS SUR 107</t>
  </si>
  <si>
    <t>CALLE 69 A SUR No. 18B -63</t>
  </si>
  <si>
    <t>CALLE 138 SUR No. 14I-58</t>
  </si>
  <si>
    <t>CALLE 111 BIS SUR No.4 - 38</t>
  </si>
  <si>
    <t>CARRERA 80 J No. 43 SUR - 21</t>
  </si>
  <si>
    <t>DIAGONAL 47 SUR # 52 A - 68</t>
  </si>
  <si>
    <t>TUNJUELITO</t>
  </si>
  <si>
    <t>CARRERA 14 N 22-08 APTO 402</t>
  </si>
  <si>
    <t>ANTONIO NARIÑO</t>
  </si>
  <si>
    <t>CARRERA 28 N 66-14</t>
  </si>
  <si>
    <t xml:space="preserve">BARRIOS UNIDOS </t>
  </si>
  <si>
    <t>CALLE 67A BIS A SUR N 4B - 19</t>
  </si>
  <si>
    <t>CARRERA 5 A ESTE N 9A -51</t>
  </si>
  <si>
    <t>CALLE 63SUR N 72-62</t>
  </si>
  <si>
    <t>MES DE GESTION</t>
  </si>
  <si>
    <t>Dic*23</t>
  </si>
  <si>
    <t>Ene*24</t>
  </si>
  <si>
    <t>Etiquetas de columna</t>
  </si>
  <si>
    <t>Cuenta de MES DE GESTION</t>
  </si>
  <si>
    <t>TIPO DE SERVICIOS</t>
  </si>
  <si>
    <t>GRUPO ETARIO</t>
  </si>
  <si>
    <t>PEDRO ANTONIO MOLINA</t>
  </si>
  <si>
    <t>ELIAS AMAYA ANDRADE</t>
  </si>
  <si>
    <t>CORREA QUINTERO BRIAM STEVEN</t>
  </si>
  <si>
    <t>DANIEL FIGUEREDO CARDENAS</t>
  </si>
  <si>
    <t>ENRIQUE LOPEZ</t>
  </si>
  <si>
    <t>ESPITIA SAENZ OSCAR FREDY</t>
  </si>
  <si>
    <t>LUIS EDUARDO CASAS BERNAL</t>
  </si>
  <si>
    <t>PAYARES PEREZ GABRIEL ALFONSO</t>
  </si>
  <si>
    <t>Suma de TOTAL KM RECORRIDO</t>
  </si>
  <si>
    <t>km</t>
  </si>
  <si>
    <t>galones</t>
  </si>
  <si>
    <t>CARRANZA PACHECO LUIS MATEO</t>
  </si>
  <si>
    <t>CONDE CACAIS JOSE ANTONIO</t>
  </si>
  <si>
    <t>PEREZ QUINTERO JORGE ENRIQUE</t>
  </si>
  <si>
    <t>GOMEZ CORDON DIMAS OSWALDO</t>
  </si>
  <si>
    <t>GARCIA BARRERA JULY ANDREA</t>
  </si>
  <si>
    <t xml:space="preserve">ROJAS  NEYLA DISMAR </t>
  </si>
  <si>
    <t>BONIA GONZALEZ CARLOS ALBERTO</t>
  </si>
  <si>
    <t>HERNANDEZ RIVAS MIGUEL  ANGEL</t>
  </si>
  <si>
    <t>GARCIA HERNANDEZ MYRIAM ETZEL</t>
  </si>
  <si>
    <t xml:space="preserve">ROJAS RODRIGUEZ MARIA AURORA </t>
  </si>
  <si>
    <t>FUENMAYOR GONZALEZ JOHANDRY ENRIQUE</t>
  </si>
  <si>
    <t>SOLER ROJAS CARLOS ANDRES</t>
  </si>
  <si>
    <t>TORRES EDGARDO FILIBERTO</t>
  </si>
  <si>
    <t>VIOLA BARON JOHNNY LEONARDO</t>
  </si>
  <si>
    <t>AGUILLON DUVAN ALEJANDRO</t>
  </si>
  <si>
    <t>NUMPAQUE NOE</t>
  </si>
  <si>
    <t>QUINTANA DE ARISTIZABAL HERMILDA</t>
  </si>
  <si>
    <t>SOLARTE JOSE EDGAR</t>
  </si>
  <si>
    <t>RAVELO ANGULO ELIANA JOSE</t>
  </si>
  <si>
    <t>HIJO DE GISSEL VALENTINA RODRIGUEZ MARTINEZ</t>
  </si>
  <si>
    <t xml:space="preserve">CAMARGO HUERTAS LIBIA JAZBLEIDY </t>
  </si>
  <si>
    <t>PAEZ YAJURE MILEIDY</t>
  </si>
  <si>
    <t xml:space="preserve">SANABRIA GALINDO MARIA SILVIA </t>
  </si>
  <si>
    <t>RIVERA CASTAÑEDA JUAN CAMILO</t>
  </si>
  <si>
    <t>BELTRAN SEGUA JOSE LUIS</t>
  </si>
  <si>
    <t>MENDOZA PEREIRA BEYKER LEONARDO</t>
  </si>
  <si>
    <t>SAAVEDRA JOSE BERNARDO</t>
  </si>
  <si>
    <t xml:space="preserve">GONZALEZ MARTINEZ LIAM   JOSE </t>
  </si>
  <si>
    <t>HIJO DE GLEIDYS PASTORA SOLANO MARTINEZ</t>
  </si>
  <si>
    <t xml:space="preserve">JARABA RAMIREZ JESUS DAVID </t>
  </si>
  <si>
    <t>CORDOBES JIMENEZ MARIA YANUBA</t>
  </si>
  <si>
    <t>ASTAIZA AGREDO JUAN BAUTISTA</t>
  </si>
  <si>
    <t>CAIZAMO ACHITO ARBALICIA</t>
  </si>
  <si>
    <t>CAIZAMO ACHITO HIJO ARBALICIA</t>
  </si>
  <si>
    <t xml:space="preserve">RUIZ CASTRO JULIO CESAR </t>
  </si>
  <si>
    <t>TOQUICA PADILLA MARIA PRECELIA</t>
  </si>
  <si>
    <t>PEREZ PEREZ TITO</t>
  </si>
  <si>
    <t>RUIZ BORDA JOSE PASION</t>
  </si>
  <si>
    <t>HIJO DE AMPARO SUAREZ RUIZ</t>
  </si>
  <si>
    <t>SIERRA CRUZ JAIME HORACIO</t>
  </si>
  <si>
    <t>GARZON TRIANA NUBIA CONSTANZA</t>
  </si>
  <si>
    <t>RIAÑO MONTES JOSE ALIRIO</t>
  </si>
  <si>
    <t>TORRES ALICIA</t>
  </si>
  <si>
    <t>HIJO DE MARIA DE LOS ANGELES AGUILAR POSADA</t>
  </si>
  <si>
    <t>BLANCO BURGOS MARIA ANTONIA</t>
  </si>
  <si>
    <t>LASCARRO  VILLALOBOS APRIL MELISSA</t>
  </si>
  <si>
    <t>PALACIOS GIRALDO JOSE LENIN</t>
  </si>
  <si>
    <t>RUBIO DE PEREZ MARIA ELENA</t>
  </si>
  <si>
    <t>SALA ORATORIO</t>
  </si>
  <si>
    <t>OTROS CEMENTERIOS</t>
  </si>
  <si>
    <t>S. DIRECTO SECR-INT-SOCIAL</t>
  </si>
  <si>
    <t>S. CONVENIO DI</t>
  </si>
  <si>
    <t>ok</t>
  </si>
  <si>
    <t>MAITA ORDOÑEZ VICTOR MANUEL</t>
  </si>
  <si>
    <t>SANTOS ALBOR JAIDER LUIS</t>
  </si>
  <si>
    <t>USECHE SANCHEZ HELMAN</t>
  </si>
  <si>
    <t>HERNANDEZ ANGELINA</t>
  </si>
  <si>
    <t>SANTAFE OROZCO HECEN HAWUET</t>
  </si>
  <si>
    <t>CRA 94 # 69 SUR -42</t>
  </si>
  <si>
    <t>CLL 7A # 12 A -51</t>
  </si>
  <si>
    <t xml:space="preserve">AV 1 DE MAYO # 71D -28 SUR </t>
  </si>
  <si>
    <t xml:space="preserve">CALLE 57Q # 75-95 SUR </t>
  </si>
  <si>
    <t xml:space="preserve">CRA 86D # 49A -17 SUR </t>
  </si>
  <si>
    <t xml:space="preserve">SANTA FE </t>
  </si>
  <si>
    <t>Cra 20 #42 Sur47</t>
  </si>
  <si>
    <t xml:space="preserve">CRA 16A # 64-56 SUR </t>
  </si>
  <si>
    <t>Cl. 24 #29-45</t>
  </si>
  <si>
    <t>CLL 18 # 7-15</t>
  </si>
  <si>
    <t>CHAPINERO</t>
  </si>
  <si>
    <t xml:space="preserve">CRA 14 # 1B -75 SUR </t>
  </si>
  <si>
    <t>14 B # 1-45 SUR</t>
  </si>
  <si>
    <t>CLL 17 # 18-45</t>
  </si>
  <si>
    <t>Cra. 14b #1-45</t>
  </si>
  <si>
    <t>CRA 28B#64-35</t>
  </si>
  <si>
    <t>DG 59#20-22</t>
  </si>
  <si>
    <t>CRA 56# 9-17</t>
  </si>
  <si>
    <t xml:space="preserve">SUBA </t>
  </si>
  <si>
    <t>DG54 SUR # 87G-03</t>
  </si>
  <si>
    <t>CRA 95A # 135A -40</t>
  </si>
  <si>
    <t>CLL 138A SUR #14-60</t>
  </si>
  <si>
    <t xml:space="preserve"> Cra 20 #42 Sur47</t>
  </si>
  <si>
    <t>CRA 87B SUR # 48-17</t>
  </si>
  <si>
    <t>CRA 87D # 3-11</t>
  </si>
  <si>
    <t>KRA 26 # 41 A - 59 SUR BARRIO INGLES</t>
  </si>
  <si>
    <t xml:space="preserve">CRA 26 #41A -59 SUR </t>
  </si>
  <si>
    <t>KR 22 B 68 B 18 SUR</t>
  </si>
  <si>
    <t>Carrera 11 No. 69-37</t>
  </si>
  <si>
    <t>CRA 26#2-26</t>
  </si>
  <si>
    <t>DG 51B SUR # 27-43</t>
  </si>
  <si>
    <t>CRA 96 # 24 C - 94</t>
  </si>
  <si>
    <t>CRA 110#137-23</t>
  </si>
  <si>
    <t xml:space="preserve">CL 10 A SUR 14-51 </t>
  </si>
  <si>
    <t>Cl. 10 #18-75</t>
  </si>
  <si>
    <t>AV 1 DE MAYO # 71D -28 SUR</t>
  </si>
  <si>
    <t>KR 8H 163B 10</t>
  </si>
  <si>
    <t>Cl. 163a #13B-60</t>
  </si>
  <si>
    <t xml:space="preserve">KR 25B 9-20 SUR </t>
  </si>
  <si>
    <r>
      <t> </t>
    </r>
    <r>
      <rPr>
        <sz val="11"/>
        <color rgb="FF202124"/>
        <rFont val="Arial"/>
        <family val="2"/>
      </rPr>
      <t>Tv. 5 Este #19-50</t>
    </r>
  </si>
  <si>
    <t>CALLE 30SUR 14B 02</t>
  </si>
  <si>
    <t xml:space="preserve">Cl. 7a #12a51 </t>
  </si>
  <si>
    <t xml:space="preserve">CLL 70G 11A 70 </t>
  </si>
  <si>
    <t>CL 73 SUR 80 H -24</t>
  </si>
  <si>
    <t xml:space="preserve">KR 81 D 5B -57 SUR  </t>
  </si>
  <si>
    <t>Av. 1 de Mayo #40B-54</t>
  </si>
  <si>
    <t>CALLE  29 C SUR  No 41-72</t>
  </si>
  <si>
    <t>Cl. 10 #N° 18-75</t>
  </si>
  <si>
    <t>KR 23C 49 SUR 60</t>
  </si>
  <si>
    <t>Carrera 20 # 23 – 23</t>
  </si>
  <si>
    <t xml:space="preserve">CRA 6D ESTE 37D SUR 47 </t>
  </si>
  <si>
    <t>KRA9 N 6A-32</t>
  </si>
  <si>
    <t>Cra. 14b #1-45 sur</t>
  </si>
  <si>
    <t xml:space="preserve">AVENIDA CARACAS 11-06 </t>
  </si>
  <si>
    <t xml:space="preserve">SOACHA </t>
  </si>
  <si>
    <t>Cl 15A N 2-69</t>
  </si>
  <si>
    <t>CRA 76 NO 71 - 79</t>
  </si>
  <si>
    <t xml:space="preserve">CALLE138 A 113 41 </t>
  </si>
  <si>
    <t>CALLE 50A SUR 80A -48</t>
  </si>
  <si>
    <t>Cl. 52 Sur #85-71</t>
  </si>
  <si>
    <t>DIAGONAL 13 SUR N 6-80</t>
  </si>
  <si>
    <t>CALLE 40B N 40A -23E</t>
  </si>
  <si>
    <t xml:space="preserve">TRANSVERSAL 14 NO 68A 31 SUR  </t>
  </si>
  <si>
    <t>Kra 7 # 40-62</t>
  </si>
  <si>
    <t xml:space="preserve">TV 18 N 70-59 SUR  </t>
  </si>
  <si>
    <t>CALLE 48 A SUR 13D -84 ESTE</t>
  </si>
  <si>
    <t>Cra. 8 #17 Sur-45, Bogotá</t>
  </si>
  <si>
    <t xml:space="preserve">KRA 43 NO 74A 79 </t>
  </si>
  <si>
    <t>KRA 2A 54G-45 SUR</t>
  </si>
  <si>
    <t>Av. C. 127 #16a-99</t>
  </si>
  <si>
    <t>KR 122A 22 G -07</t>
  </si>
  <si>
    <t>CALLE 31f Sur #1 Este45</t>
  </si>
  <si>
    <t>CALLE 32A SUR N 30-46</t>
  </si>
  <si>
    <t>CRA 34 N 33 - 49</t>
  </si>
  <si>
    <t>CALLE 16 N 9-20 E</t>
  </si>
  <si>
    <t xml:space="preserve">Ak. 10 #950 </t>
  </si>
  <si>
    <t>CALLE 79 SUR NO 8-26</t>
  </si>
  <si>
    <t>CALLE 72A SUR 87J - 92</t>
  </si>
  <si>
    <t xml:space="preserve">DIAGONAL 68 J N 31 -22 SUR VILLAS DE BOLIVAR    </t>
  </si>
  <si>
    <r>
      <t> </t>
    </r>
    <r>
      <rPr>
        <sz val="11"/>
        <color rgb="FF202124"/>
        <rFont val="Arial"/>
        <family val="2"/>
      </rPr>
      <t>Cra. 14b #1-45 sur</t>
    </r>
  </si>
  <si>
    <t>FUE TRASLADADO A LURUACO -ATLANTICO</t>
  </si>
  <si>
    <t>CRA 61g 51b - 44  SUR NUEVO MUZU</t>
  </si>
  <si>
    <t xml:space="preserve">CRA  20 #47b-35 SUR </t>
  </si>
  <si>
    <t>CL 29C Sur # 41 - 72</t>
  </si>
  <si>
    <t>Feb*24</t>
  </si>
  <si>
    <t>Cuenta de COBERTURA</t>
  </si>
  <si>
    <t>CANDELARIA</t>
  </si>
  <si>
    <t>Grupo Etario</t>
  </si>
  <si>
    <t>% Grupo</t>
  </si>
  <si>
    <t>GRUPO ETARIO.</t>
  </si>
  <si>
    <t>Cuenta de CEMENTERIO</t>
  </si>
  <si>
    <t>Dg. 69r Sur #18 06</t>
  </si>
  <si>
    <t>WILLIAM LOZANO</t>
  </si>
  <si>
    <t>STEVEN CORREA</t>
  </si>
  <si>
    <t>BRYAN ALEXANDER CELY</t>
  </si>
  <si>
    <t>LUIS ALBERTO MORA</t>
  </si>
  <si>
    <t>MARIA DOLORES MARTINEZ</t>
  </si>
  <si>
    <t>BRAYAN FABIAN GARCIA</t>
  </si>
  <si>
    <t>Calcular Galones</t>
  </si>
  <si>
    <t>VR GALO GASOLINA</t>
  </si>
  <si>
    <t>VR GALON ACP</t>
  </si>
  <si>
    <t>Total Servicio</t>
  </si>
  <si>
    <t>OCAMPO CAMACHO CLAUDIA ESTHER</t>
  </si>
  <si>
    <t>ROMERO NANCY JOSEFINA</t>
  </si>
  <si>
    <t xml:space="preserve">FORERO DE CASAS  GLADYS  MERCEDES </t>
  </si>
  <si>
    <t>GONZALEZ MARTINEZ  HANNIE FRANCIELYS DEL VALLE</t>
  </si>
  <si>
    <t>MARQUEZ ROJAS JOSE ANTONIO</t>
  </si>
  <si>
    <t xml:space="preserve">CASTRILLON BAENA  CARLOS ALBERTO </t>
  </si>
  <si>
    <t>HIJO DE LUZ DARY MARIA PADILLA GALERA</t>
  </si>
  <si>
    <t>ESPITIA RAMIREZ JOSE ALEJANDRO</t>
  </si>
  <si>
    <t>VANEGAS ORTIZ  CUPERTINO</t>
  </si>
  <si>
    <t>IGUARAN SILVA ERNESTO JOSE</t>
  </si>
  <si>
    <t>AGUDELO MONTOYA  AUGUSTO ALBERTO</t>
  </si>
  <si>
    <t>GONZALEZ PAEZ MARIA DEL CARMEN</t>
  </si>
  <si>
    <t>VALERO CARDENAS HERMINIA</t>
  </si>
  <si>
    <t>RUNIA MORENO CARLOS FABIAN</t>
  </si>
  <si>
    <t>SAINT-VIL JEAN CLAUDE</t>
  </si>
  <si>
    <t>LASCANO CALCETA IGNACIO RAFAEL</t>
  </si>
  <si>
    <t>HIJO DE MILEINIS DE AVILA GUTIERREZ</t>
  </si>
  <si>
    <t>MARES DIAZ JEREMIAS EDUARDS</t>
  </si>
  <si>
    <t>CUNDUMI CUNDUMI ARMANDO</t>
  </si>
  <si>
    <t>HERNANDEZ CILENIA DEL CARMEN</t>
  </si>
  <si>
    <t xml:space="preserve">PACHON CASTIBLANCO ERICK SANTIAGO </t>
  </si>
  <si>
    <t>CEGARRA MARLENE</t>
  </si>
  <si>
    <t>ALVARES MOLINA YOJHAN ANTONIO</t>
  </si>
  <si>
    <t xml:space="preserve">CARDONA CARDONA BEATRIZ AMPARO </t>
  </si>
  <si>
    <t xml:space="preserve">ZABALA BELLO LUIS ANTONIO </t>
  </si>
  <si>
    <t>CORDOBA CUESTA MARIA ANGEL</t>
  </si>
  <si>
    <t>KERGUELEN BASTIDAS  GISELL XIMENA</t>
  </si>
  <si>
    <t xml:space="preserve">SORACA ARIAS JULY NATALY </t>
  </si>
  <si>
    <t>RODRIGUEZ ALVARO</t>
  </si>
  <si>
    <t>RINCON MIERQUE BEATRIZ</t>
  </si>
  <si>
    <t>PEREZ  DEAQUIVE WENDY TATIANA</t>
  </si>
  <si>
    <t xml:space="preserve">MARTINEZ  PEREZ NATIVIDAD </t>
  </si>
  <si>
    <t xml:space="preserve">HERNANDEZ NANCY MARGOT </t>
  </si>
  <si>
    <t>ATENCIA RETAMOZA ERIKA PATRICIA</t>
  </si>
  <si>
    <t>GUZMAN MATEUS JAIME</t>
  </si>
  <si>
    <t>ROMERO MANCILLA MANUEL ARCANGEL</t>
  </si>
  <si>
    <t>CORDOBA CUESTA MARIA ANGELICA</t>
  </si>
  <si>
    <t xml:space="preserve"> PEREZ LARGO MARIA JANETH </t>
  </si>
  <si>
    <t>LOPEZ MEDINA CARLOS</t>
  </si>
  <si>
    <t>NUÑEZ RAMIREZ  DORKA COROMOTO</t>
  </si>
  <si>
    <t>SECR-INT-SOCIAL-PARVULOS INHU-COVID</t>
  </si>
  <si>
    <t xml:space="preserve"> VALOR ALEXANDRA CAROLINA</t>
  </si>
  <si>
    <t xml:space="preserve">BORGES BETANCOURT MARITZA JOSEFINA </t>
  </si>
  <si>
    <t>Suma de Total Servicio</t>
  </si>
  <si>
    <t>Mar*24</t>
  </si>
  <si>
    <t>PROVEEDOR TRASLADO/CARROZA</t>
  </si>
  <si>
    <t>CRA 14#1-05 BQ 3 APT 406</t>
  </si>
  <si>
    <t>DG 74B SUR # 27H-17</t>
  </si>
  <si>
    <t xml:space="preserve">CRA 8 ESTE #3-08 </t>
  </si>
  <si>
    <t xml:space="preserve">CLL 49 SUR # 20-ESTE </t>
  </si>
  <si>
    <t>CRA 7 # 21-20</t>
  </si>
  <si>
    <t>CLL 10 # 18-75</t>
  </si>
  <si>
    <t>CLL 12 # 81 B -09</t>
  </si>
  <si>
    <t>CRA 17 # 66A SUR -35</t>
  </si>
  <si>
    <t>CLL 17# 15-31</t>
  </si>
  <si>
    <t xml:space="preserve">CRA 10 ESTE # 76 SUR 25B </t>
  </si>
  <si>
    <t>CRA 11 A # 2-SUR 21</t>
  </si>
  <si>
    <t>TRV 18#69 SUR 23</t>
  </si>
  <si>
    <t>CLL 67 #10-67</t>
  </si>
  <si>
    <t>CLL 49 BSUR # 28-61</t>
  </si>
  <si>
    <t>CRA 68A # 55A SUR 33</t>
  </si>
  <si>
    <t>TRV 40 # 14-93</t>
  </si>
  <si>
    <t>KR 14 # 54-59</t>
  </si>
  <si>
    <t>CRA 6  ESTE 90 SUR #34-01</t>
  </si>
  <si>
    <t>CRA 18A # 78SUR -61</t>
  </si>
  <si>
    <t>CLL 81 SUR #88C-05</t>
  </si>
  <si>
    <t>CRA 19B#22-20</t>
  </si>
  <si>
    <t>CLL 32A BIS SUR #14D-26</t>
  </si>
  <si>
    <t>CRA 2B #97SUR 33 APT 200</t>
  </si>
  <si>
    <t>CRA 25 # 64C SUR 15</t>
  </si>
  <si>
    <t>CRA 12 D #19-46</t>
  </si>
  <si>
    <t>CRA 141 # 136A SUR -75 TORRE 2 APT 401</t>
  </si>
  <si>
    <t>CRA 1 # 28-23 SUR APT 602</t>
  </si>
  <si>
    <t>CRA 1 # 22 A SUR - 93</t>
  </si>
  <si>
    <t>CLL 66B # 121-24</t>
  </si>
  <si>
    <t>CLL 64 SUR # 10ESTE 21</t>
  </si>
  <si>
    <t xml:space="preserve">CRA 5 # 113-17 SUR </t>
  </si>
  <si>
    <t>CLL 52#16-70 APT 301</t>
  </si>
  <si>
    <t>AV CARACAS # 45A 24</t>
  </si>
  <si>
    <t>CRA 16A BIS ESTE # 45 SUR -07</t>
  </si>
  <si>
    <t>CRA 12D#19-46</t>
  </si>
  <si>
    <t>CRA 32#19B-10</t>
  </si>
  <si>
    <t>CLL 39C SUR #2B 27</t>
  </si>
  <si>
    <t>CRA 86C BIS # 4D 77 SUR APT 200</t>
  </si>
  <si>
    <t>CRA 26BIS A # 70M SUR 04</t>
  </si>
  <si>
    <t>TEUSAQUILLO</t>
  </si>
  <si>
    <t xml:space="preserve">CRA 77 S # 68A 39 SUR </t>
  </si>
  <si>
    <t>CLL 2 A SUR #11ESTE -06</t>
  </si>
  <si>
    <t>N/A</t>
  </si>
  <si>
    <t>MARTINEZ</t>
  </si>
  <si>
    <t>CALLE 1 D # 5-34</t>
  </si>
  <si>
    <t>AV.1 DE MAYO #71D-28 SUR</t>
  </si>
  <si>
    <t>CALLE 57Q # 75-95 SUR</t>
  </si>
  <si>
    <t>DOMICILIO CRA 11 A # 2-SUR 21</t>
  </si>
  <si>
    <t>DOMICILIO CALLE 49 BSUR # 28-61</t>
  </si>
  <si>
    <t>DOMICILIO CRA 18A # 78SUR -61</t>
  </si>
  <si>
    <t>HOSPITAL FUNDACION MISERICORDIA</t>
  </si>
  <si>
    <t>DOMICILIO CLL 2 A SUR #11ESTE -06</t>
  </si>
  <si>
    <t>HOSPITAL UNIVERSITARIO MAYOR MEDERY</t>
  </si>
  <si>
    <t>HOSPITAL SAN JOSE CENTRO - CALLE 10 # 18-75</t>
  </si>
  <si>
    <t>HOSPITAL TUNJUELITO - CALLE 48B SUR # 28-80</t>
  </si>
  <si>
    <t>HOSPITAL SANTA CLARA - CALLE 14B # 1-45</t>
  </si>
  <si>
    <t>CLINICA SANTA CLARA - CALLE 14B # 1-45</t>
  </si>
  <si>
    <t>HOSPITAL MEISEN - DG 69R SUR # 18N-16</t>
  </si>
  <si>
    <t xml:space="preserve">HOSPITAL VISTA HERMOSA - CRA 1 A 33 - CALLE 64 SUR </t>
  </si>
  <si>
    <t>CLINICA INFANTIL COLSUBSIDIO - CALLE 67 #10-67</t>
  </si>
  <si>
    <t>HOSPITAL UNIVERSITARIO CLINICA SAN RAFAEL - CRA 8 # 17 SUR - 45</t>
  </si>
  <si>
    <t xml:space="preserve">HOSPITAL MATERNO INFANTIL - CRA 10 #1-66 SUR </t>
  </si>
  <si>
    <t>HOSPITAL UNIVERSITARIO NACIONAL - CALLE 44 # 59-75</t>
  </si>
  <si>
    <t>HOSPITAL SAN BLAS - TV 5 ESTE #19-50 SUR</t>
  </si>
  <si>
    <t>HOSPITAL POLICLINICO - CRA 20 # 23-23 SUR</t>
  </si>
  <si>
    <t>HOSPITA TUNAL - CRA 20 # 47B - 35 SUR</t>
  </si>
  <si>
    <t>CALLE 1 # 9-85</t>
  </si>
  <si>
    <t xml:space="preserve"> CALLE 52 SUR # 85-71</t>
  </si>
  <si>
    <t>AV AMERICAS # 71C-29</t>
  </si>
  <si>
    <t>16.6</t>
  </si>
  <si>
    <t>GABRIEL PAYARES</t>
  </si>
  <si>
    <t>STEVEN FIGUEREDO</t>
  </si>
  <si>
    <t>ROA JOSE ALIRIO</t>
  </si>
  <si>
    <t>RIVERO RODRIGUEZ HUMBERTO JOSE</t>
  </si>
  <si>
    <t>GRANADOS CORREDOR ORLANDO</t>
  </si>
  <si>
    <t>GRATEROL RAVELO DYLAN JOSUE</t>
  </si>
  <si>
    <t xml:space="preserve">PERDIZ MEMBACHE GREEICY SLENDY </t>
  </si>
  <si>
    <t>ARVELAEZ  DIAZ  JUAN ALEXANDER</t>
  </si>
  <si>
    <t>PARRA OLIVARES OSCAR  WILLIAM</t>
  </si>
  <si>
    <t>HIJO DE MARIA ALEJANDRA OTALORA RAMIREZ</t>
  </si>
  <si>
    <t>BORJA DE BORJA IVONNE DE JESUS</t>
  </si>
  <si>
    <t>ROMERO MARTINEZ JOSE CELEDONIO</t>
  </si>
  <si>
    <t>HIJO DE ANGELA CARRANZA BORGES</t>
  </si>
  <si>
    <t>HERRERA FORERO HERNANDO</t>
  </si>
  <si>
    <t xml:space="preserve">RUIZ  MIRO MELVA </t>
  </si>
  <si>
    <t>AMEZQUITA JESUS MARIA</t>
  </si>
  <si>
    <t xml:space="preserve">GONZALEZ MEDINA DANIEL </t>
  </si>
  <si>
    <t xml:space="preserve">GOMEZ FUENTES HIJO DE SHAIRA SHADID </t>
  </si>
  <si>
    <t>BAEZ URDANETA HIJO DE ANAITIS  VICTORIA</t>
  </si>
  <si>
    <t>GOITIA LEONETT ANTONELLA BETANIA</t>
  </si>
  <si>
    <t xml:space="preserve">PRIETO DIAZ DANIEL ERNESTO </t>
  </si>
  <si>
    <t>BARRERO ROA JOSE RAFAEL</t>
  </si>
  <si>
    <t>HALLER STALL CLAUDIA ISABELA</t>
  </si>
  <si>
    <t>HIJO DE LINA MARCELA GIL RODRIGUEZ</t>
  </si>
  <si>
    <t>RODRIGUEZ MUÑOZ SERGIO ANDRES</t>
  </si>
  <si>
    <t xml:space="preserve">NUÑEZ ROMERO ANDRES FELIPE </t>
  </si>
  <si>
    <t>GARCIA BOLIVAR ANDRES DAVID</t>
  </si>
  <si>
    <t xml:space="preserve">GUTIERREZ GARZON  BETTY </t>
  </si>
  <si>
    <t>ORTIZ ARAGON  GUILLERMO</t>
  </si>
  <si>
    <t>CORDOBA MENA JULIA AYDEE</t>
  </si>
  <si>
    <t>TEQUIA ARCE YESSICA</t>
  </si>
  <si>
    <t>MEJIA RODRIGUEZ JOSE DAMAR</t>
  </si>
  <si>
    <t xml:space="preserve">OROZCO CALDERON LEYDY LORENA </t>
  </si>
  <si>
    <t xml:space="preserve">CARRERO PACHECO JESUS ENRIQUE </t>
  </si>
  <si>
    <t>MORENO CAMACHO LAURA DANIELA</t>
  </si>
  <si>
    <t>CASTAÑEDA LOPEZ  JOSE FRANCISCO</t>
  </si>
  <si>
    <t>DIAZ MOSQUERA PAMELA</t>
  </si>
  <si>
    <t xml:space="preserve">TORRES ANDRADE ALICIA MARIA </t>
  </si>
  <si>
    <t>SARMIENTO PEREZ  HIJA DE LINA MARCELA</t>
  </si>
  <si>
    <t>SALA 1 PARQUE</t>
  </si>
  <si>
    <t xml:space="preserve">MARTINEZ  ORTIZ  OLGA MARCELA </t>
  </si>
  <si>
    <t>BARRERA VERA MIGUEL  ANGEL</t>
  </si>
  <si>
    <t xml:space="preserve">BARRETO CRUZ  MARIA LUISA </t>
  </si>
  <si>
    <t>Abr*24</t>
  </si>
  <si>
    <t>KRA 15 BIS # 19 - 51 APTO 104</t>
  </si>
  <si>
    <t>CALLE 66 SUR # 11 C ESTE - 86</t>
  </si>
  <si>
    <t>CALLE 39 BIS SUR # 86 - 37</t>
  </si>
  <si>
    <t>KRA 29 # 28 - 22 SUR</t>
  </si>
  <si>
    <t>CALLE 132 B # 109 A - 47</t>
  </si>
  <si>
    <t>KRA 17 # 127 - 13</t>
  </si>
  <si>
    <t>CALLE 70 C SUR # 20 - 46</t>
  </si>
  <si>
    <t>KRA 8 B ESTE # 1 A - 19</t>
  </si>
  <si>
    <t>KRA 79 A # 73 B - 19 SUR</t>
  </si>
  <si>
    <t>KRA 1 ESTE # 31 - 58</t>
  </si>
  <si>
    <t>CALLE 5 A # 87 F - 28</t>
  </si>
  <si>
    <t>CALLE 24 # 29 - 45</t>
  </si>
  <si>
    <t>HOSPITAL MEISSEN CLL 72 # 10 - 7</t>
  </si>
  <si>
    <t xml:space="preserve">DIG 78C SUR  N 16A -01 </t>
  </si>
  <si>
    <t>CARRERA 8A ESTE N 2-92</t>
  </si>
  <si>
    <t xml:space="preserve">MATERNO INFANTIL Dg. 54 #16A-16 </t>
  </si>
  <si>
    <t xml:space="preserve">CALLE 19 N 3 - 74 </t>
  </si>
  <si>
    <t>CARRERA 14B N 3-37 SUR PISO 2</t>
  </si>
  <si>
    <t xml:space="preserve">ANTONIO NARIÑO </t>
  </si>
  <si>
    <t>CARRERA 14D N 4 SUR -85</t>
  </si>
  <si>
    <t>CALLE 32 SUR N 21E- 01</t>
  </si>
  <si>
    <t xml:space="preserve">CARERRA 21 B N 31D-27 SUR QUIROGA </t>
  </si>
  <si>
    <t>CARRERA 15A B SUR 08 APTO 201</t>
  </si>
  <si>
    <t>HOSPITAL SAN RAFAEL Carrera 8 # 17-45 Sur</t>
  </si>
  <si>
    <t>CALLE 64 A SUR N 16-24</t>
  </si>
  <si>
    <t xml:space="preserve">DG 3A N 7A-18 ESTE </t>
  </si>
  <si>
    <t xml:space="preserve">SEB RED CENTRO ORIENTE </t>
  </si>
  <si>
    <t>HOSPITAL PATIO BONITO TINTAL</t>
  </si>
  <si>
    <t>CALLE 15 C N 87F-38 AP 202</t>
  </si>
  <si>
    <t>CARRERA 87R BIS N 70-51 SUR</t>
  </si>
  <si>
    <t xml:space="preserve">CALLE 76 SUR N 44B-16 </t>
  </si>
  <si>
    <t xml:space="preserve">LAS BRISAS </t>
  </si>
  <si>
    <t>CALLE 132 N 158C-23</t>
  </si>
  <si>
    <t>CARRERA 47 N 176 - 41</t>
  </si>
  <si>
    <t>CARRERA 79C N 40A SUR -45</t>
  </si>
  <si>
    <t>CARRERA 78 N 65C SUR -21</t>
  </si>
  <si>
    <t>CARRERA 79D N 41 SUR -66</t>
  </si>
  <si>
    <t>CALLE 71F SUR N 80M -39</t>
  </si>
  <si>
    <t>HOSPITAL KENNEDY Cl. 40F Sur #75 - 37</t>
  </si>
  <si>
    <t xml:space="preserve">CARRERA 1C N 41-57 SUR </t>
  </si>
  <si>
    <t>CALLE 27 A SUR N 12-07</t>
  </si>
  <si>
    <t xml:space="preserve">POLICLINICO DE OLAYA </t>
  </si>
  <si>
    <t xml:space="preserve">AVENIDA CARACAS  CON CALLE 4 ESQUINA </t>
  </si>
  <si>
    <t>DIAG 2B N 81D-24</t>
  </si>
  <si>
    <t xml:space="preserve">RIOACHA </t>
  </si>
  <si>
    <t>CARRERA 18M N 89SUR 10</t>
  </si>
  <si>
    <t>CALLE 2 SUR N 10-16</t>
  </si>
  <si>
    <t>CARRERA 32 N 19B - 10</t>
  </si>
  <si>
    <t>CALLE 2A N SUR 73 B 92</t>
  </si>
  <si>
    <t>CLINICA OCCIDENTE Av. de las Américas #71C - 29</t>
  </si>
  <si>
    <t xml:space="preserve">ACENTAMIENTO POLIGONO 194 USME BARRIO ESMERALDA </t>
  </si>
  <si>
    <t>CALLE 66A SUR N 73-03</t>
  </si>
  <si>
    <t>TV 13B N 45F SUR -62</t>
  </si>
  <si>
    <t>CALLE 100 SUR 1A-72</t>
  </si>
  <si>
    <t>CALLE 13 D N 82 BIS -15</t>
  </si>
  <si>
    <t>HOSPITAL DE LA SAMARITANA Cra. 8 #0-29</t>
  </si>
  <si>
    <t>HOSPITAL VICTORIA Diagonal 39 SUR # 3-20 ESTE</t>
  </si>
  <si>
    <t>HOSPITAL DE TINTAL Cl. 10 #86-58</t>
  </si>
  <si>
    <t>CUBIDES JUEZ PABLO ANTONIO</t>
  </si>
  <si>
    <t xml:space="preserve">GARCIA DE SANCHEZ MODESTA JOSEFINA </t>
  </si>
  <si>
    <t>RIASCOS MONTAÑO IRLES</t>
  </si>
  <si>
    <t xml:space="preserve">GARZON REQUINIVA  ANDREW </t>
  </si>
  <si>
    <t>EVAO ARCE GLORIA</t>
  </si>
  <si>
    <t>DORIA GARCIA CRISTIAN ALEJANDRO</t>
  </si>
  <si>
    <t xml:space="preserve">FORONDA SANCHEZ LUIS CARLOS </t>
  </si>
  <si>
    <t>CHAVEZ OLIVEROS ARGELIO</t>
  </si>
  <si>
    <t>SANABRIA CAGUA RAFAEL</t>
  </si>
  <si>
    <t>MATHEUS JUAN CARLOS</t>
  </si>
  <si>
    <t xml:space="preserve">URREGO JORGE ENRIQUE </t>
  </si>
  <si>
    <t>PINEDA CASAS  CRISTIAN FERNEY</t>
  </si>
  <si>
    <t>DUARTE  GLORIA STELLA</t>
  </si>
  <si>
    <t>VILLAMIL CANDAMIL MARLENE</t>
  </si>
  <si>
    <t>AHUMADA DAGOBERTO</t>
  </si>
  <si>
    <t>HIJO DE MARIANGELES MONTAÑO RAMIREZ</t>
  </si>
  <si>
    <t>ALVAREZ VILERA RAIMAR SUALI</t>
  </si>
  <si>
    <t>|</t>
  </si>
  <si>
    <t>May*24</t>
  </si>
  <si>
    <t>RIVAS TREDIS ALFINGER</t>
  </si>
  <si>
    <t>ACOSTA PALMAR OLGA MARGARITA</t>
  </si>
  <si>
    <t>PRIETO POSADA GERARDIN DAHIANA</t>
  </si>
  <si>
    <t>VALERO ALCIRA DEL CARMEN</t>
  </si>
  <si>
    <t>MARCONI SEPULVEDA JESUS SALVADOR</t>
  </si>
  <si>
    <t>ROA MONCADA  NESTOR JAVIER</t>
  </si>
  <si>
    <t>CONEJO CONEJO GERARDINA</t>
  </si>
  <si>
    <t>MEDINA VANEGAS HIJO DE SHARITH NIKOOL</t>
  </si>
  <si>
    <t>ALDANA MORENO PEDRO JOSE</t>
  </si>
  <si>
    <t>Suma de TOTAL  SERVICIO</t>
  </si>
  <si>
    <t>ALICIA DEL CARMEN VELERO</t>
  </si>
  <si>
    <t>ARGELIO CHAVEZ OLIVEROS</t>
  </si>
  <si>
    <t>CRISTIAN ALEJANDRO DRORIA GARCIA</t>
  </si>
  <si>
    <t>CRISTIAN FERNEY PINEDA CASAS</t>
  </si>
  <si>
    <t>DAGOBERTO AHUMADA</t>
  </si>
  <si>
    <t>GERARDIN DAHIANA PRIETO POSADA</t>
  </si>
  <si>
    <t>GERARDINA CONEJO CONEJO</t>
  </si>
  <si>
    <t>GLORIA EVAO ARCE</t>
  </si>
  <si>
    <t>GLORIA STELLA DUARTE</t>
  </si>
  <si>
    <t>HIJA DE MARIANGELES MONTAÑO RAMIREZ</t>
  </si>
  <si>
    <t>HIJO DE CHARITH NIKOOL MEDINA VARGAS</t>
  </si>
  <si>
    <t>HIJO DE STEFANY ANDREA RAQUINIVA ARAUJO</t>
  </si>
  <si>
    <t>IRLES RIASCOS MONTAÑO</t>
  </si>
  <si>
    <t>JESUS SALVADOR MAREONI SEPULVEDA</t>
  </si>
  <si>
    <t>JORGE ENRIQUE URREGO</t>
  </si>
  <si>
    <t>JUAN CARLOS MATHEUS</t>
  </si>
  <si>
    <t>LUIS CARLOS FORANDA SANCHEZ</t>
  </si>
  <si>
    <t>MARLENNE VILLAMIL CANDAMIL</t>
  </si>
  <si>
    <t>MODESTA JOSEFINA GARCIA DE SANCHEZ</t>
  </si>
  <si>
    <t>NESTOR JAVIER ROA MONCADA</t>
  </si>
  <si>
    <t>OLGA MARGARITA ACOSTA PALMAR</t>
  </si>
  <si>
    <t>PABLO ANTONIO CUBIDES JUEZ</t>
  </si>
  <si>
    <t>PEDRO JOSE ALDANA MORENO</t>
  </si>
  <si>
    <t>RAIMAR SAULI ALVAREZ VILERA</t>
  </si>
  <si>
    <t>TREDIS ALFINGER RIVAS</t>
  </si>
  <si>
    <t>HIJO DE MARIANGELES MONTAÑO RAMIREZ.</t>
  </si>
  <si>
    <t>HIJA DE MARIANGELES MONTAÑO RAMIREZ.</t>
  </si>
  <si>
    <t>SDIS</t>
  </si>
  <si>
    <t>APOGEO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</si>
</sst>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&quot;$U&quot;\ * #,##0_ ;_ &quot;$U&quot;\ * \-#,##0_ ;_ &quot;$U&quot;\ * &quot;-&quot;_ ;_ @_ "/>
    <numFmt numFmtId="167" formatCode="_ &quot;$U&quot;\ * #,##0.00_ ;_ &quot;$U&quot;\ * \-#,##0.00_ ;_ &quot;$U&quot;\ * &quot;-&quot;??_ ;_ @_ "/>
    <numFmt numFmtId="168" formatCode="_-&quot;$&quot;\ * #,##0_-;\-&quot;$&quot;\ * #,##0_-;_-&quot;$&quot;\ * &quot;-&quot;??_-;_-@_-"/>
    <numFmt numFmtId="169" formatCode="&quot;$&quot;\ #,##0"/>
    <numFmt numFmtId="170" formatCode="0.0"/>
    <numFmt numFmtId="171" formatCode="_-[$$-240A]\ * #,##0_-;\-[$$-240A]\ * #,##0_-;_-[$$-240A]\ * &quot;-&quot;??_-;_-@_-"/>
    <numFmt numFmtId="172" formatCode="d/mm/yy"/>
    <numFmt numFmtId="173" formatCode="_-[$$-240A]\ * #,##0.00_-;\-[$$-240A]\ * #,##0.00_-;_-[$$-240A]\ * &quot;-&quot;??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.25"/>
      <color indexed="8"/>
      <name val="Tahoma"/>
      <family val="2"/>
    </font>
    <font>
      <b/>
      <i/>
      <sz val="8.25"/>
      <color indexed="8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i/>
      <sz val="8"/>
      <color indexed="8"/>
      <name val="Tahoma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11"/>
      <color rgb="FF202124"/>
      <name val="Arial"/>
      <family val="2"/>
    </font>
    <font>
      <b/>
      <sz val="11"/>
      <color rgb="FF202124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8.5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rgb="FF00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/>
      <bottom style="thin">
        <color theme="8" tint="0.79998168889431442"/>
      </bottom>
      <diagonal/>
    </border>
    <border>
      <left/>
      <right/>
      <top/>
      <bottom style="thin">
        <color theme="8" tint="0.59999389629810485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9">
    <xf numFmtId="0" fontId="0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3">
    <xf numFmtId="0" fontId="0" fillId="0" borderId="0" xfId="0"/>
    <xf numFmtId="14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0" fillId="0" borderId="2" xfId="0" applyBorder="1"/>
    <xf numFmtId="0" fontId="0" fillId="0" borderId="3" xfId="0" applyBorder="1"/>
    <xf numFmtId="0" fontId="5" fillId="0" borderId="0" xfId="0" applyFont="1" applyAlignment="1">
      <alignment horizontal="center" vertical="center" textRotation="90" wrapText="1"/>
    </xf>
    <xf numFmtId="3" fontId="6" fillId="0" borderId="0" xfId="0" applyNumberFormat="1" applyFont="1"/>
    <xf numFmtId="166" fontId="7" fillId="0" borderId="0" xfId="2" applyFont="1" applyFill="1" applyBorder="1" applyAlignment="1">
      <alignment vertical="center"/>
    </xf>
    <xf numFmtId="168" fontId="6" fillId="0" borderId="0" xfId="1" applyNumberFormat="1" applyFont="1" applyFill="1" applyBorder="1"/>
    <xf numFmtId="168" fontId="5" fillId="0" borderId="0" xfId="1" applyNumberFormat="1" applyFont="1" applyFill="1" applyBorder="1"/>
    <xf numFmtId="168" fontId="8" fillId="0" borderId="0" xfId="1" applyNumberFormat="1" applyFont="1" applyFill="1"/>
    <xf numFmtId="3" fontId="6" fillId="4" borderId="0" xfId="0" applyNumberFormat="1" applyFont="1" applyFill="1"/>
    <xf numFmtId="168" fontId="6" fillId="4" borderId="0" xfId="1" applyNumberFormat="1" applyFont="1" applyFill="1" applyBorder="1"/>
    <xf numFmtId="168" fontId="5" fillId="4" borderId="0" xfId="1" applyNumberFormat="1" applyFont="1" applyFill="1" applyBorder="1"/>
    <xf numFmtId="0" fontId="0" fillId="3" borderId="3" xfId="0" applyFill="1" applyBorder="1"/>
    <xf numFmtId="0" fontId="0" fillId="0" borderId="0" xfId="0" pivotButton="1"/>
    <xf numFmtId="169" fontId="0" fillId="0" borderId="0" xfId="0" applyNumberFormat="1"/>
    <xf numFmtId="169" fontId="0" fillId="4" borderId="0" xfId="0" applyNumberFormat="1" applyFill="1"/>
    <xf numFmtId="0" fontId="0" fillId="4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9" fillId="0" borderId="0" xfId="0" applyFont="1"/>
    <xf numFmtId="0" fontId="4" fillId="2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170" fontId="3" fillId="0" borderId="1" xfId="0" applyNumberFormat="1" applyFont="1" applyBorder="1" applyAlignment="1">
      <alignment horizontal="left" vertical="top"/>
    </xf>
    <xf numFmtId="14" fontId="3" fillId="5" borderId="1" xfId="0" applyNumberFormat="1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9" fontId="0" fillId="0" borderId="0" xfId="3" applyFont="1" applyAlignment="1">
      <alignment horizontal="left"/>
    </xf>
    <xf numFmtId="14" fontId="0" fillId="0" borderId="0" xfId="0" applyNumberFormat="1"/>
    <xf numFmtId="14" fontId="3" fillId="7" borderId="1" xfId="0" applyNumberFormat="1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left" vertical="top"/>
    </xf>
    <xf numFmtId="170" fontId="3" fillId="7" borderId="1" xfId="0" applyNumberFormat="1" applyFont="1" applyFill="1" applyBorder="1" applyAlignment="1">
      <alignment horizontal="left" vertical="top"/>
    </xf>
    <xf numFmtId="0" fontId="0" fillId="7" borderId="0" xfId="0" applyFill="1"/>
    <xf numFmtId="0" fontId="0" fillId="0" borderId="0" xfId="0" applyAlignment="1">
      <alignment horizontal="center"/>
    </xf>
    <xf numFmtId="0" fontId="10" fillId="8" borderId="7" xfId="0" applyFont="1" applyFill="1" applyBorder="1"/>
    <xf numFmtId="0" fontId="10" fillId="8" borderId="6" xfId="0" applyFont="1" applyFill="1" applyBorder="1"/>
    <xf numFmtId="9" fontId="0" fillId="0" borderId="0" xfId="3" applyFont="1"/>
    <xf numFmtId="0" fontId="13" fillId="0" borderId="0" xfId="0" pivotButton="1" applyFont="1"/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9" fontId="13" fillId="0" borderId="0" xfId="0" applyNumberFormat="1" applyFont="1"/>
    <xf numFmtId="10" fontId="13" fillId="0" borderId="0" xfId="0" applyNumberFormat="1" applyFont="1"/>
    <xf numFmtId="171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4" borderId="0" xfId="0" applyFont="1" applyFill="1"/>
    <xf numFmtId="14" fontId="11" fillId="2" borderId="8" xfId="0" applyNumberFormat="1" applyFont="1" applyFill="1" applyBorder="1" applyAlignment="1">
      <alignment horizontal="left" vertical="top"/>
    </xf>
    <xf numFmtId="0" fontId="11" fillId="2" borderId="4" xfId="0" applyFont="1" applyFill="1" applyBorder="1" applyAlignment="1">
      <alignment horizontal="left" vertical="top"/>
    </xf>
    <xf numFmtId="0" fontId="11" fillId="6" borderId="4" xfId="0" applyFont="1" applyFill="1" applyBorder="1" applyAlignment="1">
      <alignment horizontal="left" vertical="top"/>
    </xf>
    <xf numFmtId="14" fontId="11" fillId="2" borderId="4" xfId="0" applyNumberFormat="1" applyFont="1" applyFill="1" applyBorder="1" applyAlignment="1">
      <alignment horizontal="left" vertical="top"/>
    </xf>
    <xf numFmtId="1" fontId="11" fillId="2" borderId="4" xfId="0" applyNumberFormat="1" applyFont="1" applyFill="1" applyBorder="1" applyAlignment="1">
      <alignment horizontal="left" vertical="top"/>
    </xf>
    <xf numFmtId="0" fontId="15" fillId="0" borderId="0" xfId="0" applyFont="1" applyAlignment="1">
      <alignment horizontal="left"/>
    </xf>
    <xf numFmtId="173" fontId="0" fillId="0" borderId="0" xfId="1" applyNumberFormat="1" applyFont="1"/>
    <xf numFmtId="173" fontId="0" fillId="0" borderId="0" xfId="0" applyNumberFormat="1"/>
    <xf numFmtId="0" fontId="20" fillId="0" borderId="5" xfId="0" applyFont="1" applyBorder="1" applyAlignment="1">
      <alignment horizontal="left"/>
    </xf>
    <xf numFmtId="0" fontId="20" fillId="0" borderId="5" xfId="0" applyFont="1" applyBorder="1"/>
    <xf numFmtId="0" fontId="0" fillId="0" borderId="0" xfId="0" applyAlignment="1">
      <alignment horizontal="left" indent="1"/>
    </xf>
    <xf numFmtId="17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5" fillId="0" borderId="3" xfId="0" applyFont="1" applyBorder="1" applyAlignment="1">
      <alignment horizontal="left"/>
    </xf>
    <xf numFmtId="0" fontId="15" fillId="3" borderId="3" xfId="0" applyFont="1" applyFill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4" fillId="9" borderId="0" xfId="0" applyFont="1" applyFill="1" applyAlignment="1">
      <alignment horizontal="left"/>
    </xf>
    <xf numFmtId="49" fontId="15" fillId="0" borderId="0" xfId="0" applyNumberFormat="1" applyFont="1" applyAlignment="1">
      <alignment horizontal="left"/>
    </xf>
    <xf numFmtId="173" fontId="7" fillId="0" borderId="0" xfId="2" applyNumberFormat="1" applyFont="1" applyFill="1" applyBorder="1" applyAlignment="1">
      <alignment vertical="center"/>
    </xf>
    <xf numFmtId="3" fontId="21" fillId="0" borderId="0" xfId="0" applyNumberFormat="1" applyFont="1"/>
    <xf numFmtId="168" fontId="21" fillId="0" borderId="0" xfId="1" applyNumberFormat="1" applyFont="1" applyFill="1"/>
    <xf numFmtId="0" fontId="4" fillId="0" borderId="1" xfId="0" applyFont="1" applyBorder="1" applyAlignment="1">
      <alignment horizontal="center" vertical="top"/>
    </xf>
    <xf numFmtId="17" fontId="0" fillId="0" borderId="1" xfId="0" applyNumberFormat="1" applyBorder="1"/>
    <xf numFmtId="0" fontId="12" fillId="7" borderId="1" xfId="0" applyFont="1" applyFill="1" applyBorder="1"/>
    <xf numFmtId="0" fontId="17" fillId="0" borderId="1" xfId="0" applyFont="1" applyBorder="1"/>
    <xf numFmtId="0" fontId="18" fillId="0" borderId="1" xfId="0" applyFont="1" applyBorder="1"/>
    <xf numFmtId="0" fontId="19" fillId="0" borderId="1" xfId="0" applyFont="1" applyBorder="1" applyAlignment="1">
      <alignment vertical="center"/>
    </xf>
    <xf numFmtId="172" fontId="16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0" fontId="3" fillId="10" borderId="1" xfId="0" applyFont="1" applyFill="1" applyBorder="1" applyAlignment="1">
      <alignment horizontal="left" vertical="top"/>
    </xf>
    <xf numFmtId="0" fontId="22" fillId="0" borderId="0" xfId="0" applyFont="1"/>
    <xf numFmtId="0" fontId="0" fillId="0" borderId="1" xfId="0" applyBorder="1"/>
    <xf numFmtId="0" fontId="2" fillId="0" borderId="1" xfId="0" applyFont="1" applyBorder="1"/>
    <xf numFmtId="0" fontId="16" fillId="0" borderId="0" xfId="0" applyFont="1" applyAlignment="1">
      <alignment horizontal="left" vertical="top" wrapText="1"/>
    </xf>
    <xf numFmtId="49" fontId="15" fillId="11" borderId="0" xfId="0" applyNumberFormat="1" applyFont="1" applyFill="1" applyAlignment="1">
      <alignment horizontal="left"/>
    </xf>
    <xf numFmtId="172" fontId="15" fillId="0" borderId="0" xfId="0" applyNumberFormat="1" applyFont="1" applyAlignment="1">
      <alignment horizontal="left"/>
    </xf>
    <xf numFmtId="0" fontId="4" fillId="4" borderId="1" xfId="0" applyFont="1" applyFill="1" applyBorder="1" applyAlignment="1">
      <alignment horizontal="center" vertical="top"/>
    </xf>
    <xf numFmtId="0" fontId="0" fillId="4" borderId="1" xfId="0" applyFill="1" applyBorder="1"/>
    <xf numFmtId="0" fontId="0" fillId="0" borderId="0" xfId="0" applyNumberFormat="1"/>
    <xf numFmtId="0" fontId="23" fillId="12" borderId="9" xfId="0" applyFont="1" applyFill="1" applyBorder="1"/>
    <xf numFmtId="0" fontId="23" fillId="12" borderId="10" xfId="0" applyFont="1" applyFill="1" applyBorder="1" applyAlignment="1">
      <alignment horizontal="left"/>
    </xf>
    <xf numFmtId="164" fontId="23" fillId="12" borderId="10" xfId="0" applyNumberFormat="1" applyFont="1" applyFill="1" applyBorder="1"/>
    <xf numFmtId="0" fontId="13" fillId="0" borderId="0" xfId="0" applyNumberFormat="1" applyFont="1"/>
    <xf numFmtId="171" fontId="0" fillId="0" borderId="0" xfId="2" applyNumberFormat="1" applyFont="1"/>
    <xf numFmtId="171" fontId="24" fillId="0" borderId="0" xfId="2" applyNumberFormat="1" applyFont="1"/>
  </cellXfs>
  <cellStyles count="9">
    <cellStyle name="Millares [0] 2" xfId="5"/>
    <cellStyle name="Moneda" xfId="1" builtinId="4"/>
    <cellStyle name="Moneda [0]" xfId="2" builtinId="7"/>
    <cellStyle name="Moneda [0] 2" xfId="7"/>
    <cellStyle name="Moneda 2" xfId="8"/>
    <cellStyle name="Normal" xfId="0" builtinId="0"/>
    <cellStyle name="Normal 2" xfId="4"/>
    <cellStyle name="Porcentaje" xfId="3" builtinId="5"/>
    <cellStyle name="Porcentaje 2" xfId="6"/>
  </cellStyles>
  <dxfs count="1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69" formatCode="&quot;$&quot;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8" formatCode="_-&quot;$&quot;\ * #,##0_-;\-&quot;$&quot;\ * #,##0_-;_-&quot;$&quot;\ * &quot;-&quot;??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172" formatCode="d/mm/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172" formatCode="d/mm/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172" formatCode="d/mm/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textRotation="0" indent="0" justifyLastLine="0" shrinkToFit="0" readingOrder="0"/>
    </dxf>
    <dxf>
      <numFmt numFmtId="13" formatCode="0%"/>
    </dxf>
    <dxf>
      <numFmt numFmtId="13" formatCode="0%"/>
    </dxf>
    <dxf>
      <numFmt numFmtId="13" formatCode="0%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numFmt numFmtId="13" formatCode="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alignment horizontal="center"/>
    </dxf>
    <dxf>
      <numFmt numFmtId="169" formatCode="&quot;$&quot;\ #,##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00FF00"/>
      <color rgb="FF0000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[5. PRE FACTURA BASE CENTRAL MAYO 2024.v1.xlsx]DATA!TablaDinámica1</c:name>
    <c:fmtId val="10"/>
  </c:pivotSource>
  <c:chart>
    <c:autoTitleDeleted val="0"/>
    <c:pivotFmts>
      <c:pivotFmt>
        <c:idx val="0"/>
        <c:spPr>
          <a:solidFill>
            <a:schemeClr val="bg1">
              <a:lumMod val="8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bg1">
              <a:lumMod val="8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bg1">
              <a:lumMod val="8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bg1">
              <a:lumMod val="8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DATA!$B$3:$B$4</c:f>
              <c:strCache>
                <c:ptCount val="1"/>
                <c:pt idx="0">
                  <c:v>Dic*23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DATA!$A$5:$A$11</c:f>
              <c:strCache>
                <c:ptCount val="6"/>
                <c:pt idx="0">
                  <c:v>SECR-INT-SOCIAL-ADULTO CREMACION</c:v>
                </c:pt>
                <c:pt idx="1">
                  <c:v>SECR-INT-SOCIAL-ADULTO INHUMACION</c:v>
                </c:pt>
                <c:pt idx="2">
                  <c:v>SECR-INT-SOCIAL-PARVULO INHUMACION</c:v>
                </c:pt>
                <c:pt idx="3">
                  <c:v>SECR-INT-SOCIAL-PARVULOS CREMACION</c:v>
                </c:pt>
                <c:pt idx="4">
                  <c:v>SECR-INT-SOCIAL-PARVULOS INHUMACION</c:v>
                </c:pt>
                <c:pt idx="5">
                  <c:v>SECR-INT-SOCIAL-PARVULOS INHU-COVID</c:v>
                </c:pt>
              </c:strCache>
            </c:strRef>
          </c:cat>
          <c:val>
            <c:numRef>
              <c:f>DATA!$B$5:$B$11</c:f>
              <c:numCache>
                <c:formatCode>General</c:formatCode>
                <c:ptCount val="6"/>
                <c:pt idx="0">
                  <c:v>10</c:v>
                </c:pt>
                <c:pt idx="1">
                  <c:v>12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161-4A6C-A1EF-DF75A4266315}"/>
            </c:ext>
          </c:extLst>
        </c:ser>
        <c:ser>
          <c:idx val="1"/>
          <c:order val="1"/>
          <c:tx>
            <c:strRef>
              <c:f>DATA!$C$3:$C$4</c:f>
              <c:strCache>
                <c:ptCount val="1"/>
                <c:pt idx="0">
                  <c:v>Ene*24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DATA!$A$5:$A$11</c:f>
              <c:strCache>
                <c:ptCount val="6"/>
                <c:pt idx="0">
                  <c:v>SECR-INT-SOCIAL-ADULTO CREMACION</c:v>
                </c:pt>
                <c:pt idx="1">
                  <c:v>SECR-INT-SOCIAL-ADULTO INHUMACION</c:v>
                </c:pt>
                <c:pt idx="2">
                  <c:v>SECR-INT-SOCIAL-PARVULO INHUMACION</c:v>
                </c:pt>
                <c:pt idx="3">
                  <c:v>SECR-INT-SOCIAL-PARVULOS CREMACION</c:v>
                </c:pt>
                <c:pt idx="4">
                  <c:v>SECR-INT-SOCIAL-PARVULOS INHUMACION</c:v>
                </c:pt>
                <c:pt idx="5">
                  <c:v>SECR-INT-SOCIAL-PARVULOS INHU-COVID</c:v>
                </c:pt>
              </c:strCache>
            </c:strRef>
          </c:cat>
          <c:val>
            <c:numRef>
              <c:f>DATA!$C$5:$C$11</c:f>
              <c:numCache>
                <c:formatCode>General</c:formatCode>
                <c:ptCount val="6"/>
                <c:pt idx="0">
                  <c:v>10</c:v>
                </c:pt>
                <c:pt idx="1">
                  <c:v>14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161-4A6C-A1EF-DF75A4266315}"/>
            </c:ext>
          </c:extLst>
        </c:ser>
        <c:ser>
          <c:idx val="2"/>
          <c:order val="2"/>
          <c:tx>
            <c:strRef>
              <c:f>DATA!$D$3:$D$4</c:f>
              <c:strCache>
                <c:ptCount val="1"/>
                <c:pt idx="0">
                  <c:v>Feb*24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DATA!$A$5:$A$11</c:f>
              <c:strCache>
                <c:ptCount val="6"/>
                <c:pt idx="0">
                  <c:v>SECR-INT-SOCIAL-ADULTO CREMACION</c:v>
                </c:pt>
                <c:pt idx="1">
                  <c:v>SECR-INT-SOCIAL-ADULTO INHUMACION</c:v>
                </c:pt>
                <c:pt idx="2">
                  <c:v>SECR-INT-SOCIAL-PARVULO INHUMACION</c:v>
                </c:pt>
                <c:pt idx="3">
                  <c:v>SECR-INT-SOCIAL-PARVULOS CREMACION</c:v>
                </c:pt>
                <c:pt idx="4">
                  <c:v>SECR-INT-SOCIAL-PARVULOS INHUMACION</c:v>
                </c:pt>
                <c:pt idx="5">
                  <c:v>SECR-INT-SOCIAL-PARVULOS INHU-COVID</c:v>
                </c:pt>
              </c:strCache>
            </c:strRef>
          </c:cat>
          <c:val>
            <c:numRef>
              <c:f>DATA!$D$5:$D$11</c:f>
              <c:numCache>
                <c:formatCode>General</c:formatCode>
                <c:ptCount val="6"/>
                <c:pt idx="0">
                  <c:v>15</c:v>
                </c:pt>
                <c:pt idx="1">
                  <c:v>31</c:v>
                </c:pt>
                <c:pt idx="2">
                  <c:v>1</c:v>
                </c:pt>
                <c:pt idx="3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CC1-4A52-908C-B5B8EA033FD3}"/>
            </c:ext>
          </c:extLst>
        </c:ser>
        <c:ser>
          <c:idx val="3"/>
          <c:order val="3"/>
          <c:tx>
            <c:strRef>
              <c:f>DATA!$E$3:$E$4</c:f>
              <c:strCache>
                <c:ptCount val="1"/>
                <c:pt idx="0">
                  <c:v>Mar*24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DATA!$A$5:$A$11</c:f>
              <c:strCache>
                <c:ptCount val="6"/>
                <c:pt idx="0">
                  <c:v>SECR-INT-SOCIAL-ADULTO CREMACION</c:v>
                </c:pt>
                <c:pt idx="1">
                  <c:v>SECR-INT-SOCIAL-ADULTO INHUMACION</c:v>
                </c:pt>
                <c:pt idx="2">
                  <c:v>SECR-INT-SOCIAL-PARVULO INHUMACION</c:v>
                </c:pt>
                <c:pt idx="3">
                  <c:v>SECR-INT-SOCIAL-PARVULOS CREMACION</c:v>
                </c:pt>
                <c:pt idx="4">
                  <c:v>SECR-INT-SOCIAL-PARVULOS INHUMACION</c:v>
                </c:pt>
                <c:pt idx="5">
                  <c:v>SECR-INT-SOCIAL-PARVULOS INHU-COVID</c:v>
                </c:pt>
              </c:strCache>
            </c:strRef>
          </c:cat>
          <c:val>
            <c:numRef>
              <c:f>DATA!$E$5:$E$11</c:f>
              <c:numCache>
                <c:formatCode>General</c:formatCode>
                <c:ptCount val="6"/>
                <c:pt idx="0">
                  <c:v>12</c:v>
                </c:pt>
                <c:pt idx="1">
                  <c:v>20</c:v>
                </c:pt>
                <c:pt idx="3">
                  <c:v>5</c:v>
                </c:pt>
                <c:pt idx="4">
                  <c:v>4</c:v>
                </c:pt>
                <c:pt idx="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0D-4C90-9EC7-AC47F1FDB1CA}"/>
            </c:ext>
          </c:extLst>
        </c:ser>
        <c:ser>
          <c:idx val="4"/>
          <c:order val="4"/>
          <c:tx>
            <c:strRef>
              <c:f>DATA!$F$3:$F$4</c:f>
              <c:strCache>
                <c:ptCount val="1"/>
                <c:pt idx="0">
                  <c:v>Abr*24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DATA!$A$5:$A$11</c:f>
              <c:strCache>
                <c:ptCount val="6"/>
                <c:pt idx="0">
                  <c:v>SECR-INT-SOCIAL-ADULTO CREMACION</c:v>
                </c:pt>
                <c:pt idx="1">
                  <c:v>SECR-INT-SOCIAL-ADULTO INHUMACION</c:v>
                </c:pt>
                <c:pt idx="2">
                  <c:v>SECR-INT-SOCIAL-PARVULO INHUMACION</c:v>
                </c:pt>
                <c:pt idx="3">
                  <c:v>SECR-INT-SOCIAL-PARVULOS CREMACION</c:v>
                </c:pt>
                <c:pt idx="4">
                  <c:v>SECR-INT-SOCIAL-PARVULOS INHUMACION</c:v>
                </c:pt>
                <c:pt idx="5">
                  <c:v>SECR-INT-SOCIAL-PARVULOS INHU-COVID</c:v>
                </c:pt>
              </c:strCache>
            </c:strRef>
          </c:cat>
          <c:val>
            <c:numRef>
              <c:f>DATA!$F$5:$F$11</c:f>
              <c:numCache>
                <c:formatCode>General</c:formatCode>
                <c:ptCount val="6"/>
                <c:pt idx="0">
                  <c:v>6</c:v>
                </c:pt>
                <c:pt idx="1">
                  <c:v>25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0D-4C90-9EC7-AC47F1FDB1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906952"/>
        <c:axId val="543909304"/>
      </c:barChart>
      <c:catAx>
        <c:axId val="543906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3909304"/>
        <c:crosses val="autoZero"/>
        <c:auto val="1"/>
        <c:lblAlgn val="ctr"/>
        <c:lblOffset val="100"/>
        <c:noMultiLvlLbl val="0"/>
      </c:catAx>
      <c:valAx>
        <c:axId val="54390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439069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700" b="1" i="0" u="none" strike="noStrike" kern="120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[5. PRE FACTURA BASE CENTRAL MAYO 2024.v1.xlsx]DATA!TablaDinámica3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Causa de Fallecimiento.</a:t>
            </a:r>
          </a:p>
        </c:rich>
      </c:tx>
      <c:layout>
        <c:manualLayout>
          <c:xMode val="edge"/>
          <c:yMode val="edge"/>
          <c:x val="0.17486789151356077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DATA!$B$62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8A2-47AC-AFFA-253622405C3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6BF-4372-947B-D4A991DEE9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6BF-4372-947B-D4A991DEE9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DATA!$A$63:$A$65</c:f>
              <c:strCache>
                <c:ptCount val="2"/>
                <c:pt idx="0">
                  <c:v>EN ESTUDIO</c:v>
                </c:pt>
                <c:pt idx="1">
                  <c:v>NATURAL</c:v>
                </c:pt>
              </c:strCache>
            </c:strRef>
          </c:cat>
          <c:val>
            <c:numRef>
              <c:f>DATA!$B$63:$B$65</c:f>
              <c:numCache>
                <c:formatCode>General</c:formatCode>
                <c:ptCount val="2"/>
                <c:pt idx="0">
                  <c:v>11</c:v>
                </c:pt>
                <c:pt idx="1">
                  <c:v>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8A2-47AC-AFFA-253622405C3D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Categories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Tipo de Servicios prestados.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A67-464A-BB91-64E7E879CEE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A67-464A-BB91-64E7E879CEEC}"/>
              </c:ext>
            </c:extLst>
          </c:dPt>
          <c:dLbls>
            <c:dLbl>
              <c:idx val="0"/>
              <c:layout>
                <c:manualLayout>
                  <c:x val="-0.17369565217391306"/>
                  <c:y val="0.1298957421988918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A67-464A-BB91-64E7E879CEEC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746376811594202"/>
                  <c:y val="-0.1993398221055702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A67-464A-BB91-64E7E879CEEC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DATA!$A$118:$A$119</c:f>
              <c:strCache>
                <c:ptCount val="2"/>
                <c:pt idx="0">
                  <c:v>SECR- CREMACION</c:v>
                </c:pt>
                <c:pt idx="1">
                  <c:v>SECR- INHUMACION</c:v>
                </c:pt>
              </c:strCache>
            </c:strRef>
          </c:cat>
          <c:val>
            <c:numRef>
              <c:f>DATA!$B$118:$B$119</c:f>
              <c:numCache>
                <c:formatCode>General</c:formatCode>
                <c:ptCount val="2"/>
                <c:pt idx="0">
                  <c:v>12</c:v>
                </c:pt>
                <c:pt idx="1">
                  <c:v>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A67-464A-BB91-64E7E879CEE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blipFill dpi="0" rotWithShape="1">
      <a:blip xmlns:r="http://schemas.openxmlformats.org/officeDocument/2006/relationships" r:embed="rId3">
        <a:alphaModFix amt="29000"/>
      </a:blip>
      <a:srcRect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[5. PRE FACTURA BASE CENTRAL MAYO 2024.v1.xlsx]DATA!TablaDinámica4</c:name>
    <c:fmtId val="1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dLbl>
          <c:idx val="0"/>
          <c:layout>
            <c:manualLayout>
              <c:x val="7.0340792542567268E-2"/>
              <c:y val="0.13305118110236219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dLbl>
          <c:idx val="0"/>
          <c:layout>
            <c:manualLayout>
              <c:x val="-0.159066594171897"/>
              <c:y val="1.453958880139982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  <c:dLbl>
          <c:idx val="0"/>
          <c:layout>
            <c:manualLayout>
              <c:x val="8.315928060583877E-2"/>
              <c:y val="-0.15846310877806949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  <c:pivotFmt>
        <c:idx val="7"/>
        <c:spPr>
          <a:solidFill>
            <a:schemeClr val="accent1"/>
          </a:solidFill>
          <a:ln>
            <a:noFill/>
          </a:ln>
          <a:effectLst/>
          <a:scene3d>
            <a:camera prst="orthographicFront"/>
            <a:lightRig rig="brightRoom" dir="t"/>
          </a:scene3d>
          <a:sp3d prstMaterial="flat">
            <a:bevelT w="50800" h="101600" prst="angle"/>
            <a:contourClr>
              <a:srgbClr val="000000"/>
            </a:contourClr>
          </a:sp3d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DATA!$B$87</c:f>
              <c:strCache>
                <c:ptCount val="1"/>
                <c:pt idx="0">
                  <c:v>GRUPO ETARIO.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A6D-4020-81A8-83D384D83B9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A6D-4020-81A8-83D384D83B9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A6D-4020-81A8-83D384D83B93}"/>
              </c:ext>
            </c:extLst>
          </c:dPt>
          <c:dLbls>
            <c:dLbl>
              <c:idx val="0"/>
              <c:layout>
                <c:manualLayout>
                  <c:x val="-0.159066594171897"/>
                  <c:y val="1.4539588801399826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8.315928060583877E-2"/>
                  <c:y val="-0.15846310877806949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7.0340792542567268E-2"/>
                  <c:y val="0.13305118110236219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DATA!$A$88:$A$91</c:f>
              <c:strCache>
                <c:ptCount val="3"/>
                <c:pt idx="0">
                  <c:v>de 19 a 59 años</c:v>
                </c:pt>
                <c:pt idx="1">
                  <c:v>De 60 &gt; n años</c:v>
                </c:pt>
                <c:pt idx="2">
                  <c:v>De 0 a 18 años</c:v>
                </c:pt>
              </c:strCache>
            </c:strRef>
          </c:cat>
          <c:val>
            <c:numRef>
              <c:f>DATA!$B$88:$B$91</c:f>
              <c:numCache>
                <c:formatCode>General</c:formatCode>
                <c:ptCount val="3"/>
                <c:pt idx="0">
                  <c:v>18</c:v>
                </c:pt>
                <c:pt idx="1">
                  <c:v>12</c:v>
                </c:pt>
                <c:pt idx="2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A6D-4020-81A8-83D384D83B93}"/>
            </c:ext>
          </c:extLst>
        </c:ser>
        <c:ser>
          <c:idx val="1"/>
          <c:order val="1"/>
          <c:tx>
            <c:strRef>
              <c:f>DATA!$C$87</c:f>
              <c:strCache>
                <c:ptCount val="1"/>
                <c:pt idx="0">
                  <c:v>% Grupo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828-403F-A4FB-E4377245E5D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828-403F-A4FB-E4377245E5D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828-403F-A4FB-E4377245E5D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DATA!$A$88:$A$91</c:f>
              <c:strCache>
                <c:ptCount val="3"/>
                <c:pt idx="0">
                  <c:v>de 19 a 59 años</c:v>
                </c:pt>
                <c:pt idx="1">
                  <c:v>De 60 &gt; n años</c:v>
                </c:pt>
                <c:pt idx="2">
                  <c:v>De 0 a 18 años</c:v>
                </c:pt>
              </c:strCache>
            </c:strRef>
          </c:cat>
          <c:val>
            <c:numRef>
              <c:f>DATA!$C$88:$C$91</c:f>
              <c:numCache>
                <c:formatCode>0%</c:formatCode>
                <c:ptCount val="3"/>
                <c:pt idx="0">
                  <c:v>0.45</c:v>
                </c:pt>
                <c:pt idx="1">
                  <c:v>0.3</c:v>
                </c:pt>
                <c:pt idx="2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A6D-4020-81A8-83D384D83B9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_xlchart.v2.0</cx:f>
      </cx:strDim>
      <cx:numDim type="val">
        <cx:f>_xlchart.v2.2</cx:f>
      </cx:numDim>
    </cx:data>
  </cx:chartData>
  <cx:chart>
    <cx:title pos="t" align="ctr" overlay="0">
      <cx:tx>
        <cx:txData>
          <cx:v>SERVICIOS POR LOCALIDAD.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050" b="1"/>
          </a:pPr>
          <a:r>
            <a:rPr lang="es-ES" sz="105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SERVICIOS POR LOCALIDAD.</a:t>
          </a:r>
        </a:p>
      </cx:txPr>
    </cx:title>
    <cx:plotArea>
      <cx:plotAreaRegion>
        <cx:series layoutId="funnel" uniqueId="{0FDFFCD7-524C-467D-BED3-A324E2370836}">
          <cx:tx>
            <cx:txData>
              <cx:f>_xlchart.v2.1</cx:f>
              <cx:v>CANTIDAD</cx:v>
            </cx:txData>
          </cx:tx>
          <cx:dataLabels>
            <cx:visibility seriesName="0" categoryName="0" value="1"/>
          </cx:dataLabels>
          <cx:dataId val="0"/>
        </cx:series>
      </cx:plotAreaRegion>
      <cx:axis id="0">
        <cx:catScaling gapWidth="0.0599999987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b="1"/>
            </a:pPr>
            <a:endParaRPr lang="es-ES" sz="900" b="1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microsoft.com/office/2014/relationships/chartEx" Target="../charts/chartEx1.xml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104775</xdr:rowOff>
    </xdr:from>
    <xdr:to>
      <xdr:col>2</xdr:col>
      <xdr:colOff>457200</xdr:colOff>
      <xdr:row>7</xdr:row>
      <xdr:rowOff>133350</xdr:rowOff>
    </xdr:to>
    <xdr:sp macro="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xmlns="" id="{B5302301-8B7B-F8FB-A827-6B385971939F}"/>
            </a:ext>
          </a:extLst>
        </xdr:cNvPr>
        <xdr:cNvSpPr/>
      </xdr:nvSpPr>
      <xdr:spPr>
        <a:xfrm>
          <a:off x="76200" y="914400"/>
          <a:ext cx="4886325" cy="352425"/>
        </a:xfrm>
        <a:prstGeom prst="roundRect">
          <a:avLst/>
        </a:prstGeom>
        <a:gradFill flip="none" rotWithShape="1">
          <a:gsLst>
            <a:gs pos="100000">
              <a:srgbClr val="00FFCC"/>
            </a:gs>
            <a:gs pos="0">
              <a:srgbClr val="0000FF"/>
            </a:gs>
          </a:gsLst>
          <a:path path="circle">
            <a:fillToRect l="100000" t="100000"/>
          </a:path>
          <a:tileRect r="-100000" b="-10000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400" b="1">
              <a:solidFill>
                <a:schemeClr val="bg1">
                  <a:lumMod val="95000"/>
                </a:schemeClr>
              </a:solidFill>
            </a:rPr>
            <a:t>INFORME DE SECRETARIA DE INTEGRACION SOCIAL</a:t>
          </a:r>
        </a:p>
      </xdr:txBody>
    </xdr:sp>
    <xdr:clientData/>
  </xdr:twoCellAnchor>
  <xdr:twoCellAnchor editAs="oneCell">
    <xdr:from>
      <xdr:col>0</xdr:col>
      <xdr:colOff>390525</xdr:colOff>
      <xdr:row>1</xdr:row>
      <xdr:rowOff>0</xdr:rowOff>
    </xdr:from>
    <xdr:to>
      <xdr:col>2</xdr:col>
      <xdr:colOff>286222</xdr:colOff>
      <xdr:row>4</xdr:row>
      <xdr:rowOff>114384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6CF7547-AF74-F1C8-3979-ABA61A48A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161925"/>
          <a:ext cx="3381847" cy="6001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13</xdr:row>
      <xdr:rowOff>38100</xdr:rowOff>
    </xdr:from>
    <xdr:to>
      <xdr:col>9</xdr:col>
      <xdr:colOff>1619249</xdr:colOff>
      <xdr:row>30</xdr:row>
      <xdr:rowOff>28575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E58D7B75-F7A0-F0C0-4215-F7FE989B6E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581025</xdr:colOff>
      <xdr:row>26</xdr:row>
      <xdr:rowOff>104774</xdr:rowOff>
    </xdr:from>
    <xdr:to>
      <xdr:col>13</xdr:col>
      <xdr:colOff>28575</xdr:colOff>
      <xdr:row>49</xdr:row>
      <xdr:rowOff>28574</xdr:rowOff>
    </xdr:to>
    <mc:AlternateContent xmlns:mc="http://schemas.openxmlformats.org/markup-compatibility/2006">
      <mc:Choice xmlns:cx2="http://schemas.microsoft.com/office/drawing/2015/10/21/chartex" xmlns="" Requires="cx2">
        <xdr:graphicFrame macro="">
          <xdr:nvGraphicFramePr>
            <xdr:cNvPr id="3" name="Gráfico 2">
              <a:extLst>
                <a:ext uri="{FF2B5EF4-FFF2-40B4-BE49-F238E27FC236}">
                  <a16:creationId xmlns:a16="http://schemas.microsoft.com/office/drawing/2014/main" id="{37A49BA9-6798-E96F-8285-C27336ACF0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3" name="Rectángulo 2"/>
            <xdr:cNvSpPr>
              <a:spLocks noTextEdit="1"/>
            </xdr:cNvSpPr>
          </xdr:nvSpPr>
          <xdr:spPr>
            <a:xfrm>
              <a:off x="7439025" y="4314824"/>
              <a:ext cx="6267450" cy="3648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0</xdr:col>
      <xdr:colOff>57150</xdr:colOff>
      <xdr:row>66</xdr:row>
      <xdr:rowOff>66675</xdr:rowOff>
    </xdr:from>
    <xdr:to>
      <xdr:col>2</xdr:col>
      <xdr:colOff>523875</xdr:colOff>
      <xdr:row>82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xmlns="" id="{FB137E12-D1AD-CAA2-CE59-34F4829880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110</xdr:row>
      <xdr:rowOff>47625</xdr:rowOff>
    </xdr:from>
    <xdr:to>
      <xdr:col>8</xdr:col>
      <xdr:colOff>342900</xdr:colOff>
      <xdr:row>127</xdr:row>
      <xdr:rowOff>38100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xmlns="" id="{537F5720-484D-4C18-B181-3BC503A08B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66</xdr:row>
      <xdr:rowOff>66675</xdr:rowOff>
    </xdr:from>
    <xdr:to>
      <xdr:col>7</xdr:col>
      <xdr:colOff>504825</xdr:colOff>
      <xdr:row>83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xmlns="" id="{385E6103-F456-EC9F-2687-08F027782D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afael Pacheco Ruiz" id="{9DA436F9-BCA8-411B-B525-49308AD870E4}" userId="S::directorcentral@jardinesdelapogeo.com.co::d558e506-f6b2-49be-bbbf-5187f72fb750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uricio Andrés Abella Ovalle" refreshedDate="45422.624359837966" createdVersion="8" refreshedVersion="8" minRefreshableVersion="3" recordCount="190">
  <cacheSource type="worksheet">
    <worksheetSource ref="E1:W1048576" sheet="Consolidado"/>
  </cacheSource>
  <cacheFields count="19">
    <cacheField name="SEXO" numFmtId="0">
      <sharedItems containsBlank="1"/>
    </cacheField>
    <cacheField name="FECHA_NACIMIENTO" numFmtId="0">
      <sharedItems containsNonDate="0" containsDate="1" containsString="0" containsBlank="1" minDate="1924-12-31T00:00:00" maxDate="2024-04-17T00:00:00"/>
    </cacheField>
    <cacheField name="FECHA_FALLECIMIENTO" numFmtId="0">
      <sharedItems containsNonDate="0" containsDate="1" containsString="0" containsBlank="1" minDate="2022-02-08T05:45:00" maxDate="2024-08-02T17:20:00"/>
    </cacheField>
    <cacheField name="EDAD" numFmtId="0">
      <sharedItems containsString="0" containsBlank="1" containsNumber="1" minValue="0" maxValue="99.093169710806706"/>
    </cacheField>
    <cacheField name="GRUPO ETARIO" numFmtId="0">
      <sharedItems containsBlank="1"/>
    </cacheField>
    <cacheField name="CAUSA DE FALLECIMIENTO" numFmtId="0">
      <sharedItems containsBlank="1"/>
    </cacheField>
    <cacheField name="SALA" numFmtId="0">
      <sharedItems containsBlank="1"/>
    </cacheField>
    <cacheField name="CEMENTERIO" numFmtId="0">
      <sharedItems containsBlank="1"/>
    </cacheField>
    <cacheField name="TIPO_SERVICIO" numFmtId="0">
      <sharedItems containsBlank="1"/>
    </cacheField>
    <cacheField name="COBERTURA" numFmtId="0">
      <sharedItems containsBlank="1"/>
    </cacheField>
    <cacheField name="NRO_AUTORIZACION_COBERTURA" numFmtId="0">
      <sharedItems containsBlank="1"/>
    </cacheField>
    <cacheField name="LOCALIDAD DONDE  RECIDE " numFmtId="0">
      <sharedItems containsBlank="1" count="36">
        <s v="LOS MARTIRES"/>
        <s v="USME"/>
        <s v="BOSA"/>
        <s v="RAFAEL URIBE"/>
        <s v="CIUDAD BOLIVAR "/>
        <s v="PUENTE ARANDA "/>
        <s v="SANTA FE "/>
        <s v="ENGATIVA "/>
        <s v="SAN CRISTOBAL"/>
        <s v="KENNEDY"/>
        <m/>
        <s v="TUNJUELITO"/>
        <s v="ANTONIO NARIÑO"/>
        <s v="BARRIOS UNIDOS "/>
        <s v="CHAPINERO"/>
        <s v="SUBA "/>
        <s v="SOACHA "/>
        <s v="CANDELARIA"/>
        <s v="MARTINEZ"/>
        <s v="TEUSAQUILLO"/>
        <s v="N/A"/>
        <s v="ANTONIO NARIÑO "/>
        <s v="LAS BRISAS "/>
        <s v="USAQUEN" u="1"/>
        <s v="SAN CRISTOBAL " u="1"/>
        <s v="RESTREPO " u="1"/>
        <s v="SUBA" u="1"/>
        <s v="SANTA HELENITA" u="1"/>
        <s v="LOS LACHES" u="1"/>
        <s v="BOSA " u="1"/>
        <s v="SANTAFE" u="1"/>
        <s v="MARTIRES " u="1"/>
        <s v="VILLA MARIA " u="1"/>
        <s v="LIBERTADORES " u="1"/>
        <s v="USME " u="1"/>
        <s v="SANTA FE" u="1"/>
      </sharedItems>
    </cacheField>
    <cacheField name="DIRECCION  DONDE  RECIDE " numFmtId="0">
      <sharedItems containsBlank="1"/>
    </cacheField>
    <cacheField name="DIR INI" numFmtId="0">
      <sharedItems containsBlank="1"/>
    </cacheField>
    <cacheField name="INTERMEDIO " numFmtId="0">
      <sharedItems containsBlank="1"/>
    </cacheField>
    <cacheField name="DI FINAL" numFmtId="0">
      <sharedItems containsBlank="1"/>
    </cacheField>
    <cacheField name="TOTAL KM RECORRIDO" numFmtId="0">
      <sharedItems containsBlank="1" containsMixedTypes="1" containsNumber="1" minValue="8" maxValue="30.8"/>
    </cacheField>
    <cacheField name="PROVEEDOR TRASLADO/CARROZA" numFmtId="0">
      <sharedItems containsBlank="1" containsMixedTypes="1" containsNumber="1" containsInteger="1" minValue="0" maxValue="0"/>
    </cacheField>
    <cacheField name="MES DE GESTION" numFmtId="0">
      <sharedItems containsBlank="1" count="6">
        <s v="Dic*23"/>
        <s v="Ene*24"/>
        <s v="Feb*24"/>
        <s v="Mar*24"/>
        <s v="Abr*2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uricio Andrés Abella Ovalle" refreshedDate="45422.624790856484" createdVersion="8" refreshedVersion="8" minRefreshableVersion="3" recordCount="190">
  <cacheSource type="worksheet">
    <worksheetSource ref="A1:W1048576" sheet="Consolidado"/>
  </cacheSource>
  <cacheFields count="23">
    <cacheField name="FECHA" numFmtId="0">
      <sharedItems containsNonDate="0" containsDate="1" containsString="0" containsBlank="1" minDate="2023-12-03T00:00:00" maxDate="2024-05-01T00:00:00"/>
    </cacheField>
    <cacheField name="CODIGO" numFmtId="0">
      <sharedItems containsString="0" containsBlank="1" containsNumber="1" containsInteger="1" minValue="131688" maxValue="316296"/>
    </cacheField>
    <cacheField name="EXTINTO" numFmtId="0">
      <sharedItems containsBlank="1"/>
    </cacheField>
    <cacheField name="DOCUMENTO" numFmtId="0">
      <sharedItems containsString="0" containsBlank="1" containsNumber="1" containsInteger="1" minValue="238975" maxValue="907707610061962"/>
    </cacheField>
    <cacheField name="SEXO" numFmtId="0">
      <sharedItems containsBlank="1"/>
    </cacheField>
    <cacheField name="FECHA_NACIMIENTO" numFmtId="0">
      <sharedItems containsNonDate="0" containsDate="1" containsString="0" containsBlank="1" minDate="1924-12-31T00:00:00" maxDate="2024-04-17T00:00:00"/>
    </cacheField>
    <cacheField name="FECHA_FALLECIMIENTO" numFmtId="0">
      <sharedItems containsNonDate="0" containsDate="1" containsString="0" containsBlank="1" minDate="2022-02-08T05:45:00" maxDate="2024-08-02T17:20:00"/>
    </cacheField>
    <cacheField name="EDAD" numFmtId="0">
      <sharedItems containsString="0" containsBlank="1" containsNumber="1" minValue="0" maxValue="99.093169710806706"/>
    </cacheField>
    <cacheField name="GRUPO ETARIO" numFmtId="0">
      <sharedItems containsBlank="1" count="4">
        <s v="De 0 a 18 años"/>
        <s v="de 19 a 59 años"/>
        <s v="De 60 &gt; n años"/>
        <m/>
      </sharedItems>
    </cacheField>
    <cacheField name="CAUSA DE FALLECIMIENTO" numFmtId="0">
      <sharedItems containsBlank="1" count="4">
        <s v="NO NATURAL"/>
        <s v="NATURAL"/>
        <s v="EN ESTUDIO"/>
        <m/>
      </sharedItems>
    </cacheField>
    <cacheField name="SALA" numFmtId="0">
      <sharedItems containsBlank="1"/>
    </cacheField>
    <cacheField name="CEMENTERIO" numFmtId="0">
      <sharedItems containsBlank="1" count="3">
        <s v="JARDINES DEL APOGEO"/>
        <s v="OTROS CEMENTERIOS"/>
        <m/>
      </sharedItems>
    </cacheField>
    <cacheField name="TIPO_SERVICIO" numFmtId="0">
      <sharedItems containsBlank="1"/>
    </cacheField>
    <cacheField name="COBERTURA" numFmtId="0">
      <sharedItems containsBlank="1" count="7">
        <s v="SECR-INT-SOCIAL-ADULTO INHUMACION"/>
        <s v="SECR-INT-SOCIAL-ADULTO CREMACION"/>
        <s v="SECR-INT-SOCIAL-PARVULO INHUMACION"/>
        <s v="SECR-INT-SOCIAL-PARVULOS CREMACION"/>
        <m/>
        <s v="SECR-INT-SOCIAL-PARVULOS INHUMACION"/>
        <s v="SECR-INT-SOCIAL-PARVULOS INHU-COVID"/>
      </sharedItems>
    </cacheField>
    <cacheField name="NRO_AUTORIZACION_COBERTURA" numFmtId="0">
      <sharedItems containsBlank="1"/>
    </cacheField>
    <cacheField name="LOCALIDAD DONDE  RECIDE " numFmtId="0">
      <sharedItems containsBlank="1"/>
    </cacheField>
    <cacheField name="DIRECCION  DONDE  RECIDE " numFmtId="0">
      <sharedItems containsBlank="1"/>
    </cacheField>
    <cacheField name="DIR INI" numFmtId="0">
      <sharedItems containsBlank="1"/>
    </cacheField>
    <cacheField name="INTERMEDIO " numFmtId="0">
      <sharedItems containsBlank="1"/>
    </cacheField>
    <cacheField name="DI FINAL" numFmtId="0">
      <sharedItems containsBlank="1"/>
    </cacheField>
    <cacheField name="TOTAL KM RECORRIDO" numFmtId="0">
      <sharedItems containsBlank="1" containsMixedTypes="1" containsNumber="1" minValue="8" maxValue="30.8"/>
    </cacheField>
    <cacheField name="PROVEEDOR TRASLADO/CARROZA" numFmtId="0">
      <sharedItems containsBlank="1" containsMixedTypes="1" containsNumber="1" containsInteger="1" minValue="0" maxValue="0" count="18">
        <m/>
        <s v="PAYARES PEREZ GABRIEL ALFONSO"/>
        <s v="PEDRO ANTONIO MOLINA"/>
        <s v="LUIS EDUARDO CASAS BERNAL"/>
        <s v="ESPITIA SAENZ OSCAR FREDY"/>
        <s v="ELIAS AMAYA ANDRADE"/>
        <s v="DANIEL FIGUEREDO CARDENAS"/>
        <s v="CORREA QUINTERO BRIAM STEVEN"/>
        <s v="ENRIQUE LOPEZ"/>
        <s v="BRYAN ALEXANDER CELY"/>
        <s v="WILLIAM LOZANO"/>
        <s v="LUIS ALBERTO MORA"/>
        <s v="STEVEN CORREA"/>
        <s v="MARIA DOLORES MARTINEZ"/>
        <s v="BRAYAN FABIAN GARCIA"/>
        <n v="0"/>
        <s v="GABRIEL PAYARES"/>
        <s v="STEVEN FIGUEREDO"/>
      </sharedItems>
    </cacheField>
    <cacheField name="MES DE GESTION" numFmtId="0">
      <sharedItems containsBlank="1" count="6">
        <s v="Dic*23"/>
        <s v="Ene*24"/>
        <s v="Feb*24"/>
        <s v="Mar*24"/>
        <s v="Abr*2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oan Manuel Ladino Rojas" refreshedDate="45449.626038888891" createdVersion="8" refreshedVersion="5" minRefreshableVersion="3" recordCount="27">
  <cacheSource type="worksheet">
    <worksheetSource name="APOGEO4"/>
  </cacheSource>
  <cacheFields count="39">
    <cacheField name="FECHA" numFmtId="172">
      <sharedItems containsSemiMixedTypes="0" containsNonDate="0" containsDate="1" containsString="0" minDate="2024-05-01T00:00:00" maxDate="2024-06-01T00:00:00"/>
    </cacheField>
    <cacheField name="CODIGO" numFmtId="49">
      <sharedItems containsSemiMixedTypes="0" containsString="0" containsNumber="1" containsInteger="1" minValue="132561" maxValue="316522"/>
    </cacheField>
    <cacheField name="EXTINTO" numFmtId="0">
      <sharedItems count="27">
        <s v="CUBIDES JUEZ PABLO ANTONIO"/>
        <s v="GARCIA DE SANCHEZ MODESTA JOSEFINA "/>
        <s v="RIASCOS MONTAÑO IRLES"/>
        <s v="GARZON REQUINIVA  ANDREW "/>
        <s v="EVAO ARCE GLORIA"/>
        <s v="DORIA GARCIA CRISTIAN ALEJANDRO"/>
        <s v="FORONDA SANCHEZ LUIS CARLOS "/>
        <s v="CHAVEZ OLIVEROS ARGELIO"/>
        <s v="SANABRIA CAGUA RAFAEL"/>
        <s v="MATHEUS JUAN CARLOS"/>
        <s v="URREGO JORGE ENRIQUE "/>
        <s v="PINEDA CASAS  CRISTIAN FERNEY"/>
        <s v="DUARTE  GLORIA STELLA"/>
        <s v="VILLAMIL CANDAMIL MARLENE"/>
        <s v="AHUMADA DAGOBERTO"/>
        <s v="HIJO DE MARIANGELES MONTAÑO RAMIREZ"/>
        <s v="HIJO DE MARIANGELES MONTAÑO RAMIREZ."/>
        <s v="ALVAREZ VILERA RAIMAR SUALI"/>
        <s v="RIVAS TREDIS ALFINGER"/>
        <s v="ACOSTA PALMAR OLGA MARGARITA"/>
        <s v="PRIETO POSADA GERARDIN DAHIANA"/>
        <s v="VALERO ALCIRA DEL CARMEN"/>
        <s v="MARCONI SEPULVEDA JESUS SALVADOR"/>
        <s v="ROA MONCADA  NESTOR JAVIER"/>
        <s v="CONEJO CONEJO GERARDINA"/>
        <s v="MEDINA VANEGAS HIJO DE SHARITH NIKOOL"/>
        <s v="ALDANA MORENO PEDRO JOSE"/>
      </sharedItems>
    </cacheField>
    <cacheField name="DOCUMENTO" numFmtId="0">
      <sharedItems containsString="0" containsBlank="1" containsNumber="1" containsInteger="1" minValue="1002909" maxValue="24044110951629"/>
    </cacheField>
    <cacheField name="SEXO" numFmtId="0">
      <sharedItems/>
    </cacheField>
    <cacheField name="FECHA_NACIMIENTO" numFmtId="172">
      <sharedItems containsSemiMixedTypes="0" containsNonDate="0" containsDate="1" containsString="0" minDate="1942-09-30T00:00:00" maxDate="2024-05-28T00:00:00"/>
    </cacheField>
    <cacheField name="FECHA_FALLECIMIENTO" numFmtId="172">
      <sharedItems containsSemiMixedTypes="0" containsNonDate="0" containsDate="1" containsString="0" minDate="2024-03-08T00:00:00" maxDate="2024-06-01T00:00:00"/>
    </cacheField>
    <cacheField name="SALA" numFmtId="0">
      <sharedItems containsBlank="1"/>
    </cacheField>
    <cacheField name="CEMENTERIO" numFmtId="0">
      <sharedItems containsBlank="1"/>
    </cacheField>
    <cacheField name="TIPO_SERVICIO" numFmtId="0">
      <sharedItems/>
    </cacheField>
    <cacheField name="COBERTURA" numFmtId="0">
      <sharedItems containsBlank="1" count="5">
        <s v="SECR-INT-SOCIAL-ADULTO INHUMACION"/>
        <s v="SECR-INT-SOCIAL-ADULTO CREMACION"/>
        <s v="SECR-INT-SOCIAL-PARVULOS CREMACION"/>
        <s v="SECR-INT-SOCIAL-PARVULOS INHUMACION"/>
        <m u="1"/>
      </sharedItems>
    </cacheField>
    <cacheField name="NRO_AUTORIZACION_COBERTURA" numFmtId="0">
      <sharedItems/>
    </cacheField>
    <cacheField name="LOCALIDAD" numFmtId="0">
      <sharedItems containsNonDate="0" containsString="0" containsBlank="1"/>
    </cacheField>
    <cacheField name="Cofre o ataud" numFmtId="0">
      <sharedItems containsString="0" containsBlank="1" containsNumber="1" containsInteger="1" minValue="184929" maxValue="471281"/>
    </cacheField>
    <cacheField name="Velacion" numFmtId="0">
      <sharedItems containsString="0" containsBlank="1" containsNumber="1" containsInteger="1" minValue="391050" maxValue="391050"/>
    </cacheField>
    <cacheField name="Arriendo Boveda" numFmtId="0">
      <sharedItems containsString="0" containsBlank="1" containsNumber="1" containsInteger="1" minValue="390000" maxValue="718400"/>
    </cacheField>
    <cacheField name="Cremacion" numFmtId="0">
      <sharedItems containsString="0" containsBlank="1" containsNumber="1" containsInteger="1" minValue="363500" maxValue="694300"/>
    </cacheField>
    <cacheField name="Traslado Cuerpo" numFmtId="0">
      <sharedItems containsString="0" containsBlank="1" containsNumber="1" containsInteger="1" minValue="137643" maxValue="137643"/>
    </cacheField>
    <cacheField name="Arreglo del cuerpo" numFmtId="0">
      <sharedItems containsSemiMixedTypes="0" containsString="0" containsNumber="1" containsInteger="1" minValue="202244" maxValue="221524"/>
    </cacheField>
    <cacheField name="Arreglo floral" numFmtId="0">
      <sharedItems containsNonDate="0" containsString="0" containsBlank="1"/>
    </cacheField>
    <cacheField name="Transporte" numFmtId="0">
      <sharedItems containsNonDate="0" containsString="0" containsBlank="1"/>
    </cacheField>
    <cacheField name="Cinta membreteada" numFmtId="0">
      <sharedItems containsNonDate="0" containsString="0" containsBlank="1"/>
    </cacheField>
    <cacheField name="Tramites y diligencias" numFmtId="0">
      <sharedItems containsSemiMixedTypes="0" containsString="0" containsNumber="1" containsInteger="1" minValue="66095" maxValue="66095"/>
    </cacheField>
    <cacheField name="Servicio religiosos y exequias" numFmtId="0">
      <sharedItems containsString="0" containsBlank="1" containsNumber="1" containsInteger="1" minValue="206715" maxValue="206715"/>
    </cacheField>
    <cacheField name="Carteles" numFmtId="0">
      <sharedItems containsNonDate="0" containsString="0" containsBlank="1"/>
    </cacheField>
    <cacheField name="Autoservicio de Cafeteria" numFmtId="0">
      <sharedItems containsString="0" containsBlank="1" containsNumber="1" containsInteger="1" minValue="97714" maxValue="97714"/>
    </cacheField>
    <cacheField name="Urna de Cenizas" numFmtId="0">
      <sharedItems containsString="0" containsBlank="1" containsNumber="1" containsInteger="1" minValue="44756" maxValue="48980"/>
    </cacheField>
    <cacheField name="Oratorio" numFmtId="0">
      <sharedItems containsNonDate="0" containsString="0" containsBlank="1"/>
    </cacheField>
    <cacheField name="Traslado Cuerpo Pais" numFmtId="0">
      <sharedItems containsNonDate="0" containsString="0" containsBlank="1"/>
    </cacheField>
    <cacheField name="Mascarilla N95" numFmtId="0">
      <sharedItems containsNonDate="0" containsString="0" containsBlank="1"/>
    </cacheField>
    <cacheField name="Gafas Protectora" numFmtId="0">
      <sharedItems containsNonDate="0" containsString="0" containsBlank="1"/>
    </cacheField>
    <cacheField name="Guantes" numFmtId="0">
      <sharedItems containsNonDate="0" containsString="0" containsBlank="1"/>
    </cacheField>
    <cacheField name="Botas de Caucho Impermeable" numFmtId="0">
      <sharedItems containsNonDate="0" containsString="0" containsBlank="1"/>
    </cacheField>
    <cacheField name="Polainas" numFmtId="0">
      <sharedItems containsNonDate="0" containsString="0" containsBlank="1"/>
    </cacheField>
    <cacheField name="Delantal Plastico" numFmtId="0">
      <sharedItems containsNonDate="0" containsString="0" containsBlank="1"/>
    </cacheField>
    <cacheField name="Desifeccion yLavado" numFmtId="0">
      <sharedItems containsNonDate="0" containsString="0" containsBlank="1"/>
    </cacheField>
    <cacheField name="Traslado Cuerpo Covid" numFmtId="0">
      <sharedItems containsNonDate="0" containsString="0" containsBlank="1"/>
    </cacheField>
    <cacheField name="Inhumacion Cadaver Lote Particular" numFmtId="0">
      <sharedItems containsNonDate="0" containsString="0" containsBlank="1"/>
    </cacheField>
    <cacheField name="Total Servicio" numFmtId="0">
      <sharedItems containsSemiMixedTypes="0" containsString="0" containsNumber="1" containsInteger="1" minValue="769482" maxValue="23104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">
  <r>
    <s v="Masculino"/>
    <d v="2011-01-17T00:00:00"/>
    <d v="2023-12-02T00:00:00"/>
    <n v="12.882191780821918"/>
    <s v="De 0 a 18 años"/>
    <s v="NO NATURAL"/>
    <s v="SALA 4"/>
    <s v="JARDINES DEL APOGEO"/>
    <s v="S. CONVENIO COMPLETO"/>
    <s v="SECR-INT-SOCIAL-ADULTO INHUMACION"/>
    <s v="OK"/>
    <x v="0"/>
    <s v="CALLE  4 # 15-14"/>
    <s v="CALLE 7A #12A - 51"/>
    <s v="AV 1 DE MAYO # 71D - 28 SUR "/>
    <s v="CALLE 57 Q SUR 75-95 SUR "/>
    <s v="14.3 KM "/>
    <m/>
    <x v="0"/>
  </r>
  <r>
    <s v="Masculino"/>
    <d v="2001-05-10T00:00:00"/>
    <d v="2023-12-03T00:00:00"/>
    <n v="22.580821917808219"/>
    <s v="de 19 a 59 años"/>
    <s v="NO NATURAL"/>
    <s v="SALA 5"/>
    <s v="JARDINES DEL APOGEO"/>
    <s v="S. CONVENIO COMPLETO"/>
    <s v="SECR-INT-SOCIAL-ADULTO INHUMACION"/>
    <s v="OK"/>
    <x v="1"/>
    <s v="TRANSVERSAL 5 B # 54 H SUR  00-35"/>
    <s v="CALLE 7A #12A - 51"/>
    <s v="AV 1 DE MAYO # 71D - 28 SUR "/>
    <s v="CALLE 57 Q SUR 75-95 SUR "/>
    <s v="14.3 KM "/>
    <m/>
    <x v="0"/>
  </r>
  <r>
    <s v="Masculino"/>
    <d v="1958-02-13T00:00:00"/>
    <d v="2023-12-05T18:30:00"/>
    <n v="65.854166666666671"/>
    <s v="De 60 &gt; n años"/>
    <s v="NATURAL"/>
    <s v="SALA 2 PARQUE"/>
    <s v="JARDINES DEL APOGEO"/>
    <s v="S. CONVENIO COMPLETO"/>
    <s v="SECR-INT-SOCIAL-ADULTO CREMACION"/>
    <s v="OK"/>
    <x v="2"/>
    <s v="CARRERA 95A N 58SUR -64 "/>
    <s v="CARRERA 95A N 58SUR -64 BARRIO  BOSA SANTA FE"/>
    <s v="AV 1 DE MAYO # 71D - 28 SUR "/>
    <s v="CALLE 57 Q SUR 75-95 SUR "/>
    <s v="16.1 KM"/>
    <m/>
    <x v="0"/>
  </r>
  <r>
    <s v="Masculino"/>
    <d v="2023-05-14T00:00:00"/>
    <d v="2023-12-06T00:00:00"/>
    <n v="0.56438356164383563"/>
    <s v="De 0 a 18 años"/>
    <s v="NATURAL"/>
    <s v="SALA 1"/>
    <s v="JARDINES DEL APOGEO"/>
    <s v="S. CONVENIO COMPLETO"/>
    <s v="SECR-INT-SOCIAL-PARVULO INHUMACION"/>
    <s v="OK"/>
    <x v="3"/>
    <s v="CALLE  21 No  18-20"/>
    <s v="AVENIDA CARACAS # 1-13"/>
    <s v="AV 1 DE MAYO # 71D - 28 SUR "/>
    <s v="CALLE 57 Q SUR 75-95 SUR "/>
    <s v="13.3 KM"/>
    <m/>
    <x v="0"/>
  </r>
  <r>
    <s v="Femenino"/>
    <d v="1951-09-24T00:00:00"/>
    <d v="2023-12-07T06:40:00"/>
    <n v="72.252815829528174"/>
    <s v="De 60 &gt; n años"/>
    <s v="NATURAL"/>
    <s v="SALA 9"/>
    <s v="JARDINES DEL APOGEO"/>
    <s v="S. CONVENIO COMPLETO"/>
    <s v="SECR-INT-SOCIAL-ADULTO CREMACION"/>
    <s v="OK"/>
    <x v="4"/>
    <s v="CARRERA 20C BIS # 68 H SUR - 37"/>
    <s v="CARERRA 18 B # 60 G - 36 SUR"/>
    <s v="AV 1 DE MAYO # 71D - 28 SUR "/>
    <s v="CALLE 57 Q SUR 75-95 SUR "/>
    <s v="13.5 KM"/>
    <m/>
    <x v="0"/>
  </r>
  <r>
    <s v="Femenino"/>
    <d v="1936-10-27T00:00:00"/>
    <d v="2023-12-11T16:30:00"/>
    <n v="87.182705479452054"/>
    <s v="De 60 &gt; n años"/>
    <s v="NATURAL"/>
    <m/>
    <s v="JARDINES DEL APOGEO"/>
    <s v="S. CONVENIO COMPLETO"/>
    <s v="SECR-INT-SOCIAL-ADULTO INHUMACION"/>
    <s v="OK"/>
    <x v="4"/>
    <s v="CALLE 78 SUR # 17F - 15"/>
    <s v="CARERRA 18 B # 60 G - 36 SUR"/>
    <s v="AV 1 DE MAYO # 71D - 28 SUR "/>
    <s v="CALLE 57 Q SUR 75-95 SUR "/>
    <s v="13.5 KM"/>
    <m/>
    <x v="0"/>
  </r>
  <r>
    <s v="Femenino"/>
    <d v="1952-04-24T00:00:00"/>
    <d v="2023-12-08T03:00:00"/>
    <n v="71.671575342465758"/>
    <s v="De 60 &gt; n años"/>
    <s v="NATURAL"/>
    <m/>
    <s v="JARDINES DEL APOGEO"/>
    <s v="S. CONVENIO COMPLETO"/>
    <s v="SECR-INT-SOCIAL-ADULTO CREMACION"/>
    <s v="OK"/>
    <x v="3"/>
    <s v="CARRERA 3 D # 48R SUR 59"/>
    <s v="CARERRA 14B #1-45 SUR"/>
    <s v="AV 1 DE MAYO # 71D - 28 SUR "/>
    <s v="CALLE 57 Q SUR 75-95 SUR "/>
    <s v="12.9 KM "/>
    <m/>
    <x v="0"/>
  </r>
  <r>
    <s v="Masculino"/>
    <d v="1987-12-01T00:00:00"/>
    <d v="2023-12-12T13:40:00"/>
    <n v="36.056354642313551"/>
    <s v="de 19 a 59 años"/>
    <s v="NATURAL"/>
    <m/>
    <s v="JARDINES DEL APOGEO"/>
    <s v="S. DIRECTOS COMPLETOS "/>
    <s v="SECR-INT-SOCIAL-ADULTO CREMACION"/>
    <s v="OK"/>
    <x v="1"/>
    <s v="CALLE 64 SUR # 2D ESTE 55"/>
    <s v="CALLE 13 #17-21"/>
    <s v="AV 1 DE MAYO # 71D - 28 SUR "/>
    <s v="CALLE 57 Q SUR 75-95 SUR "/>
    <s v="14.9 KM"/>
    <m/>
    <x v="0"/>
  </r>
  <r>
    <s v="Masculino"/>
    <d v="1961-08-25T00:00:00"/>
    <d v="2023-12-14T07:35:00"/>
    <n v="62.346071156773206"/>
    <s v="De 60 &gt; n años"/>
    <s v="NATURAL"/>
    <s v="SALA 3 PARQUE"/>
    <s v="JARDINES DEL APOGEO"/>
    <s v="S. DIRECTOS COMPLETOS "/>
    <s v="SECR-INT-SOCIAL-ADULTO CREMACION"/>
    <s v="OK"/>
    <x v="3"/>
    <s v="CALLE 32 B SUR # 20A- 47 -01 "/>
    <s v="CALLE 32 B SUR # 20A- 47 -01  BARRIO QUIROGA"/>
    <s v="AV 1 DE MAYO # 71D - 28 SUR "/>
    <s v="CALLE 57 Q SUR 75-95 SUR "/>
    <s v="13.4 KM "/>
    <m/>
    <x v="0"/>
  </r>
  <r>
    <s v="Femenino"/>
    <d v="1954-07-03T00:00:00"/>
    <d v="2023-12-14T10:20:00"/>
    <n v="69.4970700152207"/>
    <s v="De 60 &gt; n años"/>
    <s v="NATURAL"/>
    <m/>
    <s v="JARDINES DEL APOGEO"/>
    <s v="S. CONVENIO COMPLETO"/>
    <s v="SECR-INT-SOCIAL-ADULTO CREMACION"/>
    <s v="OK"/>
    <x v="5"/>
    <s v="CARRERA 32B # 1F - 22"/>
    <s v="CARRERA 8 # 0-29"/>
    <s v="AV 1 DE MAYO # 71D - 28 SUR "/>
    <s v="CALLE 57 Q SUR 75-95 SUR "/>
    <s v="14.2 KM"/>
    <m/>
    <x v="0"/>
  </r>
  <r>
    <s v="Masculino"/>
    <d v="1972-07-27T00:00:00"/>
    <d v="2023-12-11T07:58:00"/>
    <n v="51.409128614916277"/>
    <s v="de 19 a 59 años"/>
    <s v="NO NATURAL"/>
    <m/>
    <s v="JARDINES DEL APOGEO"/>
    <s v="S. DIRECTOS COMPLETOS "/>
    <s v="SECR-INT-SOCIAL-ADULTO INHUMACION"/>
    <s v="OK"/>
    <x v="6"/>
    <s v="CARRERA 7A ESTE # 2C - 26"/>
    <s v="CALLE 7A #12A - 51"/>
    <s v="AV 1 DE MAYO # 71D - 28 SUR "/>
    <s v="CALLE 57 Q SUR 75-95 SUR "/>
    <s v="14.3 KM "/>
    <m/>
    <x v="0"/>
  </r>
  <r>
    <s v="Masculino"/>
    <d v="1971-07-12T00:00:00"/>
    <d v="2023-12-11T00:00:00"/>
    <n v="52.452054794520549"/>
    <s v="de 19 a 59 años"/>
    <s v="NO NATURAL"/>
    <s v="SALA 2"/>
    <s v="JARDINES DEL APOGEO"/>
    <s v="S. CONVENIO COMPLETO"/>
    <s v="SECR-INT-SOCIAL-ADULTO CREMACION"/>
    <s v="OK"/>
    <x v="7"/>
    <s v="CALLE 96 # 92 - 19"/>
    <s v="CALLE 7A #12A - 51"/>
    <s v="AV 1 DE MAYO # 71D - 28 SUR "/>
    <s v="CALLE 57 Q SUR 75-95 SUR "/>
    <s v="14.3 KM "/>
    <m/>
    <x v="0"/>
  </r>
  <r>
    <s v="Femenino"/>
    <d v="1954-11-15T00:00:00"/>
    <d v="2023-12-16T16:46:00"/>
    <n v="69.133420852359208"/>
    <s v="De 60 &gt; n años"/>
    <s v="NATURAL"/>
    <m/>
    <s v="JARDINES DEL APOGEO"/>
    <s v="S. CONVENIO COMPLETO"/>
    <s v="SECR-INT-SOCIAL-ADULTO CREMACION"/>
    <s v="OK"/>
    <x v="6"/>
    <s v="CARRERA 4 BIS B # 31 - 40"/>
    <s v="TRASNVERSAL 5 ESTE # 19 - 50 SUR"/>
    <s v="AV 1 DE MAYO # 71D - 28 SUR "/>
    <s v="CALLE 57 Q SUR 75-95 SUR "/>
    <s v="15.1 KM"/>
    <m/>
    <x v="0"/>
  </r>
  <r>
    <s v="Femenino"/>
    <d v="1947-10-24T00:00:00"/>
    <d v="2023-12-15T00:00:00"/>
    <n v="76.194520547945203"/>
    <s v="De 60 &gt; n años"/>
    <s v="NO NATURAL"/>
    <s v="SALA 9"/>
    <s v="JARDINES DEL APOGEO"/>
    <s v="S. CONVENIO COMPLETO"/>
    <s v="SECR-INT-SOCIAL-ADULTO INHUMACION"/>
    <s v="OK"/>
    <x v="6"/>
    <s v="CARRERA 4 # 3 -22 "/>
    <s v="CALLE 7A #12A - 51"/>
    <s v="AV 1 DE MAYO # 71D - 28 SUR "/>
    <s v="CALLE 57 Q SUR 75-95 SUR "/>
    <s v="14.3 KM "/>
    <m/>
    <x v="0"/>
  </r>
  <r>
    <s v="Masculino"/>
    <d v="1990-01-24T00:00:00"/>
    <d v="2023-11-22T00:00:00"/>
    <n v="33.849315068493148"/>
    <s v="de 19 a 59 años"/>
    <s v="NO NATURAL"/>
    <s v="SALA 2"/>
    <s v="JARDINES DEL APOGEO"/>
    <s v="S. CONVENIO COMPLETO"/>
    <s v="SECR-INT-SOCIAL-ADULTO INHUMACION"/>
    <s v="OK"/>
    <x v="8"/>
    <s v="CARRERA 20A  ESTE # 11 SUR - 43"/>
    <s v="CALLE 7A #12A - 51"/>
    <s v="AV 1 DE MAYO # 71D - 28 SUR "/>
    <s v="CALLE 57 Q SUR 75-95 SUR "/>
    <s v="14.3 KM "/>
    <m/>
    <x v="0"/>
  </r>
  <r>
    <s v="Femenino"/>
    <d v="1951-07-08T00:00:00"/>
    <d v="2023-12-19T01:18:00"/>
    <n v="72.498778538812786"/>
    <s v="De 60 &gt; n años"/>
    <s v="NATURAL"/>
    <m/>
    <s v="OTROS CEMENTERIOS"/>
    <s v="S. CONVENIO COMPLETO"/>
    <s v="SECR-INT-SOCIAL-ADULTO INHUMACION"/>
    <s v="OK"/>
    <x v="9"/>
    <m/>
    <m/>
    <m/>
    <m/>
    <m/>
    <m/>
    <x v="0"/>
  </r>
  <r>
    <s v="Femenino"/>
    <d v="1991-03-16T00:00:00"/>
    <d v="2023-12-17T00:00:00"/>
    <n v="32.778082191780825"/>
    <s v="de 19 a 59 años"/>
    <s v="NO NATURAL"/>
    <s v="SALA 6"/>
    <s v="JARDINES DEL APOGEO"/>
    <s v="S. CONVENIO COMPLETO"/>
    <s v="SECR-INT-SOCIAL-ADULTO INHUMACION"/>
    <s v="OK"/>
    <x v="4"/>
    <s v="CALLE 71 P # SUR # 27 - 02"/>
    <s v="CALLE 7A #12A - 51"/>
    <s v="AV 1 DE MAYO # 71D - 28 SUR "/>
    <s v="CALLE 57 Q SUR 75-95 SUR "/>
    <s v="14.3 KM "/>
    <m/>
    <x v="0"/>
  </r>
  <r>
    <s v="Femenino"/>
    <d v="1938-03-27T00:00:00"/>
    <d v="2023-12-20T21:40:00"/>
    <n v="85.794254185692552"/>
    <s v="De 60 &gt; n años"/>
    <s v="NATURAL"/>
    <s v="SALA 1"/>
    <s v="JARDINES DEL APOGEO"/>
    <s v="S. CONVENIO COMPLETO"/>
    <s v="SECR-INT-SOCIAL-ADULTO CREMACION"/>
    <s v="OK"/>
    <x v="4"/>
    <s v="TRANSVERSAL 48 # 69B SUR - 47"/>
    <s v="TRANSVERSAL 48 # 69B SUR - 47"/>
    <s v="AV 1 DE MAYO # 71D - 28 SUR "/>
    <s v="CALLE 57 Q SUR 75-95 SUR "/>
    <s v="18.0 KM"/>
    <m/>
    <x v="0"/>
  </r>
  <r>
    <s v="Masculino"/>
    <d v="1951-10-15T00:00:00"/>
    <d v="2023-12-21T08:00:00"/>
    <n v="72.233789954337908"/>
    <s v="De 60 &gt; n años"/>
    <s v="NATURAL"/>
    <s v="SALA 10"/>
    <s v="JARDINES DEL APOGEO"/>
    <s v="S. CONVENIO COMPLETO"/>
    <s v="SECR-INT-SOCIAL-ADULTO CREMACION"/>
    <s v="OK"/>
    <x v="3"/>
    <s v="DIAGONAL 32 A BIS B SUR # 12 -77"/>
    <s v="CARERRA 14B #1-45 SUR"/>
    <s v="AV 1 DE MAYO # 71D - 28 SUR "/>
    <s v="CALLE 57 Q SUR 75-95 SUR "/>
    <s v="12.9 KM "/>
    <m/>
    <x v="0"/>
  </r>
  <r>
    <s v="Masculino"/>
    <d v="1978-03-05T00:00:00"/>
    <d v="2023-12-22T05:26:00"/>
    <n v="45.830757229832578"/>
    <s v="de 19 a 59 años"/>
    <s v="NATURAL"/>
    <s v="SALA 1"/>
    <s v="JARDINES DEL APOGEO"/>
    <s v="S. CONVENIO COMPLETO"/>
    <s v="SECR-INT-SOCIAL-ADULTO INHUMACION"/>
    <s v="OK"/>
    <x v="9"/>
    <s v="CALE 47 BIS SUR # 77W - 14"/>
    <s v="AVENIDA 1 DE MAYO # 40B - 54"/>
    <s v="AV 1 DE MAYO # 71D - 28 SUR "/>
    <s v="CALLE 57 Q SUR 75-95 SUR "/>
    <s v="9.9 KM"/>
    <m/>
    <x v="0"/>
  </r>
  <r>
    <s v="Masculino"/>
    <d v="1966-02-01T00:00:00"/>
    <d v="2023-12-18T09:50:00"/>
    <n v="57.916191019786901"/>
    <s v="de 19 a 59 años"/>
    <s v="NO NATURAL"/>
    <m/>
    <s v="JARDINES DEL APOGEO"/>
    <s v="S. CONVENIO COMPLETO"/>
    <s v="SECR-INT-SOCIAL-ADULTO INHUMACION"/>
    <s v="OK"/>
    <x v="1"/>
    <s v="CALLE 92 A SUR # 23 ESTE - 80"/>
    <s v="CALLE 7A #12A - 51"/>
    <s v="AV 1 DE MAYO # 71D - 28 SUR "/>
    <s v="CALLE 57 Q SUR 75-95 SUR "/>
    <s v="14.3 KM "/>
    <m/>
    <x v="0"/>
  </r>
  <r>
    <s v="Femenino"/>
    <d v="1995-10-07T00:00:00"/>
    <d v="2023-12-26T00:00:00"/>
    <n v="28.238356164383561"/>
    <s v="de 19 a 59 años"/>
    <s v="NO NATURAL"/>
    <s v="SALA 1"/>
    <s v="JARDINES DEL APOGEO"/>
    <s v="S. CONVENIO COMPLETO"/>
    <s v="SECR-INT-SOCIAL-ADULTO INHUMACION"/>
    <s v="OK"/>
    <x v="3"/>
    <s v="DIAGONAL 47 SUR # 12A - 01"/>
    <s v="CALLE 7A #12A - 51"/>
    <s v="AV 1 DE MAYO # 71D - 28 SUR "/>
    <s v="CALLE 57 Q SUR 75-95 SUR "/>
    <s v="14.3 KM "/>
    <m/>
    <x v="0"/>
  </r>
  <r>
    <s v="Masculino"/>
    <d v="2023-12-26T00:00:00"/>
    <d v="2023-12-26T05:44:00"/>
    <n v="6.5449010654534403E-4"/>
    <s v="De 0 a 18 años"/>
    <s v="NATURAL"/>
    <m/>
    <s v="JARDINES DEL APOGEO"/>
    <s v="S. CONVENIO COMPLETO"/>
    <s v="SECR-INT-SOCIAL-PARVULOS CREMACION"/>
    <s v="OK"/>
    <x v="3"/>
    <s v="CALLE 49C SUR # 3A - 15"/>
    <s v="Ak. 10 #950"/>
    <s v="AV 1 DE MAYO # 71D - 28 SUR "/>
    <s v="CALLE 57 Q SUR 75-95 SUR "/>
    <s v="15.3 KM"/>
    <m/>
    <x v="0"/>
  </r>
  <r>
    <s v="Masculino"/>
    <d v="1968-05-22T00:00:00"/>
    <d v="2023-12-27T00:00:00"/>
    <n v="55.635616438356166"/>
    <s v="de 19 a 59 años"/>
    <s v="NO NATURAL"/>
    <s v="SALA 7"/>
    <s v="JARDINES DEL APOGEO"/>
    <s v="S. CONVENIO COMPLETO"/>
    <s v="SECR-INT-SOCIAL-ADULTO INHUMACION"/>
    <s v="OK"/>
    <x v="7"/>
    <s v="CARRERA 118 B # 69A - 24"/>
    <s v="CALLE 7A #12A - 51"/>
    <s v="AV 1 DE MAYO # 71D - 28 SUR "/>
    <s v="CALLE 57 Q SUR 75-95 SUR "/>
    <s v="14.3 KM "/>
    <m/>
    <x v="0"/>
  </r>
  <r>
    <s v="Masculino"/>
    <d v="1974-09-12T00:00:00"/>
    <d v="2023-12-29T00:00:00"/>
    <n v="49.328767123287669"/>
    <s v="de 19 a 59 años"/>
    <s v="NATURAL"/>
    <s v="SALA 5"/>
    <s v="JARDINES DEL APOGEO"/>
    <s v="S. DIRECTOS COMPLETOS "/>
    <s v="SECR-INT-SOCIAL-ADULTO INHUMACION"/>
    <s v="OK"/>
    <x v="6"/>
    <s v="CALLE 69 SUR N 18A -  57"/>
    <s v="HOSPITAL TUNAL CARRERA 20 # 47B-35SUR"/>
    <s v="AV 1 DE MAYO # 71D - 28 SUR "/>
    <s v="CALLE 57 Q SUR 75-95 SUR "/>
    <n v="15.6"/>
    <s v="PAYARES PEREZ GABRIEL ALFONSO"/>
    <x v="1"/>
  </r>
  <r>
    <s v="Masculino"/>
    <d v="2023-12-07T00:00:00"/>
    <d v="2023-12-31T00:00:00"/>
    <n v="6.575342465753424E-2"/>
    <s v="De 0 a 18 años"/>
    <s v="EN ESTUDIO"/>
    <m/>
    <s v="JARDINES DEL APOGEO"/>
    <s v="S. CONVENIO COMPLETO"/>
    <s v="SECR-INT-SOCIAL-PARVULO INHUMACION"/>
    <s v="OK"/>
    <x v="9"/>
    <s v="CALLE 79F SUR No.22B- 36"/>
    <s v="MEDICINA LEGAL CALLE 7A # 12A-51"/>
    <s v="AV 1 DE MAYO # 71D - 28 SUR "/>
    <s v="CALLE 57 Q SUR 75-95 SUR "/>
    <n v="14.3"/>
    <s v="PEDRO ANTONIO MOLINA"/>
    <x v="1"/>
  </r>
  <r>
    <s v="Masculino"/>
    <d v="2023-07-01T00:00:00"/>
    <d v="2024-01-03T16:17:00"/>
    <n v="0.51144786910197781"/>
    <s v="De 0 a 18 años"/>
    <s v="EN ESTUDIO"/>
    <s v="SALA 1"/>
    <s v="JARDINES DEL APOGEO"/>
    <s v="S. CONVENIO COMPLETO"/>
    <s v="SECR-INT-SOCIAL-PARVULOS CREMACION"/>
    <s v="OK"/>
    <x v="9"/>
    <s v="CALLE 47A SUR No.78L-03"/>
    <s v="UNIDAD DE SALUD PATIO BONITO"/>
    <s v="AV 1 DE MAYO # 71D - 28 SUR "/>
    <s v="CALLE 57 Q SUR 75-95 SUR "/>
    <n v="13.8"/>
    <s v="LUIS EDUARDO CASAS BERNAL"/>
    <x v="1"/>
  </r>
  <r>
    <s v="Masculino"/>
    <d v="1942-01-01T00:00:00"/>
    <d v="2024-01-08T00:00:00"/>
    <n v="82.07397260273973"/>
    <s v="De 60 &gt; n años"/>
    <s v="NATURAL"/>
    <m/>
    <s v="JARDINES DEL APOGEO"/>
    <s v="S. CONVENIO COMPLETO"/>
    <s v="SECR-INT-SOCIAL-ADULTO CREMACION"/>
    <s v="OK"/>
    <x v="9"/>
    <s v="CARRERA 82 No. 38 SUR -27 AP200"/>
    <s v="CARRERA 82 No. 38 SUR -27 AP200"/>
    <s v="AV 1 DE MAYO # 71D - 28 SUR "/>
    <s v="CALLE 57 Q SUR 75-95 SUR "/>
    <n v="14.4"/>
    <s v="ESPITIA SAENZ OSCAR FREDY"/>
    <x v="1"/>
  </r>
  <r>
    <s v="Masculino"/>
    <d v="1988-04-12T00:00:00"/>
    <d v="2024-01-09T04:40:00"/>
    <n v="35.767656012176559"/>
    <s v="de 19 a 59 años"/>
    <s v="NATURAL"/>
    <s v="SALA 4"/>
    <s v="JARDINES DEL APOGEO"/>
    <s v="S. CONVENIO COMPLETO"/>
    <s v="SECR-INT-SOCIAL-ADULTO CREMACION"/>
    <s v="OK"/>
    <x v="9"/>
    <s v="CARRERA 68I No. 30 SUR - 02"/>
    <s v="HOSPITAL UNIVERSITARIO SAMARITANOCarrera 8 No. 0-29"/>
    <s v="AV 1 DE MAYO # 71D - 28 SUR "/>
    <s v="CALLE 57 Q SUR 75-95 SUR "/>
    <n v="14.2"/>
    <s v="ESPITIA SAENZ OSCAR FREDY"/>
    <x v="1"/>
  </r>
  <r>
    <s v="Femenino"/>
    <d v="1938-06-14T00:00:00"/>
    <d v="2024-01-06T13:30:00"/>
    <n v="85.623458904109583"/>
    <s v="De 60 &gt; n años"/>
    <s v="NATURAL"/>
    <m/>
    <s v="JARDINES DEL APOGEO"/>
    <s v="S. CONVENIO COMPLETO"/>
    <s v="SECR-INT-SOCIAL-ADULTO CREMACION"/>
    <s v="OK"/>
    <x v="6"/>
    <s v="TRANVERSAL 6B ESTE No. 9A - 22"/>
    <s v="HOSPITAL MEISSEN CARRERA. 60G No. 18A - 09 SUR "/>
    <s v="HOSPITAL NUEVO BOSA S32:U33"/>
    <s v="CALLE 57 Q SUR 75-95 SUR "/>
    <n v="13.5"/>
    <s v="ELIAS AMAYA ANDRADE"/>
    <x v="1"/>
  </r>
  <r>
    <s v="Femenino"/>
    <d v="1924-12-31T00:00:00"/>
    <d v="2024-01-10T00:10:00"/>
    <n v="99.093169710806706"/>
    <s v="De 60 &gt; n años"/>
    <s v="NATURAL"/>
    <m/>
    <s v="JARDINES DEL APOGEO"/>
    <s v="S. CONVENIO COMPLETO"/>
    <s v="SECR-INT-SOCIAL-ADULTO CREMACION"/>
    <s v="OK"/>
    <x v="6"/>
    <s v="CARRERA 18P No. 67C SUR -53"/>
    <s v="HOSPITAL MEISSEN CARRERA. 60G No. 18A - 09 SUR "/>
    <s v="AV 1 DE MAYO # 71D -S32:U33 28 SUR "/>
    <s v="CALLE 57 Q SUR 75-95 SUR "/>
    <n v="13.5"/>
    <s v="ELIAS AMAYA ANDRADE"/>
    <x v="1"/>
  </r>
  <r>
    <s v="Masculino"/>
    <d v="2024-01-09T00:00:00"/>
    <d v="2024-01-09T00:00:00"/>
    <n v="0"/>
    <s v="De 0 a 18 años"/>
    <s v="EN ESTUDIO"/>
    <m/>
    <s v="JARDINES DEL APOGEO"/>
    <s v="S. CONVENIO COMPLETO"/>
    <s v="SECR-INT-SOCIAL-PARVULOS CREMACION"/>
    <s v="OK"/>
    <x v="6"/>
    <s v="CARRERA 86 A No.42G SUR- 54"/>
    <s v="HOSPITAL NUEVO BOSA CALLE. 73 SUR CARRERA 103"/>
    <s v="AV 1 DE MAYO # 71D -S32:U33 28 SUR "/>
    <s v="CALLE 57 Q SUR 75-95 SUR "/>
    <n v="17.8"/>
    <s v="PAYARES PEREZ GABRIEL ALFONSO"/>
    <x v="1"/>
  </r>
  <r>
    <s v="Masculino"/>
    <d v="1977-01-18T00:00:00"/>
    <d v="2024-01-09T00:00:00"/>
    <n v="47.005479452054793"/>
    <s v="de 19 a 59 años"/>
    <s v="NO NATURAL"/>
    <m/>
    <s v="JARDINES DEL APOGEO"/>
    <s v="S. CONVENIO COMPLETO"/>
    <s v="SECR-INT-SOCIAL-ADULTO INHUMACION"/>
    <s v="OK"/>
    <x v="6"/>
    <s v="CALLE 77 SUR No. 73G - 09"/>
    <s v="MEDICINA LEGAL CALLE 7A # 12A-51"/>
    <s v="AV 1 DE MAYO # 71D - 28 SUR "/>
    <s v="CALLE 57 Q SUR 75-95 SUR "/>
    <n v="14.3"/>
    <s v="DANIEL FIGUEREDO CARDENAS"/>
    <x v="1"/>
  </r>
  <r>
    <s v="Femenino"/>
    <d v="2023-06-26T00:00:00"/>
    <d v="2024-01-11T02:10:00"/>
    <n v="0.54545281582953697"/>
    <s v="De 0 a 18 años"/>
    <s v="EN ESTUDIO"/>
    <m/>
    <s v="JARDINES DEL APOGEO"/>
    <s v="S. CONVENIO COMPLETO"/>
    <s v="SECR-INT-SOCIAL-PARVULOS CREMACION"/>
    <s v="OK"/>
    <x v="3"/>
    <s v="CALLE 71B No. 18J SUR -76"/>
    <s v="HOSPITAL MISERICORDIA CARRERA. 17 #2 -17"/>
    <s v="AV 1 DE MAYO # 71D - 28 SUR "/>
    <s v="CALLE 57 Q SUR 75-95 SUR "/>
    <n v="13.6"/>
    <s v="LUIS EDUARDO CASAS BERNAL"/>
    <x v="1"/>
  </r>
  <r>
    <s v="Femenino"/>
    <d v="1955-05-11T00:00:00"/>
    <d v="2024-01-08T00:00:00"/>
    <n v="68.709589041095896"/>
    <s v="De 60 &gt; n años"/>
    <s v="NO NATURAL"/>
    <s v="SALA 5"/>
    <s v="JARDINES DEL APOGEO"/>
    <s v="S. CONVENIO COMPLETO"/>
    <s v="SECR-INT-SOCIAL-ADULTO CREMACION"/>
    <s v="OK"/>
    <x v="9"/>
    <s v="CALLE 24 SUR No. 51A- 18"/>
    <s v="MEDICINA LEGAL CALLE 7A # 12A-51"/>
    <s v="AV 1 DE MAYO # 71D - 28 SUR "/>
    <s v="CALLE 57 Q SUR 75-95 SUR "/>
    <n v="14.3"/>
    <s v="ESPITIA SAENZ OSCAR FREDY"/>
    <x v="1"/>
  </r>
  <r>
    <s v="Masculino"/>
    <d v="1963-05-10T00:00:00"/>
    <d v="2024-01-09T00:00:00"/>
    <n v="60.709589041095889"/>
    <s v="De 60 &gt; n años"/>
    <s v="NO NATURAL"/>
    <s v="SALA 2 PARQUE"/>
    <s v="JARDINES DEL APOGEO"/>
    <s v="S. CONVENIO COMPLETO"/>
    <s v="SECR-INT-SOCIAL-ADULTO INHUMACION"/>
    <s v="OK"/>
    <x v="2"/>
    <s v="CARRERA 79D No. 58G SUR -27"/>
    <s v="MEDICINA LEGAL CALLE 7A # 12A-51"/>
    <s v="AV 1 DE MAYO # 71D - 28 SUR "/>
    <s v="CALLE 57 Q SUR 75-95 SUR "/>
    <n v="14.3"/>
    <s v="ESPITIA SAENZ OSCAR FREDY"/>
    <x v="1"/>
  </r>
  <r>
    <s v="Masculino"/>
    <d v="2024-01-12T00:00:00"/>
    <d v="2024-01-12T00:30:00"/>
    <n v="5.7077625577420963E-5"/>
    <s v="De 0 a 18 años"/>
    <s v="EN ESTUDIO"/>
    <m/>
    <s v="JARDINES DEL APOGEO"/>
    <s v="S. CONVENIO COMPLETO"/>
    <s v="SECR-INT-SOCIAL-PARVULOS CREMACION"/>
    <s v="OK"/>
    <x v="1"/>
    <s v="CARRERA 2F No. 48R SUR PL 3"/>
    <s v="HOSPITAL LA VICTORIA CALLE. 31F SUR #1 ESTE45"/>
    <s v="AV 1 DE MAYO # 71D - 28 SUR "/>
    <s v="CALLE 57 Q SUR 75-95 SUR "/>
    <n v="15.3"/>
    <s v="PAYARES PEREZ GABRIEL ALFONSO"/>
    <x v="1"/>
  </r>
  <r>
    <s v="Femenino"/>
    <d v="1943-05-23T00:00:00"/>
    <d v="2024-01-14T07:20:00"/>
    <n v="80.702207001522069"/>
    <s v="De 60 &gt; n años"/>
    <s v="NATURAL"/>
    <m/>
    <s v="JARDINES DEL APOGEO"/>
    <s v="S. CONVENIO COMPLETO"/>
    <s v="SECR-INT-SOCIAL-ADULTO CREMACION"/>
    <s v="OK"/>
    <x v="9"/>
    <s v="CARRERA 14 No. 15-88 APTO 302"/>
    <s v="HOSPITAL MEISSEN CARRERA. 60G No. 18A - 09 SUR "/>
    <s v="AV 1 DE MAYO # 71D - 28 SUR "/>
    <s v="CALLE 57 Q SUR 75-95 SUR "/>
    <n v="13.5"/>
    <s v="PAYARES PEREZ GABRIEL ALFONSO"/>
    <x v="1"/>
  </r>
  <r>
    <s v="Masculino"/>
    <d v="1976-12-03T00:00:00"/>
    <d v="2024-01-14T00:00:00"/>
    <n v="47.145205479452052"/>
    <s v="de 19 a 59 años"/>
    <s v="NO NATURAL"/>
    <s v="SALA 10"/>
    <s v="JARDINES DEL APOGEO"/>
    <s v="S. DIRECTOS COMPLETOS "/>
    <s v="SECR-INT-SOCIAL-ADULTO INHUMACION"/>
    <s v="OK"/>
    <x v="3"/>
    <s v="CARRERA 14G No. 94 SUR -12"/>
    <s v="MEDICINA LEGAL CALLE 7A # 12A-51"/>
    <s v="AV 1 DE MAYO # 71D - 28 SUR "/>
    <s v="CALLE 57 Q SUR 75-95 SUR "/>
    <n v="14.3"/>
    <s v="ELIAS AMAYA ANDRADE"/>
    <x v="1"/>
  </r>
  <r>
    <s v="Femenino"/>
    <d v="1982-07-25T00:00:00"/>
    <d v="2024-01-17T16:00:00"/>
    <n v="41.511415525114145"/>
    <s v="de 19 a 59 años"/>
    <s v="NATURAL"/>
    <s v="SALA 5"/>
    <s v="JARDINES DEL APOGEO"/>
    <s v="S. DIRECTOS COMPLETOS "/>
    <s v="SECR-INT-SOCIAL-ADULTO CREMACION"/>
    <s v="OK"/>
    <x v="9"/>
    <s v="CALLE 63 BIS No. 3 ESTE - 55"/>
    <s v="CARDIOVASCULAR SOACHA CARRERA 1 Este #31 - 58"/>
    <s v="AV 1 DE MAYO # 71D - 28 SUR "/>
    <s v="CALLE 57 Q SUR 75-95 SUR "/>
    <n v="12.8"/>
    <s v="CORREA QUINTERO BRIAM STEVEN"/>
    <x v="1"/>
  </r>
  <r>
    <s v="Masculino"/>
    <d v="2022-05-07T00:00:00"/>
    <d v="2024-01-14T20:35:00"/>
    <n v="1.692760654490111"/>
    <s v="De 0 a 18 años"/>
    <s v="EN ESTUDIO"/>
    <m/>
    <s v="JARDINES DEL APOGEO"/>
    <s v="S. CONVENIO COMPLETO"/>
    <s v="SECR-INT-SOCIAL-PARVULO INHUMACION"/>
    <s v="OK"/>
    <x v="9"/>
    <s v="PARQUE NACIONAL ENRIQUE HERRERA"/>
    <s v="MEDICINA LEGAL CALLE 7A # 12A-51"/>
    <s v="AV 1 DE MAYO # 71D - 28 SUR "/>
    <s v="CALLE 57 Q SUR 75-95 SUR "/>
    <n v="14.3"/>
    <s v="ENRIQUE LOPEZ"/>
    <x v="1"/>
  </r>
  <r>
    <s v="Femenino"/>
    <d v="1963-11-05T00:00:00"/>
    <d v="2024-01-18T14:00:00"/>
    <n v="60.245433789954348"/>
    <s v="De 60 &gt; n años"/>
    <s v="NATURAL"/>
    <m/>
    <s v="JARDINES DEL APOGEO"/>
    <s v="S. CONVENIO COMPLETO"/>
    <s v="SECR-INT-SOCIAL-ADULTO CREMACION"/>
    <s v="OK"/>
    <x v="7"/>
    <s v="CALLE 86 N 95D - 83"/>
    <s v="CALLE 86 N 95D - 83"/>
    <s v="AV 1 DE MAYO # 71D - 28 SUR "/>
    <s v="CALLE 57 Q SUR 75-95 SUR "/>
    <n v="22.6"/>
    <s v="PAYARES PEREZ GABRIEL ALFONSO"/>
    <x v="1"/>
  </r>
  <r>
    <s v="Masculino"/>
    <d v="1966-06-01T00:00:00"/>
    <d v="2024-01-17T20:20:00"/>
    <n v="57.670814307458137"/>
    <s v="de 19 a 59 años"/>
    <s v="NATURAL"/>
    <m/>
    <s v="JARDINES DEL APOGEO"/>
    <s v="S. CONVENIO COMPLETO"/>
    <s v="SECR-INT-SOCIAL-ADULTO CREMACION"/>
    <s v="OK"/>
    <x v="10"/>
    <s v="CHOACHI"/>
    <s v="HOSPITAL LA VICTORIA CALLE. 31F SUR #1 ESTE45"/>
    <s v="AV 1 DE MAYO # 71D - 28 SUR "/>
    <s v="CALLE 57 Q SUR 75-95 SUR "/>
    <n v="15.3"/>
    <s v="PEDRO ANTONIO MOLINA"/>
    <x v="1"/>
  </r>
  <r>
    <s v="Masculino"/>
    <d v="1998-04-14T00:00:00"/>
    <d v="2024-01-17T00:00:00"/>
    <n v="25.778082191780822"/>
    <s v="de 19 a 59 años"/>
    <s v="NO NATURAL"/>
    <s v="SALA 1"/>
    <s v="JARDINES DEL APOGEO"/>
    <s v="S. CONVENIO COMPLETO"/>
    <s v="SECR-INT-SOCIAL-ADULTO INHUMACION"/>
    <s v="OK"/>
    <x v="3"/>
    <s v="CARRERA 51BIS D No.49 B BIS SUR 107"/>
    <s v="MEDICINA LEGAL CALLE 7A # 12A-51"/>
    <s v="AV 1 DE MAYO # 71D - 28 SUR "/>
    <s v="CALLE 57 Q SUR 75-95 SUR "/>
    <n v="14.3"/>
    <s v="CORREA QUINTERO BRIAM STEVEN"/>
    <x v="1"/>
  </r>
  <r>
    <s v="Femenino"/>
    <d v="1941-06-01T00:00:00"/>
    <d v="2024-01-21T00:00:00"/>
    <n v="82.69589041095891"/>
    <s v="De 60 &gt; n años"/>
    <s v="NATURAL"/>
    <s v="SALA 9"/>
    <s v="JARDINES DEL APOGEO"/>
    <s v="S. CONVENIO COMPLETO"/>
    <s v="SECR-INT-SOCIAL-ADULTO INHUMACION"/>
    <s v="OK"/>
    <x v="4"/>
    <s v="CALLE 69 A SUR No. 18B -63"/>
    <s v="HOSPITAL TUNAL CARRERA 20 # 47B-35SUR"/>
    <s v="AV 1 DE MAYO # 71D - 28 SUR "/>
    <s v="CALLE 57 Q SUR 75-95 SUR "/>
    <n v="15.6"/>
    <s v="LUIS EDUARDO CASAS BERNAL"/>
    <x v="1"/>
  </r>
  <r>
    <s v="Masculino"/>
    <d v="1966-10-15T00:00:00"/>
    <d v="2024-01-18T00:00:00"/>
    <n v="57.298630136986304"/>
    <s v="de 19 a 59 años"/>
    <s v="NO NATURAL"/>
    <s v="SALA 2"/>
    <s v="JARDINES DEL APOGEO"/>
    <s v="S. CONVENIO COMPLETO"/>
    <s v="SECR-INT-SOCIAL-ADULTO INHUMACION"/>
    <s v="OK"/>
    <x v="1"/>
    <s v="CALLE 138 SUR No. 14I-58"/>
    <s v="MEDICINA LEGAL CALLE 7A # 12A-51"/>
    <s v="AV 1 DE MAYO # 71D - 28 SUR "/>
    <s v="CALLE 57 Q SUR 75-95 SUR "/>
    <n v="14.3"/>
    <s v="PEDRO ANTONIO MOLINA"/>
    <x v="1"/>
  </r>
  <r>
    <s v="Masculino"/>
    <d v="1992-09-01T00:00:00"/>
    <d v="2023-12-23T00:00:00"/>
    <n v="31.328767123287673"/>
    <s v="de 19 a 59 años"/>
    <s v="NO NATURAL"/>
    <m/>
    <s v="JARDINES DEL APOGEO"/>
    <s v="S. CONVENIO COMPLETO"/>
    <s v="SECR-INT-SOCIAL-ADULTO INHUMACION"/>
    <s v="OK"/>
    <x v="1"/>
    <s v="CALLE 111 BIS SUR No.4 - 38"/>
    <s v="MEDICINA LEGAL CALLE 7A # 12A-51"/>
    <s v="AV 1 DE MAYO # 71D - 28 SUR "/>
    <s v="CALLE 57 Q SUR 75-95 SUR "/>
    <n v="14.3"/>
    <s v="PEDRO ANTONIO MOLINA"/>
    <x v="1"/>
  </r>
  <r>
    <s v="Masculino"/>
    <d v="1971-03-17T00:00:00"/>
    <d v="2024-01-15T00:00:00"/>
    <n v="52.868493150684934"/>
    <s v="de 19 a 59 años"/>
    <s v="NO NATURAL"/>
    <m/>
    <s v="JARDINES DEL APOGEO"/>
    <s v="S. CONVENIO COMPLETO"/>
    <s v="SECR-INT-SOCIAL-ADULTO INHUMACION"/>
    <s v="OK"/>
    <x v="9"/>
    <s v="CARRERA 80 J No. 43 SUR - 21"/>
    <s v="MEDICINA LEGAL CALLE 7A # 12A-51"/>
    <s v="AV 1 DE MAYO # 71D - 28 SUR "/>
    <s v="CALLE 57 Q SUR 75-95 SUR "/>
    <n v="14.3"/>
    <s v="PEDRO ANTONIO MOLINA"/>
    <x v="1"/>
  </r>
  <r>
    <s v="Masculino"/>
    <d v="1995-04-10T00:00:00"/>
    <d v="2024-01-22T00:00:00"/>
    <n v="28.805479452054794"/>
    <s v="de 19 a 59 años"/>
    <s v="NO NATURAL"/>
    <s v="SALA 4"/>
    <s v="JARDINES DEL APOGEO"/>
    <s v="S. CONVENIO COMPLETO"/>
    <s v="SECR-INT-SOCIAL-ADULTO INHUMACION"/>
    <s v="OK"/>
    <x v="11"/>
    <s v="DIAGONAL 47 SUR # 52 A - 68"/>
    <s v="MEDICINA LEGAL CALLE 7A # 12A-51"/>
    <s v="AV 1 DE MAYO # 71D - 28 SUR "/>
    <s v="CALLE 57 Q SUR 75-95 SUR "/>
    <n v="14.3"/>
    <s v="PAYARES PEREZ GABRIEL ALFONSO"/>
    <x v="1"/>
  </r>
  <r>
    <s v="Masculino"/>
    <d v="1992-10-04T00:00:00"/>
    <d v="2024-01-22T19:15:00"/>
    <n v="31.322745433789962"/>
    <s v="de 19 a 59 años"/>
    <s v="NO NATURAL"/>
    <m/>
    <s v="JARDINES DEL APOGEO"/>
    <s v="S. CONVENIO COMPLETO"/>
    <s v="SECR-INT-SOCIAL-ADULTO INHUMACION"/>
    <s v="OK"/>
    <x v="12"/>
    <s v="CARRERA 14 N 22-08 APTO 402"/>
    <s v="MEDICINA LEGAL CALLE 7A # 12A-51"/>
    <s v="AV 1 DE MAYO # 71D - 28 SUR "/>
    <s v="CALLE 57 Q SUR 75-95 SUR "/>
    <n v="14.3"/>
    <s v="CORREA QUINTERO BRIAM STEVEN"/>
    <x v="1"/>
  </r>
  <r>
    <s v="Masculino"/>
    <d v="1974-04-03T00:00:00"/>
    <d v="2023-12-06T00:00:00"/>
    <n v="49.709589041095889"/>
    <s v="de 19 a 59 años"/>
    <s v="NO NATURAL"/>
    <s v="SALA 2"/>
    <s v="JARDINES DEL APOGEO"/>
    <s v="S. CONVENIO COMPLETO"/>
    <s v="SECR-INT-SOCIAL-ADULTO CREMACION"/>
    <s v="OK"/>
    <x v="13"/>
    <s v="CARRERA 28 N 66-14"/>
    <s v="MEDICINA LEGAL CALLE 7A # 12A-51"/>
    <s v="AV 1 DE MAYO # 71D - 28 SUR "/>
    <s v="CALLE 57 Q SUR 75-95 SUR "/>
    <n v="14.3"/>
    <s v="PEDRO ANTONIO MOLINA"/>
    <x v="1"/>
  </r>
  <r>
    <s v="Femenino"/>
    <d v="1959-05-27T00:00:00"/>
    <d v="2024-01-25T15:15:00"/>
    <n v="64.711329908675793"/>
    <s v="De 60 &gt; n años"/>
    <s v="NATURAL"/>
    <s v="SALA 9"/>
    <s v="JARDINES DEL APOGEO"/>
    <s v="S. CONVENIO COMPLETO"/>
    <s v="SECR-INT-SOCIAL-ADULTO INHUMACION"/>
    <s v="OK"/>
    <x v="4"/>
    <s v="CALLE 67A BIS A SUR N 4B - 19"/>
    <s v="HOSPITAL TUNAL CARRERA 20 # 47B-35SUR"/>
    <s v="AV 1 DE MAYO # 71D - 28 SUR "/>
    <s v="CALLE 57 Q SUR 75-95 SUR "/>
    <n v="15.6"/>
    <s v="DANIEL FIGUEREDO CARDENAS"/>
    <x v="1"/>
  </r>
  <r>
    <s v="Masculino"/>
    <d v="1946-09-21T00:00:00"/>
    <d v="2024-01-25T00:00:00"/>
    <n v="77.397260273972606"/>
    <s v="De 60 &gt; n años"/>
    <s v="NO NATURAL"/>
    <s v="SALA 6"/>
    <s v="JARDINES DEL APOGEO"/>
    <s v="S. DIRECTOS COMPLETOS "/>
    <s v="SECR-INT-SOCIAL-ADULTO INHUMACION"/>
    <s v="OK"/>
    <x v="1"/>
    <s v="CARRERA 5 A ESTE N 9A -51"/>
    <s v="MEDICINA LEGAL CALLE 7A # 12A-51"/>
    <s v="AV 1 DE MAYO # 71D - 28 SUR "/>
    <s v="CALLE 57 Q SUR 75-95 SUR "/>
    <n v="14.3"/>
    <s v="ESPITIA SAENZ OSCAR FREDY"/>
    <x v="1"/>
  </r>
  <r>
    <s v="Masculino"/>
    <d v="1936-11-11T00:00:00"/>
    <d v="2024-01-29T18:00:00"/>
    <n v="87.276027397260279"/>
    <s v="De 60 &gt; n años"/>
    <s v="NATURAL"/>
    <s v="SALA 4"/>
    <s v="JARDINES DEL APOGEO"/>
    <s v="S. CONVENIO COMPLETO"/>
    <s v="SECR-INT-SOCIAL-ADULTO INHUMACION"/>
    <s v="OK"/>
    <x v="4"/>
    <s v="CALLE 63SUR N 72-62"/>
    <s v="CALLE 63SUR N 72-62"/>
    <s v="AV 1 DE MAYO # 71D - 28 SUR "/>
    <s v="CALLE 57 Q SUR 75-95 SUR "/>
    <n v="13.7"/>
    <s v="PEDRO ANTONIO MOLINA"/>
    <x v="1"/>
  </r>
  <r>
    <s v="Masculino"/>
    <d v="2006-08-18T00:00:00"/>
    <d v="2024-01-31T00:00:00"/>
    <n v="17.465753424657535"/>
    <s v="De 0 a 18 años"/>
    <s v="NO NATURAL"/>
    <s v="SALA 6"/>
    <s v="JARDINES DEL APOGEO"/>
    <s v="S. CONVENIO COMPLETO"/>
    <s v="SECR-INT-SOCIAL-ADULTO INHUMACION"/>
    <s v="OK"/>
    <x v="4"/>
    <s v="CRA 94 # 69 SUR -42"/>
    <s v="CLL 7A # 12 A -51"/>
    <s v="AV 1 DE MAYO # 71D -28 SUR "/>
    <s v="CALLE 57Q # 75-95 SUR "/>
    <n v="14.3"/>
    <s v="DANIEL FIGUEREDO CARDENAS"/>
    <x v="2"/>
  </r>
  <r>
    <s v="Masculino"/>
    <d v="1933-06-13T00:00:00"/>
    <d v="2024-02-02T05:00:00"/>
    <n v="90.701940639269409"/>
    <s v="De 60 &gt; n años"/>
    <s v="NATURAL"/>
    <s v="SALA 5"/>
    <s v="JARDINES DEL APOGEO"/>
    <s v="S. DIRECTO SECR-INT-SOCIAL"/>
    <s v="SECR-INT-SOCIAL-ADULTO CREMACION"/>
    <s v="OK"/>
    <x v="6"/>
    <s v="CRA 86D # 49A -17 SUR "/>
    <s v="Cra 20 #42 Sur47"/>
    <s v="AV 1 DE MAYO # 71D -28 SUR "/>
    <s v="CALLE 57Q # 75-95 SUR "/>
    <n v="13.1"/>
    <s v="DANIEL FIGUEREDO CARDENAS"/>
    <x v="2"/>
  </r>
  <r>
    <s v="Masculino"/>
    <d v="1958-07-15T00:00:00"/>
    <d v="2024-02-01T19:26:00"/>
    <n v="65.596738964992383"/>
    <s v="De 60 &gt; n años"/>
    <s v="NATURAL"/>
    <s v="SALA 2"/>
    <s v="JARDINES DEL APOGEO"/>
    <s v="S. DIRECTO SECR-INT-SOCIAL"/>
    <s v="SECR-INT-SOCIAL-ADULTO CREMACION"/>
    <s v="OK"/>
    <x v="6"/>
    <s v="CRA 16A # 64-56 SUR "/>
    <s v="Cl. 24 #29-45"/>
    <s v="AV 1 DE MAYO # 71D -28 SUR "/>
    <s v="CALLE 57Q # 75-95 SUR "/>
    <n v="15.6"/>
    <s v="PEDRO ANTONIO MOLINA"/>
    <x v="2"/>
  </r>
  <r>
    <s v="Masculino"/>
    <d v="1957-03-10T00:00:00"/>
    <d v="2024-02-03T00:00:00"/>
    <n v="66.947945205479456"/>
    <s v="De 60 &gt; n años"/>
    <s v="NATURAL"/>
    <s v="SALA 5"/>
    <s v="JARDINES DEL APOGEO"/>
    <s v="S. DIRECTO SECR-INT-SOCIAL"/>
    <s v="SECR-INT-SOCIAL-ADULTO CREMACION"/>
    <s v="OK"/>
    <x v="14"/>
    <s v="CLL 18 # 7-15"/>
    <s v="CLL 7A # 12 A -51"/>
    <s v="AV 1 DE MAYO # 71D -28 SUR "/>
    <s v="CALLE 57Q # 75-95 SUR "/>
    <n v="14.3"/>
    <s v="LUIS EDUARDO CASAS BERNAL"/>
    <x v="2"/>
  </r>
  <r>
    <s v="Femenino"/>
    <d v="1987-10-16T00:00:00"/>
    <d v="2024-02-03T15:27:00"/>
    <n v="36.327791095890419"/>
    <s v="de 19 a 59 años"/>
    <s v="NATURAL"/>
    <s v="SALA 6"/>
    <s v="JARDINES DEL APOGEO"/>
    <s v="S. CONVENIO COMPLETO"/>
    <s v="SECR-INT-SOCIAL-ADULTO INHUMACION"/>
    <s v="OK"/>
    <x v="9"/>
    <s v="CRA 14 # 1B -75 SUR "/>
    <s v="14 B # 1-45 SUR"/>
    <s v="AV 1 DE MAYO # 71D -28 SUR "/>
    <s v="CALLE 57Q # 75-95 SUR "/>
    <n v="12.9"/>
    <s v="ELIAS AMAYA ANDRADE"/>
    <x v="2"/>
  </r>
  <r>
    <s v="Femenino"/>
    <d v="1976-03-10T00:00:00"/>
    <d v="2024-02-02T13:30:00"/>
    <n v="47.93304794520548"/>
    <s v="de 19 a 59 años"/>
    <s v="NATURAL"/>
    <s v="SALA 9"/>
    <s v="JARDINES DEL APOGEO"/>
    <s v="S. CONVENIO COMPLETO"/>
    <s v="SECR-INT-SOCIAL-ADULTO CREMACION"/>
    <s v="OK"/>
    <x v="12"/>
    <s v="CLL 17 # 18-45"/>
    <s v="Cra. 14b #1-45"/>
    <s v="AV 1 DE MAYO # 71D -28 SUR "/>
    <s v="CALLE 57Q # 75-95 SUR "/>
    <n v="13"/>
    <s v="PAYARES PEREZ GABRIEL ALFONSO"/>
    <x v="2"/>
  </r>
  <r>
    <s v="Masculino"/>
    <d v="2004-02-06T00:00:00"/>
    <d v="2024-02-02T00:00:00"/>
    <n v="20.002739726027396"/>
    <s v="de 19 a 59 años"/>
    <s v="NO NATURAL"/>
    <m/>
    <s v="JARDINES DEL APOGEO"/>
    <s v="S. DIRECTO SECR-INT-SOCIAL"/>
    <s v="SECR-INT-SOCIAL-ADULTO INHUMACION"/>
    <s v="OK"/>
    <x v="13"/>
    <s v="CRA 28B#64-35"/>
    <s v="CLL 7A # 12 A -51"/>
    <s v="AV 1 DE MAYO # 71D -28 SUR "/>
    <s v="CALLE 57Q # 75-95 SUR "/>
    <n v="14.3"/>
    <s v="PEDRO ANTONIO MOLINA"/>
    <x v="2"/>
  </r>
  <r>
    <s v="Masculino"/>
    <d v="1982-01-16T00:00:00"/>
    <d v="2024-01-31T00:00:00"/>
    <n v="42.06849315068493"/>
    <s v="de 19 a 59 años"/>
    <s v="NO NATURAL"/>
    <m/>
    <s v="JARDINES DEL APOGEO"/>
    <s v="S. DIRECTO SECR-INT-SOCIAL"/>
    <s v="SECR-INT-SOCIAL-ADULTO INHUMACION"/>
    <s v="OK"/>
    <x v="13"/>
    <s v="CRA 28B#64-35"/>
    <s v="CLL 7A # 12 A -51"/>
    <s v="AV 1 DE MAYO # 71D -28 SUR "/>
    <s v="CALLE 57Q # 75-95 SUR "/>
    <n v="14.3"/>
    <s v="PEDRO ANTONIO MOLINA"/>
    <x v="2"/>
  </r>
  <r>
    <s v="Femenino"/>
    <d v="1944-11-07T00:00:00"/>
    <d v="2024-02-05T10:00:00"/>
    <n v="79.299771689497703"/>
    <s v="De 60 &gt; n años"/>
    <s v="NATURAL"/>
    <m/>
    <s v="JARDINES DEL APOGEO"/>
    <s v="S. DIRECTO SECR-INT-SOCIAL"/>
    <s v="SECR-INT-SOCIAL-ADULTO INHUMACION"/>
    <s v="OK"/>
    <x v="14"/>
    <s v="DG 59#20-22"/>
    <s v="Cra. 14b #1-45"/>
    <s v="AV 1 DE MAYO # 71D -28 SUR "/>
    <s v="CALLE 57Q # 75-95 SUR "/>
    <n v="13"/>
    <s v="PAYARES PEREZ GABRIEL ALFONSO"/>
    <x v="2"/>
  </r>
  <r>
    <s v="Femenino"/>
    <d v="1961-01-30T00:00:00"/>
    <d v="2024-02-07T00:05:00"/>
    <n v="63.063023211567725"/>
    <s v="De 60 &gt; n años"/>
    <s v="NATURAL"/>
    <s v="SALA 2"/>
    <s v="JARDINES DEL APOGEO"/>
    <s v="S. CONVENIO COMPLETO"/>
    <s v="SECR-INT-SOCIAL-ADULTO CREMACION"/>
    <s v="OK"/>
    <x v="15"/>
    <s v="CRA 56# 9-17"/>
    <s v="Dg. 69r Sur #18 06"/>
    <s v="AV 1 DE MAYO # 71D -28 SUR "/>
    <s v="CALLE 57Q # 75-95 SUR "/>
    <n v="16.899999999999999"/>
    <s v="ESPITIA SAENZ OSCAR FREDY"/>
    <x v="2"/>
  </r>
  <r>
    <s v="Masculino"/>
    <d v="1989-08-20T00:00:00"/>
    <d v="2024-02-02T21:58:00"/>
    <n v="34.479219939117201"/>
    <s v="de 19 a 59 años"/>
    <s v="NO NATURAL"/>
    <s v="SALA 5"/>
    <s v="JARDINES DEL APOGEO"/>
    <s v="S. CONVENIO COMPLETO"/>
    <s v="SECR-INT-SOCIAL-ADULTO INHUMACION"/>
    <s v="OK"/>
    <x v="9"/>
    <s v="DG54 SUR # 87G-03"/>
    <s v="CLL 7A # 12 A -51"/>
    <s v="AV 1 DE MAYO # 71D -28 SUR "/>
    <s v="CALLE 57Q # 75-95 SUR "/>
    <n v="14.3"/>
    <s v="BRYAN ALEXANDER CELY"/>
    <x v="2"/>
  </r>
  <r>
    <s v="Masculino"/>
    <d v="1997-09-17T00:00:00"/>
    <d v="2024-02-05T00:00:00"/>
    <n v="26.402739726027399"/>
    <s v="de 19 a 59 años"/>
    <s v="NO NATURAL"/>
    <s v="SALA 2"/>
    <s v="JARDINES DEL APOGEO"/>
    <s v="S. DIRECTO SECR-INT-SOCIAL"/>
    <s v="SECR-INT-SOCIAL-ADULTO INHUMACION"/>
    <s v="OK"/>
    <x v="15"/>
    <s v="CRA 95A # 135A -40"/>
    <s v="CLL 7A # 12 A -51"/>
    <s v="AV 1 DE MAYO # 71D -28 SUR "/>
    <s v="CALLE 57Q # 75-95 SUR "/>
    <n v="14.3"/>
    <s v="DANIEL FIGUEREDO CARDENAS"/>
    <x v="2"/>
  </r>
  <r>
    <s v="Masculino"/>
    <d v="1935-11-09T00:00:00"/>
    <d v="2022-02-08T05:45:00"/>
    <n v="86.310245433789959"/>
    <s v="De 60 &gt; n años"/>
    <s v="NATURAL"/>
    <s v="SALA 5"/>
    <s v="JARDINES DEL APOGEO"/>
    <s v="S. DIRECTO SECR-INT-SOCIAL"/>
    <s v="SECR-INT-SOCIAL-ADULTO INHUMACION"/>
    <s v="OK"/>
    <x v="9"/>
    <s v="CLL 138A SUR #14-60"/>
    <s v=" Cra 20 #42 Sur47"/>
    <s v="AV 1 DE MAYO # 71D -28 SUR "/>
    <s v="CALLE 57Q # 75-95 SUR "/>
    <n v="13.1"/>
    <s v="BRYAN ALEXANDER CELY"/>
    <x v="2"/>
  </r>
  <r>
    <s v="Masculino"/>
    <d v="1962-06-10T00:00:00"/>
    <d v="2024-02-07T20:20:00"/>
    <n v="61.706430745814302"/>
    <s v="De 60 &gt; n años"/>
    <s v="NATURAL"/>
    <s v="SALA 4"/>
    <s v="JARDINES DEL APOGEO"/>
    <s v="S. DIRECTO SECR-INT-SOCIAL"/>
    <s v="SECR-INT-SOCIAL-ADULTO CREMACION"/>
    <s v="OK"/>
    <x v="7"/>
    <s v="CRA 87B SUR # 48-17"/>
    <s v="Dg. 69r Sur #18 06"/>
    <s v="AV 1 DE MAYO # 71D -28 SUR "/>
    <s v="CALLE 57Q # 75-95 SUR "/>
    <n v="16.899999999999999"/>
    <s v="WILLIAM LOZANO"/>
    <x v="2"/>
  </r>
  <r>
    <s v="Masculino"/>
    <d v="1987-11-14T00:00:00"/>
    <d v="2024-02-06T12:50:00"/>
    <n v="36.256259512937589"/>
    <s v="de 19 a 59 años"/>
    <s v="NO NATURAL"/>
    <s v="SALA 9"/>
    <s v="JARDINES DEL APOGEO"/>
    <s v="S. DIRECTO SECR-INT-SOCIAL"/>
    <s v="SECR-INT-SOCIAL-ADULTO INHUMACION"/>
    <s v="OK"/>
    <x v="9"/>
    <s v="CRA 87D # 3-11"/>
    <s v="CLL 7A # 12 A -51"/>
    <s v="AV 1 DE MAYO # 71D -28 SUR "/>
    <s v="CALLE 57Q # 75-95 SUR "/>
    <n v="14.3"/>
    <s v="ESPITIA SAENZ OSCAR FREDY"/>
    <x v="2"/>
  </r>
  <r>
    <s v="Masculino"/>
    <d v="1943-10-08T00:00:00"/>
    <d v="2024-02-08T10:00:00"/>
    <n v="80.392922374429219"/>
    <s v="De 60 &gt; n años"/>
    <s v="NATURAL"/>
    <s v="SALA 1"/>
    <s v="JARDINES DEL APOGEO"/>
    <s v="S. DIRECTO SECR-INT-SOCIAL"/>
    <s v="SECR-INT-SOCIAL-ADULTO INHUMACION"/>
    <s v="OK"/>
    <x v="3"/>
    <s v="CRA 26 #41A -59 SUR "/>
    <s v="KRA 26 # 41 A - 59 SUR BARRIO INGLES"/>
    <s v="AV 1 DE MAYO # 71D -28 SUR "/>
    <s v="CALLE 57Q # 75-95 SUR "/>
    <n v="14.3"/>
    <s v="LUIS ALBERTO MORA"/>
    <x v="2"/>
  </r>
  <r>
    <s v="Femenino"/>
    <d v="1943-01-26T00:00:00"/>
    <d v="2024-08-02T17:20:00"/>
    <n v="81.574581430745809"/>
    <s v="De 60 &gt; n años"/>
    <s v="NATURAL"/>
    <s v="SALA 9"/>
    <s v="JARDINES DEL APOGEO"/>
    <s v="S. DIRECTO SECR-INT-SOCIAL"/>
    <s v="SECR-INT-SOCIAL-ADULTO INHUMACION"/>
    <s v="OK"/>
    <x v="4"/>
    <s v="KR 22 B 68 B 18 SUR"/>
    <s v="KR 22 B 68 B 18 SUR"/>
    <s v="AV 1 DE MAYO # 71D -28 SUR "/>
    <s v="CALLE 57Q # 75-95 SUR "/>
    <n v="15.6"/>
    <s v="ESPITIA SAENZ OSCAR FREDY"/>
    <x v="2"/>
  </r>
  <r>
    <s v="Masculino"/>
    <d v="1963-12-11T00:00:00"/>
    <d v="2024-02-09T09:50:00"/>
    <n v="60.206601978691012"/>
    <s v="De 60 &gt; n años"/>
    <s v="NATURAL"/>
    <s v="SALA 2"/>
    <s v="JARDINES DEL APOGEO"/>
    <s v="S. DIRECTO SECR-INT-SOCIAL"/>
    <s v="SECR-INT-SOCIAL-ADULTO CREMACION"/>
    <s v="OK"/>
    <x v="4"/>
    <s v="CRA 26#2-26"/>
    <s v="Carrera 11 No. 69-37"/>
    <s v="AV 1 DE MAYO # 71D -28 SUR "/>
    <s v="CALLE 57Q # 75-95 SUR "/>
    <n v="20.100000000000001"/>
    <s v="ESPITIA SAENZ OSCAR FREDY"/>
    <x v="2"/>
  </r>
  <r>
    <s v="Femenino"/>
    <d v="1975-09-13T00:00:00"/>
    <d v="2024-02-11T06:23:00"/>
    <n v="48.447304033485544"/>
    <s v="de 19 a 59 años"/>
    <s v="NATURAL"/>
    <s v="SALA 1"/>
    <s v="JARDINES DEL APOGEO"/>
    <s v="S. CONVENIO COMPLETO"/>
    <s v="SECR-INT-SOCIAL-ADULTO CREMACION"/>
    <s v="OK"/>
    <x v="11"/>
    <s v="DG 51B SUR # 27-43"/>
    <s v="CRA 96 # 24 C - 94"/>
    <s v="AV 1 DE MAYO # 71D -28 SUR "/>
    <s v="CALLE 57Q # 75-95 SUR "/>
    <n v="17.8"/>
    <s v="STEVEN CORREA"/>
    <x v="2"/>
  </r>
  <r>
    <s v="Masculino"/>
    <d v="2024-02-06T00:00:00"/>
    <d v="2024-02-06T06:08:00"/>
    <n v="7.0015220701126761E-4"/>
    <s v="De 0 a 18 años"/>
    <s v="NATURAL"/>
    <m/>
    <s v="JARDINES DEL APOGEO"/>
    <s v="S. CONVENIO COMPLETO"/>
    <s v="SECR-INT-SOCIAL-PARVULOS CREMACION"/>
    <s v="OK"/>
    <x v="15"/>
    <s v="CRA 110#137-23"/>
    <s v="Cl. 24 #29-45"/>
    <s v="AV 1 DE MAYO # 71D -28 SUR "/>
    <s v="CALLE 57Q # 75-95 SUR "/>
    <n v="15.6"/>
    <s v="STEVEN CORREA"/>
    <x v="2"/>
  </r>
  <r>
    <s v="Femenino"/>
    <d v="1982-06-22T00:00:00"/>
    <d v="2024-02-10T16:20:00"/>
    <n v="41.667617960426178"/>
    <s v="de 19 a 59 años"/>
    <s v="NATURAL"/>
    <s v="SALA 1"/>
    <s v="JARDINES DEL APOGEO"/>
    <s v="S. CONVENIO COMPLETO"/>
    <s v="SECR-INT-SOCIAL-ADULTO CREMACION"/>
    <s v="OK"/>
    <x v="9"/>
    <s v="CL 10 A SUR 14-51 "/>
    <s v="Cl. 10 #18-75"/>
    <s v="AV 1 DE MAYO # 71D -28 SUR"/>
    <s v="CALLE 57Q # 75-95 SUR "/>
    <n v="14"/>
    <s v="ESPITIA SAENZ OSCAR FREDY"/>
    <x v="2"/>
  </r>
  <r>
    <s v="Femenino"/>
    <d v="1979-08-30T00:00:00"/>
    <d v="2024-02-13T14:45:00"/>
    <n v="44.489355022831056"/>
    <s v="de 19 a 59 años"/>
    <s v="NATURAL"/>
    <s v="SALA 4"/>
    <s v="JARDINES DEL APOGEO"/>
    <s v="S. DIRECTO SECR-INT-SOCIAL"/>
    <s v="SECR-INT-SOCIAL-ADULTO CREMACION"/>
    <s v="OK"/>
    <x v="8"/>
    <s v="KR 8H 163B 10"/>
    <s v="Cl. 163a #13B-60"/>
    <s v="AV 1 DE MAYO # 71D -28 SUR"/>
    <s v="CALLE 57Q # 75-95 SUR "/>
    <n v="30.8"/>
    <s v="LUIS EDUARDO CASAS BERNAL"/>
    <x v="2"/>
  </r>
  <r>
    <s v="Femenino"/>
    <d v="1929-08-04T00:00:00"/>
    <d v="2024-02-14T09:30:00"/>
    <n v="94.595605022831052"/>
    <s v="De 60 &gt; n años"/>
    <s v="NATURAL"/>
    <s v="SALA 6"/>
    <s v="JARDINES DEL APOGEO"/>
    <s v="S. CONVENIO COMPLETO"/>
    <s v="SECR-INT-SOCIAL-ADULTO INHUMACION"/>
    <s v="OK"/>
    <x v="9"/>
    <s v="KR 25B 9-20 SUR "/>
    <s v=" Tv. 5 Este #19-50"/>
    <s v="AV 1 DE MAYO # 71D -28 SUR"/>
    <s v="CALLE 57Q # 75-95 SUR "/>
    <n v="16.600000000000001"/>
    <s v="CORREA QUINTERO BRIAM STEVEN"/>
    <x v="2"/>
  </r>
  <r>
    <s v="Masculino"/>
    <d v="1999-04-05T00:00:00"/>
    <d v="2024-02-12T13:05:00"/>
    <n v="24.875466133942165"/>
    <s v="de 19 a 59 años"/>
    <s v="NO NATURAL"/>
    <s v="SALA 5"/>
    <s v="JARDINES DEL APOGEO"/>
    <s v="S. CONVENIO COMPLETO"/>
    <s v="SECR-INT-SOCIAL-ADULTO INHUMACION"/>
    <s v="OK"/>
    <x v="3"/>
    <s v="CALLE 30SUR 14B 02"/>
    <s v="Cl. 7a #12a51 "/>
    <s v="AV 1 DE MAYO # 71D -28 SUR"/>
    <s v="CALLE 57Q # 75-95 SUR "/>
    <n v="14.3"/>
    <s v="DANIEL FIGUEREDO CARDENAS"/>
    <x v="2"/>
  </r>
  <r>
    <s v="Masculino"/>
    <d v="1967-08-04T00:00:00"/>
    <d v="2024-02-05T14:40:00"/>
    <n v="56.54687975646879"/>
    <s v="de 19 a 59 años"/>
    <s v="NO NATURAL"/>
    <m/>
    <s v="JARDINES DEL APOGEO"/>
    <s v="S. CONVENIO COMPLETO"/>
    <s v="SECR-INT-SOCIAL-ADULTO CREMACION"/>
    <s v="OK"/>
    <x v="7"/>
    <s v="CLL 70G 11A 70 "/>
    <s v="Cl. 7a #12a51 "/>
    <s v="CALLE 57Q # 75-95 SUR "/>
    <s v="CALLE 57Q # 75-95 SUR "/>
    <n v="14.3"/>
    <s v="PAYARES PEREZ GABRIEL ALFONSO"/>
    <x v="2"/>
  </r>
  <r>
    <s v="Masculino"/>
    <d v="1999-09-15T00:00:00"/>
    <d v="2024-01-31T00:00:00"/>
    <n v="24.394520547945206"/>
    <s v="de 19 a 59 años"/>
    <s v="NO NATURAL"/>
    <m/>
    <s v="JARDINES DEL APOGEO"/>
    <s v="S. CONVENIO COMPLETO"/>
    <s v="SECR-INT-SOCIAL-ADULTO INHUMACION"/>
    <s v="OK"/>
    <x v="9"/>
    <s v="CL 73 SUR 80 H -24"/>
    <s v="Cl. 7a #12a51 "/>
    <s v="CALLE 57Q # 75-95 SUR "/>
    <s v="CALLE 57Q # 75-95 SUR "/>
    <n v="14.3"/>
    <s v="DANIEL FIGUEREDO CARDENAS"/>
    <x v="2"/>
  </r>
  <r>
    <s v="Masculino"/>
    <d v="1951-02-11T00:00:00"/>
    <d v="2024-02-12T18:00:00"/>
    <n v="73.05410958904109"/>
    <s v="De 60 &gt; n años"/>
    <s v="NATURAL"/>
    <s v="SALA 2"/>
    <s v="JARDINES DEL APOGEO"/>
    <s v="S. CONVENIO COMPLETO"/>
    <s v="SECR-INT-SOCIAL-ADULTO INHUMACION"/>
    <s v="OK"/>
    <x v="9"/>
    <s v="KR 81 D 5B -57 SUR  "/>
    <s v="Av. 1 de Mayo #40B-54"/>
    <s v="AV 1 DE MAYO # 71D -28 SUR"/>
    <s v="CALLE 57Q # 75-95 SUR "/>
    <n v="9.9"/>
    <s v="MARIA DOLORES MARTINEZ"/>
    <x v="2"/>
  </r>
  <r>
    <s v="Masculino"/>
    <d v="2024-02-11T00:00:00"/>
    <d v="2024-02-15T00:00:00"/>
    <n v="1.0958904109589041E-2"/>
    <s v="De 0 a 18 años"/>
    <s v="NATURAL"/>
    <m/>
    <s v="JARDINES DEL APOGEO"/>
    <s v="S. DIRECTOS COMPLETOS "/>
    <s v="SECR-INT-SOCIAL-PARVULOS CREMACION"/>
    <s v="OK"/>
    <x v="6"/>
    <s v="CALLE  29 C SUR  No 41-72"/>
    <s v="Cl. 10 #N° 18-75"/>
    <s v="CALLE 57Q # 75-95 SUR "/>
    <s v="CALLE 57Q # 75-95 SUR "/>
    <n v="14"/>
    <s v="ESPITIA SAENZ OSCAR FREDY"/>
    <x v="2"/>
  </r>
  <r>
    <s v="Masculino"/>
    <d v="2024-01-31T00:00:00"/>
    <d v="2024-01-31T00:50:00"/>
    <n v="9.5129375942434142E-5"/>
    <s v="De 0 a 18 años"/>
    <s v="NATURAL"/>
    <m/>
    <s v="JARDINES DEL APOGEO"/>
    <s v="S. CONVENIO COMPLETO"/>
    <s v="SECR-INT-SOCIAL-PARVULOS CREMACION"/>
    <s v="OK"/>
    <x v="4"/>
    <s v="KR 23C 49 SUR 60"/>
    <s v="Carrera 20 # 23 – 23"/>
    <s v="CALLE 57Q # 75-95 SUR "/>
    <s v="CALLE 57Q # 75-95 SUR "/>
    <n v="12.5"/>
    <s v="PAYARES PEREZ GABRIEL ALFONSO"/>
    <x v="2"/>
  </r>
  <r>
    <s v="Masculino"/>
    <d v="2003-12-28T00:00:00"/>
    <d v="2024-02-14T23:25:00"/>
    <n v="20.147878614916287"/>
    <s v="de 19 a 59 años"/>
    <s v="NO NATURAL"/>
    <s v="SALA 2"/>
    <s v="JARDINES DEL APOGEO"/>
    <s v="S. CONVENIO COMPLETO"/>
    <s v="SECR-INT-SOCIAL-ADULTO INHUMACION"/>
    <s v="OK"/>
    <x v="1"/>
    <s v="CRA 6D ESTE 37D SUR 47 "/>
    <s v="Cl. 7a #12a51 "/>
    <s v="AV 1 DE MAYO # 71D -28 SUR"/>
    <s v="CALLE 57Q # 75-95 SUR "/>
    <n v="14.3"/>
    <s v="LUIS EDUARDO CASAS BERNAL"/>
    <x v="2"/>
  </r>
  <r>
    <s v="Femenino"/>
    <d v="1959-07-07T00:00:00"/>
    <d v="2024-02-18T13:45:00"/>
    <n v="64.664583333333326"/>
    <s v="De 60 &gt; n años"/>
    <s v="NATURAL"/>
    <s v="SALA 2"/>
    <s v="JARDINES DEL APOGEO"/>
    <s v="S. CONVENIO COMPLETO"/>
    <s v="SECR-INT-SOCIAL-ADULTO INHUMACION"/>
    <s v="OK"/>
    <x v="6"/>
    <s v="KRA9 N 6A-32"/>
    <s v="Cra. 14b #1-45 sur"/>
    <s v="AV 1 DE MAYO # 71D -28 SUR"/>
    <s v="CALLE 57Q # 75-95 SUR "/>
    <n v="12.9"/>
    <s v="CORREA QUINTERO BRIAM STEVEN"/>
    <x v="2"/>
  </r>
  <r>
    <s v="Masculino"/>
    <d v="1966-11-01T00:00:00"/>
    <d v="2024-01-16T20:30:00"/>
    <n v="57.24891552511415"/>
    <s v="de 19 a 59 años"/>
    <s v="NO NATURAL"/>
    <m/>
    <s v="JARDINES DEL APOGEO"/>
    <s v="S. CONVENIO DI"/>
    <s v="SECR-INT-SOCIAL-ADULTO INHUMACION"/>
    <s v="OK"/>
    <x v="0"/>
    <s v="AVENIDA CARACAS 11-06 "/>
    <s v="Cl. 7a #12a51 "/>
    <s v="CALLE 57Q # 75-95 SUR "/>
    <s v="CALLE 57Q # 75-95 SUR "/>
    <n v="14.3"/>
    <s v="LUIS EDUARDO CASAS BERNAL"/>
    <x v="2"/>
  </r>
  <r>
    <s v="Femenino"/>
    <d v="2002-05-11T00:00:00"/>
    <d v="2024-02-22T15:32:00"/>
    <n v="21.801773211567731"/>
    <s v="de 19 a 59 años"/>
    <s v="NO NATURAL"/>
    <m/>
    <s v="OTROS CEMENTERIOS"/>
    <s v="S. CONVENIO COMPLETO"/>
    <s v="SECR-INT-SOCIAL-ADULTO INHUMACION"/>
    <s v="OK"/>
    <x v="16"/>
    <s v="Cl 15A N 2-69"/>
    <s v="CRA 76 NO 71 - 79"/>
    <s v="CALLE 57Q # 75-95 SUR "/>
    <s v="CALLE 57Q # 75-95 SUR "/>
    <n v="18.2"/>
    <s v="LUIS ALBERTO MORA"/>
    <x v="2"/>
  </r>
  <r>
    <s v="Masculino"/>
    <d v="2024-02-28T00:00:00"/>
    <d v="2024-02-28T15:46:00"/>
    <n v="1.7998477930046798E-3"/>
    <s v="De 0 a 18 años"/>
    <s v="NO NATURAL"/>
    <m/>
    <s v="OTROS CEMENTERIOS"/>
    <s v="S. CONVENIO COMPLETO"/>
    <s v="SECR-INT-SOCIAL-ADULTO INHUMACION"/>
    <s v="OK"/>
    <x v="16"/>
    <s v="Cl 15A N 2-69"/>
    <s v="CRA 76 NO 71 - 79"/>
    <s v="CALLE 57Q # 75-95 SUR "/>
    <s v="CALLE 57Q # 75-95 SUR "/>
    <n v="18.2"/>
    <s v="LUIS ALBERTO MORA"/>
    <x v="2"/>
  </r>
  <r>
    <s v="Masculino"/>
    <d v="1954-06-27T00:00:00"/>
    <d v="2024-02-15T00:00:00"/>
    <n v="69.68493150684931"/>
    <s v="De 60 &gt; n años"/>
    <s v="NO NATURAL"/>
    <m/>
    <s v="JARDINES DEL APOGEO"/>
    <s v="S. CONVENIO COMPLETO"/>
    <s v="SECR-INT-SOCIAL-ADULTO INHUMACION"/>
    <s v="OK"/>
    <x v="15"/>
    <s v="CALLE138 A 113 41 "/>
    <s v="Cl. 7a #12a51 "/>
    <s v="AV 1 DE MAYO # 71D -28 SUR"/>
    <s v="CALLE 57Q # 75-95 SUR "/>
    <n v="14.3"/>
    <s v="ESPITIA SAENZ OSCAR FREDY"/>
    <x v="2"/>
  </r>
  <r>
    <s v="Femenino"/>
    <d v="1948-09-29T00:00:00"/>
    <d v="2024-02-21T21:02:00"/>
    <n v="75.448976407914756"/>
    <s v="De 60 &gt; n años"/>
    <s v="NATURAL"/>
    <s v="SALA 4"/>
    <s v="JARDINES DEL APOGEO"/>
    <s v="S. CONVENIO COMPLETO"/>
    <s v="SECR-INT-SOCIAL-ADULTO CREMACION"/>
    <s v="OK"/>
    <x v="9"/>
    <s v="CALLE 50A SUR 80A -48"/>
    <s v="Cl. 52 Sur #85-71"/>
    <s v="AV 1 DE MAYO # 71D -28 SUR"/>
    <s v="CALLE 57Q # 75-95 SUR "/>
    <n v="13.7"/>
    <s v="BRAYAN FABIAN GARCIA"/>
    <x v="2"/>
  </r>
  <r>
    <s v="Masculino"/>
    <d v="1955-09-10T00:00:00"/>
    <d v="2024-02-15T00:00:00"/>
    <n v="68.479452054794521"/>
    <s v="De 60 &gt; n años"/>
    <s v="NATURAL"/>
    <m/>
    <s v="OTROS CEMENTERIOS"/>
    <s v="S. CONVENIO COMPLETO"/>
    <m/>
    <s v="OK"/>
    <x v="12"/>
    <s v="DIAGONAL 13 SUR N 6-80"/>
    <s v="Cl. 24 #29-45"/>
    <s v="AV 1 DE MAYO # 71D -28 SUR"/>
    <m/>
    <n v="15.6"/>
    <n v="0"/>
    <x v="2"/>
  </r>
  <r>
    <s v="Masculino"/>
    <d v="1947-10-04T00:00:00"/>
    <d v="2024-02-21T17:10:00"/>
    <n v="76.437576103500774"/>
    <s v="De 60 &gt; n años"/>
    <s v="NATURAL"/>
    <s v="SALA 1"/>
    <s v="JARDINES DEL APOGEO"/>
    <s v="S. CONVENIO COMPLETO"/>
    <s v="SECR-INT-SOCIAL-ADULTO INHUMACION"/>
    <s v="OK"/>
    <x v="16"/>
    <s v="CALLE 40B N 40A -23E"/>
    <s v="CALLE 40B N 40A -23E"/>
    <s v="AV 1 DE MAYO # 71D -28 SUR"/>
    <s v="CALLE 57Q # 75-95 SUR "/>
    <n v="14.1"/>
    <s v="DANIEL FIGUEREDO CARDENAS"/>
    <x v="2"/>
  </r>
  <r>
    <s v="Masculino"/>
    <d v="2024-02-16T00:00:00"/>
    <d v="2024-02-16T22:30:00"/>
    <n v="2.5684931506849314E-3"/>
    <s v="De 0 a 18 años"/>
    <s v="NATURAL"/>
    <s v="SALA ORATORIO"/>
    <s v="JARDINES DEL APOGEO"/>
    <s v="S. DIRECTOS COMPLETOS "/>
    <s v="SECR-INT-SOCIAL-PARVULOS CREMACION"/>
    <s v="OK"/>
    <x v="16"/>
    <s v="TRANSVERSAL 14 NO 68A 31 SUR  "/>
    <s v="Kra 7 # 40-62"/>
    <s v="AV 1 DE MAYO # 71D -28 SUR"/>
    <s v="CALLE 57Q # 75-95 SUR "/>
    <n v="18.399999999999999"/>
    <s v="PEDRO ANTONIO MOLINA"/>
    <x v="2"/>
  </r>
  <r>
    <s v="Masculino"/>
    <d v="1954-08-30T00:00:00"/>
    <d v="2024-02-23T12:45:00"/>
    <n v="69.532962328767127"/>
    <s v="De 60 &gt; n años"/>
    <s v="NATURAL"/>
    <m/>
    <s v="JARDINES DEL APOGEO"/>
    <s v="S. CONVENIO COMPLETO"/>
    <s v="SECR-INT-SOCIAL-ADULTO INHUMACION"/>
    <s v="OK"/>
    <x v="7"/>
    <s v="CRA 76 NO 71 - 79"/>
    <s v="CRA 76 NO 71 - 79"/>
    <s v="AV 1 DE MAYO # 71D -28 SUR"/>
    <s v="CALLE 57Q # 75-95 SUR "/>
    <n v="18.2"/>
    <s v="LUIS EDUARDO CASAS BERNAL"/>
    <x v="2"/>
  </r>
  <r>
    <s v="Femenino"/>
    <d v="1960-05-14T00:00:00"/>
    <d v="2024-02-24T22:20:00"/>
    <n v="63.827207001522069"/>
    <s v="De 60 &gt; n años"/>
    <s v="NATURAL"/>
    <s v="SALA 1"/>
    <s v="JARDINES DEL APOGEO"/>
    <s v="S. CONVENIO COMPLETO"/>
    <s v="SECR-INT-SOCIAL-ADULTO CREMACION"/>
    <s v="OK"/>
    <x v="15"/>
    <s v="TV 18 N 70-59 SUR  "/>
    <s v="Cra 20 #42 Sur47"/>
    <s v="AV 1 DE MAYO # 71D -28 SUR"/>
    <s v="CALLE 57Q # 75-95 SUR "/>
    <n v="16.8"/>
    <s v="PAYARES PEREZ GABRIEL ALFONSO"/>
    <x v="2"/>
  </r>
  <r>
    <s v="Masculino"/>
    <d v="1963-10-10T00:00:00"/>
    <d v="2024-02-25T11:14:00"/>
    <n v="60.420460426179595"/>
    <s v="De 60 &gt; n años"/>
    <s v="NATURAL"/>
    <s v="SALA 5"/>
    <s v="JARDINES DEL APOGEO"/>
    <s v="S. CONVENIO COMPLETO"/>
    <s v="SECR-INT-SOCIAL-ADULTO CREMACION"/>
    <s v="OK"/>
    <x v="8"/>
    <s v="CALLE 48 A SUR 13D -84 ESTE"/>
    <s v="Cra. 8 #17 Sur-45, Bogotá"/>
    <s v="AV 1 DE MAYO # 71D -28 SUR"/>
    <s v="CALLE 57Q # 75-95 SUR "/>
    <n v="16.600000000000001"/>
    <s v="ESPITIA SAENZ OSCAR FREDY"/>
    <x v="2"/>
  </r>
  <r>
    <s v="Femenino"/>
    <d v="1952-06-01T00:00:00"/>
    <d v="2024-02-16T00:00:00"/>
    <n v="71.758904109589039"/>
    <s v="De 60 &gt; n años"/>
    <s v="NO NATURAL"/>
    <m/>
    <s v="JARDINES DEL APOGEO"/>
    <s v="S. CONVENIO COMPLETO"/>
    <s v="SECR-INT-SOCIAL-ADULTO INHUMACION"/>
    <s v="OK"/>
    <x v="9"/>
    <s v="KRA 43 NO 74A 79 "/>
    <s v="Cl. 7a #12a51 "/>
    <s v="AV 1 DE MAYO # 71D -28 SUR"/>
    <s v="CALLE 57Q # 75-95 SUR "/>
    <n v="14.3"/>
    <s v="ESPITIA SAENZ OSCAR FREDY"/>
    <x v="2"/>
  </r>
  <r>
    <s v="Femenino"/>
    <d v="1960-04-18T00:00:00"/>
    <d v="2024-02-25T20:00:00"/>
    <n v="63.900913242009139"/>
    <s v="De 60 &gt; n años"/>
    <s v="NATURAL"/>
    <s v="SALA 4"/>
    <s v="JARDINES DEL APOGEO"/>
    <s v="S. CONVENIO COMPLETO"/>
    <s v="SECR-INT-SOCIAL-ADULTO INHUMACION"/>
    <s v="OK"/>
    <x v="9"/>
    <s v="KRA 2A 54G-45 SUR"/>
    <s v="Av. C. 127 #16a-99"/>
    <s v="AV 1 DE MAYO # 71D -28 SUR"/>
    <s v="CALLE 57Q # 75-95 SUR "/>
    <n v="25.6"/>
    <s v="PEDRO ANTONIO MOLINA"/>
    <x v="2"/>
  </r>
  <r>
    <s v="Masculino"/>
    <d v="2024-02-16T00:00:00"/>
    <d v="2024-02-16T22:00:00"/>
    <n v="2.5114155251075103E-3"/>
    <s v="De 0 a 18 años"/>
    <s v="NATURAL"/>
    <m/>
    <s v="JARDINES DEL APOGEO"/>
    <s v="S. CONVENIO COMPLETO"/>
    <s v="SECR-INT-SOCIAL-PARVULO INHUMACION"/>
    <s v="OK"/>
    <x v="9"/>
    <s v="KR 122A 22 G -07"/>
    <s v="CALLE 31f Sur #1 Este45"/>
    <s v="AV 1 DE MAYO # 71D -28 SUR"/>
    <s v="CALLE 57Q # 75-95 SUR "/>
    <n v="15.4"/>
    <s v="ELIAS AMAYA ANDRADE"/>
    <x v="2"/>
  </r>
  <r>
    <s v="Femenino"/>
    <d v="1937-01-20T00:00:00"/>
    <d v="2024-02-27T00:50:00"/>
    <n v="87.161738964992381"/>
    <s v="De 60 &gt; n años"/>
    <s v="NATURAL"/>
    <s v="SALA 4"/>
    <s v="JARDINES DEL APOGEO"/>
    <s v="S. CONVENIO COMPLETO"/>
    <s v="SECR-INT-SOCIAL-ADULTO INHUMACION"/>
    <s v="OK"/>
    <x v="16"/>
    <s v="CALLE 32A SUR N 30-46"/>
    <s v="CRA 34 N 33 - 49"/>
    <s v="AV 1 DE MAYO # 71D -28 SUR"/>
    <s v="CALLE 57Q # 75-95 SUR "/>
    <n v="20.3"/>
    <s v="LUIS EDUARDO CASAS BERNAL"/>
    <x v="2"/>
  </r>
  <r>
    <s v="Femenino"/>
    <d v="2024-02-26T00:00:00"/>
    <d v="2024-02-27T07:30:00"/>
    <n v="3.5958904109589041E-3"/>
    <s v="De 0 a 18 años"/>
    <s v="NATURAL"/>
    <m/>
    <s v="JARDINES DEL APOGEO"/>
    <s v="S. CONVENIO COMPLETO"/>
    <s v="SECR-INT-SOCIAL-PARVULOS CREMACION"/>
    <s v="OK"/>
    <x v="17"/>
    <s v="CALLE 16 N 9-20 E"/>
    <s v="Ak. 10 #950 "/>
    <s v="AV 1 DE MAYO # 71D -28 SUR"/>
    <s v="CALLE 57Q # 75-95 SUR "/>
    <n v="14.1"/>
    <s v="ELIAS AMAYA ANDRADE"/>
    <x v="2"/>
  </r>
  <r>
    <s v="Masculino"/>
    <d v="1944-11-16T00:00:00"/>
    <d v="2024-02-25T00:00:00"/>
    <n v="79.328767123287676"/>
    <s v="De 60 &gt; n años"/>
    <s v="NO NATURAL"/>
    <s v="SALA 10"/>
    <s v="JARDINES DEL APOGEO"/>
    <s v="S. CONVENIO COMPLETO"/>
    <s v="SECR-INT-SOCIAL-ADULTO INHUMACION"/>
    <s v="OK"/>
    <x v="4"/>
    <s v="CALLE 79 SUR NO 8-26"/>
    <s v="Cl. 7a #12a51 "/>
    <s v="AV 1 DE MAYO # 71D -28 SUR"/>
    <s v="CALLE 57Q # 75-95 SUR "/>
    <n v="14.3"/>
    <s v="ESPITIA SAENZ OSCAR FREDY"/>
    <x v="2"/>
  </r>
  <r>
    <s v="Masculino"/>
    <d v="1986-10-01T00:00:00"/>
    <d v="2024-02-26T00:00:00"/>
    <n v="37.43013698630137"/>
    <s v="de 19 a 59 años"/>
    <s v="NO NATURAL"/>
    <s v="SALA 9"/>
    <s v="JARDINES DEL APOGEO"/>
    <s v="S. CONVENIO COMPLETO"/>
    <s v="SECR-INT-SOCIAL-ADULTO INHUMACION"/>
    <s v="OK"/>
    <x v="2"/>
    <s v="CALLE 72A SUR 87J - 92"/>
    <s v="Cl. 7a #12a51 "/>
    <s v="AV 1 DE MAYO # 71D -28 SUR"/>
    <s v="CALLE 57Q # 75-95 SUR "/>
    <n v="14.3"/>
    <s v="BRAYAN FABIAN GARCIA"/>
    <x v="2"/>
  </r>
  <r>
    <s v="Masculino"/>
    <d v="1976-10-31T00:00:00"/>
    <d v="2024-02-27T13:40:00"/>
    <n v="47.357724505327248"/>
    <s v="de 19 a 59 años"/>
    <s v="NATURAL"/>
    <m/>
    <s v="OTROS CEMENTERIOS"/>
    <s v="S. CONVENIO COMPLETO"/>
    <s v="SECR-INT-SOCIAL-ADULTO INHUMACION"/>
    <s v="OK"/>
    <x v="11"/>
    <s v="DIAGONAL 68 J N 31 -22 SUR VILLAS DE BOLIVAR    "/>
    <s v=" Cra. 14b #1-45 sur"/>
    <s v="FUE TRASLADADO A LURUACO -ATLANTICO"/>
    <m/>
    <n v="12.9"/>
    <s v="WILLIAM LOZANO"/>
    <x v="2"/>
  </r>
  <r>
    <s v="Masculino"/>
    <d v="1968-09-15T00:00:00"/>
    <d v="2024-02-28T18:30:00"/>
    <n v="55.492522831050238"/>
    <s v="de 19 a 59 años"/>
    <s v="NATURAL"/>
    <s v="SALA 6"/>
    <s v="JARDINES DEL APOGEO"/>
    <s v="S. CONVENIO COMPLETO"/>
    <s v="SECR-INT-SOCIAL-ADULTO CREMACION"/>
    <s v="OK"/>
    <x v="11"/>
    <s v="CRA 61g 51b - 44  SUR NUEVO MUZU"/>
    <s v="CRA  20 #47b-35 SUR "/>
    <s v="AV 1 DE MAYO # 71D -28 SUR"/>
    <s v="CALLE 57Q # 75-95 SUR "/>
    <n v="13.1"/>
    <s v="ESPITIA SAENZ OSCAR FREDY"/>
    <x v="2"/>
  </r>
  <r>
    <s v="Femenino"/>
    <d v="1949-12-09T00:00:00"/>
    <d v="2024-02-28T16:17:00"/>
    <n v="74.273091704718411"/>
    <s v="De 60 &gt; n años"/>
    <s v="NATURAL"/>
    <s v="SALA 2"/>
    <s v="JARDINES DEL APOGEO"/>
    <s v="S. CONVENIO COMPLETO"/>
    <s v="SECR-INT-SOCIAL-ADULTO INHUMACION"/>
    <s v="OK"/>
    <x v="11"/>
    <s v="CRA 61g 51b - 44  SUR NUEVO MUZU"/>
    <s v="CRA  20 #47b-35 SUR "/>
    <s v="AV 1 DE MAYO # 71D -28 SUR"/>
    <s v="CALLE 57Q # 75-95 SUR "/>
    <n v="13.1"/>
    <s v="ESPITIA SAENZ OSCAR FREDY"/>
    <x v="2"/>
  </r>
  <r>
    <s v="Masculino"/>
    <d v="1982-01-04T00:00:00"/>
    <d v="2024-02-17T04:45:00"/>
    <n v="42.148487442922367"/>
    <s v="de 19 a 59 años"/>
    <s v="NATURAL"/>
    <m/>
    <s v="JARDINES DEL APOGEO"/>
    <s v="S. CONVENIO COMPLETO"/>
    <s v="SECR-INT-SOCIAL-ADULTO INHUMACION"/>
    <s v="OK"/>
    <x v="5"/>
    <s v="CL 29C Sur # 41 - 72"/>
    <s v="Cra. 14b #1-45 sur"/>
    <s v="AV 1 DE MAYO # 71D -28 SUR"/>
    <s v="CALLE 57Q # 75-95 SUR "/>
    <n v="12.9"/>
    <s v="STEVEN CORREA"/>
    <x v="2"/>
  </r>
  <r>
    <s v="Femenino"/>
    <d v="1977-07-14T00:00:00"/>
    <d v="2024-02-27T00:00:00"/>
    <n v="46.654794520547945"/>
    <s v="de 19 a 59 años"/>
    <s v="NO NATURAL"/>
    <s v="SALA 2"/>
    <s v="JARDINES DEL APOGEO"/>
    <s v="S. CONVENIO COMPLETO"/>
    <s v="SECR-INT-SOCIAL-ADULTO INHUMACION"/>
    <s v="OK"/>
    <x v="5"/>
    <s v="CALLE 1 D # 5-34"/>
    <s v="MEDICINA LEGAL CALLE 7A # 12A-51"/>
    <s v="AV.1 DE MAYO #71D-28 SUR"/>
    <s v="CALLE 57Q # 75-95 SUR"/>
    <n v="14.3"/>
    <s v="DANIEL FIGUEREDO CARDENAS"/>
    <x v="3"/>
  </r>
  <r>
    <s v="Femenino"/>
    <d v="1957-07-07T00:00:00"/>
    <d v="2024-02-29T15:53:00"/>
    <n v="66.694963850837155"/>
    <s v="De 60 &gt; n años"/>
    <s v="NATURAL"/>
    <s v="SALA 6"/>
    <s v="JARDINES DEL APOGEO"/>
    <s v="S. CONVENIO COMPLETO"/>
    <s v="SECR-INT-SOCIAL-ADULTO CREMACION"/>
    <s v="OK"/>
    <x v="12"/>
    <s v="CRA 14#1-05 BQ 3 APT 406"/>
    <s v="CALLE 1 # 9-85"/>
    <s v="AV.1 DE MAYO #71D-28 SUR"/>
    <s v="CALLE 57Q # 75-95 SUR"/>
    <n v="13.8"/>
    <s v="BRAYAN FABIAN GARCIA"/>
    <x v="3"/>
  </r>
  <r>
    <s v="Femenino"/>
    <d v="1940-09-24T00:00:00"/>
    <d v="2024-01-26T09:30:00"/>
    <n v="83.395605022831063"/>
    <s v="De 60 &gt; n años"/>
    <s v="NO NATURAL"/>
    <s v="SALA 4"/>
    <s v="JARDINES DEL APOGEO"/>
    <s v="S. CONVENIO COMPLETO"/>
    <s v="SECR-INT-SOCIAL-ADULTO INHUMACION"/>
    <s v="OK"/>
    <x v="4"/>
    <s v="DG 74B SUR # 27H-17"/>
    <s v="MEDICINA LEGAL CALLE 7A # 12A-51"/>
    <s v="AV.1 DE MAYO #71D-28 SUR"/>
    <s v="CALLE 57Q # 75-95 SUR"/>
    <n v="14.3"/>
    <s v="CORREA QUINTERO BRIAM STEVEN"/>
    <x v="3"/>
  </r>
  <r>
    <s v="Femenino"/>
    <d v="2024-02-11T00:00:00"/>
    <d v="2024-03-03T16:40:00"/>
    <n v="5.9436834094370554E-2"/>
    <s v="De 0 a 18 años"/>
    <s v="NATURAL"/>
    <m/>
    <s v="JARDINES DEL APOGEO"/>
    <s v="S. CONVENIO COMPLETO"/>
    <s v="SECR-INT-SOCIAL-PARVULOS CREMACION"/>
    <s v="OK"/>
    <x v="8"/>
    <s v="CRA 8 ESTE #3-08 "/>
    <s v="HOSPITAL SAN JOSE CENTRO - CALLE 10 # 18-75"/>
    <s v="AV.1 DE MAYO #71D-28 SUR"/>
    <s v="CALLE 57Q # 75-95 SUR"/>
    <n v="14"/>
    <s v="BRAYAN FABIAN GARCIA"/>
    <x v="3"/>
  </r>
  <r>
    <s v="Masculino"/>
    <d v="1952-07-15T00:00:00"/>
    <d v="2024-03-02T14:00:00"/>
    <n v="71.681050228310511"/>
    <s v="De 60 &gt; n años"/>
    <s v="NATURAL"/>
    <m/>
    <s v="JARDINES DEL APOGEO"/>
    <s v="S. CONVENIO COMPLETO"/>
    <s v="SECR-INT-SOCIAL-ADULTO CREMACION"/>
    <s v="OK"/>
    <x v="11"/>
    <s v="CLL 49 SUR # 20-ESTE "/>
    <s v="HOSPITAL TUNJUELITO - CALLE 48B SUR # 28-80"/>
    <s v="AV.1 DE MAYO #71D-28 SUR"/>
    <s v="CALLE 57Q # 75-95 SUR"/>
    <n v="12.2"/>
    <s v="ESPITIA SAENZ OSCAR FREDY"/>
    <x v="3"/>
  </r>
  <r>
    <s v="Masculino"/>
    <d v="1966-07-08T00:00:00"/>
    <d v="2024-02-28T00:00:00"/>
    <n v="57.682191780821917"/>
    <s v="de 19 a 59 años"/>
    <s v="NO NATURAL"/>
    <m/>
    <s v="JARDINES DEL APOGEO"/>
    <s v="S. CONVENIO COMPLETO"/>
    <s v="SECR-INT-SOCIAL-ADULTO INHUMACION"/>
    <s v="OK"/>
    <x v="6"/>
    <s v="CRA 7 # 21-20"/>
    <s v="HOSPITAL SANTA CLARA - CALLE 14B # 1-45"/>
    <s v="AV.1 DE MAYO #71D-28 SUR"/>
    <s v="CALLE 57Q # 75-95 SUR"/>
    <n v="13.1"/>
    <s v="LUIS EDUARDO CASAS BERNAL"/>
    <x v="3"/>
  </r>
  <r>
    <s v="Masculino"/>
    <d v="2024-03-02T00:00:00"/>
    <d v="2024-03-02T11:19:00"/>
    <n v="1.291856925423442E-3"/>
    <s v="De 0 a 18 años"/>
    <s v="NATURAL"/>
    <m/>
    <s v="JARDINES DEL APOGEO"/>
    <s v="S. CONVENIO COMPLETO"/>
    <s v="SECR-INT-SOCIAL-PARVULOS INHUMACION"/>
    <s v="OK"/>
    <x v="18"/>
    <s v="CLL 10 # 18-75"/>
    <s v="HOSPITAL SAN JOSE CENTRO - CALLE 10 # 18-75"/>
    <s v="AV.1 DE MAYO #71D-28 SUR"/>
    <s v="CALLE 57Q # 75-95 SUR"/>
    <n v="14"/>
    <s v="PEDRO ANTONIO MOLINA"/>
    <x v="3"/>
  </r>
  <r>
    <s v="Masculino"/>
    <d v="1998-04-01T00:00:00"/>
    <d v="2023-12-26T00:00:00"/>
    <n v="25.753424657534246"/>
    <s v="de 19 a 59 años"/>
    <s v="NO NATURAL"/>
    <m/>
    <s v="JARDINES DEL APOGEO"/>
    <s v="S. CONVENIO COMPLETO"/>
    <s v="SECR-INT-SOCIAL-ADULTO INHUMACION"/>
    <s v="OK"/>
    <x v="9"/>
    <s v="CLL 12 # 81 B -09"/>
    <s v="MEDICINA LEGAL CALLE 7A # 12A-51"/>
    <s v="AV.1 DE MAYO #71D-28 SUR"/>
    <s v="CALLE 57Q # 75-95 SUR"/>
    <n v="14.3"/>
    <s v="ELIAS AMAYA ANDRADE"/>
    <x v="3"/>
  </r>
  <r>
    <s v="Masculino"/>
    <d v="1956-01-18T00:00:00"/>
    <d v="2024-03-05T17:00:00"/>
    <n v="68.177283105022838"/>
    <s v="De 60 &gt; n años"/>
    <s v="NATURAL"/>
    <s v="SALA 6"/>
    <s v="JARDINES DEL APOGEO"/>
    <s v="S. CONVENIO COMPLETO"/>
    <s v="SECR-INT-SOCIAL-ADULTO CREMACION"/>
    <s v="OK"/>
    <x v="4"/>
    <s v="CRA 17 # 66A SUR -35"/>
    <s v="HOSPITAL VISTA HERMOSA - CRA 1 A 33 - CALLE 64 SUR "/>
    <s v="AV.1 DE MAYO #71D-28 SUR"/>
    <s v="CALLE 57Q # 75-95 SUR"/>
    <n v="14.6"/>
    <s v="WILLIAM LOZANO"/>
    <x v="3"/>
  </r>
  <r>
    <s v="Masculino"/>
    <d v="1994-11-12T00:00:00"/>
    <d v="2024-03-02T00:00:00"/>
    <n v="29.323287671232876"/>
    <s v="de 19 a 59 años"/>
    <s v="NO NATURAL"/>
    <m/>
    <s v="JARDINES DEL APOGEO"/>
    <s v="S. CONVENIO COMPLETO"/>
    <s v="SECR-INT-SOCIAL-ADULTO INHUMACION"/>
    <s v="OK"/>
    <x v="0"/>
    <s v="CLL 17# 15-31"/>
    <s v="MEDICINA LEGAL CALLE 7A # 12A-51"/>
    <s v="AV.1 DE MAYO #71D-28 SUR"/>
    <s v="CALLE 57Q # 75-95 SUR"/>
    <n v="14.3"/>
    <s v="LUIS ALBERTO MORA"/>
    <x v="3"/>
  </r>
  <r>
    <s v="Masculino"/>
    <d v="1950-04-25T00:00:00"/>
    <d v="2024-03-06T00:00:00"/>
    <n v="73.915068493150685"/>
    <s v="De 60 &gt; n años"/>
    <s v="NO NATURAL"/>
    <s v="SALA 10"/>
    <s v="JARDINES DEL APOGEO"/>
    <s v="S. CONVENIO COMPLETO"/>
    <s v="SECR-INT-SOCIAL-ADULTO CREMACION"/>
    <s v="OK"/>
    <x v="1"/>
    <s v="CRA 10 ESTE # 76 SUR 25B "/>
    <s v="MEDICINA LEGAL CALLE 7A # 12A-51"/>
    <s v="AV.1 DE MAYO #71D-28 SUR"/>
    <s v="CALLE 57Q # 75-95 SUR"/>
    <n v="14.3"/>
    <s v="ESPITIA SAENZ OSCAR FREDY"/>
    <x v="3"/>
  </r>
  <r>
    <s v="Femenino"/>
    <d v="1971-09-05T00:00:00"/>
    <d v="2024-03-10T22:55:00"/>
    <n v="52.550561263318109"/>
    <s v="de 19 a 59 años"/>
    <s v="NATURAL"/>
    <s v="SALA 1"/>
    <s v="JARDINES DEL APOGEO"/>
    <s v="S. CONVENIO COMPLETO"/>
    <s v="SECR-INT-SOCIAL-ADULTO INHUMACION"/>
    <s v="OK"/>
    <x v="12"/>
    <s v="CRA 11 A # 2-SUR 21"/>
    <s v="DOMICILIO CRA 11 A # 2-SUR 21"/>
    <s v="AV.1 DE MAYO #71D-28 SUR"/>
    <s v="CALLE 57Q # 75-95 SUR"/>
    <n v="13.6"/>
    <s v="DANIEL FIGUEREDO CARDENAS"/>
    <x v="3"/>
  </r>
  <r>
    <s v="Femenino"/>
    <d v="1935-03-30T00:00:00"/>
    <d v="2024-03-11T08:10:00"/>
    <n v="89.011891171993923"/>
    <s v="De 60 &gt; n años"/>
    <s v="NATURAL"/>
    <s v="SALA 2"/>
    <s v="JARDINES DEL APOGEO"/>
    <s v="S. CONVENIO COMPLETO"/>
    <s v="SECR-INT-SOCIAL-ADULTO CREMACION"/>
    <s v="OK"/>
    <x v="4"/>
    <s v="TRV 18#69 SUR 23"/>
    <s v="HOSPITAL MEISEN - DG 69R SUR # 18N-16"/>
    <s v="AV.1 DE MAYO #71D-28 SUR"/>
    <s v="CALLE 57Q # 75-95 SUR"/>
    <n v="16.899999999999999"/>
    <s v="CORREA QUINTERO BRIAM STEVEN"/>
    <x v="3"/>
  </r>
  <r>
    <s v="Masculino"/>
    <d v="2023-02-07T00:00:00"/>
    <d v="2024-03-02T17:42:00"/>
    <n v="1.0677739726027478"/>
    <s v="De 0 a 18 años"/>
    <s v="NATURAL"/>
    <m/>
    <s v="JARDINES DEL APOGEO"/>
    <s v="S. CONVENIO COMPLETO"/>
    <s v="SECR-INT-SOCIAL-PARVULOS INHU-COVID"/>
    <s v="OK"/>
    <x v="19"/>
    <s v="CLL 67 #10-67"/>
    <s v="CLINICA INFANTIL COLSUBSIDIO - CALLE 67 #10-67"/>
    <s v="AV.1 DE MAYO #71D-28 SUR"/>
    <s v="CALLE 57Q # 75-95 SUR"/>
    <n v="19.899999999999999"/>
    <s v="ESPITIA SAENZ OSCAR FREDY"/>
    <x v="3"/>
  </r>
  <r>
    <s v="Masculino"/>
    <d v="1952-01-07T00:00:00"/>
    <d v="2024-03-13T06:00:00"/>
    <n v="72.230821917808214"/>
    <s v="De 60 &gt; n años"/>
    <s v="NATURAL"/>
    <m/>
    <s v="JARDINES DEL APOGEO"/>
    <s v="S. CONVENIO COMPLETO"/>
    <s v="SECR-INT-SOCIAL-ADULTO INHUMACION"/>
    <s v="OK"/>
    <x v="11"/>
    <s v="CLL 49 BSUR # 28-61"/>
    <s v="DOMICILIO CALLE 49 BSUR # 28-61"/>
    <s v="AV.1 DE MAYO #71D-28 SUR"/>
    <s v="CALLE 57Q # 75-95 SUR"/>
    <n v="12.4"/>
    <s v="PEDRO ANTONIO MOLINA"/>
    <x v="3"/>
  </r>
  <r>
    <s v="Masculino"/>
    <d v="1980-11-20T00:00:00"/>
    <d v="2024-03-15T02:20:00"/>
    <n v="43.345471841704708"/>
    <s v="de 19 a 59 años"/>
    <s v="NATURAL"/>
    <m/>
    <s v="OTROS CEMENTERIOS"/>
    <s v="S. DIRECTO SECR-INT-SOCIAL"/>
    <s v="SECR-INT-SOCIAL-ADULTO INHUMACION"/>
    <s v="OK"/>
    <x v="11"/>
    <s v="CRA 68A # 55A SUR 33"/>
    <s v=" CALLE 52 SUR # 85-71"/>
    <s v="AV.1 DE MAYO #71D-28 SUR"/>
    <s v="CALLE 57Q # 75-95 SUR"/>
    <n v="13.7"/>
    <s v="WILLIAM LOZANO"/>
    <x v="3"/>
  </r>
  <r>
    <s v="Masculino"/>
    <d v="2024-03-10T00:00:00"/>
    <d v="2024-03-10T08:42:00"/>
    <n v="9.931506849394805E-4"/>
    <s v="De 0 a 18 años"/>
    <s v="NATURAL"/>
    <m/>
    <s v="JARDINES DEL APOGEO"/>
    <s v="S. CONVENIO COMPLETO"/>
    <s v="SECR-INT-SOCIAL-PARVULOS CREMACION"/>
    <s v="OK"/>
    <x v="9"/>
    <s v="TRV 40 # 14-93"/>
    <s v="HOSPITAL UNIVERSITARIO CLINICA SAN RAFAEL - CRA 8 # 17 SUR - 45"/>
    <s v="AV.1 DE MAYO #71D-28 SUR"/>
    <s v="CALLE 57Q # 75-95 SUR"/>
    <s v="16.6"/>
    <s v="CORREA QUINTERO BRIAM STEVEN"/>
    <x v="3"/>
  </r>
  <r>
    <s v="Masculino"/>
    <d v="2020-06-11T00:00:00"/>
    <d v="2024-03-13T21:43:00"/>
    <n v="3.7586434550989423"/>
    <s v="De 0 a 18 años"/>
    <s v="NATURAL"/>
    <m/>
    <s v="JARDINES DEL APOGEO"/>
    <s v="S. CONVENIO COMPLETO"/>
    <s v="SECR-INT-SOCIAL-PARVULOS INHUMACION"/>
    <s v="OK"/>
    <x v="19"/>
    <s v="KR 14 # 54-59"/>
    <s v="CALLE 1 # 9-85"/>
    <s v="AV.1 DE MAYO #71D-28 SUR"/>
    <s v="CALLE 57Q # 75-95 SUR"/>
    <n v="13.8"/>
    <s v="ESPITIA SAENZ OSCAR FREDY"/>
    <x v="3"/>
  </r>
  <r>
    <s v="Masculino"/>
    <d v="1954-09-01T00:00:00"/>
    <d v="2024-03-13T18:18:00"/>
    <n v="69.580171232876708"/>
    <s v="De 60 &gt; n años"/>
    <s v="NATURAL"/>
    <s v="SALA 5"/>
    <s v="JARDINES DEL APOGEO"/>
    <s v="S. DIRECTO SECR-INT-SOCIAL"/>
    <s v="SECR-INT-SOCIAL-ADULTO INHUMACION"/>
    <s v="OK"/>
    <x v="1"/>
    <s v="CRA 6  ESTE 90 SUR #34-01"/>
    <s v="HOSPITAL MEISEN - DG 69R SUR # 18N-16"/>
    <s v="AV.1 DE MAYO #71D-28 SUR"/>
    <s v="CALLE 57Q # 75-95 SUR"/>
    <n v="16.899999999999999"/>
    <s v="ESPITIA SAENZ OSCAR FREDY"/>
    <x v="3"/>
  </r>
  <r>
    <s v="Femenino"/>
    <d v="1934-06-01T00:00:00"/>
    <d v="2024-03-14T16:50:00"/>
    <n v="89.848496955859972"/>
    <s v="De 60 &gt; n años"/>
    <s v="NATURAL"/>
    <m/>
    <s v="JARDINES DEL APOGEO"/>
    <s v="S. CONVENIO COMPLETO"/>
    <s v="SECR-INT-SOCIAL-ADULTO CREMACION"/>
    <s v="OK"/>
    <x v="4"/>
    <s v="CRA 18A # 78SUR -61"/>
    <s v="DOMICILIO CRA 18A # 78SUR -61"/>
    <s v="AV.1 DE MAYO #71D-28 SUR"/>
    <s v="CALLE 57Q # 75-95 SUR"/>
    <n v="13.3"/>
    <s v="ELIAS AMAYA ANDRADE"/>
    <x v="3"/>
  </r>
  <r>
    <s v="Masculino"/>
    <d v="2023-08-31T00:00:00"/>
    <d v="2024-03-14T13:40:00"/>
    <n v="0.53854642313546641"/>
    <s v="De 0 a 18 años"/>
    <s v="NATURAL"/>
    <s v="SALA 6"/>
    <s v="JARDINES DEL APOGEO"/>
    <s v="S. CONVENIO COMPLETO"/>
    <s v="SECR-INT-SOCIAL-PARVULOS INHUMACION"/>
    <s v="OK"/>
    <x v="9"/>
    <s v="CLL 81 SUR #88C-05"/>
    <s v="HOSPITAL FUNDACION MISERICORDIA"/>
    <s v="AV.1 DE MAYO #71D-28 SUR"/>
    <s v="CALLE 57Q # 75-95 SUR"/>
    <n v="13.5"/>
    <s v="DANIEL FIGUEREDO CARDENAS"/>
    <x v="3"/>
  </r>
  <r>
    <s v="Femenino"/>
    <d v="1962-10-29T00:00:00"/>
    <d v="2024-03-18T13:25:00"/>
    <n v="61.428928843226799"/>
    <s v="De 60 &gt; n años"/>
    <s v="NATURAL"/>
    <m/>
    <s v="JARDINES DEL APOGEO"/>
    <s v="S. CONVENIO COMPLETO"/>
    <s v="SECR-INT-SOCIAL-ADULTO CREMACION"/>
    <s v="OK"/>
    <x v="8"/>
    <s v="CLL 2 A SUR #11ESTE -06"/>
    <s v="DOMICILIO CLL 2 A SUR #11ESTE -06"/>
    <s v="AV.1 DE MAYO #71D-28 SUR"/>
    <s v="CALLE 57Q # 75-95 SUR"/>
    <n v="13.5"/>
    <s v="PEDRO ANTONIO MOLINA"/>
    <x v="3"/>
  </r>
  <r>
    <s v="Masculino"/>
    <d v="2024-03-12T00:00:00"/>
    <d v="2024-03-17T20:30:00"/>
    <n v="1.6038812785381482E-2"/>
    <s v="De 0 a 18 años"/>
    <s v="NATURAL"/>
    <m/>
    <s v="JARDINES DEL APOGEO"/>
    <s v="S. CONVENIO COMPLETO"/>
    <s v="SECR-INT-SOCIAL-PARVULOS INHUMACION"/>
    <s v="OK"/>
    <x v="6"/>
    <s v="CRA 19B#22-20"/>
    <s v="HOSPITAL UNIVERSITARIO MAYOR MEDERY"/>
    <s v="AV.1 DE MAYO #71D-28 SUR"/>
    <s v="CALLE 57Q # 75-95 SUR"/>
    <n v="15.6"/>
    <s v="WILLIAM LOZANO"/>
    <x v="3"/>
  </r>
  <r>
    <s v="Femenino"/>
    <d v="1976-02-03T00:00:00"/>
    <d v="2024-03-17T19:34:00"/>
    <n v="48.15291856925419"/>
    <s v="de 19 a 59 años"/>
    <s v="NATURAL"/>
    <s v="SALA 5"/>
    <s v="JARDINES DEL APOGEO"/>
    <s v="S. CONVENIO COMPLETO"/>
    <s v="SECR-INT-SOCIAL-ADULTO INHUMACION"/>
    <s v="OK"/>
    <x v="12"/>
    <s v="CLL 32A BIS SUR #14D-26"/>
    <s v="HOSPITAL SANTA CLARA - CALLE 14B # 1-45"/>
    <s v="AV.1 DE MAYO #71D-28 SUR"/>
    <s v="CALLE 57Q # 75-95 SUR"/>
    <n v="13.1"/>
    <s v="STEVEN CORREA"/>
    <x v="3"/>
  </r>
  <r>
    <s v="Masculino"/>
    <d v="1946-12-21T00:00:00"/>
    <d v="2024-03-18T04:10:00"/>
    <n v="77.293626331811254"/>
    <s v="De 60 &gt; n años"/>
    <s v="NATURAL"/>
    <s v="SALA 6"/>
    <s v="JARDINES DEL APOGEO"/>
    <s v="S. CONVENIO DI"/>
    <s v="SECR-INT-SOCIAL-ADULTO CREMACION"/>
    <s v="OK"/>
    <x v="6"/>
    <s v="CRA 2B #97SUR 33 APT 200"/>
    <s v="HOSPITA TUNAL - CRA 20 # 47B - 35 SUR"/>
    <s v="AV.1 DE MAYO #71D-28 SUR"/>
    <s v="CALLE 57Q # 75-95 SUR"/>
    <n v="13.1"/>
    <s v="ELIAS AMAYA ANDRADE"/>
    <x v="3"/>
  </r>
  <r>
    <s v="Femenino"/>
    <d v="2024-03-05T00:00:00"/>
    <d v="2024-03-19T01:00:00"/>
    <n v="3.8470319634696555E-2"/>
    <s v="De 0 a 18 años"/>
    <s v="NATURAL"/>
    <m/>
    <s v="JARDINES DEL APOGEO"/>
    <s v="S. CONVENIO COMPLETO"/>
    <s v="SECR-INT-SOCIAL-PARVULOS CREMACION"/>
    <s v="OK"/>
    <x v="12"/>
    <s v="CRA 12 D #19-46"/>
    <s v="HOSPITAL MATERNO INFANTIL - CRA 10 #1-66 SUR "/>
    <s v="AV.1 DE MAYO #71D-28 SUR"/>
    <s v="CALLE 57Q # 75-95 SUR"/>
    <n v="15"/>
    <s v="GABRIEL PAYARES"/>
    <x v="3"/>
  </r>
  <r>
    <s v="Femenino"/>
    <d v="2024-03-17T00:00:00"/>
    <d v="2024-03-18T23:00:00"/>
    <n v="5.3652968036596131E-3"/>
    <s v="De 0 a 18 años"/>
    <s v="NATURAL"/>
    <m/>
    <s v="JARDINES DEL APOGEO"/>
    <s v="S. CONVENIO COMPLETO"/>
    <s v="SECR-INT-SOCIAL-PARVULOS CREMACION"/>
    <s v="OK"/>
    <x v="12"/>
    <s v="CRA 25 # 64C SUR 15"/>
    <s v="HOSPITAL MEISEN - DG 69R SUR # 18N-16"/>
    <s v="AV.1 DE MAYO #71D-28 SUR"/>
    <s v="CALLE 57Q # 75-95 SUR"/>
    <n v="16.899999999999999"/>
    <s v="DANIEL FIGUEREDO CARDENAS"/>
    <x v="3"/>
  </r>
  <r>
    <s v="Femenino"/>
    <d v="1987-09-27T00:00:00"/>
    <d v="2024-03-19T16:56:00"/>
    <n v="36.503302891933032"/>
    <s v="de 19 a 59 años"/>
    <s v="NATURAL"/>
    <s v="SALA 2"/>
    <s v="JARDINES DEL APOGEO"/>
    <s v="S. CONVENIO COMPLETO"/>
    <s v="SECR-INT-SOCIAL-ADULTO INHUMACION"/>
    <s v="OK"/>
    <x v="1"/>
    <s v="CRA 141 # 136A SUR -75 TORRE 2 APT 401"/>
    <s v="HOSPITAL POLICLINICO - CRA 20 # 23-23 SUR"/>
    <s v="AV.1 DE MAYO #71D-28 SUR"/>
    <s v="CALLE 57Q # 75-95 SUR"/>
    <n v="12.4"/>
    <s v="CORREA QUINTERO BRIAM STEVEN"/>
    <x v="3"/>
  </r>
  <r>
    <s v="Femenino"/>
    <d v="1980-09-06T00:00:00"/>
    <d v="2024-03-18T21:30:00"/>
    <n v="43.561358447488594"/>
    <s v="de 19 a 59 años"/>
    <s v="NATURAL"/>
    <s v="SALA 10"/>
    <s v="JARDINES DEL APOGEO"/>
    <s v="S. CONVENIO COMPLETO"/>
    <s v="SECR-INT-SOCIAL-ADULTO CREMACION"/>
    <s v="OK"/>
    <x v="19"/>
    <s v="CRA 1 # 28-23 SUR APT 602"/>
    <s v="CLINICA SANTA CLARA - CALLE 14B # 1-45"/>
    <s v="AV.1 DE MAYO #71D-28 SUR"/>
    <s v="CALLE 57Q # 75-95 SUR"/>
    <n v="13.1"/>
    <s v="STEVEN CORREA"/>
    <x v="3"/>
  </r>
  <r>
    <s v="Masculino"/>
    <d v="1957-01-20T00:00:00"/>
    <d v="2024-03-19T16:52:00"/>
    <n v="67.207404870624046"/>
    <s v="De 60 &gt; n años"/>
    <s v="NATURAL"/>
    <m/>
    <s v="JARDINES DEL APOGEO"/>
    <s v="S. CONVENIO COMPLETO"/>
    <s v="SECR-INT-SOCIAL-ADULTO INHUMACION"/>
    <s v="OK"/>
    <x v="8"/>
    <s v="CRA 1 # 22 A SUR - 93"/>
    <s v="HOSPITAL SAN BLAS - TV 5 ESTE #19-50 SUR"/>
    <s v="AV.1 DE MAYO #71D-28 SUR"/>
    <s v="CALLE 57Q # 75-95 SUR"/>
    <n v="14.9"/>
    <s v="LUIS ALBERTO MORA"/>
    <x v="3"/>
  </r>
  <r>
    <s v="Femenino"/>
    <d v="1949-07-30T00:00:00"/>
    <d v="2024-03-16T19:06:00"/>
    <n v="74.681632420091319"/>
    <s v="De 60 &gt; n años"/>
    <s v="NO NATURAL"/>
    <m/>
    <s v="JARDINES DEL APOGEO"/>
    <s v="S. CONVENIO COMPLETO"/>
    <s v="SECR-INT-SOCIAL-ADULTO INHUMACION"/>
    <s v="OK"/>
    <x v="15"/>
    <s v="CLL 66B # 121-24"/>
    <s v="MEDICINA LEGAL CALLE 7A # 12A-51"/>
    <s v="AV.1 DE MAYO #71D-28 SUR"/>
    <s v="CALLE 57Q # 75-95 SUR"/>
    <n v="14.3"/>
    <s v="BRAYAN FABIAN GARCIA"/>
    <x v="3"/>
  </r>
  <r>
    <s v="Femenino"/>
    <d v="1995-04-01T00:00:00"/>
    <d v="2024-03-20T13:13:00"/>
    <n v="28.990549847792991"/>
    <s v="de 19 a 59 años"/>
    <s v="NO NATURAL"/>
    <s v="SALA 2"/>
    <s v="JARDINES DEL APOGEO"/>
    <s v="S. CONVENIO COMPLETO"/>
    <s v="SECR-INT-SOCIAL-ADULTO CREMACION"/>
    <s v="OK"/>
    <x v="4"/>
    <s v="CLL 64 SUR # 10ESTE 21"/>
    <s v="HOSPITAL UNIVERSITARIO NACIONAL - CALLE 44 # 59-75"/>
    <s v="AV.1 DE MAYO #71D-28 SUR"/>
    <s v="CALLE 57Q # 75-95 SUR"/>
    <n v="14.7"/>
    <s v="CORREA QUINTERO BRIAM STEVEN"/>
    <x v="3"/>
  </r>
  <r>
    <s v="Femenino"/>
    <d v="1968-06-13T00:00:00"/>
    <d v="2024-03-19T00:00:00"/>
    <n v="55.802739726027397"/>
    <s v="de 19 a 59 años"/>
    <s v="NO NATURAL"/>
    <m/>
    <s v="JARDINES DEL APOGEO"/>
    <s v="S. CONVENIO COMPLETO"/>
    <s v="SECR-INT-SOCIAL-ADULTO INHUMACION"/>
    <s v="OK"/>
    <x v="1"/>
    <s v="CRA 5 # 113-17 SUR "/>
    <s v="MEDICINA LEGAL CALLE 7A # 12A-51"/>
    <s v="AV.1 DE MAYO #71D-28 SUR"/>
    <s v="CALLE 57Q # 75-95 SUR"/>
    <n v="14.3"/>
    <s v="PEDRO ANTONIO MOLINA"/>
    <x v="3"/>
  </r>
  <r>
    <s v="Femenino"/>
    <d v="1954-07-23T00:00:00"/>
    <d v="2024-03-21T12:43:00"/>
    <n v="69.711040715372917"/>
    <s v="De 60 &gt; n años"/>
    <s v="NATURAL"/>
    <m/>
    <s v="JARDINES DEL APOGEO"/>
    <s v="S. CONVENIO COMPLETO"/>
    <s v="SECR-INT-SOCIAL-ADULTO CREMACION"/>
    <s v="OK"/>
    <x v="19"/>
    <s v="CLL 52#16-70 APT 301"/>
    <s v="HOSPITAL MEISEN - DG 69R SUR # 18N-16"/>
    <s v="AV.1 DE MAYO #71D-28 SUR"/>
    <s v="CALLE 57Q # 75-95 SUR"/>
    <n v="16.899999999999999"/>
    <s v="DANIEL FIGUEREDO CARDENAS"/>
    <x v="3"/>
  </r>
  <r>
    <s v="Femenino"/>
    <d v="1977-07-23T00:00:00"/>
    <d v="2024-03-20T21:10:00"/>
    <n v="46.692827245053273"/>
    <s v="de 19 a 59 años"/>
    <s v="NO NATURAL"/>
    <s v="SALA 9"/>
    <s v="JARDINES DEL APOGEO"/>
    <s v="S. CONVENIO COMPLETO"/>
    <s v="SECR-INT-SOCIAL-ADULTO INHUMACION"/>
    <s v="OK"/>
    <x v="4"/>
    <s v="CRA 77 S # 68A 39 SUR "/>
    <s v="MEDICINA LEGAL CALLE 7A # 12A-51"/>
    <s v="AV.1 DE MAYO #71D-28 SUR"/>
    <s v="CALLE 57Q # 75-95 SUR"/>
    <n v="14.3"/>
    <s v="PEDRO ANTONIO MOLINA"/>
    <x v="3"/>
  </r>
  <r>
    <s v="Masculino"/>
    <d v="1970-11-18T00:00:00"/>
    <d v="2024-03-13T00:00:00"/>
    <n v="53.353424657534248"/>
    <s v="de 19 a 59 años"/>
    <s v="NO NATURAL"/>
    <m/>
    <s v="JARDINES DEL APOGEO"/>
    <s v="S. DIRECTO SECR-INT-SOCIAL"/>
    <s v="SECR-INT-SOCIAL-ADULTO INHUMACION"/>
    <s v="OK"/>
    <x v="19"/>
    <s v="AV CARACAS # 45A 24"/>
    <s v="MEDICINA LEGAL CALLE 7A # 12A-51"/>
    <s v="AV.1 DE MAYO #71D-28 SUR"/>
    <s v="CALLE 57Q # 75-95 SUR"/>
    <n v="14.3"/>
    <s v="LUIS ALBERTO MORA"/>
    <x v="3"/>
  </r>
  <r>
    <s v="Masculino"/>
    <d v="1965-04-07T00:00:00"/>
    <d v="2024-03-23T07:30:00"/>
    <n v="59.000856164383563"/>
    <s v="de 19 a 59 años"/>
    <s v="NATURAL"/>
    <m/>
    <s v="JARDINES DEL APOGEO"/>
    <s v="S. CONVENIO COMPLETO"/>
    <s v="SECR-INT-SOCIAL-ADULTO INHUMACION"/>
    <s v="OK"/>
    <x v="5"/>
    <s v="CRA 16A BIS ESTE # 45 SUR -07"/>
    <s v="HOSPITAL LA VICTORIA CALLE. 31F SUR #1 ESTE45"/>
    <s v="AV.1 DE MAYO #71D-28 SUR"/>
    <s v="CALLE 57Q # 75-95 SUR"/>
    <n v="15.2"/>
    <s v="LUIS ALBERTO MORA"/>
    <x v="3"/>
  </r>
  <r>
    <s v="Femenino"/>
    <d v="2024-03-05T00:00:00"/>
    <d v="2024-03-23T00:00:00"/>
    <n v="4.9315068493150684E-2"/>
    <s v="De 0 a 18 años"/>
    <s v="NATURAL"/>
    <m/>
    <s v="JARDINES DEL APOGEO"/>
    <s v="S. CONVENIO COMPLETO"/>
    <s v="SECR-INT-SOCIAL-PARVULOS CREMACION"/>
    <s v="OK"/>
    <x v="12"/>
    <s v="CRA 12D#19-46"/>
    <s v="HOSPITAL MATERNO INFANTIL - CRA 10 #1-66 SUR "/>
    <s v="AV.1 DE MAYO #71D-28 SUR"/>
    <s v="CALLE 57Q # 75-95 SUR"/>
    <n v="15"/>
    <s v="GABRIEL PAYARES"/>
    <x v="3"/>
  </r>
  <r>
    <s v="Femenino"/>
    <d v="1993-01-19T00:00:00"/>
    <d v="2024-03-23T00:00:00"/>
    <n v="31.194520547945206"/>
    <s v="de 19 a 59 años"/>
    <s v="NATURAL"/>
    <m/>
    <s v="JARDINES DEL APOGEO"/>
    <s v="S. CONVENIO COMPLETO"/>
    <s v="SECR-INT-SOCIAL-ADULTO INHUMACION"/>
    <s v="OK"/>
    <x v="5"/>
    <s v="CRA 32#19B-10"/>
    <s v="AV AMERICAS # 71C-29"/>
    <s v="AV.1 DE MAYO #71D-28 SUR"/>
    <s v="CALLE 57Q # 75-95 SUR"/>
    <n v="8"/>
    <s v="STEVEN FIGUEREDO"/>
    <x v="3"/>
  </r>
  <r>
    <s v="Masculino"/>
    <d v="1972-09-01T00:00:00"/>
    <d v="2024-03-18T00:00:00"/>
    <n v="51.578082191780823"/>
    <s v="de 19 a 59 años"/>
    <s v="NO NATURAL"/>
    <m/>
    <s v="JARDINES DEL APOGEO"/>
    <s v="S. CONVENIO COMPLETO"/>
    <s v="SECR-INT-SOCIAL-ADULTO INHUMACION"/>
    <s v="OK"/>
    <x v="20"/>
    <s v="CLL 39C SUR #2B 27"/>
    <s v="MEDICINA LEGAL CALLE 7A # 12A-51"/>
    <s v="AV.1 DE MAYO #71D-28 SUR"/>
    <s v="CALLE 57Q # 75-95 SUR"/>
    <n v="14.3"/>
    <s v="GABRIEL PAYARES"/>
    <x v="3"/>
  </r>
  <r>
    <s v="Femenino"/>
    <d v="1978-10-28T00:00:00"/>
    <d v="2024-03-23T00:00:00"/>
    <n v="45.43287671232877"/>
    <s v="de 19 a 59 años"/>
    <s v="NO NATURAL"/>
    <s v="SALA 9"/>
    <s v="JARDINES DEL APOGEO"/>
    <s v="S. CONVENIO COMPLETO"/>
    <s v="SECR-INT-SOCIAL-ADULTO INHUMACION"/>
    <s v="OK"/>
    <x v="19"/>
    <s v="CRA 86C BIS # 4D 77 SUR APT 200"/>
    <s v="MEDICINA LEGAL CALLE 7A # 12A-51"/>
    <s v="AV.1 DE MAYO #71D-28 SUR"/>
    <s v="CALLE 57Q # 75-95 SUR"/>
    <n v="14.3"/>
    <s v="STEVEN CORREA"/>
    <x v="3"/>
  </r>
  <r>
    <s v="Femenino"/>
    <d v="1965-03-15T00:00:00"/>
    <d v="2024-03-27T07:50:00"/>
    <n v="59.074866818873673"/>
    <s v="de 19 a 59 años"/>
    <s v="NATURAL"/>
    <s v="SALA 5"/>
    <s v="JARDINES DEL APOGEO"/>
    <s v="S. CONVENIO COMPLETO"/>
    <s v="SECR-INT-SOCIAL-ADULTO CREMACION"/>
    <s v="OK"/>
    <x v="4"/>
    <s v="CRA 26BIS A # 70M SUR 04"/>
    <s v="CALLE 1 # 9-85"/>
    <s v="AV.1 DE MAYO #71D-28 SUR"/>
    <s v="CALLE 57Q # 75-95 SUR"/>
    <n v="13.8"/>
    <s v="DANIEL FIGUEREDO CARDENAS"/>
    <x v="3"/>
  </r>
  <r>
    <s v="Femenino"/>
    <d v="1948-09-15T00:00:00"/>
    <d v="2024-03-28T00:00:00"/>
    <n v="75.583561643835623"/>
    <s v="De 60 &gt; n años"/>
    <s v="NATURAL"/>
    <m/>
    <s v="JARDINES DEL APOGEO"/>
    <s v="S. CONVENIO COMPLETO"/>
    <s v="SECR-INT-SOCIAL-ADULTO INHUMACION"/>
    <s v="OK"/>
    <x v="14"/>
    <s v="KRA 15 BIS # 19 - 51 APTO 104"/>
    <s v="MEDICINA LEGAL CALLE 7A # 12A-51"/>
    <s v="AV.1 DE MAYO #71D-28 SUR"/>
    <s v="CALLE 57Q # 75-95 SUR"/>
    <m/>
    <m/>
    <x v="4"/>
  </r>
  <r>
    <s v="Masculino"/>
    <d v="1947-02-13T00:00:00"/>
    <d v="2024-03-25T00:00:00"/>
    <n v="77.164383561643831"/>
    <s v="De 60 &gt; n años"/>
    <s v="NATURAL"/>
    <m/>
    <s v="JARDINES DEL APOGEO"/>
    <s v="S. CONVENIO COMPLETO"/>
    <s v="SECR-INT-SOCIAL-ADULTO INHUMACION"/>
    <s v="OK"/>
    <x v="11"/>
    <s v="CALLE 66 SUR # 11 C ESTE - 86"/>
    <s v="MEDICINA LEGAL CALLE 7A # 12A-51"/>
    <s v="AV.1 DE MAYO #71D-28 SUR"/>
    <s v="CALLE 57Q # 75-95 SUR"/>
    <m/>
    <m/>
    <x v="4"/>
  </r>
  <r>
    <s v="Masculino"/>
    <d v="1980-01-07T00:00:00"/>
    <d v="2024-04-03T10:30:00"/>
    <n v="44.269691780821915"/>
    <s v="de 19 a 59 años"/>
    <s v="NATURAL"/>
    <m/>
    <s v="JARDINES DEL APOGEO"/>
    <s v="S. CONVENIO COMPLETO"/>
    <s v="SECR-INT-SOCIAL-ADULTO CREMACION"/>
    <s v="OK"/>
    <x v="9"/>
    <s v="CALLE 39 BIS SUR # 86 - 37"/>
    <s v="CALLE 39 BIS SUR # 86 - 37"/>
    <s v="AV.1 DE MAYO #71D-28 SUR"/>
    <s v="CALLE 57Q # 75-95 SUR"/>
    <m/>
    <m/>
    <x v="4"/>
  </r>
  <r>
    <s v="Masculino"/>
    <d v="1967-11-23T00:00:00"/>
    <d v="2024-03-30T20:30:00"/>
    <n v="56.391381278538809"/>
    <s v="de 19 a 59 años"/>
    <s v="EN ESTUDIO"/>
    <s v="SALA 5"/>
    <s v="JARDINES DEL APOGEO"/>
    <s v="S. CONVENIO COMPLETO"/>
    <s v="SECR-INT-SOCIAL-ADULTO INHUMACION"/>
    <s v="OK"/>
    <x v="12"/>
    <s v="KRA 29 # 28 - 22 SUR"/>
    <s v="MEDICINA LEGAL CALLE 7A # 12A-51"/>
    <s v="AV.1 DE MAYO #71D-28 SUR"/>
    <s v="CALLE 57Q # 75-95 SUR"/>
    <m/>
    <m/>
    <x v="4"/>
  </r>
  <r>
    <s v="Masculino"/>
    <d v="2023-11-04T00:00:00"/>
    <d v="2024-04-02T15:33:00"/>
    <n v="0.41273401826484551"/>
    <s v="De 0 a 18 años"/>
    <s v="NATURAL"/>
    <m/>
    <s v="JARDINES DEL APOGEO"/>
    <s v="S. CONVENIO COMPLETO"/>
    <s v="SECR-INT-SOCIAL-PARVULOS CREMACION"/>
    <s v="OK"/>
    <x v="15"/>
    <s v="CALLE 132 B # 109 A - 47"/>
    <s v="KRA 17 # 127 - 13"/>
    <s v="AV.1 DE MAYO #71D-28 SUR"/>
    <s v="CALLE 57Q # 75-95 SUR"/>
    <m/>
    <m/>
    <x v="4"/>
  </r>
  <r>
    <s v="Femenino"/>
    <d v="2023-09-04T00:00:00"/>
    <d v="2024-04-03T00:00:00"/>
    <n v="0.58082191780821912"/>
    <s v="De 0 a 18 años"/>
    <s v="NATURAL"/>
    <m/>
    <s v="JARDINES DEL APOGEO"/>
    <s v="S. CONVENIO DI"/>
    <s v="SECR-INT-SOCIAL-PARVULOS INHUMACION"/>
    <s v="OK"/>
    <x v="4"/>
    <s v="CALLE 70 C SUR # 20 - 46"/>
    <s v="MEDICINA LEGAL CALLE 7A # 12A-51"/>
    <s v="AV.1 DE MAYO #71D-28 SUR"/>
    <s v="CALLE 57Q # 75-95 SUR"/>
    <m/>
    <m/>
    <x v="4"/>
  </r>
  <r>
    <s v="Masculino"/>
    <d v="1992-01-13T00:00:00"/>
    <d v="2023-12-30T00:00:00"/>
    <n v="31.983561643835618"/>
    <s v="de 19 a 59 años"/>
    <s v="EN ESTUDIO"/>
    <m/>
    <s v="JARDINES DEL APOGEO"/>
    <s v="S. CONVENIO COMPLETO"/>
    <s v="SECR-INT-SOCIAL-ADULTO INHUMACION"/>
    <s v="OK"/>
    <x v="8"/>
    <s v="KRA 8 B ESTE # 1 A - 19"/>
    <s v="MEDICINA LEGAL CALLE 7A # 12A-51"/>
    <s v="AV.1 DE MAYO #71D-28 SUR"/>
    <s v="CALLE 57Q # 75-95 SUR"/>
    <m/>
    <m/>
    <x v="4"/>
  </r>
  <r>
    <s v="Masculino"/>
    <d v="1949-03-04T00:00:00"/>
    <d v="2024-04-03T13:45:00"/>
    <n v="75.135816210045661"/>
    <s v="De 60 &gt; n años"/>
    <s v="NATURAL"/>
    <s v="SALA 6"/>
    <s v="JARDINES DEL APOGEO"/>
    <s v="S. CONVENIO COMPLETO"/>
    <s v="SECR-INT-SOCIAL-ADULTO INHUMACION"/>
    <s v="OK"/>
    <x v="2"/>
    <s v="KRA 79 A # 73 B - 19 SUR"/>
    <s v="KRA 1 ESTE # 31 - 58"/>
    <s v="AV.1 DE MAYO #71D-28 SUR"/>
    <s v="CALLE 57Q # 75-95 SUR"/>
    <m/>
    <m/>
    <x v="4"/>
  </r>
  <r>
    <s v="Masculino"/>
    <d v="2024-04-02T00:00:00"/>
    <d v="2024-04-02T23:20:00"/>
    <n v="2.6636225266273655E-3"/>
    <s v="De 0 a 18 años"/>
    <s v="NATURAL"/>
    <m/>
    <s v="JARDINES DEL APOGEO"/>
    <s v="S. CONVENIO COMPLETO"/>
    <s v="SECR-INT-SOCIAL-PARVULOS CREMACION"/>
    <s v="OK"/>
    <x v="9"/>
    <s v="CALLE 5 A # 87 F - 28"/>
    <s v="CALLE 24 # 29 - 45"/>
    <s v="AV.1 DE MAYO #71D-28 SUR"/>
    <s v="CALLE 57Q # 75-95 SUR"/>
    <m/>
    <m/>
    <x v="4"/>
  </r>
  <r>
    <s v="Femenino"/>
    <d v="1959-12-21T00:00:00"/>
    <d v="2024-04-05T07:30:00"/>
    <n v="64.335102739726025"/>
    <s v="De 60 &gt; n años"/>
    <s v="NATURAL"/>
    <s v="SALA 4"/>
    <s v="JARDINES DEL APOGEO"/>
    <s v="S. CONVENIO COMPLETO"/>
    <s v="SECR-INT-SOCIAL-ADULTO INHUMACION"/>
    <s v="OK"/>
    <x v="4"/>
    <s v="DIG 78C SUR  N 16A -01 "/>
    <s v="HOSPITAL MEISSEN CLL 72 # 10 - 7"/>
    <s v="AV.1 DE MAYO #71D-28 SUR"/>
    <s v="CALLE 57Q # 75-95 SUR"/>
    <m/>
    <m/>
    <x v="4"/>
  </r>
  <r>
    <s v="Masculino"/>
    <d v="1942-12-16T00:00:00"/>
    <d v="2024-04-07T12:10:00"/>
    <n v="81.365772450532731"/>
    <s v="De 60 &gt; n años"/>
    <s v="NATURAL"/>
    <m/>
    <s v="JARDINES DEL APOGEO"/>
    <s v="S. CONVENIO COMPLETO"/>
    <s v="SECR-INT-SOCIAL-ADULTO INHUMACION"/>
    <s v="OK"/>
    <x v="6"/>
    <s v="CARRERA 8A ESTE N 2-92"/>
    <s v="HOSPITAL SANTA CLARA - CALLE 14B # 1-45"/>
    <s v="AV.1 DE MAYO #71D-28 SUR"/>
    <s v="CALLE 57Q # 75-95 SUR"/>
    <m/>
    <m/>
    <x v="4"/>
  </r>
  <r>
    <s v="Femenino"/>
    <d v="2024-03-29T00:00:00"/>
    <d v="2024-03-29T15:16:00"/>
    <n v="1.7427701674272587E-3"/>
    <s v="De 0 a 18 años"/>
    <s v="NATURAL"/>
    <m/>
    <s v="JARDINES DEL APOGEO"/>
    <s v="S. CONVENIO COMPLETO"/>
    <s v="SECR-INT-SOCIAL-PARVULOS INHUMACION"/>
    <s v="OK"/>
    <x v="6"/>
    <s v="CALLE 19 N 3 - 74 "/>
    <s v="MATERNO INFANTIL Dg. 54 #16A-16 "/>
    <s v="AV.1 DE MAYO #71D-28 SUR"/>
    <s v="CALLE 57Q # 75-95 SUR"/>
    <m/>
    <m/>
    <x v="4"/>
  </r>
  <r>
    <s v="Masculino"/>
    <d v="1944-04-09T00:00:00"/>
    <d v="2024-04-12T01:30:00"/>
    <n v="80.063184931506854"/>
    <s v="De 60 &gt; n años"/>
    <s v="NATURAL"/>
    <s v="SALA 7"/>
    <s v="JARDINES DEL APOGEO"/>
    <s v="S. CONVENIO COMPLETO"/>
    <s v="SECR-INT-SOCIAL-ADULTO CREMACION"/>
    <s v="OK"/>
    <x v="21"/>
    <s v="CARRERA 14B N 3-37 SUR PISO 2"/>
    <s v="HOSPITAL SANTA CLARA - CALLE 14B # 1-45"/>
    <s v="AV.1 DE MAYO #71D-28 SUR"/>
    <s v="CALLE 57Q # 75-95 SUR"/>
    <m/>
    <m/>
    <x v="4"/>
  </r>
  <r>
    <s v="Femenino"/>
    <d v="1969-01-01T00:00:00"/>
    <d v="2023-03-31T08:30:00"/>
    <n v="54.280422374429214"/>
    <s v="de 19 a 59 años"/>
    <s v="NATURAL"/>
    <m/>
    <s v="JARDINES DEL APOGEO"/>
    <s v="S. CONVENIO COMPLETO"/>
    <s v="SECR-INT-SOCIAL-ADULTO CREMACION"/>
    <s v="OK"/>
    <x v="21"/>
    <s v="CARRERA 14D N 4 SUR -85"/>
    <s v="HOSPITAL SANTA CLARA - CALLE 14B # 1-45"/>
    <s v="AV.1 DE MAYO #71D-28 SUR"/>
    <s v="CALLE 57Q # 75-95 SUR"/>
    <m/>
    <m/>
    <x v="4"/>
  </r>
  <r>
    <s v="Masculino"/>
    <d v="1952-04-10T00:00:00"/>
    <d v="2024-04-10T00:00:00"/>
    <n v="72.049315068493144"/>
    <s v="De 60 &gt; n años"/>
    <s v="NATURAL"/>
    <s v="SALA 9"/>
    <s v="JARDINES DEL APOGEO"/>
    <s v="S. CONVENIO COMPLETO"/>
    <s v="SECR-INT-SOCIAL-ADULTO INHUMACION"/>
    <s v="OK"/>
    <x v="11"/>
    <s v="CALLE 32 SUR N 21E- 01"/>
    <s v="CARERRA 21 B N 31D-27 SUR QUIROGA "/>
    <s v="AV.1 DE MAYO #71D-28 SUR"/>
    <s v="CALLE 57Q # 75-95 SUR"/>
    <m/>
    <m/>
    <x v="4"/>
  </r>
  <r>
    <s v="Masculino"/>
    <d v="2000-10-15T00:00:00"/>
    <d v="2024-04-10T19:00:00"/>
    <n v="23.503538812785383"/>
    <s v="de 19 a 59 años"/>
    <s v="NATURAL"/>
    <s v="SALA 5"/>
    <s v="JARDINES DEL APOGEO"/>
    <s v="S. CONVENIO COMPLETO"/>
    <s v="SECR-INT-SOCIAL-ADULTO INHUMACION"/>
    <s v="OK"/>
    <x v="21"/>
    <s v="CARRERA 15A B SUR 08 APTO 201"/>
    <s v="HOSPITAL SANTA CLARA - CALLE 14B # 1-45"/>
    <s v="AV.1 DE MAYO #71D-28 SUR"/>
    <s v="CALLE 57Q # 75-95 SUR"/>
    <m/>
    <m/>
    <x v="4"/>
  </r>
  <r>
    <s v="Masculino"/>
    <d v="2024-04-10T00:00:00"/>
    <d v="2024-04-10T13:06:00"/>
    <n v="1.4954337899450354E-3"/>
    <s v="De 0 a 18 años"/>
    <s v="NATURAL"/>
    <m/>
    <s v="JARDINES DEL APOGEO"/>
    <s v="S. CONVENIO COMPLETO"/>
    <s v="SECR-INT-SOCIAL-PARVULOS CREMACION"/>
    <s v="OK"/>
    <x v="0"/>
    <s v="CALLE 64 A SUR N 16-24"/>
    <s v="HOSPITAL SAN RAFAEL Carrera 8 # 17-45 Sur"/>
    <s v="AV.1 DE MAYO #71D-28 SUR"/>
    <s v="CALLE 57Q # 75-95 SUR"/>
    <m/>
    <m/>
    <x v="4"/>
  </r>
  <r>
    <s v="Masculino"/>
    <d v="2024-03-27T00:00:00"/>
    <d v="2024-03-27T12:37:00"/>
    <n v="1.4402587518928419E-3"/>
    <s v="De 0 a 18 años"/>
    <s v="NATURAL"/>
    <m/>
    <s v="JARDINES DEL APOGEO"/>
    <s v="S. CONVENIO COMPLETO"/>
    <s v="SECR-INT-SOCIAL-PARVULOS INHUMACION"/>
    <s v="OK"/>
    <x v="6"/>
    <s v="DG 3A N 7A-18 ESTE "/>
    <s v="SEB RED CENTRO ORIENTE "/>
    <s v="AV.1 DE MAYO #71D-28 SUR"/>
    <s v="CALLE 57Q # 75-95 SUR"/>
    <m/>
    <m/>
    <x v="4"/>
  </r>
  <r>
    <s v="Femenino"/>
    <d v="2022-11-11T00:00:00"/>
    <d v="2024-04-16T00:00:00"/>
    <n v="1.4301369863013698"/>
    <s v="De 0 a 18 años"/>
    <s v="NATURAL"/>
    <s v="SALA 9"/>
    <s v="JARDINES DEL APOGEO"/>
    <s v="S. CONVENIO COMPLETO"/>
    <s v="SECR-INT-SOCIAL-PARVULOS CREMACION"/>
    <s v="OK"/>
    <x v="9"/>
    <s v="CALLE 15 C N 87F-38 AP 202"/>
    <s v="HOSPITAL PATIO BONITO TINTAL"/>
    <s v="AV.1 DE MAYO #71D-28 SUR"/>
    <s v="CALLE 57Q # 75-95 SUR"/>
    <m/>
    <m/>
    <x v="4"/>
  </r>
  <r>
    <s v="Masculino"/>
    <d v="1976-05-09T00:00:00"/>
    <d v="2024-03-26T00:00:00"/>
    <n v="47.912328767123284"/>
    <s v="de 19 a 59 años"/>
    <s v="EN ESTUDIO"/>
    <m/>
    <s v="JARDINES DEL APOGEO"/>
    <s v="S. DIRECTOS COMPLETOS "/>
    <s v="SECR-INT-SOCIAL-ADULTO INHUMACION"/>
    <s v="OK"/>
    <x v="2"/>
    <s v="CARRERA 87R BIS N 70-51 SUR"/>
    <s v="MEDICINA LEGAL CALLE 7A # 12A-51"/>
    <s v="AV.1 DE MAYO #71D-28 SUR"/>
    <s v="CALLE 57Q # 75-95 SUR"/>
    <m/>
    <m/>
    <x v="4"/>
  </r>
  <r>
    <s v="Masculino"/>
    <d v="1934-03-31T00:00:00"/>
    <d v="2024-04-13T11:00:00"/>
    <n v="90.099885844748869"/>
    <s v="De 60 &gt; n años"/>
    <s v="NATURAL"/>
    <m/>
    <s v="JARDINES DEL APOGEO"/>
    <s v="S. CONVENIO COMPLETO"/>
    <s v="SECR-INT-SOCIAL-ADULTO INHUMACION"/>
    <s v="OK"/>
    <x v="22"/>
    <s v="CALLE 76 SUR N 44B-16 "/>
    <s v="HOSPITAL MEISSEN CLL 72 # 10 - 7"/>
    <s v="AV.1 DE MAYO #71D-28 SUR"/>
    <s v="CALLE 57Q # 75-95 SUR"/>
    <m/>
    <m/>
    <x v="4"/>
  </r>
  <r>
    <s v="Femenino"/>
    <d v="1957-07-22T00:00:00"/>
    <d v="2024-03-18T00:00:00"/>
    <n v="66.701369863013696"/>
    <s v="De 60 &gt; n años"/>
    <s v="NATURAL"/>
    <m/>
    <s v="JARDINES DEL APOGEO"/>
    <s v="S. CONVENIO COMPLETO"/>
    <s v="SECR-INT-SOCIAL-ADULTO INHUMACION"/>
    <s v="OK"/>
    <x v="15"/>
    <s v="CALLE 132 N 158C-23"/>
    <s v="MEDICINA LEGAL CALLE 7A # 12A-51"/>
    <s v="AV.1 DE MAYO #71D-28 SUR"/>
    <s v="CALLE 57Q # 75-95 SUR"/>
    <m/>
    <m/>
    <x v="4"/>
  </r>
  <r>
    <s v="Masculino"/>
    <d v="2024-04-06T00:00:00"/>
    <d v="2024-04-06T11:35:00"/>
    <n v="1.3222983257274131E-3"/>
    <s v="De 0 a 18 años"/>
    <s v="NATURAL"/>
    <m/>
    <s v="JARDINES DEL APOGEO"/>
    <s v="S. CONVENIO COMPLETO"/>
    <s v="SECR-INT-SOCIAL-PARVULOS CREMACION"/>
    <s v="OK"/>
    <x v="15"/>
    <s v="CARRERA 47 N 176 - 41"/>
    <s v="HOSPITAL LA VICTORIA CALLE. 31F SUR #1 ESTE45"/>
    <s v="AV.1 DE MAYO #71D-28 SUR"/>
    <s v="CALLE 57Q # 75-95 SUR"/>
    <m/>
    <m/>
    <x v="4"/>
  </r>
  <r>
    <s v="Masculino"/>
    <d v="1994-06-30T00:00:00"/>
    <d v="2024-04-13T00:00:00"/>
    <n v="29.80821917808219"/>
    <s v="de 19 a 59 años"/>
    <s v="EN ESTUDIO"/>
    <m/>
    <s v="JARDINES DEL APOGEO"/>
    <s v="S. CONVENIO COMPLETO"/>
    <s v="SECR-INT-SOCIAL-ADULTO INHUMACION"/>
    <s v="OK"/>
    <x v="9"/>
    <s v="CARRERA 79C N 40A SUR -45"/>
    <s v="MEDICINA LEGAL CALLE 7A # 12A-51"/>
    <s v="AV.1 DE MAYO #71D-28 SUR"/>
    <s v="CALLE 57Q # 75-95 SUR"/>
    <m/>
    <m/>
    <x v="4"/>
  </r>
  <r>
    <s v="Masculino"/>
    <d v="1998-02-22T00:00:00"/>
    <d v="2024-04-19T03:42:00"/>
    <n v="26.173025114155251"/>
    <s v="de 19 a 59 años"/>
    <s v="EN ESTUDIO"/>
    <s v="SALA 2"/>
    <s v="JARDINES DEL APOGEO"/>
    <s v="S. CONVENIO COMPLETO"/>
    <s v="SECR-INT-SOCIAL-ADULTO INHUMACION"/>
    <s v="OK"/>
    <x v="2"/>
    <s v="CARRERA 78 N 65C SUR -21"/>
    <s v="MEDICINA LEGAL CALLE 7A # 12A-51"/>
    <s v="AV.1 DE MAYO #71D-28 SUR"/>
    <s v="CALLE 57Q # 75-95 SUR"/>
    <m/>
    <m/>
    <x v="4"/>
  </r>
  <r>
    <s v="Masculino"/>
    <d v="1992-11-25T00:00:00"/>
    <d v="2024-04-16T00:00:00"/>
    <n v="31.410958904109588"/>
    <s v="de 19 a 59 años"/>
    <s v="EN ESTUDIO"/>
    <s v="SALA 10"/>
    <s v="JARDINES DEL APOGEO"/>
    <s v="S. CONVENIO COMPLETO"/>
    <s v="SECR-INT-SOCIAL-ADULTO INHUMACION"/>
    <s v="OK"/>
    <x v="9"/>
    <s v="CARRERA 79D N 41 SUR -66"/>
    <s v="MEDICINA LEGAL CALLE 7A # 12A-51"/>
    <s v="AV.1 DE MAYO #71D-28 SUR"/>
    <s v="CALLE 57Q # 75-95 SUR"/>
    <m/>
    <m/>
    <x v="4"/>
  </r>
  <r>
    <s v="Femenino"/>
    <d v="1942-10-01T00:00:00"/>
    <d v="2024-04-19T17:36:00"/>
    <n v="81.607488584474879"/>
    <s v="De 60 &gt; n años"/>
    <s v="NATURAL"/>
    <s v="SALA 1 PARQUE"/>
    <s v="JARDINES DEL APOGEO"/>
    <s v="S. CONVENIO COMPLETO"/>
    <s v="SECR-INT-SOCIAL-ADULTO CREMACION"/>
    <s v="OK"/>
    <x v="2"/>
    <s v="CALLE 71F SUR N 80M -39"/>
    <s v="HOSPITAL KENNEDY Cl. 40F Sur #75 - 37"/>
    <s v="AV.1 DE MAYO #71D-28 SUR"/>
    <s v="CALLE 57Q # 75-95 SUR"/>
    <m/>
    <m/>
    <x v="4"/>
  </r>
  <r>
    <s v="Masculino"/>
    <d v="1963-03-21T00:00:00"/>
    <d v="2024-04-22T02:25:00"/>
    <n v="61.131782724505328"/>
    <s v="De 60 &gt; n años"/>
    <s v="NATURAL"/>
    <m/>
    <s v="JARDINES DEL APOGEO"/>
    <s v="S. CONVENIO COMPLETO"/>
    <s v="SECR-INT-SOCIAL-ADULTO INHUMACION"/>
    <s v="OK"/>
    <x v="8"/>
    <s v="CARRERA 1C N 41-57 SUR "/>
    <s v="HOSPITAL SANTA CLARA - CALLE 14B # 1-45"/>
    <s v="AV.1 DE MAYO #71D-28 SUR"/>
    <s v="CALLE 57Q # 75-95 SUR"/>
    <m/>
    <m/>
    <x v="4"/>
  </r>
  <r>
    <s v="Femenino"/>
    <d v="1984-01-31T00:00:00"/>
    <d v="2024-04-20T18:30:00"/>
    <n v="40.248687214611877"/>
    <s v="de 19 a 59 años"/>
    <s v="NATURAL"/>
    <s v="SALA 5"/>
    <s v="JARDINES DEL APOGEO"/>
    <s v="S. CONVENIO COMPLETO"/>
    <s v="SECR-INT-SOCIAL-ADULTO INHUMACION"/>
    <s v="OK"/>
    <x v="3"/>
    <s v="CALLE 27 A SUR N 12-07"/>
    <s v="POLICLINICO DE OLAYA "/>
    <s v="AV.1 DE MAYO #71D-28 SUR"/>
    <s v="CALLE 57Q # 75-95 SUR"/>
    <m/>
    <m/>
    <x v="4"/>
  </r>
  <r>
    <s v="Femenino"/>
    <d v="1998-11-07T00:00:00"/>
    <d v="2024-04-22T00:00:00"/>
    <n v="25.473972602739725"/>
    <s v="de 19 a 59 años"/>
    <s v="EN ESTUDIO"/>
    <m/>
    <s v="OTROS CEMENTERIOS"/>
    <s v="S. CONVENIO COMPLETO"/>
    <s v="SECR-INT-SOCIAL-ADULTO INHUMACION"/>
    <s v="OK"/>
    <x v="2"/>
    <s v="AVENIDA CARACAS  CON CALLE 4 ESQUINA "/>
    <s v="MEDICINA LEGAL CALLE 7A # 12A-51"/>
    <s v="AV.1 DE MAYO #71D-28 SUR"/>
    <s v="CALLE 57Q # 75-95 SUR"/>
    <m/>
    <m/>
    <x v="4"/>
  </r>
  <r>
    <s v="Masculino"/>
    <d v="1996-11-23T00:00:00"/>
    <d v="2024-04-24T15:11:00"/>
    <n v="27.437349695586004"/>
    <s v="de 19 a 59 años"/>
    <s v="EN ESTUDIO"/>
    <s v="SALA ORATORIO"/>
    <s v="OTROS CEMENTERIOS"/>
    <s v="S. CONVENIO DI"/>
    <s v="SECR-INT-SOCIAL-ADULTO INHUMACION"/>
    <s v="OK"/>
    <x v="5"/>
    <s v="DIAG 2B N 81D-24"/>
    <s v="MEDICINA LEGAL CALLE 7A # 12A-51"/>
    <s v="AV.1 DE MAYO #71D-28 SUR"/>
    <s v="RIOACHA "/>
    <m/>
    <m/>
    <x v="4"/>
  </r>
  <r>
    <s v="Femenino"/>
    <d v="1999-03-22T00:00:00"/>
    <d v="2024-02-03T00:00:00"/>
    <n v="24.887671232876713"/>
    <s v="de 19 a 59 años"/>
    <s v="EN ESTUDIO"/>
    <s v="SALA 2"/>
    <s v="JARDINES DEL APOGEO"/>
    <s v="S. CONVENIO COMPLETO"/>
    <s v="SECR-INT-SOCIAL-ADULTO INHUMACION"/>
    <s v="OK"/>
    <x v="21"/>
    <s v="CARRERA 18M N 89SUR 10"/>
    <s v="MEDICINA LEGAL CALLE 7A # 12A-51"/>
    <s v="AV.1 DE MAYO #71D-28 SUR"/>
    <s v="CALLE 57Q # 75-95 SUR"/>
    <m/>
    <m/>
    <x v="4"/>
  </r>
  <r>
    <s v="Masculino"/>
    <d v="1976-08-16T00:00:00"/>
    <d v="2024-04-24T11:05:00"/>
    <n v="47.72181316590563"/>
    <s v="de 19 a 59 años"/>
    <s v="NATURAL"/>
    <s v="SALA 7"/>
    <s v="JARDINES DEL APOGEO"/>
    <s v="S. CONVENIO COMPLETO"/>
    <s v="SECR-INT-SOCIAL-ADULTO INHUMACION"/>
    <s v="OK"/>
    <x v="21"/>
    <s v="CALLE 2 SUR N 10-16"/>
    <s v="HOSPITAL SANTA CLARA - CALLE 14B # 1-45"/>
    <s v="AV.1 DE MAYO #71D-28 SUR"/>
    <s v="CALLE 57Q # 75-95 SUR"/>
    <m/>
    <m/>
    <x v="4"/>
  </r>
  <r>
    <s v="Femenino"/>
    <d v="2001-11-03T00:00:00"/>
    <d v="2024-04-15T00:00:00"/>
    <n v="22.463013698630139"/>
    <s v="de 19 a 59 años"/>
    <s v="EN ESTUDIO"/>
    <s v="SALA 2"/>
    <s v="JARDINES DEL APOGEO"/>
    <s v="S. CONVENIO COMPLETO"/>
    <s v="SECR-INT-SOCIAL-ADULTO INHUMACION"/>
    <s v="OK"/>
    <x v="5"/>
    <s v="CARRERA 32 N 19B - 10"/>
    <s v="MEDICINA LEGAL CALLE 7A # 12A-51"/>
    <s v="AV.1 DE MAYO #71D-28 SUR"/>
    <s v="CALLE 57Q # 75-95 SUR"/>
    <m/>
    <m/>
    <x v="4"/>
  </r>
  <r>
    <s v="Masculino"/>
    <d v="1968-12-15T00:00:00"/>
    <d v="2024-04-26T14:06:00"/>
    <n v="55.401609589041101"/>
    <s v="de 19 a 59 años"/>
    <s v="NATURAL"/>
    <s v="SALA 10"/>
    <s v="JARDINES DEL APOGEO"/>
    <s v="S. CONVENIO COMPLETO"/>
    <s v="SECR-INT-SOCIAL-ADULTO CREMACION"/>
    <s v="OK"/>
    <x v="4"/>
    <s v="CALLE 2A N SUR 73 B 92"/>
    <s v="CLINICA OCCIDENTE Av. de las Américas #71C - 29"/>
    <s v="AV.1 DE MAYO #71D-28 SUR"/>
    <s v="CALLE 57Q # 75-95 SUR"/>
    <m/>
    <m/>
    <x v="4"/>
  </r>
  <r>
    <s v="Femenino"/>
    <d v="1995-07-11T00:00:00"/>
    <d v="2024-04-16T00:00:00"/>
    <n v="28.786301369863015"/>
    <s v="de 19 a 59 años"/>
    <s v="EN ESTUDIO"/>
    <s v="SALA 2"/>
    <s v="JARDINES DEL APOGEO"/>
    <s v="S. CONVENIO COMPLETO"/>
    <s v="SECR-INT-SOCIAL-ADULTO INHUMACION"/>
    <s v="OK"/>
    <x v="1"/>
    <s v="ACENTAMIENTO POLIGONO 194 USME BARRIO ESMERALDA "/>
    <s v="MEDICINA LEGAL CALLE 7A # 12A-51"/>
    <s v="AV.1 DE MAYO #71D-28 SUR"/>
    <s v="CALLE 57Q # 75-95 SUR"/>
    <m/>
    <m/>
    <x v="4"/>
  </r>
  <r>
    <s v="Femenino"/>
    <d v="1954-05-25T00:00:00"/>
    <d v="2024-04-26T12:18:00"/>
    <n v="69.97126712328766"/>
    <s v="De 60 &gt; n años"/>
    <s v="NATURAL"/>
    <s v="SALA 6"/>
    <s v="JARDINES DEL APOGEO"/>
    <s v="S. CONVENIO COMPLETO"/>
    <s v="SECR-INT-SOCIAL-ADULTO INHUMACION"/>
    <s v="OK"/>
    <x v="4"/>
    <s v="CALLE 66A SUR N 73-03"/>
    <s v="HOSPITAL MEISSEN CLL 72 # 10 - 7"/>
    <s v="AV.1 DE MAYO #71D-28 SUR"/>
    <s v="CALLE 57Q # 75-95 SUR"/>
    <m/>
    <m/>
    <x v="4"/>
  </r>
  <r>
    <s v="Femenino"/>
    <d v="2024-04-16T00:00:00"/>
    <d v="2024-04-16T17:22:00"/>
    <n v="1.9824961948285056E-3"/>
    <s v="De 0 a 18 años"/>
    <s v="NATURAL"/>
    <m/>
    <s v="JARDINES DEL APOGEO"/>
    <s v="S. CONVENIO COMPLETO"/>
    <s v="SECR-INT-SOCIAL-PARVULOS CREMACION"/>
    <s v="OK"/>
    <x v="3"/>
    <s v="TV 13B N 45F SUR -62"/>
    <s v="HOSPITAL DE LA SAMARITANA Cra. 8 #0-29"/>
    <s v="AV.1 DE MAYO #71D-28 SUR"/>
    <s v="CALLE 57Q # 75-95 SUR"/>
    <m/>
    <m/>
    <x v="4"/>
  </r>
  <r>
    <s v="Masculino"/>
    <d v="1969-01-04T00:00:00"/>
    <d v="2024-03-28T11:30:00"/>
    <n v="55.267066210045655"/>
    <s v="de 19 a 59 años"/>
    <s v="NATURAL"/>
    <s v="SALA 1"/>
    <s v="JARDINES DEL APOGEO"/>
    <s v="S. CONVENIO COMPLETO"/>
    <s v="SECR-INT-SOCIAL-ADULTO CREMACION"/>
    <s v="OK"/>
    <x v="1"/>
    <s v="CALLE 100 SUR 1A-72"/>
    <s v="HOSPITAL VICTORIA Diagonal 39 SUR # 3-20 ESTE"/>
    <s v="AV.1 DE MAYO #71D-28 SUR"/>
    <s v="CALLE 57Q # 75-95 SUR"/>
    <m/>
    <m/>
    <x v="4"/>
  </r>
  <r>
    <s v="Femenino"/>
    <d v="2007-10-16T00:00:00"/>
    <d v="2024-04-30T06:14:00"/>
    <n v="16.551396499238972"/>
    <s v="De 0 a 18 años"/>
    <s v="NATURAL"/>
    <s v="SALA 9"/>
    <s v="JARDINES DEL APOGEO"/>
    <s v="S. CONVENIO COMPLETO"/>
    <s v="SECR-INT-SOCIAL-ADULTO INHUMACION"/>
    <s v="OK"/>
    <x v="1"/>
    <s v="CALLE 13 D N 82 BIS -15"/>
    <s v="HOSPITAL DE TINTAL Cl. 10 #86-58"/>
    <m/>
    <m/>
    <m/>
    <m/>
    <x v="4"/>
  </r>
  <r>
    <m/>
    <m/>
    <m/>
    <m/>
    <m/>
    <m/>
    <m/>
    <m/>
    <m/>
    <m/>
    <m/>
    <x v="10"/>
    <m/>
    <m/>
    <m/>
    <m/>
    <m/>
    <m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">
  <r>
    <d v="2023-12-03T00:00:00"/>
    <n v="314885"/>
    <s v="MURILLO TEQUIA EMERSON  "/>
    <n v="1147956247"/>
    <s v="Masculino"/>
    <d v="2011-01-17T00:00:00"/>
    <d v="2023-12-02T00:00:00"/>
    <n v="12.882191780821918"/>
    <x v="0"/>
    <x v="0"/>
    <s v="SALA 4"/>
    <x v="0"/>
    <s v="S. CONVENIO COMPLETO"/>
    <x v="0"/>
    <s v="OK"/>
    <s v="LOS MARTIRES"/>
    <s v="CALLE  4 # 15-14"/>
    <s v="CALLE 7A #12A - 51"/>
    <s v="AV 1 DE MAYO # 71D - 28 SUR "/>
    <s v="CALLE 57 Q SUR 75-95 SUR "/>
    <s v="14.3 KM "/>
    <x v="0"/>
    <x v="0"/>
  </r>
  <r>
    <d v="2023-12-06T00:00:00"/>
    <n v="314914"/>
    <s v="GUANIPA MONTERO WILFREDO JAVIER"/>
    <n v="29881216"/>
    <s v="Masculino"/>
    <d v="2001-05-10T00:00:00"/>
    <d v="2023-12-03T00:00:00"/>
    <n v="22.580821917808219"/>
    <x v="1"/>
    <x v="0"/>
    <s v="SALA 5"/>
    <x v="0"/>
    <s v="S. CONVENIO COMPLETO"/>
    <x v="0"/>
    <s v="OK"/>
    <s v="USME"/>
    <s v="TRANSVERSAL 5 B # 54 H SUR  00-35"/>
    <s v="CALLE 7A #12A - 51"/>
    <s v="AV 1 DE MAYO # 71D - 28 SUR "/>
    <s v="CALLE 57 Q SUR 75-95 SUR "/>
    <s v="14.3 KM "/>
    <x v="0"/>
    <x v="0"/>
  </r>
  <r>
    <d v="2023-12-07T00:00:00"/>
    <n v="314915"/>
    <s v="SANCHEZ SANCHEZ ALBERTO"/>
    <n v="19296409"/>
    <s v="Masculino"/>
    <d v="1958-02-13T00:00:00"/>
    <d v="2023-12-05T18:30:00"/>
    <n v="65.854166666666671"/>
    <x v="2"/>
    <x v="1"/>
    <s v="SALA 2 PARQUE"/>
    <x v="0"/>
    <s v="S. CONVENIO COMPLETO"/>
    <x v="1"/>
    <s v="OK"/>
    <s v="BOSA"/>
    <s v="CARRERA 95A N 58SUR -64 "/>
    <s v="CARRERA 95A N 58SUR -64 BARRIO  BOSA SANTA FE"/>
    <s v="AV 1 DE MAYO # 71D - 28 SUR "/>
    <s v="CALLE 57 Q SUR 75-95 SUR "/>
    <s v="16.1 KM"/>
    <x v="0"/>
    <x v="0"/>
  </r>
  <r>
    <d v="2023-12-07T00:00:00"/>
    <n v="314926"/>
    <s v="SAEZ  MARIN LYAN DAVID "/>
    <n v="1206229158"/>
    <s v="Masculino"/>
    <d v="2023-05-14T00:00:00"/>
    <d v="2023-12-06T00:00:00"/>
    <n v="0.56438356164383563"/>
    <x v="0"/>
    <x v="1"/>
    <s v="SALA 1"/>
    <x v="0"/>
    <s v="S. CONVENIO COMPLETO"/>
    <x v="2"/>
    <s v="OK"/>
    <s v="RAFAEL URIBE"/>
    <s v="CALLE  21 No  18-20"/>
    <s v="AVENIDA CARACAS # 1-13"/>
    <s v="AV 1 DE MAYO # 71D - 28 SUR "/>
    <s v="CALLE 57 Q SUR 75-95 SUR "/>
    <s v="13.3 KM"/>
    <x v="0"/>
    <x v="0"/>
  </r>
  <r>
    <d v="2023-12-07T00:00:00"/>
    <n v="314932"/>
    <s v="GOMEZ AREVALO GLORIA"/>
    <n v="41695435"/>
    <s v="Femenino"/>
    <d v="1951-09-24T00:00:00"/>
    <d v="2023-12-07T06:40:00"/>
    <n v="72.252815829528174"/>
    <x v="2"/>
    <x v="1"/>
    <s v="SALA 9"/>
    <x v="0"/>
    <s v="S. CONVENIO COMPLETO"/>
    <x v="1"/>
    <s v="OK"/>
    <s v="CIUDAD BOLIVAR "/>
    <s v="CARRERA 20C BIS # 68 H SUR - 37"/>
    <s v="CARERRA 18 B # 60 G - 36 SUR"/>
    <s v="AV 1 DE MAYO # 71D - 28 SUR "/>
    <s v="CALLE 57 Q SUR 75-95 SUR "/>
    <s v="13.5 KM"/>
    <x v="0"/>
    <x v="0"/>
  </r>
  <r>
    <d v="2023-12-13T00:00:00"/>
    <n v="131689"/>
    <s v="PRADA AGUJA HERMENEGILDA"/>
    <n v="20065835"/>
    <s v="Femenino"/>
    <d v="1936-10-27T00:00:00"/>
    <d v="2023-12-11T16:30:00"/>
    <n v="87.182705479452054"/>
    <x v="2"/>
    <x v="1"/>
    <m/>
    <x v="0"/>
    <s v="S. CONVENIO COMPLETO"/>
    <x v="0"/>
    <s v="OK"/>
    <s v="CIUDAD BOLIVAR "/>
    <s v="CALLE 78 SUR # 17F - 15"/>
    <s v="CARERRA 18 B # 60 G - 36 SUR"/>
    <s v="AV 1 DE MAYO # 71D - 28 SUR "/>
    <s v="CALLE 57 Q SUR 75-95 SUR "/>
    <s v="13.5 KM"/>
    <x v="0"/>
    <x v="0"/>
  </r>
  <r>
    <d v="2023-12-13T00:00:00"/>
    <n v="314997"/>
    <s v="PULGAR GUZMAN MIRIAM DEL CARMEN"/>
    <n v="4249183"/>
    <s v="Femenino"/>
    <d v="1952-04-24T00:00:00"/>
    <d v="2023-12-08T03:00:00"/>
    <n v="71.671575342465758"/>
    <x v="2"/>
    <x v="1"/>
    <m/>
    <x v="0"/>
    <s v="S. CONVENIO COMPLETO"/>
    <x v="1"/>
    <s v="OK"/>
    <s v="RAFAEL URIBE"/>
    <s v="CARRERA 3 D # 48R SUR 59"/>
    <s v="CARERRA 14B #1-45 SUR"/>
    <s v="AV 1 DE MAYO # 71D - 28 SUR "/>
    <s v="CALLE 57 Q SUR 75-95 SUR "/>
    <s v="12.9 KM "/>
    <x v="0"/>
    <x v="0"/>
  </r>
  <r>
    <d v="2023-12-15T00:00:00"/>
    <n v="131688"/>
    <s v="SISO ARROYO WILSON OMAR"/>
    <n v="18243643"/>
    <s v="Masculino"/>
    <d v="1987-12-01T00:00:00"/>
    <d v="2023-12-12T13:40:00"/>
    <n v="36.056354642313551"/>
    <x v="1"/>
    <x v="1"/>
    <m/>
    <x v="0"/>
    <s v="S. DIRECTOS COMPLETOS "/>
    <x v="1"/>
    <s v="OK"/>
    <s v="USME"/>
    <s v="CALLE 64 SUR # 2D ESTE 55"/>
    <s v="CALLE 13 #17-21"/>
    <s v="AV 1 DE MAYO # 71D - 28 SUR "/>
    <s v="CALLE 57 Q SUR 75-95 SUR "/>
    <s v="14.9 KM"/>
    <x v="0"/>
    <x v="0"/>
  </r>
  <r>
    <d v="2023-12-15T00:00:00"/>
    <n v="131697"/>
    <s v="MONTENEGRO MARTINEZ JAIME EDGAR"/>
    <n v="19466960"/>
    <s v="Masculino"/>
    <d v="1961-08-25T00:00:00"/>
    <d v="2023-12-14T07:35:00"/>
    <n v="62.346071156773206"/>
    <x v="2"/>
    <x v="1"/>
    <s v="SALA 3 PARQUE"/>
    <x v="0"/>
    <s v="S. DIRECTOS COMPLETOS "/>
    <x v="1"/>
    <s v="OK"/>
    <s v="RAFAEL URIBE"/>
    <s v="CALLE 32 B SUR # 20A- 47 -01 "/>
    <s v="CALLE 32 B SUR # 20A- 47 -01  BARRIO QUIROGA"/>
    <s v="AV 1 DE MAYO # 71D - 28 SUR "/>
    <s v="CALLE 57 Q SUR 75-95 SUR "/>
    <s v="13.4 KM "/>
    <x v="0"/>
    <x v="0"/>
  </r>
  <r>
    <d v="2023-12-15T00:00:00"/>
    <n v="315023"/>
    <s v="DEL VALLE NUÑEZ OTILIA"/>
    <n v="34614920"/>
    <s v="Femenino"/>
    <d v="1954-07-03T00:00:00"/>
    <d v="2023-12-14T10:20:00"/>
    <n v="69.4970700152207"/>
    <x v="2"/>
    <x v="1"/>
    <m/>
    <x v="0"/>
    <s v="S. CONVENIO COMPLETO"/>
    <x v="1"/>
    <s v="OK"/>
    <s v="PUENTE ARANDA "/>
    <s v="CARRERA 32B # 1F - 22"/>
    <s v="CARRERA 8 # 0-29"/>
    <s v="AV 1 DE MAYO # 71D - 28 SUR "/>
    <s v="CALLE 57 Q SUR 75-95 SUR "/>
    <s v="14.2 KM"/>
    <x v="0"/>
    <x v="0"/>
  </r>
  <r>
    <d v="2023-12-18T00:00:00"/>
    <n v="131716"/>
    <s v="ARIAS ARIAS RODRIGO"/>
    <n v="79606697"/>
    <s v="Masculino"/>
    <d v="1972-07-27T00:00:00"/>
    <d v="2023-12-11T07:58:00"/>
    <n v="51.409128614916277"/>
    <x v="1"/>
    <x v="0"/>
    <m/>
    <x v="0"/>
    <s v="S. DIRECTOS COMPLETOS "/>
    <x v="0"/>
    <s v="OK"/>
    <s v="SANTA FE "/>
    <s v="CARRERA 7A ESTE # 2C - 26"/>
    <s v="CALLE 7A #12A - 51"/>
    <s v="AV 1 DE MAYO # 71D - 28 SUR "/>
    <s v="CALLE 57 Q SUR 75-95 SUR "/>
    <s v="14.3 KM "/>
    <x v="0"/>
    <x v="0"/>
  </r>
  <r>
    <d v="2023-12-18T00:00:00"/>
    <n v="315058"/>
    <s v="PACHECO LEONARDO ENRIQUE"/>
    <n v="77034999"/>
    <s v="Masculino"/>
    <d v="1971-07-12T00:00:00"/>
    <d v="2023-12-11T00:00:00"/>
    <n v="52.452054794520549"/>
    <x v="1"/>
    <x v="0"/>
    <s v="SALA 2"/>
    <x v="0"/>
    <s v="S. CONVENIO COMPLETO"/>
    <x v="1"/>
    <s v="OK"/>
    <s v="ENGATIVA "/>
    <s v="CALLE 96 # 92 - 19"/>
    <s v="CALLE 7A #12A - 51"/>
    <s v="AV 1 DE MAYO # 71D - 28 SUR "/>
    <s v="CALLE 57 Q SUR 75-95 SUR "/>
    <s v="14.3 KM "/>
    <x v="0"/>
    <x v="0"/>
  </r>
  <r>
    <d v="2023-12-18T00:00:00"/>
    <n v="315059"/>
    <s v="AMAYA OBANDO LUZ STELLA"/>
    <n v="51605407"/>
    <s v="Femenino"/>
    <d v="1954-11-15T00:00:00"/>
    <d v="2023-12-16T16:46:00"/>
    <n v="69.133420852359208"/>
    <x v="2"/>
    <x v="1"/>
    <m/>
    <x v="0"/>
    <s v="S. CONVENIO COMPLETO"/>
    <x v="1"/>
    <s v="OK"/>
    <s v="SANTA FE "/>
    <s v="CARRERA 4 BIS B # 31 - 40"/>
    <s v="TRASNVERSAL 5 ESTE # 19 - 50 SUR"/>
    <s v="AV 1 DE MAYO # 71D - 28 SUR "/>
    <s v="CALLE 57 Q SUR 75-95 SUR "/>
    <s v="15.1 KM"/>
    <x v="0"/>
    <x v="0"/>
  </r>
  <r>
    <d v="2023-12-18T00:00:00"/>
    <n v="315064"/>
    <s v="NUÑEZ HERNANDEZ DORIS MATILDE"/>
    <n v="41398009"/>
    <s v="Femenino"/>
    <d v="1947-10-24T00:00:00"/>
    <d v="2023-12-15T00:00:00"/>
    <n v="76.194520547945203"/>
    <x v="2"/>
    <x v="0"/>
    <s v="SALA 9"/>
    <x v="0"/>
    <s v="S. CONVENIO COMPLETO"/>
    <x v="0"/>
    <s v="OK"/>
    <s v="SANTA FE "/>
    <s v="CARRERA 4 # 3 -22 "/>
    <s v="CALLE 7A #12A - 51"/>
    <s v="AV 1 DE MAYO # 71D - 28 SUR "/>
    <s v="CALLE 57 Q SUR 75-95 SUR "/>
    <s v="14.3 KM "/>
    <x v="0"/>
    <x v="0"/>
  </r>
  <r>
    <d v="2023-12-19T00:00:00"/>
    <n v="315074"/>
    <s v="MEJIA QUINTERO JONATHAN ALBERTO"/>
    <n v="1010188426"/>
    <s v="Masculino"/>
    <d v="1990-01-24T00:00:00"/>
    <d v="2023-11-22T00:00:00"/>
    <n v="33.849315068493148"/>
    <x v="1"/>
    <x v="0"/>
    <s v="SALA 2"/>
    <x v="0"/>
    <s v="S. CONVENIO COMPLETO"/>
    <x v="0"/>
    <s v="OK"/>
    <s v="SAN CRISTOBAL"/>
    <s v="CARRERA 20A  ESTE # 11 SUR - 43"/>
    <s v="CALLE 7A #12A - 51"/>
    <s v="AV 1 DE MAYO # 71D - 28 SUR "/>
    <s v="CALLE 57 Q SUR 75-95 SUR "/>
    <s v="14.3 KM "/>
    <x v="0"/>
    <x v="0"/>
  </r>
  <r>
    <d v="2023-12-20T00:00:00"/>
    <n v="315084"/>
    <s v="MARQUEZ  PEREZ ISABEL"/>
    <n v="7199979"/>
    <s v="Femenino"/>
    <d v="1951-07-08T00:00:00"/>
    <d v="2023-12-19T01:18:00"/>
    <n v="72.498778538812786"/>
    <x v="2"/>
    <x v="1"/>
    <m/>
    <x v="1"/>
    <s v="S. CONVENIO COMPLETO"/>
    <x v="0"/>
    <s v="OK"/>
    <s v="KENNEDY"/>
    <m/>
    <m/>
    <m/>
    <m/>
    <m/>
    <x v="0"/>
    <x v="0"/>
  </r>
  <r>
    <d v="2023-12-21T00:00:00"/>
    <n v="315095"/>
    <s v="GUAIQUIRIAN HERNANDEZ  SORIANNY DEL CARMEN"/>
    <n v="20762936"/>
    <s v="Femenino"/>
    <d v="1991-03-16T00:00:00"/>
    <d v="2023-12-17T00:00:00"/>
    <n v="32.778082191780825"/>
    <x v="1"/>
    <x v="0"/>
    <s v="SALA 6"/>
    <x v="0"/>
    <s v="S. CONVENIO COMPLETO"/>
    <x v="0"/>
    <s v="OK"/>
    <s v="CIUDAD BOLIVAR "/>
    <s v="CALLE 71 P # SUR # 27 - 02"/>
    <s v="CALLE 7A #12A - 51"/>
    <s v="AV 1 DE MAYO # 71D - 28 SUR "/>
    <s v="CALLE 57 Q SUR 75-95 SUR "/>
    <s v="14.3 KM "/>
    <x v="0"/>
    <x v="0"/>
  </r>
  <r>
    <d v="2023-12-22T00:00:00"/>
    <n v="315106"/>
    <s v="LEON MARIA  DILIA"/>
    <n v="3409271"/>
    <s v="Femenino"/>
    <d v="1938-03-27T00:00:00"/>
    <d v="2023-12-20T21:40:00"/>
    <n v="85.794254185692552"/>
    <x v="2"/>
    <x v="1"/>
    <s v="SALA 1"/>
    <x v="0"/>
    <s v="S. CONVENIO COMPLETO"/>
    <x v="1"/>
    <s v="OK"/>
    <s v="CIUDAD BOLIVAR "/>
    <s v="TRANSVERSAL 48 # 69B SUR - 47"/>
    <s v="TRANSVERSAL 48 # 69B SUR - 47"/>
    <s v="AV 1 DE MAYO # 71D - 28 SUR "/>
    <s v="CALLE 57 Q SUR 75-95 SUR "/>
    <s v="18.0 KM"/>
    <x v="0"/>
    <x v="0"/>
  </r>
  <r>
    <d v="2023-12-22T00:00:00"/>
    <n v="315108"/>
    <s v="GUTIERREZ BARRERA  ALVARO"/>
    <n v="11300952"/>
    <s v="Masculino"/>
    <d v="1951-10-15T00:00:00"/>
    <d v="2023-12-21T08:00:00"/>
    <n v="72.233789954337908"/>
    <x v="2"/>
    <x v="1"/>
    <s v="SALA 10"/>
    <x v="0"/>
    <s v="S. CONVENIO COMPLETO"/>
    <x v="1"/>
    <s v="OK"/>
    <s v="RAFAEL URIBE"/>
    <s v="DIAGONAL 32 A BIS B SUR # 12 -77"/>
    <s v="CARERRA 14B #1-45 SUR"/>
    <s v="AV 1 DE MAYO # 71D - 28 SUR "/>
    <s v="CALLE 57 Q SUR 75-95 SUR "/>
    <s v="12.9 KM "/>
    <x v="0"/>
    <x v="0"/>
  </r>
  <r>
    <d v="2023-12-22T00:00:00"/>
    <n v="315110"/>
    <s v="RODRIGUEZ GUERRA GIOVANNY ANDRES"/>
    <n v="79965828"/>
    <s v="Masculino"/>
    <d v="1978-03-05T00:00:00"/>
    <d v="2023-12-22T05:26:00"/>
    <n v="45.830757229832578"/>
    <x v="1"/>
    <x v="1"/>
    <s v="SALA 1"/>
    <x v="0"/>
    <s v="S. CONVENIO COMPLETO"/>
    <x v="0"/>
    <s v="OK"/>
    <s v="KENNEDY"/>
    <s v="CALE 47 BIS SUR # 77W - 14"/>
    <s v="AVENIDA 1 DE MAYO # 40B - 54"/>
    <s v="AV 1 DE MAYO # 71D - 28 SUR "/>
    <s v="CALLE 57 Q SUR 75-95 SUR "/>
    <s v="9.9 KM"/>
    <x v="0"/>
    <x v="0"/>
  </r>
  <r>
    <d v="2023-12-22T00:00:00"/>
    <n v="315116"/>
    <s v="GIL PERALTA JOSE GREGORIO"/>
    <n v="7591163"/>
    <s v="Masculino"/>
    <d v="1966-02-01T00:00:00"/>
    <d v="2023-12-18T09:50:00"/>
    <n v="57.916191019786901"/>
    <x v="1"/>
    <x v="0"/>
    <m/>
    <x v="0"/>
    <s v="S. CONVENIO COMPLETO"/>
    <x v="0"/>
    <s v="OK"/>
    <s v="USME"/>
    <s v="CALLE 92 A SUR # 23 ESTE - 80"/>
    <s v="CALLE 7A #12A - 51"/>
    <s v="AV 1 DE MAYO # 71D - 28 SUR "/>
    <s v="CALLE 57 Q SUR 75-95 SUR "/>
    <s v="14.3 KM "/>
    <x v="0"/>
    <x v="0"/>
  </r>
  <r>
    <d v="2023-12-27T00:00:00"/>
    <n v="315150"/>
    <s v="REYES TELLEZ WENDY GERALDINE"/>
    <n v="1010224427"/>
    <s v="Femenino"/>
    <d v="1995-10-07T00:00:00"/>
    <d v="2023-12-26T00:00:00"/>
    <n v="28.238356164383561"/>
    <x v="1"/>
    <x v="0"/>
    <s v="SALA 1"/>
    <x v="0"/>
    <s v="S. CONVENIO COMPLETO"/>
    <x v="0"/>
    <s v="OK"/>
    <s v="RAFAEL URIBE"/>
    <s v="DIAGONAL 47 SUR # 12A - 01"/>
    <s v="CALLE 7A #12A - 51"/>
    <s v="AV 1 DE MAYO # 71D - 28 SUR "/>
    <s v="CALLE 57 Q SUR 75-95 SUR "/>
    <s v="14.3 KM "/>
    <x v="0"/>
    <x v="0"/>
  </r>
  <r>
    <d v="2023-12-29T00:00:00"/>
    <n v="315185"/>
    <s v="HIJO DE WENDY MARIANA MORENO LOPEZ HIJO DE WENDY MARIANA MORENO LOPEZ"/>
    <n v="23128520450050"/>
    <s v="Masculino"/>
    <d v="2023-12-26T00:00:00"/>
    <d v="2023-12-26T05:44:00"/>
    <n v="6.5449010654534403E-4"/>
    <x v="0"/>
    <x v="1"/>
    <m/>
    <x v="0"/>
    <s v="S. CONVENIO COMPLETO"/>
    <x v="3"/>
    <s v="OK"/>
    <s v="RAFAEL URIBE"/>
    <s v="CALLE 49C SUR # 3A - 15"/>
    <s v="Ak. 10 #950"/>
    <s v="AV 1 DE MAYO # 71D - 28 SUR "/>
    <s v="CALLE 57 Q SUR 75-95 SUR "/>
    <s v="15.3 KM"/>
    <x v="0"/>
    <x v="0"/>
  </r>
  <r>
    <d v="2023-12-29T00:00:00"/>
    <n v="315186"/>
    <s v="PAIPA  SILVA JUAN "/>
    <n v="6776868"/>
    <s v="Masculino"/>
    <d v="1968-05-22T00:00:00"/>
    <d v="2023-12-27T00:00:00"/>
    <n v="55.635616438356166"/>
    <x v="1"/>
    <x v="0"/>
    <s v="SALA 7"/>
    <x v="0"/>
    <s v="S. CONVENIO COMPLETO"/>
    <x v="0"/>
    <s v="OK"/>
    <s v="ENGATIVA "/>
    <s v="CARRERA 118 B # 69A - 24"/>
    <s v="CALLE 7A #12A - 51"/>
    <s v="AV 1 DE MAYO # 71D - 28 SUR "/>
    <s v="CALLE 57 Q SUR 75-95 SUR "/>
    <s v="14.3 KM "/>
    <x v="0"/>
    <x v="0"/>
  </r>
  <r>
    <d v="2024-01-02T00:00:00"/>
    <n v="131780"/>
    <s v="ARDILA OVALLE LESSON FREDE"/>
    <n v="79767131"/>
    <s v="Masculino"/>
    <d v="1974-09-12T00:00:00"/>
    <d v="2023-12-29T00:00:00"/>
    <n v="49.328767123287669"/>
    <x v="1"/>
    <x v="1"/>
    <s v="SALA 5"/>
    <x v="0"/>
    <s v="S. DIRECTOS COMPLETOS "/>
    <x v="0"/>
    <s v="OK"/>
    <s v="SANTA FE "/>
    <s v="CALLE 69 SUR N 18A -  57"/>
    <s v="HOSPITAL TUNAL CARRERA 20 # 47B-35SUR"/>
    <s v="AV 1 DE MAYO # 71D - 28 SUR "/>
    <s v="CALLE 57 Q SUR 75-95 SUR "/>
    <n v="15.6"/>
    <x v="1"/>
    <x v="1"/>
  </r>
  <r>
    <d v="2024-01-03T00:00:00"/>
    <n v="315255"/>
    <s v="JIMENEZ BETANCOURT DERVIS JUNIOR"/>
    <n v="1245081749"/>
    <s v="Masculino"/>
    <d v="2023-12-07T00:00:00"/>
    <d v="2023-12-31T00:00:00"/>
    <n v="6.575342465753424E-2"/>
    <x v="0"/>
    <x v="2"/>
    <m/>
    <x v="0"/>
    <s v="S. CONVENIO COMPLETO"/>
    <x v="2"/>
    <s v="OK"/>
    <s v="KENNEDY"/>
    <s v="CALLE 79F SUR No.22B- 36"/>
    <s v="MEDICINA LEGAL CALLE 7A # 12A-51"/>
    <s v="AV 1 DE MAYO # 71D - 28 SUR "/>
    <s v="CALLE 57 Q SUR 75-95 SUR "/>
    <n v="14.3"/>
    <x v="2"/>
    <x v="1"/>
  </r>
  <r>
    <d v="2024-01-04T00:00:00"/>
    <n v="315272"/>
    <s v="BURIEL SALAZAR GERALD JOSE"/>
    <n v="1141384494"/>
    <s v="Masculino"/>
    <d v="2023-07-01T00:00:00"/>
    <d v="2024-01-03T16:17:00"/>
    <n v="0.51144786910197781"/>
    <x v="0"/>
    <x v="2"/>
    <s v="SALA 1"/>
    <x v="0"/>
    <s v="S. CONVENIO COMPLETO"/>
    <x v="3"/>
    <s v="OK"/>
    <s v="KENNEDY"/>
    <s v="CALLE 47A SUR No.78L-03"/>
    <s v="UNIDAD DE SALUD PATIO BONITO"/>
    <s v="AV 1 DE MAYO # 71D - 28 SUR "/>
    <s v="CALLE 57 Q SUR 75-95 SUR "/>
    <n v="13.8"/>
    <x v="3"/>
    <x v="1"/>
  </r>
  <r>
    <d v="2024-01-09T00:00:00"/>
    <n v="315307"/>
    <s v="RAMONA BLANCO "/>
    <n v="7676549"/>
    <s v="Masculino"/>
    <d v="1942-01-01T00:00:00"/>
    <d v="2024-01-08T00:00:00"/>
    <n v="82.07397260273973"/>
    <x v="2"/>
    <x v="1"/>
    <m/>
    <x v="0"/>
    <s v="S. CONVENIO COMPLETO"/>
    <x v="1"/>
    <s v="OK"/>
    <s v="KENNEDY"/>
    <s v="CARRERA 82 No. 38 SUR -27 AP200"/>
    <s v="CARRERA 82 No. 38 SUR -27 AP200"/>
    <s v="AV 1 DE MAYO # 71D - 28 SUR "/>
    <s v="CALLE 57 Q SUR 75-95 SUR "/>
    <n v="14.4"/>
    <x v="4"/>
    <x v="1"/>
  </r>
  <r>
    <d v="2024-01-10T00:00:00"/>
    <n v="315320"/>
    <s v="CORDERO HERNANDEZ JOEL JOSUE"/>
    <n v="5854938"/>
    <s v="Masculino"/>
    <d v="1988-04-12T00:00:00"/>
    <d v="2024-01-09T04:40:00"/>
    <n v="35.767656012176559"/>
    <x v="1"/>
    <x v="1"/>
    <s v="SALA 4"/>
    <x v="0"/>
    <s v="S. CONVENIO COMPLETO"/>
    <x v="1"/>
    <s v="OK"/>
    <s v="KENNEDY"/>
    <s v="CARRERA 68I No. 30 SUR - 02"/>
    <s v="HOSPITAL UNIVERSITARIO SAMARITANOCarrera 8 No. 0-29"/>
    <s v="AV 1 DE MAYO # 71D - 28 SUR "/>
    <s v="CALLE 57 Q SUR 75-95 SUR "/>
    <n v="14.2"/>
    <x v="4"/>
    <x v="1"/>
  </r>
  <r>
    <d v="2024-01-10T00:00:00"/>
    <n v="315321"/>
    <s v="NIETO CUERVO MARIA DEL CARMEN"/>
    <n v="20290568"/>
    <s v="Femenino"/>
    <d v="1938-06-14T00:00:00"/>
    <d v="2024-01-06T13:30:00"/>
    <n v="85.623458904109583"/>
    <x v="2"/>
    <x v="1"/>
    <m/>
    <x v="0"/>
    <s v="S. CONVENIO COMPLETO"/>
    <x v="1"/>
    <s v="OK"/>
    <s v="SANTA FE "/>
    <s v="TRANVERSAL 6B ESTE No. 9A - 22"/>
    <s v="HOSPITAL MEISSEN CARRERA. 60G No. 18A - 09 SUR "/>
    <s v="HOSPITAL NUEVO BOSA S32:U33"/>
    <s v="CALLE 57 Q SUR 75-95 SUR "/>
    <n v="13.5"/>
    <x v="5"/>
    <x v="1"/>
  </r>
  <r>
    <d v="2024-01-10T00:00:00"/>
    <n v="315328"/>
    <s v="LOPEZ CASTAÑEDA MARGARITA"/>
    <n v="29627143"/>
    <s v="Femenino"/>
    <d v="1924-12-31T00:00:00"/>
    <d v="2024-01-10T00:10:00"/>
    <n v="99.093169710806706"/>
    <x v="2"/>
    <x v="1"/>
    <m/>
    <x v="0"/>
    <s v="S. CONVENIO COMPLETO"/>
    <x v="1"/>
    <s v="OK"/>
    <s v="SANTA FE "/>
    <s v="CARRERA 18P No. 67C SUR -53"/>
    <s v="HOSPITAL MEISSEN CARRERA. 60G No. 18A - 09 SUR "/>
    <s v="AV 1 DE MAYO # 71D -S32:U33 28 SUR "/>
    <s v="CALLE 57 Q SUR 75-95 SUR "/>
    <n v="13.5"/>
    <x v="5"/>
    <x v="1"/>
  </r>
  <r>
    <d v="2024-01-10T00:00:00"/>
    <n v="315327"/>
    <s v="HIJO DE YOHENNIS YERLENYS ROQUE RIVAS"/>
    <m/>
    <s v="Masculino"/>
    <d v="2024-01-09T00:00:00"/>
    <d v="2024-01-09T00:00:00"/>
    <n v="0"/>
    <x v="0"/>
    <x v="2"/>
    <m/>
    <x v="0"/>
    <s v="S. CONVENIO COMPLETO"/>
    <x v="3"/>
    <s v="OK"/>
    <s v="SANTA FE "/>
    <s v="CARRERA 86 A No.42G SUR- 54"/>
    <s v="HOSPITAL NUEVO BOSA CALLE. 73 SUR CARRERA 103"/>
    <s v="AV 1 DE MAYO # 71D -S32:U33 28 SUR "/>
    <s v="CALLE 57 Q SUR 75-95 SUR "/>
    <n v="17.8"/>
    <x v="1"/>
    <x v="1"/>
  </r>
  <r>
    <d v="2024-01-11T00:00:00"/>
    <n v="315333"/>
    <s v="BRICEÑO BOZO RICHARD ENRIQUE"/>
    <n v="13931924"/>
    <s v="Masculino"/>
    <d v="1977-01-18T00:00:00"/>
    <d v="2024-01-09T00:00:00"/>
    <n v="47.005479452054793"/>
    <x v="1"/>
    <x v="0"/>
    <m/>
    <x v="0"/>
    <s v="S. CONVENIO COMPLETO"/>
    <x v="0"/>
    <s v="OK"/>
    <s v="SANTA FE "/>
    <s v="CALLE 77 SUR No. 73G - 09"/>
    <s v="MEDICINA LEGAL CALLE 7A # 12A-51"/>
    <s v="AV 1 DE MAYO # 71D - 28 SUR "/>
    <s v="CALLE 57 Q SUR 75-95 SUR "/>
    <n v="14.3"/>
    <x v="6"/>
    <x v="1"/>
  </r>
  <r>
    <d v="2024-01-11T00:00:00"/>
    <n v="315334"/>
    <s v="TINJACA GONZALEZ MIIA ANTONELLA"/>
    <n v="1033833690"/>
    <s v="Femenino"/>
    <d v="2023-06-26T00:00:00"/>
    <d v="2024-01-11T02:10:00"/>
    <n v="0.54545281582953697"/>
    <x v="0"/>
    <x v="2"/>
    <m/>
    <x v="0"/>
    <s v="S. CONVENIO COMPLETO"/>
    <x v="3"/>
    <s v="OK"/>
    <s v="RAFAEL URIBE"/>
    <s v="CALLE 71B No. 18J SUR -76"/>
    <s v="HOSPITAL MISERICORDIA CARRERA. 17 #2 -17"/>
    <s v="AV 1 DE MAYO # 71D - 28 SUR "/>
    <s v="CALLE 57 Q SUR 75-95 SUR "/>
    <n v="13.6"/>
    <x v="3"/>
    <x v="1"/>
  </r>
  <r>
    <d v="2024-01-11T00:00:00"/>
    <n v="315341"/>
    <s v="GIRALDO OCAMPO FLOR DE MARIA"/>
    <n v="30278540"/>
    <s v="Femenino"/>
    <d v="1955-05-11T00:00:00"/>
    <d v="2024-01-08T00:00:00"/>
    <n v="68.709589041095896"/>
    <x v="2"/>
    <x v="0"/>
    <s v="SALA 5"/>
    <x v="0"/>
    <s v="S. CONVENIO COMPLETO"/>
    <x v="1"/>
    <s v="OK"/>
    <s v="KENNEDY"/>
    <s v="CALLE 24 SUR No. 51A- 18"/>
    <s v="MEDICINA LEGAL CALLE 7A # 12A-51"/>
    <s v="AV 1 DE MAYO # 71D - 28 SUR "/>
    <s v="CALLE 57 Q SUR 75-95 SUR "/>
    <n v="14.3"/>
    <x v="4"/>
    <x v="1"/>
  </r>
  <r>
    <d v="2024-01-12T00:00:00"/>
    <n v="315349"/>
    <s v="TORRES UYABAN SANTOS GABRIEL "/>
    <n v="80265475"/>
    <s v="Masculino"/>
    <d v="1963-05-10T00:00:00"/>
    <d v="2024-01-09T00:00:00"/>
    <n v="60.709589041095889"/>
    <x v="2"/>
    <x v="0"/>
    <s v="SALA 2 PARQUE"/>
    <x v="0"/>
    <s v="S. CONVENIO COMPLETO"/>
    <x v="0"/>
    <s v="OK"/>
    <s v="BOSA"/>
    <s v="CARRERA 79D No. 58G SUR -27"/>
    <s v="MEDICINA LEGAL CALLE 7A # 12A-51"/>
    <s v="AV 1 DE MAYO # 71D - 28 SUR "/>
    <s v="CALLE 57 Q SUR 75-95 SUR "/>
    <n v="14.3"/>
    <x v="4"/>
    <x v="1"/>
  </r>
  <r>
    <d v="2024-01-15T00:00:00"/>
    <n v="315389"/>
    <s v="HIJO DE NEIDIMAR CAROLINA MUJICA ROJAS"/>
    <m/>
    <s v="Masculino"/>
    <d v="2024-01-12T00:00:00"/>
    <d v="2024-01-12T00:30:00"/>
    <n v="5.7077625577420963E-5"/>
    <x v="0"/>
    <x v="2"/>
    <m/>
    <x v="0"/>
    <s v="S. CONVENIO COMPLETO"/>
    <x v="3"/>
    <s v="OK"/>
    <s v="USME"/>
    <s v="CARRERA 2F No. 48R SUR PL 3"/>
    <s v="HOSPITAL LA VICTORIA CALLE. 31F SUR #1 ESTE45"/>
    <s v="AV 1 DE MAYO # 71D - 28 SUR "/>
    <s v="CALLE 57 Q SUR 75-95 SUR "/>
    <n v="15.3"/>
    <x v="1"/>
    <x v="1"/>
  </r>
  <r>
    <d v="2024-01-15T00:00:00"/>
    <n v="315387"/>
    <s v="VELASQUEZ SANCHEZ  ANA MARIA"/>
    <n v="22009171"/>
    <s v="Femenino"/>
    <d v="1943-05-23T00:00:00"/>
    <d v="2024-01-14T07:20:00"/>
    <n v="80.702207001522069"/>
    <x v="2"/>
    <x v="1"/>
    <m/>
    <x v="0"/>
    <s v="S. CONVENIO COMPLETO"/>
    <x v="1"/>
    <s v="OK"/>
    <s v="KENNEDY"/>
    <s v="CARRERA 14 No. 15-88 APTO 302"/>
    <s v="HOSPITAL MEISSEN CARRERA. 60G No. 18A - 09 SUR "/>
    <s v="AV 1 DE MAYO # 71D - 28 SUR "/>
    <s v="CALLE 57 Q SUR 75-95 SUR "/>
    <n v="13.5"/>
    <x v="1"/>
    <x v="1"/>
  </r>
  <r>
    <d v="2024-01-17T00:00:00"/>
    <n v="131815"/>
    <s v="CLAVIJO PEREA JOSE LUIS"/>
    <n v="79815619"/>
    <s v="Masculino"/>
    <d v="1976-12-03T00:00:00"/>
    <d v="2024-01-14T00:00:00"/>
    <n v="47.145205479452052"/>
    <x v="1"/>
    <x v="0"/>
    <s v="SALA 10"/>
    <x v="0"/>
    <s v="S. DIRECTOS COMPLETOS "/>
    <x v="0"/>
    <s v="OK"/>
    <s v="RAFAEL URIBE"/>
    <s v="CARRERA 14G No. 94 SUR -12"/>
    <s v="MEDICINA LEGAL CALLE 7A # 12A-51"/>
    <s v="AV 1 DE MAYO # 71D - 28 SUR "/>
    <s v="CALLE 57 Q SUR 75-95 SUR "/>
    <n v="14.3"/>
    <x v="5"/>
    <x v="1"/>
  </r>
  <r>
    <d v="2024-01-18T00:00:00"/>
    <n v="131821"/>
    <s v="PAEZ MOLINA JOHANA DEL VALLE"/>
    <n v="15315002"/>
    <s v="Femenino"/>
    <d v="1982-07-25T00:00:00"/>
    <d v="2024-01-17T16:00:00"/>
    <n v="41.511415525114145"/>
    <x v="1"/>
    <x v="1"/>
    <s v="SALA 5"/>
    <x v="0"/>
    <s v="S. DIRECTOS COMPLETOS "/>
    <x v="1"/>
    <s v="OK"/>
    <s v="KENNEDY"/>
    <s v="CALLE 63 BIS No. 3 ESTE - 55"/>
    <s v="CARDIOVASCULAR SOACHA CARRERA 1 Este #31 - 58"/>
    <s v="AV 1 DE MAYO # 71D - 28 SUR "/>
    <s v="CALLE 57 Q SUR 75-95 SUR "/>
    <n v="12.8"/>
    <x v="7"/>
    <x v="1"/>
  </r>
  <r>
    <d v="2024-01-18T00:00:00"/>
    <n v="315435"/>
    <s v="QUERAGAMA CHECHE JUAN JOSE"/>
    <n v="1093189523"/>
    <s v="Masculino"/>
    <d v="2022-05-07T00:00:00"/>
    <d v="2024-01-14T20:35:00"/>
    <n v="1.692760654490111"/>
    <x v="0"/>
    <x v="2"/>
    <m/>
    <x v="0"/>
    <s v="S. CONVENIO COMPLETO"/>
    <x v="2"/>
    <s v="OK"/>
    <s v="KENNEDY"/>
    <s v="PARQUE NACIONAL ENRIQUE HERRERA"/>
    <s v="MEDICINA LEGAL CALLE 7A # 12A-51"/>
    <s v="AV 1 DE MAYO # 71D - 28 SUR "/>
    <s v="CALLE 57 Q SUR 75-95 SUR "/>
    <n v="14.3"/>
    <x v="8"/>
    <x v="1"/>
  </r>
  <r>
    <d v="2024-01-19T00:00:00"/>
    <n v="315437"/>
    <s v="VARGAS MARIBEL"/>
    <n v="38263116"/>
    <s v="Femenino"/>
    <d v="1963-11-05T00:00:00"/>
    <d v="2024-01-18T14:00:00"/>
    <n v="60.245433789954348"/>
    <x v="2"/>
    <x v="1"/>
    <m/>
    <x v="0"/>
    <s v="S. CONVENIO COMPLETO"/>
    <x v="1"/>
    <s v="OK"/>
    <s v="ENGATIVA "/>
    <s v="CALLE 86 N 95D - 83"/>
    <s v="CALLE 86 N 95D - 83"/>
    <s v="AV 1 DE MAYO # 71D - 28 SUR "/>
    <s v="CALLE 57 Q SUR 75-95 SUR "/>
    <n v="22.6"/>
    <x v="1"/>
    <x v="1"/>
  </r>
  <r>
    <d v="2024-01-19T00:00:00"/>
    <n v="315438"/>
    <s v="MENDOZA SALAS PEDRO ANTONIO"/>
    <n v="1034320301"/>
    <s v="Masculino"/>
    <d v="1966-06-01T00:00:00"/>
    <d v="2024-01-17T20:20:00"/>
    <n v="57.670814307458137"/>
    <x v="1"/>
    <x v="1"/>
    <m/>
    <x v="0"/>
    <s v="S. CONVENIO COMPLETO"/>
    <x v="1"/>
    <s v="OK"/>
    <m/>
    <s v="CHOACHI"/>
    <s v="HOSPITAL LA VICTORIA CALLE. 31F SUR #1 ESTE45"/>
    <s v="AV 1 DE MAYO # 71D - 28 SUR "/>
    <s v="CALLE 57 Q SUR 75-95 SUR "/>
    <n v="15.3"/>
    <x v="2"/>
    <x v="1"/>
  </r>
  <r>
    <d v="2024-01-19T00:00:00"/>
    <n v="315448"/>
    <s v="PARADA  BOLIVAR JESUS  ANDRES"/>
    <n v="26232719"/>
    <s v="Masculino"/>
    <d v="1998-04-14T00:00:00"/>
    <d v="2024-01-17T00:00:00"/>
    <n v="25.778082191780822"/>
    <x v="1"/>
    <x v="0"/>
    <s v="SALA 1"/>
    <x v="0"/>
    <s v="S. CONVENIO COMPLETO"/>
    <x v="0"/>
    <s v="OK"/>
    <s v="RAFAEL URIBE"/>
    <s v="CARRERA 51BIS D No.49 B BIS SUR 107"/>
    <s v="MEDICINA LEGAL CALLE 7A # 12A-51"/>
    <s v="AV 1 DE MAYO # 71D - 28 SUR "/>
    <s v="CALLE 57 Q SUR 75-95 SUR "/>
    <n v="14.3"/>
    <x v="7"/>
    <x v="1"/>
  </r>
  <r>
    <d v="2024-01-22T00:00:00"/>
    <n v="315481"/>
    <s v="BLANCO SUAREZ  CECILIA"/>
    <n v="41439150"/>
    <s v="Femenino"/>
    <d v="1941-06-01T00:00:00"/>
    <d v="2024-01-21T00:00:00"/>
    <n v="82.69589041095891"/>
    <x v="2"/>
    <x v="1"/>
    <s v="SALA 9"/>
    <x v="0"/>
    <s v="S. CONVENIO COMPLETO"/>
    <x v="0"/>
    <s v="OK"/>
    <s v="CIUDAD BOLIVAR "/>
    <s v="CALLE 69 A SUR No. 18B -63"/>
    <s v="HOSPITAL TUNAL CARRERA 20 # 47B-35SUR"/>
    <s v="AV 1 DE MAYO # 71D - 28 SUR "/>
    <s v="CALLE 57 Q SUR 75-95 SUR "/>
    <n v="15.6"/>
    <x v="3"/>
    <x v="1"/>
  </r>
  <r>
    <d v="2024-01-22T00:00:00"/>
    <n v="315482"/>
    <s v="ESPINOSA OMAR"/>
    <n v="17657800"/>
    <s v="Masculino"/>
    <d v="1966-10-15T00:00:00"/>
    <d v="2024-01-18T00:00:00"/>
    <n v="57.298630136986304"/>
    <x v="1"/>
    <x v="0"/>
    <s v="SALA 2"/>
    <x v="0"/>
    <s v="S. CONVENIO COMPLETO"/>
    <x v="0"/>
    <s v="OK"/>
    <s v="USME"/>
    <s v="CALLE 138 SUR No. 14I-58"/>
    <s v="MEDICINA LEGAL CALLE 7A # 12A-51"/>
    <s v="AV 1 DE MAYO # 71D - 28 SUR "/>
    <s v="CALLE 57 Q SUR 75-95 SUR "/>
    <n v="14.3"/>
    <x v="2"/>
    <x v="1"/>
  </r>
  <r>
    <d v="2024-01-22T00:00:00"/>
    <n v="315485"/>
    <s v="GONZALEZ BRACAMONTE GEYMAR WAISMAR"/>
    <n v="25160035"/>
    <s v="Masculino"/>
    <d v="1992-09-01T00:00:00"/>
    <d v="2023-12-23T00:00:00"/>
    <n v="31.328767123287673"/>
    <x v="1"/>
    <x v="0"/>
    <m/>
    <x v="0"/>
    <s v="S. CONVENIO COMPLETO"/>
    <x v="0"/>
    <s v="OK"/>
    <s v="USME"/>
    <s v="CALLE 111 BIS SUR No.4 - 38"/>
    <s v="MEDICINA LEGAL CALLE 7A # 12A-51"/>
    <s v="AV 1 DE MAYO # 71D - 28 SUR "/>
    <s v="CALLE 57 Q SUR 75-95 SUR "/>
    <n v="14.3"/>
    <x v="2"/>
    <x v="1"/>
  </r>
  <r>
    <d v="2024-01-22T00:00:00"/>
    <n v="315489"/>
    <s v="FARIÑA RODRIGUEZ  JOSE GREGORIO"/>
    <n v="11061150"/>
    <s v="Masculino"/>
    <d v="1971-03-17T00:00:00"/>
    <d v="2024-01-15T00:00:00"/>
    <n v="52.868493150684934"/>
    <x v="1"/>
    <x v="0"/>
    <m/>
    <x v="0"/>
    <s v="S. CONVENIO COMPLETO"/>
    <x v="0"/>
    <s v="OK"/>
    <s v="KENNEDY"/>
    <s v="CARRERA 80 J No. 43 SUR - 21"/>
    <s v="MEDICINA LEGAL CALLE 7A # 12A-51"/>
    <s v="AV 1 DE MAYO # 71D - 28 SUR "/>
    <s v="CALLE 57 Q SUR 75-95 SUR "/>
    <n v="14.3"/>
    <x v="2"/>
    <x v="1"/>
  </r>
  <r>
    <d v="2024-01-25T00:00:00"/>
    <n v="315515"/>
    <s v="PARRA BENAVIDES VICTOR"/>
    <n v="25071421"/>
    <s v="Masculino"/>
    <d v="1995-04-10T00:00:00"/>
    <d v="2024-01-22T00:00:00"/>
    <n v="28.805479452054794"/>
    <x v="1"/>
    <x v="0"/>
    <s v="SALA 4"/>
    <x v="0"/>
    <s v="S. CONVENIO COMPLETO"/>
    <x v="0"/>
    <s v="OK"/>
    <s v="TUNJUELITO"/>
    <s v="DIAGONAL 47 SUR # 52 A - 68"/>
    <s v="MEDICINA LEGAL CALLE 7A # 12A-51"/>
    <s v="AV 1 DE MAYO # 71D - 28 SUR "/>
    <s v="CALLE 57 Q SUR 75-95 SUR "/>
    <n v="14.3"/>
    <x v="1"/>
    <x v="1"/>
  </r>
  <r>
    <d v="2024-01-25T00:00:00"/>
    <n v="315517"/>
    <s v="PINEDA LOPEZ DARWIN ELIEZER"/>
    <n v="20408938"/>
    <s v="Masculino"/>
    <d v="1992-10-04T00:00:00"/>
    <d v="2024-01-22T19:15:00"/>
    <n v="31.322745433789962"/>
    <x v="1"/>
    <x v="0"/>
    <m/>
    <x v="0"/>
    <s v="S. CONVENIO COMPLETO"/>
    <x v="0"/>
    <s v="OK"/>
    <s v="ANTONIO NARIÑO"/>
    <s v="CARRERA 14 N 22-08 APTO 402"/>
    <s v="MEDICINA LEGAL CALLE 7A # 12A-51"/>
    <s v="AV 1 DE MAYO # 71D - 28 SUR "/>
    <s v="CALLE 57 Q SUR 75-95 SUR "/>
    <n v="14.3"/>
    <x v="7"/>
    <x v="1"/>
  </r>
  <r>
    <d v="2024-01-26T00:00:00"/>
    <n v="315536"/>
    <s v="CRUZ CRUZ  ODUVER"/>
    <n v="83234635"/>
    <s v="Masculino"/>
    <d v="1974-04-03T00:00:00"/>
    <d v="2023-12-06T00:00:00"/>
    <n v="49.709589041095889"/>
    <x v="1"/>
    <x v="0"/>
    <s v="SALA 2"/>
    <x v="0"/>
    <s v="S. CONVENIO COMPLETO"/>
    <x v="1"/>
    <s v="OK"/>
    <s v="BARRIOS UNIDOS "/>
    <s v="CARRERA 28 N 66-14"/>
    <s v="MEDICINA LEGAL CALLE 7A # 12A-51"/>
    <s v="AV 1 DE MAYO # 71D - 28 SUR "/>
    <s v="CALLE 57 Q SUR 75-95 SUR "/>
    <n v="14.3"/>
    <x v="2"/>
    <x v="1"/>
  </r>
  <r>
    <d v="2024-01-26T00:00:00"/>
    <n v="315537"/>
    <s v="CHASOY AGREDA ASCENSION"/>
    <n v="51553741"/>
    <s v="Femenino"/>
    <d v="1959-05-27T00:00:00"/>
    <d v="2024-01-25T15:15:00"/>
    <n v="64.711329908675793"/>
    <x v="2"/>
    <x v="1"/>
    <s v="SALA 9"/>
    <x v="0"/>
    <s v="S. CONVENIO COMPLETO"/>
    <x v="0"/>
    <s v="OK"/>
    <s v="CIUDAD BOLIVAR "/>
    <s v="CALLE 67A BIS A SUR N 4B - 19"/>
    <s v="HOSPITAL TUNAL CARRERA 20 # 47B-35SUR"/>
    <s v="AV 1 DE MAYO # 71D - 28 SUR "/>
    <s v="CALLE 57 Q SUR 75-95 SUR "/>
    <n v="15.6"/>
    <x v="6"/>
    <x v="1"/>
  </r>
  <r>
    <d v="2024-01-30T00:00:00"/>
    <n v="131856"/>
    <s v="BENAVIDES LUIS ENRIQUE"/>
    <n v="17155028"/>
    <s v="Masculino"/>
    <d v="1946-09-21T00:00:00"/>
    <d v="2024-01-25T00:00:00"/>
    <n v="77.397260273972606"/>
    <x v="2"/>
    <x v="0"/>
    <s v="SALA 6"/>
    <x v="0"/>
    <s v="S. DIRECTOS COMPLETOS "/>
    <x v="0"/>
    <s v="OK"/>
    <s v="USME"/>
    <s v="CARRERA 5 A ESTE N 9A -51"/>
    <s v="MEDICINA LEGAL CALLE 7A # 12A-51"/>
    <s v="AV 1 DE MAYO # 71D - 28 SUR "/>
    <s v="CALLE 57 Q SUR 75-95 SUR "/>
    <n v="14.3"/>
    <x v="4"/>
    <x v="1"/>
  </r>
  <r>
    <d v="2024-01-30T00:00:00"/>
    <n v="315590"/>
    <s v="GARZON GAMA MARCO PUBLIO"/>
    <n v="2868111"/>
    <s v="Masculino"/>
    <d v="1936-11-11T00:00:00"/>
    <d v="2024-01-29T18:00:00"/>
    <n v="87.276027397260279"/>
    <x v="2"/>
    <x v="1"/>
    <s v="SALA 4"/>
    <x v="0"/>
    <s v="S. CONVENIO COMPLETO"/>
    <x v="0"/>
    <s v="OK"/>
    <s v="CIUDAD BOLIVAR "/>
    <s v="CALLE 63SUR N 72-62"/>
    <s v="CALLE 63SUR N 72-62"/>
    <s v="AV 1 DE MAYO # 71D - 28 SUR "/>
    <s v="CALLE 57 Q SUR 75-95 SUR "/>
    <n v="13.7"/>
    <x v="2"/>
    <x v="1"/>
  </r>
  <r>
    <d v="2024-02-02T00:00:00"/>
    <n v="315623"/>
    <s v="CARRANZA PACHECO LUIS MATEO"/>
    <n v="1140821975"/>
    <s v="Masculino"/>
    <d v="2006-08-18T00:00:00"/>
    <d v="2024-01-31T00:00:00"/>
    <n v="17.465753424657535"/>
    <x v="0"/>
    <x v="0"/>
    <s v="SALA 6"/>
    <x v="0"/>
    <s v="S. CONVENIO COMPLETO"/>
    <x v="0"/>
    <s v="OK"/>
    <s v="CIUDAD BOLIVAR "/>
    <s v="CRA 94 # 69 SUR -42"/>
    <s v="CLL 7A # 12 A -51"/>
    <s v="AV 1 DE MAYO # 71D -28 SUR "/>
    <s v="CALLE 57Q # 75-95 SUR "/>
    <n v="14.3"/>
    <x v="6"/>
    <x v="2"/>
  </r>
  <r>
    <d v="2024-02-02T00:00:00"/>
    <n v="131871"/>
    <s v="CONDE CACAIS JOSE ANTONIO"/>
    <n v="2293384"/>
    <s v="Masculino"/>
    <d v="1933-06-13T00:00:00"/>
    <d v="2024-02-02T05:00:00"/>
    <n v="90.701940639269409"/>
    <x v="2"/>
    <x v="1"/>
    <s v="SALA 5"/>
    <x v="0"/>
    <s v="S. DIRECTO SECR-INT-SOCIAL"/>
    <x v="1"/>
    <s v="OK"/>
    <s v="SANTA FE "/>
    <s v="CRA 86D # 49A -17 SUR "/>
    <s v="Cra 20 #42 Sur47"/>
    <s v="AV 1 DE MAYO # 71D -28 SUR "/>
    <s v="CALLE 57Q # 75-95 SUR "/>
    <n v="13.1"/>
    <x v="6"/>
    <x v="2"/>
  </r>
  <r>
    <d v="2024-02-02T00:00:00"/>
    <n v="131872"/>
    <s v="PEREZ QUINTERO JORGE ENRIQUE"/>
    <n v="13448679"/>
    <s v="Masculino"/>
    <d v="1958-07-15T00:00:00"/>
    <d v="2024-02-01T19:26:00"/>
    <n v="65.596738964992383"/>
    <x v="2"/>
    <x v="1"/>
    <s v="SALA 2"/>
    <x v="0"/>
    <s v="S. DIRECTO SECR-INT-SOCIAL"/>
    <x v="1"/>
    <s v="OK"/>
    <s v="SANTA FE "/>
    <s v="CRA 16A # 64-56 SUR "/>
    <s v="Cl. 24 #29-45"/>
    <s v="AV 1 DE MAYO # 71D -28 SUR "/>
    <s v="CALLE 57Q # 75-95 SUR "/>
    <n v="15.6"/>
    <x v="2"/>
    <x v="2"/>
  </r>
  <r>
    <d v="2024-02-03T00:00:00"/>
    <n v="131883"/>
    <s v="GOMEZ CORDON DIMAS OSWALDO"/>
    <n v="19305899"/>
    <s v="Masculino"/>
    <d v="1957-03-10T00:00:00"/>
    <d v="2024-02-03T00:00:00"/>
    <n v="66.947945205479456"/>
    <x v="2"/>
    <x v="1"/>
    <s v="SALA 5"/>
    <x v="0"/>
    <s v="S. DIRECTO SECR-INT-SOCIAL"/>
    <x v="1"/>
    <s v="OK"/>
    <s v="CHAPINERO"/>
    <s v="CLL 18 # 7-15"/>
    <s v="CLL 7A # 12 A -51"/>
    <s v="AV 1 DE MAYO # 71D -28 SUR "/>
    <s v="CALLE 57Q # 75-95 SUR "/>
    <n v="14.3"/>
    <x v="3"/>
    <x v="2"/>
  </r>
  <r>
    <d v="2024-02-05T00:00:00"/>
    <n v="315648"/>
    <s v="GARCIA BARRERA JULY ANDREA"/>
    <n v="1001282973"/>
    <s v="Femenino"/>
    <d v="1987-10-16T00:00:00"/>
    <d v="2024-02-03T15:27:00"/>
    <n v="36.327791095890419"/>
    <x v="1"/>
    <x v="1"/>
    <s v="SALA 6"/>
    <x v="0"/>
    <s v="S. CONVENIO COMPLETO"/>
    <x v="0"/>
    <s v="OK"/>
    <s v="KENNEDY"/>
    <s v="CRA 14 # 1B -75 SUR "/>
    <s v="14 B # 1-45 SUR"/>
    <s v="AV 1 DE MAYO # 71D -28 SUR "/>
    <s v="CALLE 57Q # 75-95 SUR "/>
    <n v="12.9"/>
    <x v="5"/>
    <x v="2"/>
  </r>
  <r>
    <d v="2024-02-05T00:00:00"/>
    <n v="315651"/>
    <s v="ROJAS  NEYLA DISMAR "/>
    <n v="6434470"/>
    <s v="Femenino"/>
    <d v="1976-03-10T00:00:00"/>
    <d v="2024-02-02T13:30:00"/>
    <n v="47.93304794520548"/>
    <x v="1"/>
    <x v="1"/>
    <s v="SALA 9"/>
    <x v="0"/>
    <s v="S. CONVENIO COMPLETO"/>
    <x v="1"/>
    <s v="OK"/>
    <s v="ANTONIO NARIÑO"/>
    <s v="CLL 17 # 18-45"/>
    <s v="Cra. 14b #1-45"/>
    <s v="AV 1 DE MAYO # 71D -28 SUR "/>
    <s v="CALLE 57Q # 75-95 SUR "/>
    <n v="13"/>
    <x v="1"/>
    <x v="2"/>
  </r>
  <r>
    <d v="2024-02-06T00:00:00"/>
    <n v="131898"/>
    <s v="BONIA GONZALEZ CARLOS ALBERTO"/>
    <n v="31140795"/>
    <s v="Masculino"/>
    <d v="2004-02-06T00:00:00"/>
    <d v="2024-02-02T00:00:00"/>
    <n v="20.002739726027396"/>
    <x v="1"/>
    <x v="0"/>
    <m/>
    <x v="0"/>
    <s v="S. DIRECTO SECR-INT-SOCIAL"/>
    <x v="0"/>
    <s v="OK"/>
    <s v="BARRIOS UNIDOS "/>
    <s v="CRA 28B#64-35"/>
    <s v="CLL 7A # 12 A -51"/>
    <s v="AV 1 DE MAYO # 71D -28 SUR "/>
    <s v="CALLE 57Q # 75-95 SUR "/>
    <n v="14.3"/>
    <x v="2"/>
    <x v="2"/>
  </r>
  <r>
    <d v="2024-02-06T00:00:00"/>
    <n v="131899"/>
    <s v="HERNANDEZ RIVAS MIGUEL  ANGEL"/>
    <n v="15838393"/>
    <s v="Masculino"/>
    <d v="1982-01-16T00:00:00"/>
    <d v="2024-01-31T00:00:00"/>
    <n v="42.06849315068493"/>
    <x v="1"/>
    <x v="0"/>
    <m/>
    <x v="0"/>
    <s v="S. DIRECTO SECR-INT-SOCIAL"/>
    <x v="0"/>
    <s v="OK"/>
    <s v="BARRIOS UNIDOS "/>
    <s v="CRA 28B#64-35"/>
    <s v="CLL 7A # 12 A -51"/>
    <s v="AV 1 DE MAYO # 71D -28 SUR "/>
    <s v="CALLE 57Q # 75-95 SUR "/>
    <n v="14.3"/>
    <x v="2"/>
    <x v="2"/>
  </r>
  <r>
    <d v="2024-02-06T00:00:00"/>
    <n v="315666"/>
    <s v="GARCIA HERNANDEZ MYRIAM ETZEL"/>
    <n v="41304170"/>
    <s v="Femenino"/>
    <d v="1944-11-07T00:00:00"/>
    <d v="2024-02-05T10:00:00"/>
    <n v="79.299771689497703"/>
    <x v="2"/>
    <x v="1"/>
    <m/>
    <x v="0"/>
    <s v="S. DIRECTO SECR-INT-SOCIAL"/>
    <x v="0"/>
    <s v="OK"/>
    <s v="CHAPINERO"/>
    <s v="DG 59#20-22"/>
    <s v="Cra. 14b #1-45"/>
    <s v="AV 1 DE MAYO # 71D -28 SUR "/>
    <s v="CALLE 57Q # 75-95 SUR "/>
    <n v="13"/>
    <x v="1"/>
    <x v="2"/>
  </r>
  <r>
    <d v="2024-02-07T00:00:00"/>
    <n v="315678"/>
    <s v="ROJAS RODRIGUEZ MARIA AURORA "/>
    <n v="39633177"/>
    <s v="Femenino"/>
    <d v="1961-01-30T00:00:00"/>
    <d v="2024-02-07T00:05:00"/>
    <n v="63.063023211567725"/>
    <x v="2"/>
    <x v="1"/>
    <s v="SALA 2"/>
    <x v="0"/>
    <s v="S. CONVENIO COMPLETO"/>
    <x v="1"/>
    <s v="OK"/>
    <s v="SUBA "/>
    <s v="CRA 56# 9-17"/>
    <s v="Dg. 69r Sur #18 06"/>
    <s v="AV 1 DE MAYO # 71D -28 SUR "/>
    <s v="CALLE 57Q # 75-95 SUR "/>
    <n v="16.899999999999999"/>
    <x v="4"/>
    <x v="2"/>
  </r>
  <r>
    <d v="2024-02-07T00:00:00"/>
    <n v="315679"/>
    <s v="FUENMAYOR GONZALEZ JOHANDRY ENRIQUE"/>
    <n v="19690940"/>
    <s v="Masculino"/>
    <d v="1989-08-20T00:00:00"/>
    <d v="2024-02-02T21:58:00"/>
    <n v="34.479219939117201"/>
    <x v="1"/>
    <x v="0"/>
    <s v="SALA 5"/>
    <x v="0"/>
    <s v="S. CONVENIO COMPLETO"/>
    <x v="0"/>
    <s v="OK"/>
    <s v="KENNEDY"/>
    <s v="DG54 SUR # 87G-03"/>
    <s v="CLL 7A # 12 A -51"/>
    <s v="AV 1 DE MAYO # 71D -28 SUR "/>
    <s v="CALLE 57Q # 75-95 SUR "/>
    <n v="14.3"/>
    <x v="9"/>
    <x v="2"/>
  </r>
  <r>
    <d v="2024-02-08T00:00:00"/>
    <n v="131907"/>
    <s v="SOLER ROJAS CARLOS ANDRES"/>
    <n v="1136911425"/>
    <s v="Masculino"/>
    <d v="1997-09-17T00:00:00"/>
    <d v="2024-02-05T00:00:00"/>
    <n v="26.402739726027399"/>
    <x v="1"/>
    <x v="0"/>
    <s v="SALA 2"/>
    <x v="0"/>
    <s v="S. DIRECTO SECR-INT-SOCIAL"/>
    <x v="0"/>
    <s v="OK"/>
    <s v="SUBA "/>
    <s v="CRA 95A # 135A -40"/>
    <s v="CLL 7A # 12 A -51"/>
    <s v="AV 1 DE MAYO # 71D -28 SUR "/>
    <s v="CALLE 57Q # 75-95 SUR "/>
    <n v="14.3"/>
    <x v="6"/>
    <x v="2"/>
  </r>
  <r>
    <d v="2024-02-08T00:00:00"/>
    <n v="131908"/>
    <s v="TORRES EDGARDO FILIBERTO"/>
    <n v="6457213"/>
    <s v="Masculino"/>
    <d v="1935-11-09T00:00:00"/>
    <d v="2022-02-08T05:45:00"/>
    <n v="86.310245433789959"/>
    <x v="2"/>
    <x v="1"/>
    <s v="SALA 5"/>
    <x v="0"/>
    <s v="S. DIRECTO SECR-INT-SOCIAL"/>
    <x v="0"/>
    <s v="OK"/>
    <s v="KENNEDY"/>
    <s v="CLL 138A SUR #14-60"/>
    <s v=" Cra 20 #42 Sur47"/>
    <s v="AV 1 DE MAYO # 71D -28 SUR "/>
    <s v="CALLE 57Q # 75-95 SUR "/>
    <n v="13.1"/>
    <x v="9"/>
    <x v="2"/>
  </r>
  <r>
    <d v="2024-02-08T00:00:00"/>
    <n v="315689"/>
    <s v="VIOLA BARON JOHNNY LEONARDO"/>
    <n v="907707610061962"/>
    <s v="Masculino"/>
    <d v="1962-06-10T00:00:00"/>
    <d v="2024-02-07T20:20:00"/>
    <n v="61.706430745814302"/>
    <x v="2"/>
    <x v="1"/>
    <s v="SALA 4"/>
    <x v="0"/>
    <s v="S. DIRECTO SECR-INT-SOCIAL"/>
    <x v="1"/>
    <s v="OK"/>
    <s v="ENGATIVA "/>
    <s v="CRA 87B SUR # 48-17"/>
    <s v="Dg. 69r Sur #18 06"/>
    <s v="AV 1 DE MAYO # 71D -28 SUR "/>
    <s v="CALLE 57Q # 75-95 SUR "/>
    <n v="16.899999999999999"/>
    <x v="10"/>
    <x v="2"/>
  </r>
  <r>
    <d v="2024-02-08T00:00:00"/>
    <n v="315690"/>
    <s v="AGUILLON DUVAN ALEJANDRO"/>
    <n v="1032434402"/>
    <s v="Masculino"/>
    <d v="1987-11-14T00:00:00"/>
    <d v="2024-02-06T12:50:00"/>
    <n v="36.256259512937589"/>
    <x v="1"/>
    <x v="0"/>
    <s v="SALA 9"/>
    <x v="0"/>
    <s v="S. DIRECTO SECR-INT-SOCIAL"/>
    <x v="0"/>
    <s v="OK"/>
    <s v="KENNEDY"/>
    <s v="CRA 87D # 3-11"/>
    <s v="CLL 7A # 12 A -51"/>
    <s v="AV 1 DE MAYO # 71D -28 SUR "/>
    <s v="CALLE 57Q # 75-95 SUR "/>
    <n v="14.3"/>
    <x v="4"/>
    <x v="2"/>
  </r>
  <r>
    <d v="2024-02-08T00:00:00"/>
    <n v="315692"/>
    <s v="NUMPAQUE NOE"/>
    <n v="17098493"/>
    <s v="Masculino"/>
    <d v="1943-10-08T00:00:00"/>
    <d v="2024-02-08T10:00:00"/>
    <n v="80.392922374429219"/>
    <x v="2"/>
    <x v="1"/>
    <s v="SALA 1"/>
    <x v="0"/>
    <s v="S. DIRECTO SECR-INT-SOCIAL"/>
    <x v="0"/>
    <s v="OK"/>
    <s v="RAFAEL URIBE"/>
    <s v="CRA 26 #41A -59 SUR "/>
    <s v="KRA 26 # 41 A - 59 SUR BARRIO INGLES"/>
    <s v="AV 1 DE MAYO # 71D -28 SUR "/>
    <s v="CALLE 57Q # 75-95 SUR "/>
    <n v="14.3"/>
    <x v="11"/>
    <x v="2"/>
  </r>
  <r>
    <d v="2024-02-09T00:00:00"/>
    <n v="131910"/>
    <s v="QUINTANA DE ARISTIZABAL HERMILDA"/>
    <n v="41595148"/>
    <s v="Femenino"/>
    <d v="1943-01-26T00:00:00"/>
    <d v="2024-08-02T17:20:00"/>
    <n v="81.574581430745809"/>
    <x v="2"/>
    <x v="1"/>
    <s v="SALA 9"/>
    <x v="0"/>
    <s v="S. DIRECTO SECR-INT-SOCIAL"/>
    <x v="0"/>
    <s v="OK"/>
    <s v="CIUDAD BOLIVAR "/>
    <s v="KR 22 B 68 B 18 SUR"/>
    <s v="KR 22 B 68 B 18 SUR"/>
    <s v="AV 1 DE MAYO # 71D -28 SUR "/>
    <s v="CALLE 57Q # 75-95 SUR "/>
    <n v="15.6"/>
    <x v="4"/>
    <x v="2"/>
  </r>
  <r>
    <d v="2024-02-09T00:00:00"/>
    <n v="131912"/>
    <s v="SOLARTE JOSE EDGAR"/>
    <n v="1288336"/>
    <s v="Masculino"/>
    <d v="1963-12-11T00:00:00"/>
    <d v="2024-02-09T09:50:00"/>
    <n v="60.206601978691012"/>
    <x v="2"/>
    <x v="1"/>
    <s v="SALA 2"/>
    <x v="0"/>
    <s v="S. DIRECTO SECR-INT-SOCIAL"/>
    <x v="1"/>
    <s v="OK"/>
    <s v="CIUDAD BOLIVAR "/>
    <s v="CRA 26#2-26"/>
    <s v="Carrera 11 No. 69-37"/>
    <s v="AV 1 DE MAYO # 71D -28 SUR "/>
    <s v="CALLE 57Q # 75-95 SUR "/>
    <n v="20.100000000000001"/>
    <x v="4"/>
    <x v="2"/>
  </r>
  <r>
    <d v="2024-02-12T00:00:00"/>
    <n v="315718"/>
    <s v="RAVELO ANGULO ELIANA JOSE"/>
    <n v="13098981"/>
    <s v="Femenino"/>
    <d v="1975-09-13T00:00:00"/>
    <d v="2024-02-11T06:23:00"/>
    <n v="48.447304033485544"/>
    <x v="1"/>
    <x v="1"/>
    <s v="SALA 1"/>
    <x v="0"/>
    <s v="S. CONVENIO COMPLETO"/>
    <x v="1"/>
    <s v="OK"/>
    <s v="TUNJUELITO"/>
    <s v="DG 51B SUR # 27-43"/>
    <s v="CRA 96 # 24 C - 94"/>
    <s v="AV 1 DE MAYO # 71D -28 SUR "/>
    <s v="CALLE 57Q # 75-95 SUR "/>
    <n v="17.8"/>
    <x v="12"/>
    <x v="2"/>
  </r>
  <r>
    <d v="2024-02-13T00:00:00"/>
    <n v="131932"/>
    <s v="HIJO DE GISSEL VALENTINA RODRIGUEZ MARTINEZ"/>
    <m/>
    <s v="Masculino"/>
    <d v="2024-02-06T00:00:00"/>
    <d v="2024-02-06T06:08:00"/>
    <n v="7.0015220701126761E-4"/>
    <x v="0"/>
    <x v="1"/>
    <m/>
    <x v="0"/>
    <s v="S. CONVENIO COMPLETO"/>
    <x v="3"/>
    <s v="OK"/>
    <s v="SUBA "/>
    <s v="CRA 110#137-23"/>
    <s v="Cl. 24 #29-45"/>
    <s v="AV 1 DE MAYO # 71D -28 SUR "/>
    <s v="CALLE 57Q # 75-95 SUR "/>
    <n v="15.6"/>
    <x v="12"/>
    <x v="2"/>
  </r>
  <r>
    <d v="2024-02-13T00:00:00"/>
    <n v="131933"/>
    <s v="CAMARGO HUERTAS LIBIA JAZBLEIDY "/>
    <n v="52821755"/>
    <s v="Femenino"/>
    <d v="1982-06-22T00:00:00"/>
    <d v="2024-02-10T16:20:00"/>
    <n v="41.667617960426178"/>
    <x v="1"/>
    <x v="1"/>
    <s v="SALA 1"/>
    <x v="0"/>
    <s v="S. CONVENIO COMPLETO"/>
    <x v="1"/>
    <s v="OK"/>
    <s v="KENNEDY"/>
    <s v="CL 10 A SUR 14-51 "/>
    <s v="Cl. 10 #18-75"/>
    <s v="AV 1 DE MAYO # 71D -28 SUR"/>
    <s v="CALLE 57Q # 75-95 SUR "/>
    <n v="14"/>
    <x v="4"/>
    <x v="2"/>
  </r>
  <r>
    <d v="2024-02-14T00:00:00"/>
    <n v="315730"/>
    <s v="PAEZ YAJURE MILEIDY"/>
    <n v="15284185"/>
    <s v="Femenino"/>
    <d v="1979-08-30T00:00:00"/>
    <d v="2024-02-13T14:45:00"/>
    <n v="44.489355022831056"/>
    <x v="1"/>
    <x v="1"/>
    <s v="SALA 4"/>
    <x v="0"/>
    <s v="S. DIRECTO SECR-INT-SOCIAL"/>
    <x v="1"/>
    <s v="OK"/>
    <s v="SAN CRISTOBAL"/>
    <s v="KR 8H 163B 10"/>
    <s v="Cl. 163a #13B-60"/>
    <s v="AV 1 DE MAYO # 71D -28 SUR"/>
    <s v="CALLE 57Q # 75-95 SUR "/>
    <n v="30.8"/>
    <x v="3"/>
    <x v="2"/>
  </r>
  <r>
    <d v="2024-02-14T00:00:00"/>
    <n v="315734"/>
    <s v="SANABRIA GALINDO MARIA SILVIA "/>
    <n v="20042593"/>
    <s v="Femenino"/>
    <d v="1929-08-04T00:00:00"/>
    <d v="2024-02-14T09:30:00"/>
    <n v="94.595605022831052"/>
    <x v="2"/>
    <x v="1"/>
    <s v="SALA 6"/>
    <x v="0"/>
    <s v="S. CONVENIO COMPLETO"/>
    <x v="0"/>
    <s v="OK"/>
    <s v="KENNEDY"/>
    <s v="KR 25B 9-20 SUR "/>
    <s v=" Tv. 5 Este #19-50"/>
    <s v="AV 1 DE MAYO # 71D -28 SUR"/>
    <s v="CALLE 57Q # 75-95 SUR "/>
    <n v="16.600000000000001"/>
    <x v="7"/>
    <x v="2"/>
  </r>
  <r>
    <d v="2024-02-14T00:00:00"/>
    <n v="131945"/>
    <s v="RIVERA CASTAÑEDA JUAN CAMILO"/>
    <n v="1007519759"/>
    <s v="Masculino"/>
    <d v="1999-04-05T00:00:00"/>
    <d v="2024-02-12T13:05:00"/>
    <n v="24.875466133942165"/>
    <x v="1"/>
    <x v="0"/>
    <s v="SALA 5"/>
    <x v="0"/>
    <s v="S. CONVENIO COMPLETO"/>
    <x v="0"/>
    <s v="OK"/>
    <s v="RAFAEL URIBE"/>
    <s v="CALLE 30SUR 14B 02"/>
    <s v="Cl. 7a #12a51 "/>
    <s v="AV 1 DE MAYO # 71D -28 SUR"/>
    <s v="CALLE 57Q # 75-95 SUR "/>
    <n v="14.3"/>
    <x v="6"/>
    <x v="2"/>
  </r>
  <r>
    <d v="2024-02-15T00:00:00"/>
    <n v="131947"/>
    <s v="BELTRAN SEGUA JOSE LUIS"/>
    <n v="79428245"/>
    <s v="Masculino"/>
    <d v="1967-08-04T00:00:00"/>
    <d v="2024-02-05T14:40:00"/>
    <n v="56.54687975646879"/>
    <x v="1"/>
    <x v="0"/>
    <m/>
    <x v="0"/>
    <s v="S. CONVENIO COMPLETO"/>
    <x v="1"/>
    <s v="OK"/>
    <s v="ENGATIVA "/>
    <s v="CLL 70G 11A 70 "/>
    <s v="Cl. 7a #12a51 "/>
    <s v="CALLE 57Q # 75-95 SUR "/>
    <s v="CALLE 57Q # 75-95 SUR "/>
    <n v="14.3"/>
    <x v="1"/>
    <x v="2"/>
  </r>
  <r>
    <d v="2024-02-15T00:00:00"/>
    <n v="131948"/>
    <s v="MENDOZA PEREIRA BEYKER LEONARDO"/>
    <n v="27488180"/>
    <s v="Masculino"/>
    <d v="1999-09-15T00:00:00"/>
    <d v="2024-01-31T00:00:00"/>
    <n v="24.394520547945206"/>
    <x v="1"/>
    <x v="0"/>
    <m/>
    <x v="0"/>
    <s v="S. CONVENIO COMPLETO"/>
    <x v="0"/>
    <s v="OK"/>
    <s v="KENNEDY"/>
    <s v="CL 73 SUR 80 H -24"/>
    <s v="Cl. 7a #12a51 "/>
    <s v="CALLE 57Q # 75-95 SUR "/>
    <s v="CALLE 57Q # 75-95 SUR "/>
    <n v="14.3"/>
    <x v="6"/>
    <x v="2"/>
  </r>
  <r>
    <d v="2024-02-15T00:00:00"/>
    <n v="315743"/>
    <s v="SAAVEDRA JOSE BERNARDO"/>
    <n v="4079940"/>
    <s v="Masculino"/>
    <d v="1951-02-11T00:00:00"/>
    <d v="2024-02-12T18:00:00"/>
    <n v="73.05410958904109"/>
    <x v="2"/>
    <x v="1"/>
    <s v="SALA 2"/>
    <x v="0"/>
    <s v="S. CONVENIO COMPLETO"/>
    <x v="0"/>
    <s v="OK"/>
    <s v="KENNEDY"/>
    <s v="KR 81 D 5B -57 SUR  "/>
    <s v="Av. 1 de Mayo #40B-54"/>
    <s v="AV 1 DE MAYO # 71D -28 SUR"/>
    <s v="CALLE 57Q # 75-95 SUR "/>
    <n v="9.9"/>
    <x v="13"/>
    <x v="2"/>
  </r>
  <r>
    <d v="2024-02-15T00:00:00"/>
    <n v="131952"/>
    <s v="GONZALEZ MARTINEZ LIAM   JOSE "/>
    <n v="8730699404"/>
    <s v="Masculino"/>
    <d v="2024-02-11T00:00:00"/>
    <d v="2024-02-15T00:00:00"/>
    <n v="1.0958904109589041E-2"/>
    <x v="0"/>
    <x v="1"/>
    <m/>
    <x v="0"/>
    <s v="S. DIRECTOS COMPLETOS "/>
    <x v="3"/>
    <s v="OK"/>
    <s v="SANTA FE "/>
    <s v="CALLE  29 C SUR  No 41-72"/>
    <s v="Cl. 10 #N° 18-75"/>
    <s v="CALLE 57Q # 75-95 SUR "/>
    <s v="CALLE 57Q # 75-95 SUR "/>
    <n v="14"/>
    <x v="4"/>
    <x v="2"/>
  </r>
  <r>
    <d v="2024-02-16T00:00:00"/>
    <n v="131959"/>
    <s v="HIJO DE GLEIDYS PASTORA SOLANO MARTINEZ"/>
    <m/>
    <s v="Masculino"/>
    <d v="2024-01-31T00:00:00"/>
    <d v="2024-01-31T00:50:00"/>
    <n v="9.5129375942434142E-5"/>
    <x v="0"/>
    <x v="1"/>
    <m/>
    <x v="0"/>
    <s v="S. CONVENIO COMPLETO"/>
    <x v="3"/>
    <s v="OK"/>
    <s v="CIUDAD BOLIVAR "/>
    <s v="KR 23C 49 SUR 60"/>
    <s v="Carrera 20 # 23 – 23"/>
    <s v="CALLE 57Q # 75-95 SUR "/>
    <s v="CALLE 57Q # 75-95 SUR "/>
    <n v="12.5"/>
    <x v="1"/>
    <x v="2"/>
  </r>
  <r>
    <d v="2024-02-16T00:00:00"/>
    <n v="131964"/>
    <s v="JARABA RAMIREZ JESUS DAVID "/>
    <n v="1140907930"/>
    <s v="Masculino"/>
    <d v="2003-12-28T00:00:00"/>
    <d v="2024-02-14T23:25:00"/>
    <n v="20.147878614916287"/>
    <x v="1"/>
    <x v="0"/>
    <s v="SALA 2"/>
    <x v="0"/>
    <s v="S. CONVENIO COMPLETO"/>
    <x v="0"/>
    <s v="OK"/>
    <s v="USME"/>
    <s v="CRA 6D ESTE 37D SUR 47 "/>
    <s v="Cl. 7a #12a51 "/>
    <s v="AV 1 DE MAYO # 71D -28 SUR"/>
    <s v="CALLE 57Q # 75-95 SUR "/>
    <n v="14.3"/>
    <x v="3"/>
    <x v="2"/>
  </r>
  <r>
    <d v="2024-02-19T00:00:00"/>
    <n v="315775"/>
    <s v="CORDOBES JIMENEZ MARIA YANUBA"/>
    <n v="31406387"/>
    <s v="Femenino"/>
    <d v="1959-07-07T00:00:00"/>
    <d v="2024-02-18T13:45:00"/>
    <n v="64.664583333333326"/>
    <x v="2"/>
    <x v="1"/>
    <s v="SALA 2"/>
    <x v="0"/>
    <s v="S. CONVENIO COMPLETO"/>
    <x v="0"/>
    <s v="OK"/>
    <s v="SANTA FE "/>
    <s v="KRA9 N 6A-32"/>
    <s v="Cra. 14b #1-45 sur"/>
    <s v="AV 1 DE MAYO # 71D -28 SUR"/>
    <s v="CALLE 57Q # 75-95 SUR "/>
    <n v="12.9"/>
    <x v="7"/>
    <x v="2"/>
  </r>
  <r>
    <d v="2024-02-20T00:00:00"/>
    <n v="131975"/>
    <s v="ASTAIZA AGREDO JUAN BAUTISTA"/>
    <n v="17672322"/>
    <s v="Masculino"/>
    <d v="1966-11-01T00:00:00"/>
    <d v="2024-01-16T20:30:00"/>
    <n v="57.24891552511415"/>
    <x v="1"/>
    <x v="0"/>
    <m/>
    <x v="0"/>
    <s v="S. CONVENIO DI"/>
    <x v="0"/>
    <s v="OK"/>
    <s v="LOS MARTIRES"/>
    <s v="AVENIDA CARACAS 11-06 "/>
    <s v="Cl. 7a #12a51 "/>
    <s v="CALLE 57Q # 75-95 SUR "/>
    <s v="CALLE 57Q # 75-95 SUR "/>
    <n v="14.3"/>
    <x v="3"/>
    <x v="2"/>
  </r>
  <r>
    <d v="2024-02-28T00:00:00"/>
    <n v="131997"/>
    <s v="CAIZAMO ACHITO ARBALICIA"/>
    <n v="1007601641"/>
    <s v="Femenino"/>
    <d v="2002-05-11T00:00:00"/>
    <d v="2024-02-22T15:32:00"/>
    <n v="21.801773211567731"/>
    <x v="1"/>
    <x v="0"/>
    <m/>
    <x v="1"/>
    <s v="S. CONVENIO COMPLETO"/>
    <x v="0"/>
    <s v="OK"/>
    <s v="SOACHA "/>
    <s v="Cl 15A N 2-69"/>
    <s v="CRA 76 NO 71 - 79"/>
    <s v="CALLE 57Q # 75-95 SUR "/>
    <s v="CALLE 57Q # 75-95 SUR "/>
    <n v="18.2"/>
    <x v="11"/>
    <x v="2"/>
  </r>
  <r>
    <d v="2024-02-28T00:00:00"/>
    <n v="131998"/>
    <s v="CAIZAMO ACHITO HIJO ARBALICIA"/>
    <n v="1007601641"/>
    <s v="Masculino"/>
    <d v="2024-02-28T00:00:00"/>
    <d v="2024-02-28T15:46:00"/>
    <n v="1.7998477930046798E-3"/>
    <x v="0"/>
    <x v="0"/>
    <m/>
    <x v="1"/>
    <s v="S. CONVENIO COMPLETO"/>
    <x v="0"/>
    <s v="OK"/>
    <s v="SOACHA "/>
    <s v="Cl 15A N 2-69"/>
    <s v="CRA 76 NO 71 - 79"/>
    <s v="CALLE 57Q # 75-95 SUR "/>
    <s v="CALLE 57Q # 75-95 SUR "/>
    <n v="18.2"/>
    <x v="11"/>
    <x v="2"/>
  </r>
  <r>
    <d v="2024-02-21T00:00:00"/>
    <n v="315793"/>
    <s v="RUIZ CASTRO JULIO CESAR "/>
    <n v="19338230"/>
    <s v="Masculino"/>
    <d v="1954-06-27T00:00:00"/>
    <d v="2024-02-15T00:00:00"/>
    <n v="69.68493150684931"/>
    <x v="2"/>
    <x v="0"/>
    <m/>
    <x v="0"/>
    <s v="S. CONVENIO COMPLETO"/>
    <x v="0"/>
    <s v="OK"/>
    <s v="SUBA "/>
    <s v="CALLE138 A 113 41 "/>
    <s v="Cl. 7a #12a51 "/>
    <s v="AV 1 DE MAYO # 71D -28 SUR"/>
    <s v="CALLE 57Q # 75-95 SUR "/>
    <n v="14.3"/>
    <x v="4"/>
    <x v="2"/>
  </r>
  <r>
    <d v="2024-02-22T00:00:00"/>
    <n v="315807"/>
    <s v="TOQUICA PADILLA MARIA PRECELIA"/>
    <n v="41462690"/>
    <s v="Femenino"/>
    <d v="1948-09-29T00:00:00"/>
    <d v="2024-02-21T21:02:00"/>
    <n v="75.448976407914756"/>
    <x v="2"/>
    <x v="1"/>
    <s v="SALA 4"/>
    <x v="0"/>
    <s v="S. CONVENIO COMPLETO"/>
    <x v="1"/>
    <s v="OK"/>
    <s v="KENNEDY"/>
    <s v="CALLE 50A SUR 80A -48"/>
    <s v="Cl. 52 Sur #85-71"/>
    <s v="AV 1 DE MAYO # 71D -28 SUR"/>
    <s v="CALLE 57Q # 75-95 SUR "/>
    <n v="13.7"/>
    <x v="14"/>
    <x v="2"/>
  </r>
  <r>
    <d v="2024-02-22T00:00:00"/>
    <n v="315808"/>
    <s v="PEREZ PEREZ TITO"/>
    <n v="19030339"/>
    <s v="Masculino"/>
    <d v="1955-09-10T00:00:00"/>
    <d v="2024-02-15T00:00:00"/>
    <n v="68.479452054794521"/>
    <x v="2"/>
    <x v="1"/>
    <m/>
    <x v="1"/>
    <s v="S. CONVENIO COMPLETO"/>
    <x v="4"/>
    <s v="OK"/>
    <s v="ANTONIO NARIÑO"/>
    <s v="DIAGONAL 13 SUR N 6-80"/>
    <s v="Cl. 24 #29-45"/>
    <s v="AV 1 DE MAYO # 71D -28 SUR"/>
    <m/>
    <n v="15.6"/>
    <x v="15"/>
    <x v="2"/>
  </r>
  <r>
    <d v="2024-02-22T00:00:00"/>
    <n v="315812"/>
    <s v="RUIZ BORDA JOSE PASION"/>
    <n v="19061779"/>
    <s v="Masculino"/>
    <d v="1947-10-04T00:00:00"/>
    <d v="2024-02-21T17:10:00"/>
    <n v="76.437576103500774"/>
    <x v="2"/>
    <x v="1"/>
    <s v="SALA 1"/>
    <x v="0"/>
    <s v="S. CONVENIO COMPLETO"/>
    <x v="0"/>
    <s v="OK"/>
    <s v="SOACHA "/>
    <s v="CALLE 40B N 40A -23E"/>
    <s v="CALLE 40B N 40A -23E"/>
    <s v="AV 1 DE MAYO # 71D -28 SUR"/>
    <s v="CALLE 57Q # 75-95 SUR "/>
    <n v="14.1"/>
    <x v="6"/>
    <x v="2"/>
  </r>
  <r>
    <d v="2024-02-23T00:00:00"/>
    <n v="315818"/>
    <s v="HIJO DE AMPARO SUAREZ RUIZ"/>
    <m/>
    <s v="Masculino"/>
    <d v="2024-02-16T00:00:00"/>
    <d v="2024-02-16T22:30:00"/>
    <n v="2.5684931506849314E-3"/>
    <x v="0"/>
    <x v="1"/>
    <s v="SALA ORATORIO"/>
    <x v="0"/>
    <s v="S. DIRECTOS COMPLETOS "/>
    <x v="3"/>
    <s v="OK"/>
    <s v="SOACHA "/>
    <s v="TRANSVERSAL 14 NO 68A 31 SUR  "/>
    <s v="Kra 7 # 40-62"/>
    <s v="AV 1 DE MAYO # 71D -28 SUR"/>
    <s v="CALLE 57Q # 75-95 SUR "/>
    <n v="18.399999999999999"/>
    <x v="2"/>
    <x v="2"/>
  </r>
  <r>
    <d v="2024-02-24T00:00:00"/>
    <n v="131983"/>
    <s v="SIERRA CRUZ JAIME HORACIO"/>
    <n v="19245859"/>
    <s v="Masculino"/>
    <d v="1954-08-30T00:00:00"/>
    <d v="2024-02-23T12:45:00"/>
    <n v="69.532962328767127"/>
    <x v="2"/>
    <x v="1"/>
    <m/>
    <x v="0"/>
    <s v="S. CONVENIO COMPLETO"/>
    <x v="0"/>
    <s v="OK"/>
    <s v="ENGATIVA "/>
    <s v="CRA 76 NO 71 - 79"/>
    <s v="CRA 76 NO 71 - 79"/>
    <s v="AV 1 DE MAYO # 71D -28 SUR"/>
    <s v="CALLE 57Q # 75-95 SUR "/>
    <n v="18.2"/>
    <x v="3"/>
    <x v="2"/>
  </r>
  <r>
    <d v="2024-02-26T00:00:00"/>
    <n v="131989"/>
    <s v="GARZON TRIANA NUBIA CONSTANZA"/>
    <n v="51722034"/>
    <s v="Femenino"/>
    <d v="1960-05-14T00:00:00"/>
    <d v="2024-02-24T22:20:00"/>
    <n v="63.827207001522069"/>
    <x v="2"/>
    <x v="1"/>
    <s v="SALA 1"/>
    <x v="0"/>
    <s v="S. CONVENIO COMPLETO"/>
    <x v="1"/>
    <s v="OK"/>
    <s v="SUBA "/>
    <s v="TV 18 N 70-59 SUR  "/>
    <s v="Cra 20 #42 Sur47"/>
    <s v="AV 1 DE MAYO # 71D -28 SUR"/>
    <s v="CALLE 57Q # 75-95 SUR "/>
    <n v="16.8"/>
    <x v="1"/>
    <x v="2"/>
  </r>
  <r>
    <d v="2024-02-26T00:00:00"/>
    <n v="315844"/>
    <s v="RIAÑO MONTES JOSE ALIRIO"/>
    <n v="15986355"/>
    <s v="Masculino"/>
    <d v="1963-10-10T00:00:00"/>
    <d v="2024-02-25T11:14:00"/>
    <n v="60.420460426179595"/>
    <x v="2"/>
    <x v="1"/>
    <s v="SALA 5"/>
    <x v="0"/>
    <s v="S. CONVENIO COMPLETO"/>
    <x v="1"/>
    <s v="OK"/>
    <s v="SAN CRISTOBAL"/>
    <s v="CALLE 48 A SUR 13D -84 ESTE"/>
    <s v="Cra. 8 #17 Sur-45, Bogotá"/>
    <s v="AV 1 DE MAYO # 71D -28 SUR"/>
    <s v="CALLE 57Q # 75-95 SUR "/>
    <n v="16.600000000000001"/>
    <x v="4"/>
    <x v="2"/>
  </r>
  <r>
    <d v="2024-02-26T00:00:00"/>
    <n v="131988"/>
    <s v="RUBIO DE PEREZ MARIA ELENA"/>
    <n v="40755619"/>
    <s v="Femenino"/>
    <d v="1952-06-01T00:00:00"/>
    <d v="2024-02-16T00:00:00"/>
    <n v="71.758904109589039"/>
    <x v="2"/>
    <x v="0"/>
    <m/>
    <x v="0"/>
    <s v="S. CONVENIO COMPLETO"/>
    <x v="0"/>
    <s v="OK"/>
    <s v="KENNEDY"/>
    <s v="KRA 43 NO 74A 79 "/>
    <s v="Cl. 7a #12a51 "/>
    <s v="AV 1 DE MAYO # 71D -28 SUR"/>
    <s v="CALLE 57Q # 75-95 SUR "/>
    <n v="14.3"/>
    <x v="4"/>
    <x v="2"/>
  </r>
  <r>
    <d v="2024-02-27T00:00:00"/>
    <n v="315858"/>
    <s v="TORRES ALICIA"/>
    <n v="51811339"/>
    <s v="Femenino"/>
    <d v="1960-04-18T00:00:00"/>
    <d v="2024-02-25T20:00:00"/>
    <n v="63.900913242009139"/>
    <x v="2"/>
    <x v="1"/>
    <s v="SALA 4"/>
    <x v="0"/>
    <s v="S. CONVENIO COMPLETO"/>
    <x v="0"/>
    <s v="OK"/>
    <s v="KENNEDY"/>
    <s v="KRA 2A 54G-45 SUR"/>
    <s v="Av. C. 127 #16a-99"/>
    <s v="AV 1 DE MAYO # 71D -28 SUR"/>
    <s v="CALLE 57Q # 75-95 SUR "/>
    <n v="25.6"/>
    <x v="2"/>
    <x v="2"/>
  </r>
  <r>
    <d v="2024-02-27T00:00:00"/>
    <n v="315863"/>
    <s v="HIJO DE MARIA DE LOS ANGELES AGUILAR POSADA"/>
    <m/>
    <s v="Masculino"/>
    <d v="2024-02-16T00:00:00"/>
    <d v="2024-02-16T22:00:00"/>
    <n v="2.5114155251075103E-3"/>
    <x v="0"/>
    <x v="1"/>
    <m/>
    <x v="0"/>
    <s v="S. CONVENIO COMPLETO"/>
    <x v="2"/>
    <s v="OK"/>
    <s v="KENNEDY"/>
    <s v="KR 122A 22 G -07"/>
    <s v="CALLE 31f Sur #1 Este45"/>
    <s v="AV 1 DE MAYO # 71D -28 SUR"/>
    <s v="CALLE 57Q # 75-95 SUR "/>
    <n v="15.4"/>
    <x v="5"/>
    <x v="2"/>
  </r>
  <r>
    <d v="2024-02-27T00:00:00"/>
    <n v="131991"/>
    <s v="BLANCO BURGOS MARIA ANTONIA"/>
    <n v="23348196"/>
    <s v="Femenino"/>
    <d v="1937-01-20T00:00:00"/>
    <d v="2024-02-27T00:50:00"/>
    <n v="87.161738964992381"/>
    <x v="2"/>
    <x v="1"/>
    <s v="SALA 4"/>
    <x v="0"/>
    <s v="S. CONVENIO COMPLETO"/>
    <x v="0"/>
    <s v="OK"/>
    <s v="SOACHA "/>
    <s v="CALLE 32A SUR N 30-46"/>
    <s v="CRA 34 N 33 - 49"/>
    <s v="AV 1 DE MAYO # 71D -28 SUR"/>
    <s v="CALLE 57Q # 75-95 SUR "/>
    <n v="20.3"/>
    <x v="3"/>
    <x v="2"/>
  </r>
  <r>
    <d v="2024-02-28T00:00:00"/>
    <n v="315867"/>
    <s v="LASCARRO  VILLALOBOS APRIL MELISSA"/>
    <n v="24026910876483"/>
    <s v="Femenino"/>
    <d v="2024-02-26T00:00:00"/>
    <d v="2024-02-27T07:30:00"/>
    <n v="3.5958904109589041E-3"/>
    <x v="0"/>
    <x v="1"/>
    <m/>
    <x v="0"/>
    <s v="S. CONVENIO COMPLETO"/>
    <x v="3"/>
    <s v="OK"/>
    <s v="CANDELARIA"/>
    <s v="CALLE 16 N 9-20 E"/>
    <s v="Ak. 10 #950 "/>
    <s v="AV 1 DE MAYO # 71D -28 SUR"/>
    <s v="CALLE 57Q # 75-95 SUR "/>
    <n v="14.1"/>
    <x v="5"/>
    <x v="2"/>
  </r>
  <r>
    <d v="2024-02-28T00:00:00"/>
    <n v="315870"/>
    <s v="PALACIOS GIRALDO JOSE LENIN"/>
    <n v="6340432"/>
    <s v="Masculino"/>
    <d v="1944-11-16T00:00:00"/>
    <d v="2024-02-25T00:00:00"/>
    <n v="79.328767123287676"/>
    <x v="2"/>
    <x v="0"/>
    <s v="SALA 10"/>
    <x v="0"/>
    <s v="S. CONVENIO COMPLETO"/>
    <x v="0"/>
    <s v="OK"/>
    <s v="CIUDAD BOLIVAR "/>
    <s v="CALLE 79 SUR NO 8-26"/>
    <s v="Cl. 7a #12a51 "/>
    <s v="AV 1 DE MAYO # 71D -28 SUR"/>
    <s v="CALLE 57Q # 75-95 SUR "/>
    <n v="14.3"/>
    <x v="4"/>
    <x v="2"/>
  </r>
  <r>
    <d v="2024-02-29T00:00:00"/>
    <n v="315877"/>
    <s v="MAITA ORDOÑEZ VICTOR MANUEL"/>
    <n v="18266152"/>
    <s v="Masculino"/>
    <d v="1986-10-01T00:00:00"/>
    <d v="2024-02-26T00:00:00"/>
    <n v="37.43013698630137"/>
    <x v="1"/>
    <x v="0"/>
    <s v="SALA 9"/>
    <x v="0"/>
    <s v="S. CONVENIO COMPLETO"/>
    <x v="0"/>
    <s v="OK"/>
    <s v="BOSA"/>
    <s v="CALLE 72A SUR 87J - 92"/>
    <s v="Cl. 7a #12a51 "/>
    <s v="AV 1 DE MAYO # 71D -28 SUR"/>
    <s v="CALLE 57Q # 75-95 SUR "/>
    <n v="14.3"/>
    <x v="14"/>
    <x v="2"/>
  </r>
  <r>
    <d v="2024-02-29T00:00:00"/>
    <n v="315878"/>
    <s v="SANTOS ALBOR JAIDER LUIS"/>
    <n v="8525294"/>
    <s v="Masculino"/>
    <d v="1976-10-31T00:00:00"/>
    <d v="2024-02-27T13:40:00"/>
    <n v="47.357724505327248"/>
    <x v="1"/>
    <x v="1"/>
    <m/>
    <x v="1"/>
    <s v="S. CONVENIO COMPLETO"/>
    <x v="0"/>
    <s v="OK"/>
    <s v="TUNJUELITO"/>
    <s v="DIAGONAL 68 J N 31 -22 SUR VILLAS DE BOLIVAR    "/>
    <s v=" Cra. 14b #1-45 sur"/>
    <s v="FUE TRASLADADO A LURUACO -ATLANTICO"/>
    <m/>
    <n v="12.9"/>
    <x v="10"/>
    <x v="2"/>
  </r>
  <r>
    <d v="2024-03-01T00:00:00"/>
    <n v="315884"/>
    <s v="USECHE SANCHEZ HELMAN"/>
    <n v="79814613"/>
    <s v="Masculino"/>
    <d v="1968-09-15T00:00:00"/>
    <d v="2024-02-28T18:30:00"/>
    <n v="55.492522831050238"/>
    <x v="1"/>
    <x v="1"/>
    <s v="SALA 6"/>
    <x v="0"/>
    <s v="S. CONVENIO COMPLETO"/>
    <x v="1"/>
    <s v="OK"/>
    <s v="TUNJUELITO"/>
    <s v="CRA 61g 51b - 44  SUR NUEVO MUZU"/>
    <s v="CRA  20 #47b-35 SUR "/>
    <s v="AV 1 DE MAYO # 71D -28 SUR"/>
    <s v="CALLE 57Q # 75-95 SUR "/>
    <n v="13.1"/>
    <x v="4"/>
    <x v="2"/>
  </r>
  <r>
    <d v="2024-02-29T00:00:00"/>
    <n v="132006"/>
    <s v="HERNANDEZ ANGELINA"/>
    <n v="7107232"/>
    <s v="Femenino"/>
    <d v="1949-12-09T00:00:00"/>
    <d v="2024-02-28T16:17:00"/>
    <n v="74.273091704718411"/>
    <x v="2"/>
    <x v="1"/>
    <s v="SALA 2"/>
    <x v="0"/>
    <s v="S. CONVENIO COMPLETO"/>
    <x v="0"/>
    <s v="OK"/>
    <s v="TUNJUELITO"/>
    <s v="CRA 61g 51b - 44  SUR NUEVO MUZU"/>
    <s v="CRA  20 #47b-35 SUR "/>
    <s v="AV 1 DE MAYO # 71D -28 SUR"/>
    <s v="CALLE 57Q # 75-95 SUR "/>
    <n v="13.1"/>
    <x v="4"/>
    <x v="2"/>
  </r>
  <r>
    <d v="2024-03-04T00:00:00"/>
    <n v="132019"/>
    <s v="SANTAFE OROZCO HECEN HAWUET"/>
    <n v="80126925"/>
    <s v="Masculino"/>
    <d v="1982-01-04T00:00:00"/>
    <d v="2024-02-17T04:45:00"/>
    <n v="42.148487442922367"/>
    <x v="1"/>
    <x v="1"/>
    <m/>
    <x v="0"/>
    <s v="S. CONVENIO COMPLETO"/>
    <x v="0"/>
    <s v="OK"/>
    <s v="PUENTE ARANDA "/>
    <s v="CL 29C Sur # 41 - 72"/>
    <s v="Cra. 14b #1-45 sur"/>
    <s v="AV 1 DE MAYO # 71D -28 SUR"/>
    <s v="CALLE 57Q # 75-95 SUR "/>
    <n v="12.9"/>
    <x v="12"/>
    <x v="2"/>
  </r>
  <r>
    <d v="2024-03-01T00:00:00"/>
    <n v="315887"/>
    <s v="OCAMPO CAMACHO CLAUDIA ESTHER"/>
    <n v="52354337"/>
    <s v="Femenino"/>
    <d v="1977-07-14T00:00:00"/>
    <d v="2024-02-27T00:00:00"/>
    <n v="46.654794520547945"/>
    <x v="1"/>
    <x v="0"/>
    <s v="SALA 2"/>
    <x v="0"/>
    <s v="S. CONVENIO COMPLETO"/>
    <x v="0"/>
    <s v="OK"/>
    <s v="PUENTE ARANDA "/>
    <s v="CALLE 1 D # 5-34"/>
    <s v="MEDICINA LEGAL CALLE 7A # 12A-51"/>
    <s v="AV.1 DE MAYO #71D-28 SUR"/>
    <s v="CALLE 57Q # 75-95 SUR"/>
    <n v="14.3"/>
    <x v="6"/>
    <x v="3"/>
  </r>
  <r>
    <d v="2024-03-01T00:00:00"/>
    <n v="315889"/>
    <s v="ROMERO NANCY JOSEFINA"/>
    <n v="8588664"/>
    <s v="Femenino"/>
    <d v="1957-07-07T00:00:00"/>
    <d v="2024-02-29T15:53:00"/>
    <n v="66.694963850837155"/>
    <x v="2"/>
    <x v="1"/>
    <s v="SALA 6"/>
    <x v="0"/>
    <s v="S. CONVENIO COMPLETO"/>
    <x v="1"/>
    <s v="OK"/>
    <s v="ANTONIO NARIÑO"/>
    <s v="CRA 14#1-05 BQ 3 APT 406"/>
    <s v="CALLE 1 # 9-85"/>
    <s v="AV.1 DE MAYO #71D-28 SUR"/>
    <s v="CALLE 57Q # 75-95 SUR"/>
    <n v="13.8"/>
    <x v="14"/>
    <x v="3"/>
  </r>
  <r>
    <d v="2024-03-01T00:00:00"/>
    <n v="132008"/>
    <s v="FORERO DE CASAS  GLADYS  MERCEDES "/>
    <n v="20326815"/>
    <s v="Femenino"/>
    <d v="1940-09-24T00:00:00"/>
    <d v="2024-01-26T09:30:00"/>
    <n v="83.395605022831063"/>
    <x v="2"/>
    <x v="0"/>
    <s v="SALA 4"/>
    <x v="0"/>
    <s v="S. CONVENIO COMPLETO"/>
    <x v="0"/>
    <s v="OK"/>
    <s v="CIUDAD BOLIVAR "/>
    <s v="DG 74B SUR # 27H-17"/>
    <s v="MEDICINA LEGAL CALLE 7A # 12A-51"/>
    <s v="AV.1 DE MAYO #71D-28 SUR"/>
    <s v="CALLE 57Q # 75-95 SUR"/>
    <n v="14.3"/>
    <x v="7"/>
    <x v="3"/>
  </r>
  <r>
    <d v="2024-03-04T00:00:00"/>
    <n v="315913"/>
    <s v="GONZALEZ MARTINEZ  HANNIE FRANCIELYS DEL VALLE"/>
    <n v="1015489852"/>
    <s v="Femenino"/>
    <d v="2024-02-11T00:00:00"/>
    <d v="2024-03-03T16:40:00"/>
    <n v="5.9436834094370554E-2"/>
    <x v="0"/>
    <x v="1"/>
    <m/>
    <x v="0"/>
    <s v="S. CONVENIO COMPLETO"/>
    <x v="3"/>
    <s v="OK"/>
    <s v="SAN CRISTOBAL"/>
    <s v="CRA 8 ESTE #3-08 "/>
    <s v="HOSPITAL SAN JOSE CENTRO - CALLE 10 # 18-75"/>
    <s v="AV.1 DE MAYO #71D-28 SUR"/>
    <s v="CALLE 57Q # 75-95 SUR"/>
    <n v="14"/>
    <x v="14"/>
    <x v="3"/>
  </r>
  <r>
    <d v="2024-03-04T00:00:00"/>
    <n v="132020"/>
    <s v="MARQUEZ ROJAS JOSE ANTONIO"/>
    <n v="13253511"/>
    <s v="Masculino"/>
    <d v="1952-07-15T00:00:00"/>
    <d v="2024-03-02T14:00:00"/>
    <n v="71.681050228310511"/>
    <x v="2"/>
    <x v="1"/>
    <m/>
    <x v="0"/>
    <s v="S. CONVENIO COMPLETO"/>
    <x v="1"/>
    <s v="OK"/>
    <s v="TUNJUELITO"/>
    <s v="CLL 49 SUR # 20-ESTE "/>
    <s v="HOSPITAL TUNJUELITO - CALLE 48B SUR # 28-80"/>
    <s v="AV.1 DE MAYO #71D-28 SUR"/>
    <s v="CALLE 57Q # 75-95 SUR"/>
    <n v="12.2"/>
    <x v="4"/>
    <x v="3"/>
  </r>
  <r>
    <d v="2024-03-05T00:00:00"/>
    <n v="132024"/>
    <s v="CASTRILLON BAENA  CARLOS ALBERTO "/>
    <n v="10132261"/>
    <s v="Masculino"/>
    <d v="1966-07-08T00:00:00"/>
    <d v="2024-02-28T00:00:00"/>
    <n v="57.682191780821917"/>
    <x v="1"/>
    <x v="0"/>
    <m/>
    <x v="0"/>
    <s v="S. CONVENIO COMPLETO"/>
    <x v="0"/>
    <s v="OK"/>
    <s v="SANTA FE "/>
    <s v="CRA 7 # 21-20"/>
    <s v="HOSPITAL SANTA CLARA - CALLE 14B # 1-45"/>
    <s v="AV.1 DE MAYO #71D-28 SUR"/>
    <s v="CALLE 57Q # 75-95 SUR"/>
    <n v="13.1"/>
    <x v="3"/>
    <x v="3"/>
  </r>
  <r>
    <d v="2024-03-06T00:00:00"/>
    <n v="315925"/>
    <s v="HIJO DE LUZ DARY MARIA PADILLA GALERA"/>
    <m/>
    <s v="Masculino"/>
    <d v="2024-03-02T00:00:00"/>
    <d v="2024-03-02T11:19:00"/>
    <n v="1.291856925423442E-3"/>
    <x v="0"/>
    <x v="1"/>
    <m/>
    <x v="0"/>
    <s v="S. CONVENIO COMPLETO"/>
    <x v="5"/>
    <s v="OK"/>
    <s v="MARTINEZ"/>
    <s v="CLL 10 # 18-75"/>
    <s v="HOSPITAL SAN JOSE CENTRO - CALLE 10 # 18-75"/>
    <s v="AV.1 DE MAYO #71D-28 SUR"/>
    <s v="CALLE 57Q # 75-95 SUR"/>
    <n v="14"/>
    <x v="2"/>
    <x v="3"/>
  </r>
  <r>
    <d v="2024-03-06T00:00:00"/>
    <n v="132032"/>
    <s v="ESPITIA RAMIREZ JOSE ALEJANDRO"/>
    <n v="1013682783"/>
    <s v="Masculino"/>
    <d v="1998-04-01T00:00:00"/>
    <d v="2023-12-26T00:00:00"/>
    <n v="25.753424657534246"/>
    <x v="1"/>
    <x v="0"/>
    <m/>
    <x v="0"/>
    <s v="S. CONVENIO COMPLETO"/>
    <x v="0"/>
    <s v="OK"/>
    <s v="KENNEDY"/>
    <s v="CLL 12 # 81 B -09"/>
    <s v="MEDICINA LEGAL CALLE 7A # 12A-51"/>
    <s v="AV.1 DE MAYO #71D-28 SUR"/>
    <s v="CALLE 57Q # 75-95 SUR"/>
    <n v="14.3"/>
    <x v="5"/>
    <x v="3"/>
  </r>
  <r>
    <d v="2024-03-06T00:00:00"/>
    <n v="132033"/>
    <s v="VANEGAS ORTIZ  CUPERTINO"/>
    <n v="19341257"/>
    <s v="Masculino"/>
    <d v="1956-01-18T00:00:00"/>
    <d v="2024-03-05T17:00:00"/>
    <n v="68.177283105022838"/>
    <x v="2"/>
    <x v="1"/>
    <s v="SALA 6"/>
    <x v="0"/>
    <s v="S. CONVENIO COMPLETO"/>
    <x v="1"/>
    <s v="OK"/>
    <s v="CIUDAD BOLIVAR "/>
    <s v="CRA 17 # 66A SUR -35"/>
    <s v="HOSPITAL VISTA HERMOSA - CRA 1 A 33 - CALLE 64 SUR "/>
    <s v="AV.1 DE MAYO #71D-28 SUR"/>
    <s v="CALLE 57Q # 75-95 SUR"/>
    <n v="14.6"/>
    <x v="10"/>
    <x v="3"/>
  </r>
  <r>
    <d v="2024-03-07T00:00:00"/>
    <n v="315937"/>
    <s v="IGUARAN SILVA ERNESTO JOSE"/>
    <n v="6848769"/>
    <s v="Masculino"/>
    <d v="1994-11-12T00:00:00"/>
    <d v="2024-03-02T00:00:00"/>
    <n v="29.323287671232876"/>
    <x v="1"/>
    <x v="0"/>
    <m/>
    <x v="0"/>
    <s v="S. CONVENIO COMPLETO"/>
    <x v="0"/>
    <s v="OK"/>
    <s v="LOS MARTIRES"/>
    <s v="CLL 17# 15-31"/>
    <s v="MEDICINA LEGAL CALLE 7A # 12A-51"/>
    <s v="AV.1 DE MAYO #71D-28 SUR"/>
    <s v="CALLE 57Q # 75-95 SUR"/>
    <n v="14.3"/>
    <x v="11"/>
    <x v="3"/>
  </r>
  <r>
    <d v="2024-03-11T00:00:00"/>
    <n v="315963"/>
    <s v="AGUDELO MONTOYA  AUGUSTO ALBERTO"/>
    <n v="3667343"/>
    <s v="Masculino"/>
    <d v="1950-04-25T00:00:00"/>
    <d v="2024-03-06T00:00:00"/>
    <n v="73.915068493150685"/>
    <x v="2"/>
    <x v="0"/>
    <s v="SALA 10"/>
    <x v="0"/>
    <s v="S. CONVENIO COMPLETO"/>
    <x v="1"/>
    <s v="OK"/>
    <s v="USME"/>
    <s v="CRA 10 ESTE # 76 SUR 25B "/>
    <s v="MEDICINA LEGAL CALLE 7A # 12A-51"/>
    <s v="AV.1 DE MAYO #71D-28 SUR"/>
    <s v="CALLE 57Q # 75-95 SUR"/>
    <n v="14.3"/>
    <x v="4"/>
    <x v="3"/>
  </r>
  <r>
    <d v="2024-03-11T00:00:00"/>
    <n v="132051"/>
    <s v="GONZALEZ PAEZ MARIA DEL CARMEN"/>
    <n v="52127445"/>
    <s v="Femenino"/>
    <d v="1971-09-05T00:00:00"/>
    <d v="2024-03-10T22:55:00"/>
    <n v="52.550561263318109"/>
    <x v="1"/>
    <x v="1"/>
    <s v="SALA 1"/>
    <x v="0"/>
    <s v="S. CONVENIO COMPLETO"/>
    <x v="0"/>
    <s v="OK"/>
    <s v="ANTONIO NARIÑO"/>
    <s v="CRA 11 A # 2-SUR 21"/>
    <s v="DOMICILIO CRA 11 A # 2-SUR 21"/>
    <s v="AV.1 DE MAYO #71D-28 SUR"/>
    <s v="CALLE 57Q # 75-95 SUR"/>
    <n v="13.6"/>
    <x v="6"/>
    <x v="3"/>
  </r>
  <r>
    <d v="2024-03-11T00:00:00"/>
    <n v="315969"/>
    <s v="VALERO CARDENAS HERMINIA"/>
    <n v="20210171"/>
    <s v="Femenino"/>
    <d v="1935-03-30T00:00:00"/>
    <d v="2024-03-11T08:10:00"/>
    <n v="89.011891171993923"/>
    <x v="2"/>
    <x v="1"/>
    <s v="SALA 2"/>
    <x v="0"/>
    <s v="S. CONVENIO COMPLETO"/>
    <x v="1"/>
    <s v="OK"/>
    <s v="CIUDAD BOLIVAR "/>
    <s v="TRV 18#69 SUR 23"/>
    <s v="HOSPITAL MEISEN - DG 69R SUR # 18N-16"/>
    <s v="AV.1 DE MAYO #71D-28 SUR"/>
    <s v="CALLE 57Q # 75-95 SUR"/>
    <n v="16.899999999999999"/>
    <x v="7"/>
    <x v="3"/>
  </r>
  <r>
    <d v="2024-03-12T00:00:00"/>
    <n v="132055"/>
    <s v="RUNIA MORENO CARLOS FABIAN"/>
    <n v="1030501103"/>
    <s v="Masculino"/>
    <d v="2023-02-07T00:00:00"/>
    <d v="2024-03-02T17:42:00"/>
    <n v="1.0677739726027478"/>
    <x v="0"/>
    <x v="1"/>
    <m/>
    <x v="0"/>
    <s v="S. CONVENIO COMPLETO"/>
    <x v="6"/>
    <s v="OK"/>
    <s v="TEUSAQUILLO"/>
    <s v="CLL 67 #10-67"/>
    <s v="CLINICA INFANTIL COLSUBSIDIO - CALLE 67 #10-67"/>
    <s v="AV.1 DE MAYO #71D-28 SUR"/>
    <s v="CALLE 57Q # 75-95 SUR"/>
    <n v="19.899999999999999"/>
    <x v="4"/>
    <x v="3"/>
  </r>
  <r>
    <d v="2024-03-13T00:00:00"/>
    <n v="315988"/>
    <s v="SAINT-VIL JEAN CLAUDE"/>
    <n v="238975"/>
    <s v="Masculino"/>
    <d v="1952-01-07T00:00:00"/>
    <d v="2024-03-13T06:00:00"/>
    <n v="72.230821917808214"/>
    <x v="2"/>
    <x v="1"/>
    <m/>
    <x v="0"/>
    <s v="S. CONVENIO COMPLETO"/>
    <x v="0"/>
    <s v="OK"/>
    <s v="TUNJUELITO"/>
    <s v="CLL 49 BSUR # 28-61"/>
    <s v="DOMICILIO CALLE 49 BSUR # 28-61"/>
    <s v="AV.1 DE MAYO #71D-28 SUR"/>
    <s v="CALLE 57Q # 75-95 SUR"/>
    <n v="12.4"/>
    <x v="2"/>
    <x v="3"/>
  </r>
  <r>
    <d v="2024-03-15T00:00:00"/>
    <n v="315999"/>
    <s v="LASCANO CALCETA IGNACIO RAFAEL"/>
    <n v="12448763"/>
    <s v="Masculino"/>
    <d v="1980-11-20T00:00:00"/>
    <d v="2024-03-15T02:20:00"/>
    <n v="43.345471841704708"/>
    <x v="1"/>
    <x v="1"/>
    <m/>
    <x v="1"/>
    <s v="S. DIRECTO SECR-INT-SOCIAL"/>
    <x v="0"/>
    <s v="OK"/>
    <s v="TUNJUELITO"/>
    <s v="CRA 68A # 55A SUR 33"/>
    <s v=" CALLE 52 SUR # 85-71"/>
    <s v="AV.1 DE MAYO #71D-28 SUR"/>
    <s v="CALLE 57Q # 75-95 SUR"/>
    <n v="13.7"/>
    <x v="10"/>
    <x v="3"/>
  </r>
  <r>
    <d v="2024-03-14T00:00:00"/>
    <n v="132061"/>
    <s v="HIJO DE MILEINIS DE AVILA GUTIERREZ"/>
    <m/>
    <s v="Masculino"/>
    <d v="2024-03-10T00:00:00"/>
    <d v="2024-03-10T08:42:00"/>
    <n v="9.931506849394805E-4"/>
    <x v="0"/>
    <x v="1"/>
    <m/>
    <x v="0"/>
    <s v="S. CONVENIO COMPLETO"/>
    <x v="3"/>
    <s v="OK"/>
    <s v="KENNEDY"/>
    <s v="TRV 40 # 14-93"/>
    <s v="HOSPITAL UNIVERSITARIO CLINICA SAN RAFAEL - CRA 8 # 17 SUR - 45"/>
    <s v="AV.1 DE MAYO #71D-28 SUR"/>
    <s v="CALLE 57Q # 75-95 SUR"/>
    <s v="16.6"/>
    <x v="7"/>
    <x v="3"/>
  </r>
  <r>
    <d v="2024-03-14T00:00:00"/>
    <n v="315992"/>
    <s v="MARES DIAZ JEREMIAS EDUARDS"/>
    <n v="1500909"/>
    <s v="Masculino"/>
    <d v="2020-06-11T00:00:00"/>
    <d v="2024-03-13T21:43:00"/>
    <n v="3.7586434550989423"/>
    <x v="0"/>
    <x v="1"/>
    <m/>
    <x v="0"/>
    <s v="S. CONVENIO COMPLETO"/>
    <x v="5"/>
    <s v="OK"/>
    <s v="TEUSAQUILLO"/>
    <s v="KR 14 # 54-59"/>
    <s v="CALLE 1 # 9-85"/>
    <s v="AV.1 DE MAYO #71D-28 SUR"/>
    <s v="CALLE 57Q # 75-95 SUR"/>
    <n v="13.8"/>
    <x v="4"/>
    <x v="3"/>
  </r>
  <r>
    <d v="2024-03-14T00:00:00"/>
    <n v="132064"/>
    <s v="CUNDUMI CUNDUMI ARMANDO"/>
    <n v="13103969"/>
    <s v="Masculino"/>
    <d v="1954-09-01T00:00:00"/>
    <d v="2024-03-13T18:18:00"/>
    <n v="69.580171232876708"/>
    <x v="2"/>
    <x v="1"/>
    <s v="SALA 5"/>
    <x v="0"/>
    <s v="S. DIRECTO SECR-INT-SOCIAL"/>
    <x v="0"/>
    <s v="OK"/>
    <s v="USME"/>
    <s v="CRA 6  ESTE 90 SUR #34-01"/>
    <s v="HOSPITAL MEISEN - DG 69R SUR # 18N-16"/>
    <s v="AV.1 DE MAYO #71D-28 SUR"/>
    <s v="CALLE 57Q # 75-95 SUR"/>
    <n v="16.899999999999999"/>
    <x v="4"/>
    <x v="3"/>
  </r>
  <r>
    <d v="2024-03-15T00:00:00"/>
    <n v="132075"/>
    <s v="HERNANDEZ CILENIA DEL CARMEN"/>
    <n v="41303023"/>
    <s v="Femenino"/>
    <d v="1934-06-01T00:00:00"/>
    <d v="2024-03-14T16:50:00"/>
    <n v="89.848496955859972"/>
    <x v="2"/>
    <x v="1"/>
    <m/>
    <x v="0"/>
    <s v="S. CONVENIO COMPLETO"/>
    <x v="1"/>
    <s v="OK"/>
    <s v="CIUDAD BOLIVAR "/>
    <s v="CRA 18A # 78SUR -61"/>
    <s v="DOMICILIO CRA 18A # 78SUR -61"/>
    <s v="AV.1 DE MAYO #71D-28 SUR"/>
    <s v="CALLE 57Q # 75-95 SUR"/>
    <n v="13.3"/>
    <x v="5"/>
    <x v="3"/>
  </r>
  <r>
    <d v="2024-03-15T00:00:00"/>
    <n v="315996"/>
    <s v="PACHON CASTIBLANCO ERICK SANTIAGO "/>
    <n v="1023424313"/>
    <s v="Masculino"/>
    <d v="2023-08-31T00:00:00"/>
    <d v="2024-03-14T13:40:00"/>
    <n v="0.53854642313546641"/>
    <x v="0"/>
    <x v="1"/>
    <s v="SALA 6"/>
    <x v="0"/>
    <s v="S. CONVENIO COMPLETO"/>
    <x v="5"/>
    <s v="OK"/>
    <s v="KENNEDY"/>
    <s v="CLL 81 SUR #88C-05"/>
    <s v="HOSPITAL FUNDACION MISERICORDIA"/>
    <s v="AV.1 DE MAYO #71D-28 SUR"/>
    <s v="CALLE 57Q # 75-95 SUR"/>
    <n v="13.5"/>
    <x v="6"/>
    <x v="3"/>
  </r>
  <r>
    <d v="2024-03-19T00:00:00"/>
    <n v="132111"/>
    <s v="CEGARRA MARLENE"/>
    <n v="6454468"/>
    <s v="Femenino"/>
    <d v="1962-10-29T00:00:00"/>
    <d v="2024-03-18T13:25:00"/>
    <n v="61.428928843226799"/>
    <x v="2"/>
    <x v="1"/>
    <m/>
    <x v="0"/>
    <s v="S. CONVENIO COMPLETO"/>
    <x v="1"/>
    <s v="OK"/>
    <s v="SAN CRISTOBAL"/>
    <s v="CLL 2 A SUR #11ESTE -06"/>
    <s v="DOMICILIO CLL 2 A SUR #11ESTE -06"/>
    <s v="AV.1 DE MAYO #71D-28 SUR"/>
    <s v="CALLE 57Q # 75-95 SUR"/>
    <n v="13.5"/>
    <x v="2"/>
    <x v="3"/>
  </r>
  <r>
    <d v="2024-03-18T00:00:00"/>
    <n v="316013"/>
    <s v="ALVARES MOLINA YOJHAN ANTONIO"/>
    <n v="24034710894424"/>
    <s v="Masculino"/>
    <d v="2024-03-12T00:00:00"/>
    <d v="2024-03-17T20:30:00"/>
    <n v="1.6038812785381482E-2"/>
    <x v="0"/>
    <x v="1"/>
    <m/>
    <x v="0"/>
    <s v="S. CONVENIO COMPLETO"/>
    <x v="5"/>
    <s v="OK"/>
    <s v="SANTA FE "/>
    <s v="CRA 19B#22-20"/>
    <s v="HOSPITAL UNIVERSITARIO MAYOR MEDERY"/>
    <s v="AV.1 DE MAYO #71D-28 SUR"/>
    <s v="CALLE 57Q # 75-95 SUR"/>
    <n v="15.6"/>
    <x v="10"/>
    <x v="3"/>
  </r>
  <r>
    <d v="2024-03-19T00:00:00"/>
    <n v="132116"/>
    <s v="CARDONA CARDONA BEATRIZ AMPARO "/>
    <n v="21481398"/>
    <s v="Femenino"/>
    <d v="1976-02-03T00:00:00"/>
    <d v="2024-03-17T19:34:00"/>
    <n v="48.15291856925419"/>
    <x v="1"/>
    <x v="1"/>
    <s v="SALA 5"/>
    <x v="0"/>
    <s v="S. CONVENIO COMPLETO"/>
    <x v="0"/>
    <s v="OK"/>
    <s v="ANTONIO NARIÑO"/>
    <s v="CLL 32A BIS SUR #14D-26"/>
    <s v="HOSPITAL SANTA CLARA - CALLE 14B # 1-45"/>
    <s v="AV.1 DE MAYO #71D-28 SUR"/>
    <s v="CALLE 57Q # 75-95 SUR"/>
    <n v="13.1"/>
    <x v="12"/>
    <x v="3"/>
  </r>
  <r>
    <d v="2024-03-19T00:00:00"/>
    <n v="132117"/>
    <s v="ZABALA BELLO LUIS ANTONIO "/>
    <n v="17123335"/>
    <s v="Masculino"/>
    <d v="1946-12-21T00:00:00"/>
    <d v="2024-03-18T04:10:00"/>
    <n v="77.293626331811254"/>
    <x v="2"/>
    <x v="1"/>
    <s v="SALA 6"/>
    <x v="0"/>
    <s v="S. CONVENIO DI"/>
    <x v="1"/>
    <s v="OK"/>
    <s v="SANTA FE "/>
    <s v="CRA 2B #97SUR 33 APT 200"/>
    <s v="HOSPITA TUNAL - CRA 20 # 47B - 35 SUR"/>
    <s v="AV.1 DE MAYO #71D-28 SUR"/>
    <s v="CALLE 57Q # 75-95 SUR"/>
    <n v="13.1"/>
    <x v="5"/>
    <x v="3"/>
  </r>
  <r>
    <d v="2024-03-19T00:00:00"/>
    <n v="316019"/>
    <s v="CORDOBA CUESTA MARIA ANGEL"/>
    <n v="24039810886692"/>
    <s v="Femenino"/>
    <d v="2024-03-05T00:00:00"/>
    <d v="2024-03-19T01:00:00"/>
    <n v="3.8470319634696555E-2"/>
    <x v="0"/>
    <x v="1"/>
    <m/>
    <x v="0"/>
    <s v="S. CONVENIO COMPLETO"/>
    <x v="3"/>
    <s v="OK"/>
    <s v="ANTONIO NARIÑO"/>
    <s v="CRA 12 D #19-46"/>
    <s v="HOSPITAL MATERNO INFANTIL - CRA 10 #1-66 SUR "/>
    <s v="AV.1 DE MAYO #71D-28 SUR"/>
    <s v="CALLE 57Q # 75-95 SUR"/>
    <n v="15"/>
    <x v="16"/>
    <x v="3"/>
  </r>
  <r>
    <d v="2024-03-19T00:00:00"/>
    <n v="316020"/>
    <s v="KERGUELEN BASTIDAS  GISELL XIMENA"/>
    <n v="24033610901244"/>
    <s v="Femenino"/>
    <d v="2024-03-17T00:00:00"/>
    <d v="2024-03-18T23:00:00"/>
    <n v="5.3652968036596131E-3"/>
    <x v="0"/>
    <x v="1"/>
    <m/>
    <x v="0"/>
    <s v="S. CONVENIO COMPLETO"/>
    <x v="3"/>
    <s v="OK"/>
    <s v="ANTONIO NARIÑO"/>
    <s v="CRA 25 # 64C SUR 15"/>
    <s v="HOSPITAL MEISEN - DG 69R SUR # 18N-16"/>
    <s v="AV.1 DE MAYO #71D-28 SUR"/>
    <s v="CALLE 57Q # 75-95 SUR"/>
    <n v="16.899999999999999"/>
    <x v="6"/>
    <x v="3"/>
  </r>
  <r>
    <d v="2024-03-20T00:00:00"/>
    <n v="132124"/>
    <s v="SORACA ARIAS JULY NATALY "/>
    <n v="1024485571"/>
    <s v="Femenino"/>
    <d v="1987-09-27T00:00:00"/>
    <d v="2024-03-19T16:56:00"/>
    <n v="36.503302891933032"/>
    <x v="1"/>
    <x v="1"/>
    <s v="SALA 2"/>
    <x v="0"/>
    <s v="S. CONVENIO COMPLETO"/>
    <x v="0"/>
    <s v="OK"/>
    <s v="USME"/>
    <s v="CRA 141 # 136A SUR -75 TORRE 2 APT 401"/>
    <s v="HOSPITAL POLICLINICO - CRA 20 # 23-23 SUR"/>
    <s v="AV.1 DE MAYO #71D-28 SUR"/>
    <s v="CALLE 57Q # 75-95 SUR"/>
    <n v="12.4"/>
    <x v="7"/>
    <x v="3"/>
  </r>
  <r>
    <d v="2024-03-21T00:00:00"/>
    <n v="132126"/>
    <s v=" VALOR ALEXANDRA CAROLINA"/>
    <n v="14926191"/>
    <s v="Femenino"/>
    <d v="1980-09-06T00:00:00"/>
    <d v="2024-03-18T21:30:00"/>
    <n v="43.561358447488594"/>
    <x v="1"/>
    <x v="1"/>
    <s v="SALA 10"/>
    <x v="0"/>
    <s v="S. CONVENIO COMPLETO"/>
    <x v="1"/>
    <s v="OK"/>
    <s v="TEUSAQUILLO"/>
    <s v="CRA 1 # 28-23 SUR APT 602"/>
    <s v="CLINICA SANTA CLARA - CALLE 14B # 1-45"/>
    <s v="AV.1 DE MAYO #71D-28 SUR"/>
    <s v="CALLE 57Q # 75-95 SUR"/>
    <n v="13.1"/>
    <x v="12"/>
    <x v="3"/>
  </r>
  <r>
    <d v="2024-03-20T00:00:00"/>
    <n v="132135"/>
    <s v="RODRIGUEZ ALVARO"/>
    <n v="16254528"/>
    <s v="Masculino"/>
    <d v="1957-01-20T00:00:00"/>
    <d v="2024-03-19T16:52:00"/>
    <n v="67.207404870624046"/>
    <x v="2"/>
    <x v="1"/>
    <m/>
    <x v="0"/>
    <s v="S. CONVENIO COMPLETO"/>
    <x v="0"/>
    <s v="OK"/>
    <s v="SAN CRISTOBAL"/>
    <s v="CRA 1 # 22 A SUR - 93"/>
    <s v="HOSPITAL SAN BLAS - TV 5 ESTE #19-50 SUR"/>
    <s v="AV.1 DE MAYO #71D-28 SUR"/>
    <s v="CALLE 57Q # 75-95 SUR"/>
    <n v="14.9"/>
    <x v="11"/>
    <x v="3"/>
  </r>
  <r>
    <d v="2024-03-21T00:00:00"/>
    <n v="132153"/>
    <s v="RINCON MIERQUE BEATRIZ"/>
    <n v="41510680"/>
    <s v="Femenino"/>
    <d v="1949-07-30T00:00:00"/>
    <d v="2024-03-16T19:06:00"/>
    <n v="74.681632420091319"/>
    <x v="2"/>
    <x v="0"/>
    <m/>
    <x v="0"/>
    <s v="S. CONVENIO COMPLETO"/>
    <x v="0"/>
    <s v="OK"/>
    <s v="SUBA "/>
    <s v="CLL 66B # 121-24"/>
    <s v="MEDICINA LEGAL CALLE 7A # 12A-51"/>
    <s v="AV.1 DE MAYO #71D-28 SUR"/>
    <s v="CALLE 57Q # 75-95 SUR"/>
    <n v="14.3"/>
    <x v="14"/>
    <x v="3"/>
  </r>
  <r>
    <d v="2024-03-21T00:00:00"/>
    <n v="132154"/>
    <s v="PEREZ  DEAQUIVE WENDY TATIANA"/>
    <n v="1023941212"/>
    <s v="Femenino"/>
    <d v="1995-04-01T00:00:00"/>
    <d v="2024-03-20T13:13:00"/>
    <n v="28.990549847792991"/>
    <x v="1"/>
    <x v="0"/>
    <s v="SALA 2"/>
    <x v="0"/>
    <s v="S. CONVENIO COMPLETO"/>
    <x v="1"/>
    <s v="OK"/>
    <s v="CIUDAD BOLIVAR "/>
    <s v="CLL 64 SUR # 10ESTE 21"/>
    <s v="HOSPITAL UNIVERSITARIO NACIONAL - CALLE 44 # 59-75"/>
    <s v="AV.1 DE MAYO #71D-28 SUR"/>
    <s v="CALLE 57Q # 75-95 SUR"/>
    <n v="14.7"/>
    <x v="7"/>
    <x v="3"/>
  </r>
  <r>
    <d v="2024-03-21T00:00:00"/>
    <n v="132158"/>
    <s v="MARTINEZ  PEREZ NATIVIDAD "/>
    <n v="52375720"/>
    <s v="Femenino"/>
    <d v="1968-06-13T00:00:00"/>
    <d v="2024-03-19T00:00:00"/>
    <n v="55.802739726027397"/>
    <x v="1"/>
    <x v="0"/>
    <m/>
    <x v="0"/>
    <s v="S. CONVENIO COMPLETO"/>
    <x v="0"/>
    <s v="OK"/>
    <s v="USME"/>
    <s v="CRA 5 # 113-17 SUR "/>
    <s v="MEDICINA LEGAL CALLE 7A # 12A-51"/>
    <s v="AV.1 DE MAYO #71D-28 SUR"/>
    <s v="CALLE 57Q # 75-95 SUR"/>
    <n v="14.3"/>
    <x v="2"/>
    <x v="3"/>
  </r>
  <r>
    <d v="2024-03-22T00:00:00"/>
    <n v="132163"/>
    <s v="HERNANDEZ NANCY MARGOT "/>
    <n v="9321700"/>
    <s v="Femenino"/>
    <d v="1954-07-23T00:00:00"/>
    <d v="2024-03-21T12:43:00"/>
    <n v="69.711040715372917"/>
    <x v="2"/>
    <x v="1"/>
    <m/>
    <x v="0"/>
    <s v="S. CONVENIO COMPLETO"/>
    <x v="1"/>
    <s v="OK"/>
    <s v="TEUSAQUILLO"/>
    <s v="CLL 52#16-70 APT 301"/>
    <s v="HOSPITAL MEISEN - DG 69R SUR # 18N-16"/>
    <s v="AV.1 DE MAYO #71D-28 SUR"/>
    <s v="CALLE 57Q # 75-95 SUR"/>
    <n v="16.899999999999999"/>
    <x v="6"/>
    <x v="3"/>
  </r>
  <r>
    <d v="2024-03-22T00:00:00"/>
    <n v="316031"/>
    <s v="ATENCIA RETAMOZA ERIKA PATRICIA"/>
    <n v="64869365"/>
    <s v="Femenino"/>
    <d v="1977-07-23T00:00:00"/>
    <d v="2024-03-20T21:10:00"/>
    <n v="46.692827245053273"/>
    <x v="1"/>
    <x v="0"/>
    <s v="SALA 9"/>
    <x v="0"/>
    <s v="S. CONVENIO COMPLETO"/>
    <x v="0"/>
    <s v="OK"/>
    <s v="CIUDAD BOLIVAR "/>
    <s v="CRA 77 S # 68A 39 SUR "/>
    <s v="MEDICINA LEGAL CALLE 7A # 12A-51"/>
    <s v="AV.1 DE MAYO #71D-28 SUR"/>
    <s v="CALLE 57Q # 75-95 SUR"/>
    <n v="14.3"/>
    <x v="2"/>
    <x v="3"/>
  </r>
  <r>
    <d v="2024-03-26T00:00:00"/>
    <n v="316055"/>
    <s v="GUZMAN MATEUS JAIME"/>
    <n v="80499984"/>
    <s v="Masculino"/>
    <d v="1970-11-18T00:00:00"/>
    <d v="2024-03-13T00:00:00"/>
    <n v="53.353424657534248"/>
    <x v="1"/>
    <x v="0"/>
    <m/>
    <x v="0"/>
    <s v="S. DIRECTO SECR-INT-SOCIAL"/>
    <x v="0"/>
    <s v="OK"/>
    <s v="TEUSAQUILLO"/>
    <s v="AV CARACAS # 45A 24"/>
    <s v="MEDICINA LEGAL CALLE 7A # 12A-51"/>
    <s v="AV.1 DE MAYO #71D-28 SUR"/>
    <s v="CALLE 57Q # 75-95 SUR"/>
    <n v="14.3"/>
    <x v="11"/>
    <x v="3"/>
  </r>
  <r>
    <d v="2024-03-26T00:00:00"/>
    <n v="316057"/>
    <s v="ROMERO MANCILLA MANUEL ARCANGEL"/>
    <n v="79374800"/>
    <s v="Masculino"/>
    <d v="1965-04-07T00:00:00"/>
    <d v="2024-03-23T07:30:00"/>
    <n v="59.000856164383563"/>
    <x v="1"/>
    <x v="1"/>
    <m/>
    <x v="0"/>
    <s v="S. CONVENIO COMPLETO"/>
    <x v="0"/>
    <s v="OK"/>
    <s v="PUENTE ARANDA "/>
    <s v="CRA 16A BIS ESTE # 45 SUR -07"/>
    <s v="HOSPITAL LA VICTORIA CALLE. 31F SUR #1 ESTE45"/>
    <s v="AV.1 DE MAYO #71D-28 SUR"/>
    <s v="CALLE 57Q # 75-95 SUR"/>
    <n v="15.2"/>
    <x v="11"/>
    <x v="3"/>
  </r>
  <r>
    <d v="2024-03-26T00:00:00"/>
    <n v="316059"/>
    <s v="CORDOBA CUESTA MARIA ANGELICA"/>
    <n v="24034210886695"/>
    <s v="Femenino"/>
    <d v="2024-03-05T00:00:00"/>
    <d v="2024-03-23T00:00:00"/>
    <n v="4.9315068493150684E-2"/>
    <x v="0"/>
    <x v="1"/>
    <m/>
    <x v="0"/>
    <s v="S. CONVENIO COMPLETO"/>
    <x v="3"/>
    <s v="OK"/>
    <s v="ANTONIO NARIÑO"/>
    <s v="CRA 12D#19-46"/>
    <s v="HOSPITAL MATERNO INFANTIL - CRA 10 #1-66 SUR "/>
    <s v="AV.1 DE MAYO #71D-28 SUR"/>
    <s v="CALLE 57Q # 75-95 SUR"/>
    <n v="15"/>
    <x v="16"/>
    <x v="3"/>
  </r>
  <r>
    <d v="2024-03-26T00:00:00"/>
    <n v="132196"/>
    <s v=" PEREZ LARGO MARIA JANETH "/>
    <n v="52035467"/>
    <s v="Femenino"/>
    <d v="1993-01-19T00:00:00"/>
    <d v="2024-03-23T00:00:00"/>
    <n v="31.194520547945206"/>
    <x v="1"/>
    <x v="1"/>
    <m/>
    <x v="0"/>
    <s v="S. CONVENIO COMPLETO"/>
    <x v="0"/>
    <s v="OK"/>
    <s v="PUENTE ARANDA "/>
    <s v="CRA 32#19B-10"/>
    <s v="AV AMERICAS # 71C-29"/>
    <s v="AV.1 DE MAYO #71D-28 SUR"/>
    <s v="CALLE 57Q # 75-95 SUR"/>
    <n v="8"/>
    <x v="17"/>
    <x v="3"/>
  </r>
  <r>
    <d v="2024-03-26T00:00:00"/>
    <n v="316063"/>
    <s v="LOPEZ MEDINA CARLOS"/>
    <n v="1106739133"/>
    <s v="Masculino"/>
    <d v="1972-09-01T00:00:00"/>
    <d v="2024-03-18T00:00:00"/>
    <n v="51.578082191780823"/>
    <x v="1"/>
    <x v="0"/>
    <m/>
    <x v="0"/>
    <s v="S. CONVENIO COMPLETO"/>
    <x v="0"/>
    <s v="OK"/>
    <s v="N/A"/>
    <s v="CLL 39C SUR #2B 27"/>
    <s v="MEDICINA LEGAL CALLE 7A # 12A-51"/>
    <s v="AV.1 DE MAYO #71D-28 SUR"/>
    <s v="CALLE 57Q # 75-95 SUR"/>
    <n v="14.3"/>
    <x v="16"/>
    <x v="3"/>
  </r>
  <r>
    <d v="2024-03-26T00:00:00"/>
    <n v="316064"/>
    <s v="NUÑEZ RAMIREZ  DORKA COROMOTO"/>
    <n v="13582001"/>
    <s v="Femenino"/>
    <d v="1978-10-28T00:00:00"/>
    <d v="2024-03-23T00:00:00"/>
    <n v="45.43287671232877"/>
    <x v="1"/>
    <x v="0"/>
    <s v="SALA 9"/>
    <x v="0"/>
    <s v="S. CONVENIO COMPLETO"/>
    <x v="0"/>
    <s v="OK"/>
    <s v="TEUSAQUILLO"/>
    <s v="CRA 86C BIS # 4D 77 SUR APT 200"/>
    <s v="MEDICINA LEGAL CALLE 7A # 12A-51"/>
    <s v="AV.1 DE MAYO #71D-28 SUR"/>
    <s v="CALLE 57Q # 75-95 SUR"/>
    <n v="14.3"/>
    <x v="12"/>
    <x v="3"/>
  </r>
  <r>
    <d v="2024-03-27T00:00:00"/>
    <n v="132210"/>
    <s v="BORGES BETANCOURT MARITZA JOSEFINA "/>
    <n v="8597667"/>
    <s v="Femenino"/>
    <d v="1965-03-15T00:00:00"/>
    <d v="2024-03-27T07:50:00"/>
    <n v="59.074866818873673"/>
    <x v="1"/>
    <x v="1"/>
    <s v="SALA 5"/>
    <x v="0"/>
    <s v="S. CONVENIO COMPLETO"/>
    <x v="1"/>
    <s v="OK"/>
    <s v="CIUDAD BOLIVAR "/>
    <s v="CRA 26BIS A # 70M SUR 04"/>
    <s v="CALLE 1 # 9-85"/>
    <s v="AV.1 DE MAYO #71D-28 SUR"/>
    <s v="CALLE 57Q # 75-95 SUR"/>
    <n v="13.8"/>
    <x v="6"/>
    <x v="3"/>
  </r>
  <r>
    <d v="2024-04-01T00:00:00"/>
    <n v="316107"/>
    <s v="BARRETO CRUZ  MARIA LUISA "/>
    <n v="41467533"/>
    <s v="Femenino"/>
    <d v="1948-09-15T00:00:00"/>
    <d v="2024-03-28T00:00:00"/>
    <n v="75.583561643835623"/>
    <x v="2"/>
    <x v="1"/>
    <m/>
    <x v="0"/>
    <s v="S. CONVENIO COMPLETO"/>
    <x v="0"/>
    <s v="OK"/>
    <s v="CHAPINERO"/>
    <s v="KRA 15 BIS # 19 - 51 APTO 104"/>
    <s v="MEDICINA LEGAL CALLE 7A # 12A-51"/>
    <s v="AV.1 DE MAYO #71D-28 SUR"/>
    <s v="CALLE 57Q # 75-95 SUR"/>
    <m/>
    <x v="0"/>
    <x v="4"/>
  </r>
  <r>
    <d v="2024-04-01T00:00:00"/>
    <n v="316108"/>
    <s v="ROA JOSE ALIRIO"/>
    <n v="19107294"/>
    <s v="Masculino"/>
    <d v="1947-02-13T00:00:00"/>
    <d v="2024-03-25T00:00:00"/>
    <n v="77.164383561643831"/>
    <x v="2"/>
    <x v="1"/>
    <m/>
    <x v="0"/>
    <s v="S. CONVENIO COMPLETO"/>
    <x v="0"/>
    <s v="OK"/>
    <s v="TUNJUELITO"/>
    <s v="CALLE 66 SUR # 11 C ESTE - 86"/>
    <s v="MEDICINA LEGAL CALLE 7A # 12A-51"/>
    <s v="AV.1 DE MAYO #71D-28 SUR"/>
    <s v="CALLE 57Q # 75-95 SUR"/>
    <m/>
    <x v="0"/>
    <x v="4"/>
  </r>
  <r>
    <d v="2024-04-03T00:00:00"/>
    <n v="132266"/>
    <s v="RIVERO RODRIGUEZ HUMBERTO JOSE"/>
    <n v="6770020"/>
    <s v="Masculino"/>
    <d v="1980-01-07T00:00:00"/>
    <d v="2024-04-03T10:30:00"/>
    <n v="44.269691780821915"/>
    <x v="1"/>
    <x v="1"/>
    <m/>
    <x v="0"/>
    <s v="S. CONVENIO COMPLETO"/>
    <x v="1"/>
    <s v="OK"/>
    <s v="KENNEDY"/>
    <s v="CALLE 39 BIS SUR # 86 - 37"/>
    <s v="CALLE 39 BIS SUR # 86 - 37"/>
    <s v="AV.1 DE MAYO #71D-28 SUR"/>
    <s v="CALLE 57Q # 75-95 SUR"/>
    <m/>
    <x v="0"/>
    <x v="4"/>
  </r>
  <r>
    <d v="2024-04-03T00:00:00"/>
    <n v="316123"/>
    <s v="GRANADOS CORREDOR ORLANDO"/>
    <n v="79480530"/>
    <s v="Masculino"/>
    <d v="1967-11-23T00:00:00"/>
    <d v="2024-03-30T20:30:00"/>
    <n v="56.391381278538809"/>
    <x v="1"/>
    <x v="2"/>
    <s v="SALA 5"/>
    <x v="0"/>
    <s v="S. CONVENIO COMPLETO"/>
    <x v="0"/>
    <s v="OK"/>
    <s v="ANTONIO NARIÑO"/>
    <s v="KRA 29 # 28 - 22 SUR"/>
    <s v="MEDICINA LEGAL CALLE 7A # 12A-51"/>
    <s v="AV.1 DE MAYO #71D-28 SUR"/>
    <s v="CALLE 57Q # 75-95 SUR"/>
    <m/>
    <x v="0"/>
    <x v="4"/>
  </r>
  <r>
    <d v="2024-04-03T00:00:00"/>
    <n v="132263"/>
    <s v="GRATEROL RAVELO DYLAN JOSUE"/>
    <n v="1015489618"/>
    <s v="Masculino"/>
    <d v="2023-11-04T00:00:00"/>
    <d v="2024-04-02T15:33:00"/>
    <n v="0.41273401826484551"/>
    <x v="0"/>
    <x v="1"/>
    <m/>
    <x v="0"/>
    <s v="S. CONVENIO COMPLETO"/>
    <x v="3"/>
    <s v="OK"/>
    <s v="SUBA "/>
    <s v="CALLE 132 B # 109 A - 47"/>
    <s v="KRA 17 # 127 - 13"/>
    <s v="AV.1 DE MAYO #71D-28 SUR"/>
    <s v="CALLE 57Q # 75-95 SUR"/>
    <m/>
    <x v="0"/>
    <x v="4"/>
  </r>
  <r>
    <d v="2024-04-03T00:00:00"/>
    <n v="132261"/>
    <s v="PERDIZ MEMBACHE GREEICY SLENDY "/>
    <n v="1078694944"/>
    <s v="Femenino"/>
    <d v="2023-09-04T00:00:00"/>
    <d v="2024-04-03T00:00:00"/>
    <n v="0.58082191780821912"/>
    <x v="0"/>
    <x v="1"/>
    <m/>
    <x v="0"/>
    <s v="S. CONVENIO DI"/>
    <x v="5"/>
    <s v="OK"/>
    <s v="CIUDAD BOLIVAR "/>
    <s v="CALLE 70 C SUR # 20 - 46"/>
    <s v="MEDICINA LEGAL CALLE 7A # 12A-51"/>
    <s v="AV.1 DE MAYO #71D-28 SUR"/>
    <s v="CALLE 57Q # 75-95 SUR"/>
    <m/>
    <x v="0"/>
    <x v="4"/>
  </r>
  <r>
    <d v="2024-04-04T00:00:00"/>
    <n v="132279"/>
    <s v="ARVELAEZ  DIAZ  JUAN ALEXANDER"/>
    <n v="25008122"/>
    <s v="Masculino"/>
    <d v="1992-01-13T00:00:00"/>
    <d v="2023-12-30T00:00:00"/>
    <n v="31.983561643835618"/>
    <x v="1"/>
    <x v="2"/>
    <m/>
    <x v="0"/>
    <s v="S. CONVENIO COMPLETO"/>
    <x v="0"/>
    <s v="OK"/>
    <s v="SAN CRISTOBAL"/>
    <s v="KRA 8 B ESTE # 1 A - 19"/>
    <s v="MEDICINA LEGAL CALLE 7A # 12A-51"/>
    <s v="AV.1 DE MAYO #71D-28 SUR"/>
    <s v="CALLE 57Q # 75-95 SUR"/>
    <m/>
    <x v="0"/>
    <x v="4"/>
  </r>
  <r>
    <d v="2024-04-04T00:00:00"/>
    <n v="132276"/>
    <s v="PARRA OLIVARES OSCAR  WILLIAM"/>
    <n v="13876080"/>
    <s v="Masculino"/>
    <d v="1949-03-04T00:00:00"/>
    <d v="2024-04-03T13:45:00"/>
    <n v="75.135816210045661"/>
    <x v="2"/>
    <x v="1"/>
    <s v="SALA 6"/>
    <x v="0"/>
    <s v="S. CONVENIO COMPLETO"/>
    <x v="0"/>
    <s v="OK"/>
    <s v="BOSA"/>
    <s v="KRA 79 A # 73 B - 19 SUR"/>
    <s v="KRA 1 ESTE # 31 - 58"/>
    <s v="AV.1 DE MAYO #71D-28 SUR"/>
    <s v="CALLE 57Q # 75-95 SUR"/>
    <m/>
    <x v="0"/>
    <x v="4"/>
  </r>
  <r>
    <d v="2024-04-05T00:00:00"/>
    <n v="316133"/>
    <s v="HIJO DE MARIA ALEJANDRA OTALORA RAMIREZ"/>
    <m/>
    <s v="Masculino"/>
    <d v="2024-04-02T00:00:00"/>
    <d v="2024-04-02T23:20:00"/>
    <n v="2.6636225266273655E-3"/>
    <x v="0"/>
    <x v="1"/>
    <m/>
    <x v="0"/>
    <s v="S. CONVENIO COMPLETO"/>
    <x v="3"/>
    <s v="OK"/>
    <s v="KENNEDY"/>
    <s v="CALLE 5 A # 87 F - 28"/>
    <s v="CALLE 24 # 29 - 45"/>
    <s v="AV.1 DE MAYO #71D-28 SUR"/>
    <s v="CALLE 57Q # 75-95 SUR"/>
    <m/>
    <x v="0"/>
    <x v="4"/>
  </r>
  <r>
    <d v="2024-04-06T00:00:00"/>
    <n v="132302"/>
    <s v="BORJA DE BORJA IVONNE DE JESUS"/>
    <n v="39403042"/>
    <s v="Femenino"/>
    <d v="1959-12-21T00:00:00"/>
    <d v="2024-04-05T07:30:00"/>
    <n v="64.335102739726025"/>
    <x v="2"/>
    <x v="1"/>
    <s v="SALA 4"/>
    <x v="0"/>
    <s v="S. CONVENIO COMPLETO"/>
    <x v="0"/>
    <s v="OK"/>
    <s v="CIUDAD BOLIVAR "/>
    <s v="DIG 78C SUR  N 16A -01 "/>
    <s v="HOSPITAL MEISSEN CLL 72 # 10 - 7"/>
    <s v="AV.1 DE MAYO #71D-28 SUR"/>
    <s v="CALLE 57Q # 75-95 SUR"/>
    <m/>
    <x v="0"/>
    <x v="4"/>
  </r>
  <r>
    <d v="2024-04-08T00:00:00"/>
    <n v="132317"/>
    <s v="ROMERO MARTINEZ JOSE CELEDONIO"/>
    <n v="17153565"/>
    <s v="Masculino"/>
    <d v="1942-12-16T00:00:00"/>
    <d v="2024-04-07T12:10:00"/>
    <n v="81.365772450532731"/>
    <x v="2"/>
    <x v="1"/>
    <m/>
    <x v="0"/>
    <s v="S. CONVENIO COMPLETO"/>
    <x v="0"/>
    <s v="OK"/>
    <s v="SANTA FE "/>
    <s v="CARRERA 8A ESTE N 2-92"/>
    <s v="HOSPITAL SANTA CLARA - CALLE 14B # 1-45"/>
    <s v="AV.1 DE MAYO #71D-28 SUR"/>
    <s v="CALLE 57Q # 75-95 SUR"/>
    <m/>
    <x v="0"/>
    <x v="4"/>
  </r>
  <r>
    <d v="2024-04-10T00:00:00"/>
    <n v="316164"/>
    <s v="HIJO DE ANGELA CARRANZA BORGES"/>
    <m/>
    <s v="Femenino"/>
    <d v="2024-03-29T00:00:00"/>
    <d v="2024-03-29T15:16:00"/>
    <n v="1.7427701674272587E-3"/>
    <x v="0"/>
    <x v="1"/>
    <m/>
    <x v="0"/>
    <s v="S. CONVENIO COMPLETO"/>
    <x v="5"/>
    <s v="OK"/>
    <s v="SANTA FE "/>
    <s v="CALLE 19 N 3 - 74 "/>
    <s v="MATERNO INFANTIL Dg. 54 #16A-16 "/>
    <s v="AV.1 DE MAYO #71D-28 SUR"/>
    <s v="CALLE 57Q # 75-95 SUR"/>
    <m/>
    <x v="0"/>
    <x v="4"/>
  </r>
  <r>
    <d v="2024-04-12T00:00:00"/>
    <n v="316176"/>
    <s v="HERRERA FORERO HERNANDO"/>
    <n v="17072644"/>
    <s v="Masculino"/>
    <d v="1944-04-09T00:00:00"/>
    <d v="2024-04-12T01:30:00"/>
    <n v="80.063184931506854"/>
    <x v="2"/>
    <x v="1"/>
    <s v="SALA 7"/>
    <x v="0"/>
    <s v="S. CONVENIO COMPLETO"/>
    <x v="1"/>
    <s v="OK"/>
    <s v="ANTONIO NARIÑO "/>
    <s v="CARRERA 14B N 3-37 SUR PISO 2"/>
    <s v="HOSPITAL SANTA CLARA - CALLE 14B # 1-45"/>
    <s v="AV.1 DE MAYO #71D-28 SUR"/>
    <s v="CALLE 57Q # 75-95 SUR"/>
    <m/>
    <x v="0"/>
    <x v="4"/>
  </r>
  <r>
    <d v="2024-04-12T00:00:00"/>
    <n v="132373"/>
    <s v="RUIZ  MIRO MELVA "/>
    <n v="51992662"/>
    <s v="Femenino"/>
    <d v="1969-01-01T00:00:00"/>
    <d v="2023-03-31T08:30:00"/>
    <n v="54.280422374429214"/>
    <x v="1"/>
    <x v="1"/>
    <m/>
    <x v="0"/>
    <s v="S. CONVENIO COMPLETO"/>
    <x v="1"/>
    <s v="OK"/>
    <s v="ANTONIO NARIÑO "/>
    <s v="CARRERA 14D N 4 SUR -85"/>
    <s v="HOSPITAL SANTA CLARA - CALLE 14B # 1-45"/>
    <s v="AV.1 DE MAYO #71D-28 SUR"/>
    <s v="CALLE 57Q # 75-95 SUR"/>
    <m/>
    <x v="0"/>
    <x v="4"/>
  </r>
  <r>
    <d v="2024-04-12T00:00:00"/>
    <n v="316172"/>
    <s v="AMEZQUITA JESUS MARIA"/>
    <n v="19188328"/>
    <s v="Masculino"/>
    <d v="1952-04-10T00:00:00"/>
    <d v="2024-04-10T00:00:00"/>
    <n v="72.049315068493144"/>
    <x v="2"/>
    <x v="1"/>
    <s v="SALA 9"/>
    <x v="0"/>
    <s v="S. CONVENIO COMPLETO"/>
    <x v="0"/>
    <s v="OK"/>
    <s v="TUNJUELITO"/>
    <s v="CALLE 32 SUR N 21E- 01"/>
    <s v="CARERRA 21 B N 31D-27 SUR QUIROGA "/>
    <s v="AV.1 DE MAYO #71D-28 SUR"/>
    <s v="CALLE 57Q # 75-95 SUR"/>
    <m/>
    <x v="0"/>
    <x v="4"/>
  </r>
  <r>
    <d v="2024-04-12T00:00:00"/>
    <n v="316171"/>
    <s v="GONZALEZ MEDINA DANIEL "/>
    <n v="6999176"/>
    <s v="Masculino"/>
    <d v="2000-10-15T00:00:00"/>
    <d v="2024-04-10T19:00:00"/>
    <n v="23.503538812785383"/>
    <x v="1"/>
    <x v="1"/>
    <s v="SALA 5"/>
    <x v="0"/>
    <s v="S. CONVENIO COMPLETO"/>
    <x v="0"/>
    <s v="OK"/>
    <s v="ANTONIO NARIÑO "/>
    <s v="CARRERA 15A B SUR 08 APTO 201"/>
    <s v="HOSPITAL SANTA CLARA - CALLE 14B # 1-45"/>
    <s v="AV.1 DE MAYO #71D-28 SUR"/>
    <s v="CALLE 57Q # 75-95 SUR"/>
    <m/>
    <x v="0"/>
    <x v="4"/>
  </r>
  <r>
    <d v="2024-04-12T00:00:00"/>
    <n v="132367"/>
    <s v="GOMEZ FUENTES HIJO DE SHAIRA SHADID "/>
    <n v="1067875667"/>
    <s v="Masculino"/>
    <d v="2024-04-10T00:00:00"/>
    <d v="2024-04-10T13:06:00"/>
    <n v="1.4954337899450354E-3"/>
    <x v="0"/>
    <x v="1"/>
    <m/>
    <x v="0"/>
    <s v="S. CONVENIO COMPLETO"/>
    <x v="3"/>
    <s v="OK"/>
    <s v="LOS MARTIRES"/>
    <s v="CALLE 64 A SUR N 16-24"/>
    <s v="HOSPITAL SAN RAFAEL Carrera 8 # 17-45 Sur"/>
    <s v="AV.1 DE MAYO #71D-28 SUR"/>
    <s v="CALLE 57Q # 75-95 SUR"/>
    <m/>
    <x v="0"/>
    <x v="4"/>
  </r>
  <r>
    <d v="2024-04-12T00:00:00"/>
    <n v="132371"/>
    <s v="BAEZ URDANETA HIJO DE ANAITIS  VICTORIA"/>
    <n v="31417911"/>
    <s v="Masculino"/>
    <d v="2024-03-27T00:00:00"/>
    <d v="2024-03-27T12:37:00"/>
    <n v="1.4402587518928419E-3"/>
    <x v="0"/>
    <x v="1"/>
    <m/>
    <x v="0"/>
    <s v="S. CONVENIO COMPLETO"/>
    <x v="5"/>
    <s v="OK"/>
    <s v="SANTA FE "/>
    <s v="DG 3A N 7A-18 ESTE "/>
    <s v="SEB RED CENTRO ORIENTE "/>
    <s v="AV.1 DE MAYO #71D-28 SUR"/>
    <s v="CALLE 57Q # 75-95 SUR"/>
    <m/>
    <x v="0"/>
    <x v="4"/>
  </r>
  <r>
    <d v="2024-04-15T00:00:00"/>
    <n v="316195"/>
    <s v="GOITIA LEONETT ANTONELLA BETANIA"/>
    <n v="1206228776"/>
    <s v="Femenino"/>
    <d v="2022-11-11T00:00:00"/>
    <d v="2024-04-16T00:00:00"/>
    <n v="1.4301369863013698"/>
    <x v="0"/>
    <x v="1"/>
    <s v="SALA 9"/>
    <x v="0"/>
    <s v="S. CONVENIO COMPLETO"/>
    <x v="3"/>
    <s v="OK"/>
    <s v="KENNEDY"/>
    <s v="CALLE 15 C N 87F-38 AP 202"/>
    <s v="HOSPITAL PATIO BONITO TINTAL"/>
    <s v="AV.1 DE MAYO #71D-28 SUR"/>
    <s v="CALLE 57Q # 75-95 SUR"/>
    <m/>
    <x v="0"/>
    <x v="4"/>
  </r>
  <r>
    <d v="2024-04-15T00:00:00"/>
    <n v="132411"/>
    <s v="PRIETO DIAZ DANIEL ERNESTO "/>
    <n v="13321113"/>
    <s v="Masculino"/>
    <d v="1976-05-09T00:00:00"/>
    <d v="2024-03-26T00:00:00"/>
    <n v="47.912328767123284"/>
    <x v="1"/>
    <x v="2"/>
    <m/>
    <x v="0"/>
    <s v="S. DIRECTOS COMPLETOS "/>
    <x v="0"/>
    <s v="OK"/>
    <s v="BOSA"/>
    <s v="CARRERA 87R BIS N 70-51 SUR"/>
    <s v="MEDICINA LEGAL CALLE 7A # 12A-51"/>
    <s v="AV.1 DE MAYO #71D-28 SUR"/>
    <s v="CALLE 57Q # 75-95 SUR"/>
    <m/>
    <x v="0"/>
    <x v="4"/>
  </r>
  <r>
    <d v="2024-04-15T00:00:00"/>
    <n v="316192"/>
    <s v="BARRERO ROA JOSE RAFAEL"/>
    <n v="2701188"/>
    <s v="Masculino"/>
    <d v="1934-03-31T00:00:00"/>
    <d v="2024-04-13T11:00:00"/>
    <n v="90.099885844748869"/>
    <x v="2"/>
    <x v="1"/>
    <m/>
    <x v="0"/>
    <s v="S. CONVENIO COMPLETO"/>
    <x v="0"/>
    <s v="OK"/>
    <s v="LAS BRISAS "/>
    <s v="CALLE 76 SUR N 44B-16 "/>
    <s v="HOSPITAL MEISSEN CLL 72 # 10 - 7"/>
    <s v="AV.1 DE MAYO #71D-28 SUR"/>
    <s v="CALLE 57Q # 75-95 SUR"/>
    <m/>
    <x v="0"/>
    <x v="4"/>
  </r>
  <r>
    <d v="2024-04-18T00:00:00"/>
    <n v="316223"/>
    <s v="HALLER STALL CLAUDIA ISABELA"/>
    <n v="38552348"/>
    <s v="Femenino"/>
    <d v="1957-07-22T00:00:00"/>
    <d v="2024-03-18T00:00:00"/>
    <n v="66.701369863013696"/>
    <x v="2"/>
    <x v="1"/>
    <m/>
    <x v="0"/>
    <s v="S. CONVENIO COMPLETO"/>
    <x v="0"/>
    <s v="OK"/>
    <s v="SUBA "/>
    <s v="CALLE 132 N 158C-23"/>
    <s v="MEDICINA LEGAL CALLE 7A # 12A-51"/>
    <s v="AV.1 DE MAYO #71D-28 SUR"/>
    <s v="CALLE 57Q # 75-95 SUR"/>
    <m/>
    <x v="0"/>
    <x v="4"/>
  </r>
  <r>
    <d v="2024-04-18T00:00:00"/>
    <n v="316222"/>
    <s v="HIJO DE LINA MARCELA GIL RODRIGUEZ"/>
    <m/>
    <s v="Masculino"/>
    <d v="2024-04-06T00:00:00"/>
    <d v="2024-04-06T11:35:00"/>
    <n v="1.3222983257274131E-3"/>
    <x v="0"/>
    <x v="1"/>
    <m/>
    <x v="0"/>
    <s v="S. CONVENIO COMPLETO"/>
    <x v="3"/>
    <s v="OK"/>
    <s v="SUBA "/>
    <s v="CARRERA 47 N 176 - 41"/>
    <s v="HOSPITAL LA VICTORIA CALLE. 31F SUR #1 ESTE45"/>
    <s v="AV.1 DE MAYO #71D-28 SUR"/>
    <s v="CALLE 57Q # 75-95 SUR"/>
    <m/>
    <x v="0"/>
    <x v="4"/>
  </r>
  <r>
    <d v="2024-04-19T00:00:00"/>
    <n v="316229"/>
    <s v="RODRIGUEZ MUÑOZ SERGIO ANDRES"/>
    <n v="1031154405"/>
    <s v="Masculino"/>
    <d v="1994-06-30T00:00:00"/>
    <d v="2024-04-13T00:00:00"/>
    <n v="29.80821917808219"/>
    <x v="1"/>
    <x v="2"/>
    <m/>
    <x v="0"/>
    <s v="S. CONVENIO COMPLETO"/>
    <x v="0"/>
    <s v="OK"/>
    <s v="KENNEDY"/>
    <s v="CARRERA 79C N 40A SUR -45"/>
    <s v="MEDICINA LEGAL CALLE 7A # 12A-51"/>
    <s v="AV.1 DE MAYO #71D-28 SUR"/>
    <s v="CALLE 57Q # 75-95 SUR"/>
    <m/>
    <x v="0"/>
    <x v="4"/>
  </r>
  <r>
    <d v="2024-04-19T00:00:00"/>
    <n v="132452"/>
    <s v="NUÑEZ ROMERO ANDRES FELIPE "/>
    <n v="1033806079"/>
    <s v="Masculino"/>
    <d v="1998-02-22T00:00:00"/>
    <d v="2024-04-19T03:42:00"/>
    <n v="26.173025114155251"/>
    <x v="1"/>
    <x v="2"/>
    <s v="SALA 2"/>
    <x v="0"/>
    <s v="S. CONVENIO COMPLETO"/>
    <x v="0"/>
    <s v="OK"/>
    <s v="BOSA"/>
    <s v="CARRERA 78 N 65C SUR -21"/>
    <s v="MEDICINA LEGAL CALLE 7A # 12A-51"/>
    <s v="AV.1 DE MAYO #71D-28 SUR"/>
    <s v="CALLE 57Q # 75-95 SUR"/>
    <m/>
    <x v="0"/>
    <x v="4"/>
  </r>
  <r>
    <d v="2024-04-19T00:00:00"/>
    <n v="132450"/>
    <s v="GARCIA BOLIVAR ANDRES DAVID"/>
    <n v="1022387521"/>
    <s v="Masculino"/>
    <d v="1992-11-25T00:00:00"/>
    <d v="2024-04-16T00:00:00"/>
    <n v="31.410958904109588"/>
    <x v="1"/>
    <x v="2"/>
    <s v="SALA 10"/>
    <x v="0"/>
    <s v="S. CONVENIO COMPLETO"/>
    <x v="0"/>
    <s v="OK"/>
    <s v="KENNEDY"/>
    <s v="CARRERA 79D N 41 SUR -66"/>
    <s v="MEDICINA LEGAL CALLE 7A # 12A-51"/>
    <s v="AV.1 DE MAYO #71D-28 SUR"/>
    <s v="CALLE 57Q # 75-95 SUR"/>
    <m/>
    <x v="0"/>
    <x v="4"/>
  </r>
  <r>
    <d v="2024-04-22T00:00:00"/>
    <n v="132466"/>
    <s v="GUTIERREZ GARZON  BETTY "/>
    <n v="22353685"/>
    <s v="Femenino"/>
    <d v="1942-10-01T00:00:00"/>
    <d v="2024-04-19T17:36:00"/>
    <n v="81.607488584474879"/>
    <x v="2"/>
    <x v="1"/>
    <s v="SALA 1 PARQUE"/>
    <x v="0"/>
    <s v="S. CONVENIO COMPLETO"/>
    <x v="1"/>
    <s v="OK"/>
    <s v="BOSA"/>
    <s v="CALLE 71F SUR N 80M -39"/>
    <s v="HOSPITAL KENNEDY Cl. 40F Sur #75 - 37"/>
    <s v="AV.1 DE MAYO #71D-28 SUR"/>
    <s v="CALLE 57Q # 75-95 SUR"/>
    <m/>
    <x v="0"/>
    <x v="4"/>
  </r>
  <r>
    <d v="2024-04-22T00:00:00"/>
    <n v="132469"/>
    <s v="ORTIZ ARAGON  GUILLERMO"/>
    <n v="1108930353"/>
    <s v="Masculino"/>
    <d v="1963-03-21T00:00:00"/>
    <d v="2024-04-22T02:25:00"/>
    <n v="61.131782724505328"/>
    <x v="2"/>
    <x v="1"/>
    <m/>
    <x v="0"/>
    <s v="S. CONVENIO COMPLETO"/>
    <x v="0"/>
    <s v="OK"/>
    <s v="SAN CRISTOBAL"/>
    <s v="CARRERA 1C N 41-57 SUR "/>
    <s v="HOSPITAL SANTA CLARA - CALLE 14B # 1-45"/>
    <s v="AV.1 DE MAYO #71D-28 SUR"/>
    <s v="CALLE 57Q # 75-95 SUR"/>
    <m/>
    <x v="0"/>
    <x v="4"/>
  </r>
  <r>
    <d v="2024-04-22T00:00:00"/>
    <n v="316256"/>
    <s v="CORDOBA MENA JULIA AYDEE"/>
    <n v="35545879"/>
    <s v="Femenino"/>
    <d v="1984-01-31T00:00:00"/>
    <d v="2024-04-20T18:30:00"/>
    <n v="40.248687214611877"/>
    <x v="1"/>
    <x v="1"/>
    <s v="SALA 5"/>
    <x v="0"/>
    <s v="S. CONVENIO COMPLETO"/>
    <x v="0"/>
    <s v="OK"/>
    <s v="RAFAEL URIBE"/>
    <s v="CALLE 27 A SUR N 12-07"/>
    <s v="POLICLINICO DE OLAYA "/>
    <s v="AV.1 DE MAYO #71D-28 SUR"/>
    <s v="CALLE 57Q # 75-95 SUR"/>
    <m/>
    <x v="0"/>
    <x v="4"/>
  </r>
  <r>
    <d v="2024-04-23T00:00:00"/>
    <n v="316264"/>
    <s v="TEQUIA ARCE YESSICA"/>
    <n v="1078177083"/>
    <s v="Femenino"/>
    <d v="1998-11-07T00:00:00"/>
    <d v="2024-04-22T00:00:00"/>
    <n v="25.473972602739725"/>
    <x v="1"/>
    <x v="2"/>
    <m/>
    <x v="1"/>
    <s v="S. CONVENIO COMPLETO"/>
    <x v="0"/>
    <s v="OK"/>
    <s v="BOSA"/>
    <s v="AVENIDA CARACAS  CON CALLE 4 ESQUINA "/>
    <s v="MEDICINA LEGAL CALLE 7A # 12A-51"/>
    <s v="AV.1 DE MAYO #71D-28 SUR"/>
    <s v="CALLE 57Q # 75-95 SUR"/>
    <m/>
    <x v="0"/>
    <x v="4"/>
  </r>
  <r>
    <d v="2024-04-24T00:00:00"/>
    <n v="132494"/>
    <s v="MEJIA RODRIGUEZ JOSE DAMAR"/>
    <n v="1006583126"/>
    <s v="Masculino"/>
    <d v="1996-11-23T00:00:00"/>
    <d v="2024-04-24T15:11:00"/>
    <n v="27.437349695586004"/>
    <x v="1"/>
    <x v="2"/>
    <s v="SALA ORATORIO"/>
    <x v="1"/>
    <s v="S. CONVENIO DI"/>
    <x v="0"/>
    <s v="OK"/>
    <s v="PUENTE ARANDA "/>
    <s v="DIAG 2B N 81D-24"/>
    <s v="MEDICINA LEGAL CALLE 7A # 12A-51"/>
    <s v="AV.1 DE MAYO #71D-28 SUR"/>
    <s v="RIOACHA "/>
    <m/>
    <x v="0"/>
    <x v="4"/>
  </r>
  <r>
    <d v="2024-04-24T00:00:00"/>
    <n v="132491"/>
    <s v="OROZCO CALDERON LEYDY LORENA "/>
    <n v="1033815340"/>
    <s v="Femenino"/>
    <d v="1999-03-22T00:00:00"/>
    <d v="2024-02-03T00:00:00"/>
    <n v="24.887671232876713"/>
    <x v="1"/>
    <x v="2"/>
    <s v="SALA 2"/>
    <x v="0"/>
    <s v="S. CONVENIO COMPLETO"/>
    <x v="0"/>
    <s v="OK"/>
    <s v="ANTONIO NARIÑO "/>
    <s v="CARRERA 18M N 89SUR 10"/>
    <s v="MEDICINA LEGAL CALLE 7A # 12A-51"/>
    <s v="AV.1 DE MAYO #71D-28 SUR"/>
    <s v="CALLE 57Q # 75-95 SUR"/>
    <m/>
    <x v="0"/>
    <x v="4"/>
  </r>
  <r>
    <d v="2024-04-24T00:00:00"/>
    <n v="132486"/>
    <s v="CARRERO PACHECO JESUS ENRIQUE "/>
    <n v="6594920"/>
    <s v="Masculino"/>
    <d v="1976-08-16T00:00:00"/>
    <d v="2024-04-24T11:05:00"/>
    <n v="47.72181316590563"/>
    <x v="1"/>
    <x v="1"/>
    <s v="SALA 7"/>
    <x v="0"/>
    <s v="S. CONVENIO COMPLETO"/>
    <x v="0"/>
    <s v="OK"/>
    <s v="ANTONIO NARIÑO "/>
    <s v="CALLE 2 SUR N 10-16"/>
    <s v="HOSPITAL SANTA CLARA - CALLE 14B # 1-45"/>
    <s v="AV.1 DE MAYO #71D-28 SUR"/>
    <s v="CALLE 57Q # 75-95 SUR"/>
    <m/>
    <x v="0"/>
    <x v="4"/>
  </r>
  <r>
    <d v="2024-04-25T00:00:00"/>
    <n v="316276"/>
    <s v="MORENO CAMACHO LAURA DANIELA"/>
    <n v="1000125399"/>
    <s v="Femenino"/>
    <d v="2001-11-03T00:00:00"/>
    <d v="2024-04-15T00:00:00"/>
    <n v="22.463013698630139"/>
    <x v="1"/>
    <x v="2"/>
    <s v="SALA 2"/>
    <x v="0"/>
    <s v="S. CONVENIO COMPLETO"/>
    <x v="0"/>
    <s v="OK"/>
    <s v="PUENTE ARANDA "/>
    <s v="CARRERA 32 N 19B - 10"/>
    <s v="MEDICINA LEGAL CALLE 7A # 12A-51"/>
    <s v="AV.1 DE MAYO #71D-28 SUR"/>
    <s v="CALLE 57Q # 75-95 SUR"/>
    <m/>
    <x v="0"/>
    <x v="4"/>
  </r>
  <r>
    <d v="2024-04-26T00:00:00"/>
    <n v="132507"/>
    <s v="CASTAÑEDA LOPEZ  JOSE FRANCISCO"/>
    <n v="79480047"/>
    <s v="Masculino"/>
    <d v="1968-12-15T00:00:00"/>
    <d v="2024-04-26T14:06:00"/>
    <n v="55.401609589041101"/>
    <x v="1"/>
    <x v="1"/>
    <s v="SALA 10"/>
    <x v="0"/>
    <s v="S. CONVENIO COMPLETO"/>
    <x v="1"/>
    <s v="OK"/>
    <s v="CIUDAD BOLIVAR "/>
    <s v="CALLE 2A N SUR 73 B 92"/>
    <s v="CLINICA OCCIDENTE Av. de las Américas #71C - 29"/>
    <s v="AV.1 DE MAYO #71D-28 SUR"/>
    <s v="CALLE 57Q # 75-95 SUR"/>
    <m/>
    <x v="0"/>
    <x v="4"/>
  </r>
  <r>
    <d v="2024-04-26T00:00:00"/>
    <n v="132514"/>
    <s v="DIAZ MOSQUERA PAMELA"/>
    <n v="1026583532"/>
    <s v="Femenino"/>
    <d v="1995-07-11T00:00:00"/>
    <d v="2024-04-16T00:00:00"/>
    <n v="28.786301369863015"/>
    <x v="1"/>
    <x v="2"/>
    <s v="SALA 2"/>
    <x v="0"/>
    <s v="S. CONVENIO COMPLETO"/>
    <x v="0"/>
    <s v="OK"/>
    <s v="USME"/>
    <s v="ACENTAMIENTO POLIGONO 194 USME BARRIO ESMERALDA "/>
    <s v="MEDICINA LEGAL CALLE 7A # 12A-51"/>
    <s v="AV.1 DE MAYO #71D-28 SUR"/>
    <s v="CALLE 57Q # 75-95 SUR"/>
    <m/>
    <x v="0"/>
    <x v="4"/>
  </r>
  <r>
    <d v="2024-04-26T00:00:00"/>
    <n v="132508"/>
    <s v="TORRES ANDRADE ALICIA MARIA "/>
    <n v="901536425"/>
    <s v="Femenino"/>
    <d v="1954-05-25T00:00:00"/>
    <d v="2024-04-26T12:18:00"/>
    <n v="69.97126712328766"/>
    <x v="2"/>
    <x v="1"/>
    <s v="SALA 6"/>
    <x v="0"/>
    <s v="S. CONVENIO COMPLETO"/>
    <x v="0"/>
    <s v="OK"/>
    <s v="CIUDAD BOLIVAR "/>
    <s v="CALLE 66A SUR N 73-03"/>
    <s v="HOSPITAL MEISSEN CLL 72 # 10 - 7"/>
    <s v="AV.1 DE MAYO #71D-28 SUR"/>
    <s v="CALLE 57Q # 75-95 SUR"/>
    <m/>
    <x v="0"/>
    <x v="4"/>
  </r>
  <r>
    <d v="2024-04-29T00:00:00"/>
    <n v="316296"/>
    <s v="SARMIENTO PEREZ  HIJA DE LINA MARCELA"/>
    <n v="1101877957"/>
    <s v="Femenino"/>
    <d v="2024-04-16T00:00:00"/>
    <d v="2024-04-16T17:22:00"/>
    <n v="1.9824961948285056E-3"/>
    <x v="0"/>
    <x v="1"/>
    <m/>
    <x v="0"/>
    <s v="S. CONVENIO COMPLETO"/>
    <x v="3"/>
    <s v="OK"/>
    <s v="RAFAEL URIBE"/>
    <s v="TV 13B N 45F SUR -62"/>
    <s v="HOSPITAL DE LA SAMARITANA Cra. 8 #0-29"/>
    <s v="AV.1 DE MAYO #71D-28 SUR"/>
    <s v="CALLE 57Q # 75-95 SUR"/>
    <m/>
    <x v="0"/>
    <x v="4"/>
  </r>
  <r>
    <d v="2024-03-29T00:00:00"/>
    <n v="132221"/>
    <s v="BARRERA VERA MIGUEL  ANGEL"/>
    <n v="5455254"/>
    <s v="Masculino"/>
    <d v="1969-01-04T00:00:00"/>
    <d v="2024-03-28T11:30:00"/>
    <n v="55.267066210045655"/>
    <x v="1"/>
    <x v="1"/>
    <s v="SALA 1"/>
    <x v="0"/>
    <s v="S. CONVENIO COMPLETO"/>
    <x v="1"/>
    <s v="OK"/>
    <s v="USME"/>
    <s v="CALLE 100 SUR 1A-72"/>
    <s v="HOSPITAL VICTORIA Diagonal 39 SUR # 3-20 ESTE"/>
    <s v="AV.1 DE MAYO #71D-28 SUR"/>
    <s v="CALLE 57Q # 75-95 SUR"/>
    <m/>
    <x v="0"/>
    <x v="4"/>
  </r>
  <r>
    <d v="2024-04-30T00:00:00"/>
    <n v="132553"/>
    <s v="MARTINEZ  ORTIZ  OLGA MARCELA "/>
    <n v="1083552958"/>
    <s v="Femenino"/>
    <d v="2007-10-16T00:00:00"/>
    <d v="2024-04-30T06:14:00"/>
    <n v="16.551396499238972"/>
    <x v="0"/>
    <x v="1"/>
    <s v="SALA 9"/>
    <x v="0"/>
    <s v="S. CONVENIO COMPLETO"/>
    <x v="0"/>
    <s v="OK"/>
    <s v="USME"/>
    <s v="CALLE 13 D N 82 BIS -15"/>
    <s v="HOSPITAL DE TINTAL Cl. 10 #86-58"/>
    <m/>
    <m/>
    <m/>
    <x v="0"/>
    <x v="4"/>
  </r>
  <r>
    <m/>
    <m/>
    <m/>
    <m/>
    <m/>
    <m/>
    <m/>
    <m/>
    <x v="3"/>
    <x v="3"/>
    <m/>
    <x v="2"/>
    <m/>
    <x v="4"/>
    <m/>
    <m/>
    <m/>
    <m/>
    <m/>
    <m/>
    <m/>
    <x v="0"/>
    <x v="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7">
  <r>
    <d v="2024-05-01T00:00:00"/>
    <n v="132561"/>
    <x v="0"/>
    <n v="1002909"/>
    <s v="Masculino"/>
    <d v="1959-10-21T00:00:00"/>
    <d v="2024-04-29T00:00:00"/>
    <s v="SALA 5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08T00:00:00"/>
    <n v="132618"/>
    <x v="1"/>
    <n v="13665183"/>
    <s v="Femenino"/>
    <d v="1976-11-02T00:00:00"/>
    <d v="2024-05-07T08:30:00"/>
    <s v="SALA 2"/>
    <s v="JARDINES DEL APOGEO"/>
    <s v="S. CONVENIO COMPLETO"/>
    <x v="1"/>
    <s v="OK"/>
    <m/>
    <m/>
    <m/>
    <m/>
    <n v="694300"/>
    <n v="137643"/>
    <n v="221524"/>
    <m/>
    <m/>
    <m/>
    <n v="66095"/>
    <m/>
    <m/>
    <m/>
    <n v="44756"/>
    <m/>
    <m/>
    <m/>
    <m/>
    <m/>
    <m/>
    <m/>
    <m/>
    <m/>
    <m/>
    <m/>
    <n v="1164318"/>
  </r>
  <r>
    <d v="2024-05-08T00:00:00"/>
    <n v="316349"/>
    <x v="2"/>
    <n v="53009023"/>
    <s v="Femenino"/>
    <d v="1982-07-16T00:00:00"/>
    <d v="2024-05-07T13:10:00"/>
    <s v="SALA 2 PARQUE"/>
    <s v="JARDINES DEL APOGEO"/>
    <s v="S. CONVENIO COMPLETO"/>
    <x v="1"/>
    <s v="OK"/>
    <m/>
    <m/>
    <m/>
    <m/>
    <n v="694300"/>
    <n v="137643"/>
    <n v="221524"/>
    <m/>
    <m/>
    <m/>
    <n v="66095"/>
    <m/>
    <m/>
    <m/>
    <m/>
    <m/>
    <m/>
    <m/>
    <m/>
    <m/>
    <m/>
    <m/>
    <m/>
    <m/>
    <m/>
    <m/>
    <n v="1119562"/>
  </r>
  <r>
    <d v="2024-05-02T00:00:00"/>
    <n v="132575"/>
    <x v="3"/>
    <n v="24044110951629"/>
    <s v="Masculino"/>
    <d v="2024-04-28T00:00:00"/>
    <d v="2024-05-01T06:20:00"/>
    <m/>
    <s v="JARDINES DEL APOGEO"/>
    <s v="S. CONVENIO COMPLETO"/>
    <x v="2"/>
    <s v="OK"/>
    <m/>
    <m/>
    <m/>
    <m/>
    <n v="363500"/>
    <n v="137643"/>
    <n v="202244"/>
    <m/>
    <m/>
    <m/>
    <n v="66095"/>
    <m/>
    <m/>
    <m/>
    <m/>
    <m/>
    <m/>
    <m/>
    <m/>
    <m/>
    <m/>
    <m/>
    <m/>
    <m/>
    <m/>
    <m/>
    <n v="769482"/>
  </r>
  <r>
    <d v="2024-05-02T00:00:00"/>
    <n v="132573"/>
    <x v="4"/>
    <n v="1206229277"/>
    <s v="Femenino"/>
    <d v="2023-06-14T00:00:00"/>
    <d v="2024-05-01T02:30:00"/>
    <m/>
    <s v="JARDINES DEL APOGEO"/>
    <s v="S. CONVENIO COMPLETO"/>
    <x v="3"/>
    <s v="OK"/>
    <m/>
    <n v="327360"/>
    <m/>
    <n v="390000"/>
    <m/>
    <n v="137643"/>
    <n v="202244"/>
    <m/>
    <m/>
    <m/>
    <n v="66095"/>
    <m/>
    <m/>
    <m/>
    <m/>
    <m/>
    <m/>
    <m/>
    <m/>
    <m/>
    <m/>
    <m/>
    <m/>
    <m/>
    <m/>
    <m/>
    <n v="1123342"/>
  </r>
  <r>
    <d v="2024-05-03T00:00:00"/>
    <n v="132583"/>
    <x v="5"/>
    <n v="30182635"/>
    <s v="Masculino"/>
    <d v="2002-12-02T00:00:00"/>
    <d v="2024-03-08T00:00:00"/>
    <s v="SALA 9"/>
    <s v="JARDINES DEL APOGEO"/>
    <s v="S. DIRECTO SECR-INT-SOCIAL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14T00:00:00"/>
    <n v="132660"/>
    <x v="6"/>
    <n v="18607147"/>
    <s v="Masculino"/>
    <d v="1975-09-01T00:00:00"/>
    <d v="2024-05-13T07:28:00"/>
    <m/>
    <s v="JARDINES DEL APOGEO"/>
    <s v="S. DIRECTO SECR-INT-SOCIAL"/>
    <x v="1"/>
    <s v="OK"/>
    <m/>
    <m/>
    <m/>
    <m/>
    <n v="694300"/>
    <n v="137643"/>
    <n v="221524"/>
    <m/>
    <m/>
    <m/>
    <n v="66095"/>
    <m/>
    <m/>
    <m/>
    <n v="44756"/>
    <m/>
    <m/>
    <m/>
    <m/>
    <m/>
    <m/>
    <m/>
    <m/>
    <m/>
    <m/>
    <m/>
    <n v="1164318"/>
  </r>
  <r>
    <d v="2024-05-14T00:00:00"/>
    <n v="132670"/>
    <x v="7"/>
    <n v="4102456"/>
    <s v="Masculino"/>
    <d v="1946-03-21T00:00:00"/>
    <d v="2024-05-14T05:30:00"/>
    <s v="SALA 3 PARQUE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15T00:00:00"/>
    <n v="132677"/>
    <x v="8"/>
    <n v="16711358"/>
    <s v="Masculino"/>
    <d v="1965-04-22T00:00:00"/>
    <d v="2024-05-12T00:00:00"/>
    <s v="SALA 2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16T00:00:00"/>
    <n v="316419"/>
    <x v="9"/>
    <n v="21064402"/>
    <s v="Masculino"/>
    <d v="1992-06-01T00:00:00"/>
    <d v="2024-05-12T00:00:00"/>
    <s v="SALA 2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17T00:00:00"/>
    <n v="132690"/>
    <x v="10"/>
    <n v="19118853"/>
    <s v="Masculino"/>
    <d v="1950-01-01T00:00:00"/>
    <d v="2024-05-16T11:40:00"/>
    <s v="SALA 6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20T00:00:00"/>
    <n v="316441"/>
    <x v="11"/>
    <n v="1023920941"/>
    <s v="Masculino"/>
    <d v="1992-10-30T00:00:00"/>
    <d v="2024-05-13T00:00:00"/>
    <m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21T00:00:00"/>
    <n v="316450"/>
    <x v="12"/>
    <n v="52438218"/>
    <s v="Femenino"/>
    <d v="1965-10-24T00:00:00"/>
    <d v="2024-05-18T00:00:00"/>
    <s v="SALA 2"/>
    <s v="JARDINES DEL APOGEO"/>
    <s v="S. DIRECTOS COMPLETOS "/>
    <x v="0"/>
    <s v="OK"/>
    <m/>
    <n v="471281"/>
    <n v="391050"/>
    <n v="718400"/>
    <m/>
    <n v="137643"/>
    <n v="221524"/>
    <m/>
    <m/>
    <m/>
    <n v="66095"/>
    <n v="206715"/>
    <m/>
    <n v="97714"/>
    <m/>
    <m/>
    <m/>
    <m/>
    <m/>
    <m/>
    <m/>
    <m/>
    <m/>
    <m/>
    <m/>
    <m/>
    <n v="2310422"/>
  </r>
  <r>
    <d v="2024-05-22T00:00:00"/>
    <n v="316457"/>
    <x v="13"/>
    <n v="66713565"/>
    <s v="Femenino"/>
    <d v="1968-09-27T00:00:00"/>
    <d v="2024-05-21T17:45:00"/>
    <m/>
    <s v="JARDINES DEL APOGEO"/>
    <s v="S. CONVENIO COMPLETO"/>
    <x v="1"/>
    <s v="OK"/>
    <m/>
    <m/>
    <m/>
    <m/>
    <n v="694300"/>
    <n v="137643"/>
    <n v="221524"/>
    <m/>
    <m/>
    <m/>
    <n v="66095"/>
    <m/>
    <m/>
    <m/>
    <n v="44756"/>
    <m/>
    <m/>
    <m/>
    <m/>
    <m/>
    <m/>
    <m/>
    <m/>
    <m/>
    <m/>
    <m/>
    <n v="1164318"/>
  </r>
  <r>
    <d v="2024-05-22T00:00:00"/>
    <n v="132738"/>
    <x v="14"/>
    <n v="79814422"/>
    <s v="Masculino"/>
    <d v="1978-07-06T00:00:00"/>
    <d v="2024-05-18T00:00:00"/>
    <s v="SALA 10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24T00:00:00"/>
    <n v="132759"/>
    <x v="15"/>
    <m/>
    <s v="Femenino"/>
    <d v="2024-05-19T00:00:00"/>
    <d v="2024-05-19T07:46:00"/>
    <m/>
    <s v="JARDINES DEL APOGEO"/>
    <s v="S. CONVENIO COMPLETO"/>
    <x v="2"/>
    <s v="OK"/>
    <m/>
    <n v="184929"/>
    <m/>
    <m/>
    <n v="363500"/>
    <n v="137643"/>
    <n v="202244"/>
    <m/>
    <m/>
    <m/>
    <n v="66095"/>
    <m/>
    <m/>
    <m/>
    <n v="48980"/>
    <m/>
    <m/>
    <m/>
    <m/>
    <m/>
    <m/>
    <m/>
    <m/>
    <m/>
    <m/>
    <m/>
    <n v="1003391"/>
  </r>
  <r>
    <d v="2024-05-24T00:00:00"/>
    <n v="132760"/>
    <x v="16"/>
    <m/>
    <s v="Femenino"/>
    <d v="2024-05-19T00:00:00"/>
    <d v="2024-05-19T08:20:00"/>
    <m/>
    <s v="JARDINES DEL APOGEO"/>
    <s v="S. CONVENIO COMPLETO"/>
    <x v="2"/>
    <s v="OK"/>
    <m/>
    <n v="184929"/>
    <m/>
    <m/>
    <n v="363500"/>
    <m/>
    <n v="202244"/>
    <m/>
    <m/>
    <m/>
    <n v="66095"/>
    <m/>
    <m/>
    <m/>
    <n v="48980"/>
    <m/>
    <m/>
    <m/>
    <m/>
    <m/>
    <m/>
    <m/>
    <m/>
    <m/>
    <m/>
    <m/>
    <n v="865748"/>
  </r>
  <r>
    <d v="2024-05-27T00:00:00"/>
    <n v="316484"/>
    <x v="17"/>
    <n v="6362225"/>
    <s v="Femenino"/>
    <d v="1999-10-08T00:00:00"/>
    <d v="2024-05-24T00:00:00"/>
    <s v="SALA 1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28T00:00:00"/>
    <n v="132793"/>
    <x v="18"/>
    <n v="27537754"/>
    <s v="Masculino"/>
    <d v="1942-09-30T00:00:00"/>
    <d v="2024-05-28T08:50:00"/>
    <m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30T00:00:00"/>
    <n v="316512"/>
    <x v="19"/>
    <n v="1124057863"/>
    <s v="Femenino"/>
    <d v="1993-09-19T00:00:00"/>
    <d v="2024-05-29T21:05:00"/>
    <m/>
    <m/>
    <s v="S. CONVENIO COMPLETO"/>
    <x v="0"/>
    <s v="OK"/>
    <m/>
    <n v="471281"/>
    <m/>
    <m/>
    <m/>
    <n v="137643"/>
    <n v="221524"/>
    <m/>
    <m/>
    <m/>
    <n v="66095"/>
    <m/>
    <m/>
    <m/>
    <m/>
    <m/>
    <m/>
    <m/>
    <m/>
    <m/>
    <m/>
    <m/>
    <m/>
    <m/>
    <m/>
    <m/>
    <n v="896543"/>
  </r>
  <r>
    <d v="2024-05-30T00:00:00"/>
    <n v="316513"/>
    <x v="20"/>
    <n v="1015992126"/>
    <s v="Femenino"/>
    <d v="2003-07-09T00:00:00"/>
    <d v="2024-05-29T20:49:00"/>
    <s v="SALA 1"/>
    <s v="JARDINES DEL APOGEO"/>
    <s v="S. CONVENIO COMPLETO"/>
    <x v="0"/>
    <s v="OK"/>
    <m/>
    <n v="471281"/>
    <n v="391050"/>
    <n v="718400"/>
    <m/>
    <n v="137643"/>
    <n v="221524"/>
    <m/>
    <m/>
    <m/>
    <n v="66095"/>
    <n v="206715"/>
    <m/>
    <n v="97714"/>
    <m/>
    <m/>
    <m/>
    <m/>
    <m/>
    <m/>
    <m/>
    <m/>
    <m/>
    <m/>
    <m/>
    <m/>
    <n v="2310422"/>
  </r>
  <r>
    <d v="2024-05-30T00:00:00"/>
    <n v="316514"/>
    <x v="21"/>
    <n v="6454999"/>
    <s v="Femenino"/>
    <d v="1951-07-16T00:00:00"/>
    <d v="2024-05-30T07:45:00"/>
    <m/>
    <s v="JARDINES DEL APOGEO"/>
    <s v="S. CONVENIO COMPLETO"/>
    <x v="1"/>
    <s v="OK"/>
    <m/>
    <m/>
    <m/>
    <m/>
    <n v="694300"/>
    <n v="137643"/>
    <n v="221524"/>
    <m/>
    <m/>
    <m/>
    <n v="66095"/>
    <m/>
    <m/>
    <m/>
    <n v="44756"/>
    <m/>
    <m/>
    <m/>
    <m/>
    <m/>
    <m/>
    <m/>
    <m/>
    <m/>
    <m/>
    <m/>
    <n v="1164318"/>
  </r>
  <r>
    <d v="2024-05-31T00:00:00"/>
    <n v="132810"/>
    <x v="22"/>
    <n v="18916297"/>
    <s v="Masculino"/>
    <d v="1960-08-04T00:00:00"/>
    <d v="2024-05-27T00:00:00"/>
    <m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31T00:00:00"/>
    <n v="316518"/>
    <x v="23"/>
    <n v="79183802"/>
    <s v="Masculino"/>
    <d v="1963-10-12T00:00:00"/>
    <d v="2024-05-24T00:00:00"/>
    <m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31T00:00:00"/>
    <n v="132813"/>
    <x v="24"/>
    <n v="25704848"/>
    <s v="Femenino"/>
    <d v="1943-05-11T00:00:00"/>
    <d v="2024-05-22T00:00:00"/>
    <m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  <r>
    <d v="2024-05-31T00:00:00"/>
    <n v="316520"/>
    <x v="25"/>
    <n v="1121538655"/>
    <s v="Masculino"/>
    <d v="2024-05-27T00:00:00"/>
    <d v="2024-05-28T00:00:00"/>
    <m/>
    <s v="JARDINES DEL APOGEO"/>
    <s v="S. CONVENIO COMPLETO"/>
    <x v="3"/>
    <s v="OK"/>
    <m/>
    <n v="327360"/>
    <m/>
    <n v="390000"/>
    <m/>
    <n v="137643"/>
    <n v="202244"/>
    <m/>
    <m/>
    <m/>
    <n v="66095"/>
    <m/>
    <m/>
    <m/>
    <m/>
    <m/>
    <m/>
    <m/>
    <m/>
    <m/>
    <m/>
    <m/>
    <m/>
    <m/>
    <m/>
    <m/>
    <n v="1123342"/>
  </r>
  <r>
    <d v="2024-05-31T00:00:00"/>
    <n v="316522"/>
    <x v="26"/>
    <n v="11186626"/>
    <s v="Masculino"/>
    <d v="1972-02-04T00:00:00"/>
    <d v="2024-05-31T00:00:00"/>
    <s v="SALA 6"/>
    <s v="JARDINES DEL APOGEO"/>
    <s v="S. CONVENIO COMPLETO"/>
    <x v="0"/>
    <s v="OK"/>
    <m/>
    <n v="471281"/>
    <m/>
    <n v="718400"/>
    <m/>
    <n v="137643"/>
    <n v="221524"/>
    <m/>
    <m/>
    <m/>
    <n v="66095"/>
    <m/>
    <m/>
    <m/>
    <m/>
    <m/>
    <m/>
    <m/>
    <m/>
    <m/>
    <m/>
    <m/>
    <m/>
    <m/>
    <m/>
    <m/>
    <n v="16149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aDinámica1" cacheId="33" dataOnRows="1" applyNumberFormats="0" applyBorderFormats="0" applyFontFormats="0" applyPatternFormats="0" applyAlignmentFormats="0" applyWidthHeightFormats="1" dataCaption="Datos" updatedVersion="5" minRefreshableVersion="3" showMemberPropertyTips="0" useAutoFormatting="1" colGrandTotals="0" itemPrintTitles="1" createdVersion="8" indent="0" compact="0" compactData="0" gridDropZones="1">
  <location ref="A12:B18" firstHeaderRow="2" firstDataRow="2" firstDataCol="1"/>
  <pivotFields count="39"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includeNewItemsInFilter="1">
      <items count="6">
        <item sd="0" x="1"/>
        <item sd="0" x="0"/>
        <item sd="0" x="2"/>
        <item sd="0" x="3"/>
        <item h="1" m="1" x="4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1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a de Total Servicio" fld="38" baseField="11" baseItem="1" numFmtId="169"/>
  </dataFields>
  <formats count="3">
    <format dxfId="128">
      <pivotArea grandRow="1" outline="0" fieldPosition="0"/>
    </format>
    <format dxfId="127">
      <pivotArea dataOnly="0" labelOnly="1" grandRow="1" outline="0" fieldPosition="0"/>
    </format>
    <format dxfId="12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7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J124:K132" firstHeaderRow="1" firstDataRow="1" firstDataCol="1" rowPageCount="1" colPageCount="1"/>
  <pivotFields count="2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axis="axisRow" showAll="0">
      <items count="8">
        <item x="1"/>
        <item x="0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0"/>
        <item x="1"/>
        <item x="2"/>
        <item x="5"/>
        <item x="3"/>
        <item x="4"/>
        <item t="default"/>
      </items>
    </pivotField>
  </pivotFields>
  <rowFields count="2">
    <field x="11"/>
    <field x="13"/>
  </rowFields>
  <rowItems count="8">
    <i>
      <x/>
    </i>
    <i r="1">
      <x/>
    </i>
    <i r="1">
      <x v="1"/>
    </i>
    <i r="1">
      <x v="3"/>
    </i>
    <i r="1">
      <x v="5"/>
    </i>
    <i>
      <x v="1"/>
    </i>
    <i r="1">
      <x v="1"/>
    </i>
    <i t="grand">
      <x/>
    </i>
  </rowItems>
  <colItems count="1">
    <i/>
  </colItems>
  <pageFields count="1">
    <pageField fld="22" item="5" hier="-1"/>
  </pageFields>
  <dataFields count="1">
    <dataField name="Cuenta de CEMENTERIO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4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18" rowHeaderCaption="Grupo Etario">
  <location ref="A87:C91" firstHeaderRow="0" firstDataRow="1" firstDataCol="1" rowPageCount="1" colPageCount="1"/>
  <pivotFields count="23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5">
        <item x="0"/>
        <item x="1"/>
        <item x="2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0"/>
        <item x="1"/>
        <item x="5"/>
        <item x="2"/>
        <item x="3"/>
        <item x="4"/>
        <item t="default"/>
      </items>
    </pivotField>
  </pivotFields>
  <rowFields count="1">
    <field x="8"/>
  </rowFields>
  <rowItems count="4">
    <i>
      <x v="1"/>
    </i>
    <i>
      <x v="2"/>
    </i>
    <i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22" item="5" hier="-1"/>
  </pageFields>
  <dataFields count="2">
    <dataField name="GRUPO ETARIO." fld="8" subtotal="count" baseField="0" baseItem="0"/>
    <dataField name="% Grupo" fld="8" subtotal="count" showDataAs="percentOfTotal" baseField="8" baseItem="0" numFmtId="9"/>
  </dataFields>
  <formats count="1">
    <format dxfId="10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8"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1" format="3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1" format="4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1" format="5">
      <pivotArea type="data" outline="0" fieldPosition="0">
        <references count="2">
          <reference field="4294967294" count="1" selected="0">
            <x v="1"/>
          </reference>
          <reference field="8" count="1" selected="0">
            <x v="2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1"/>
          </reference>
          <reference field="8" count="1" selected="0">
            <x v="1"/>
          </reference>
        </references>
      </pivotArea>
    </chartFormat>
    <chartFormat chart="11" format="7">
      <pivotArea type="data" outline="0" fieldPosition="0">
        <references count="2">
          <reference field="4294967294" count="1" selected="0">
            <x v="1"/>
          </reference>
          <reference field="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2" cacheId="19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1" rowHeaderCaption="LOCALIDAD">
  <location ref="A32:C48" firstHeaderRow="0" firstDataRow="1" firstDataCol="1" rowPageCount="1" colPageCount="1"/>
  <pivotFields count="1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37">
        <item x="12"/>
        <item x="13"/>
        <item x="2"/>
        <item x="4"/>
        <item x="7"/>
        <item x="9"/>
        <item x="0"/>
        <item x="5"/>
        <item x="3"/>
        <item x="8"/>
        <item m="1" x="35"/>
        <item x="6"/>
        <item m="1" x="30"/>
        <item x="11"/>
        <item x="1"/>
        <item m="1" x="34"/>
        <item x="10"/>
        <item x="14"/>
        <item m="1" x="23"/>
        <item x="15"/>
        <item m="1" x="24"/>
        <item m="1" x="25"/>
        <item m="1" x="31"/>
        <item x="16"/>
        <item m="1" x="32"/>
        <item m="1" x="27"/>
        <item m="1" x="26"/>
        <item m="1" x="33"/>
        <item m="1" x="28"/>
        <item m="1" x="29"/>
        <item x="17"/>
        <item x="18"/>
        <item x="19"/>
        <item x="20"/>
        <item x="21"/>
        <item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axis="axisPage" showAll="0">
      <items count="7">
        <item x="0"/>
        <item x="1"/>
        <item x="5"/>
        <item x="2"/>
        <item x="3"/>
        <item x="4"/>
        <item t="default"/>
      </items>
    </pivotField>
  </pivotFields>
  <rowFields count="1">
    <field x="11"/>
  </rowFields>
  <rowItems count="16">
    <i>
      <x v="2"/>
    </i>
    <i>
      <x v="5"/>
    </i>
    <i>
      <x v="34"/>
    </i>
    <i>
      <x v="3"/>
    </i>
    <i>
      <x v="19"/>
    </i>
    <i>
      <x v="11"/>
    </i>
    <i>
      <x v="14"/>
    </i>
    <i>
      <x v="13"/>
    </i>
    <i>
      <x v="8"/>
    </i>
    <i>
      <x v="7"/>
    </i>
    <i>
      <x v="9"/>
    </i>
    <i>
      <x v="35"/>
    </i>
    <i>
      <x v="6"/>
    </i>
    <i>
      <x v="17"/>
    </i>
    <i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18" item="5" hier="-1"/>
  </pageFields>
  <dataFields count="2">
    <dataField name="CANTIDAD" fld="11" subtotal="count" baseField="0" baseItem="0"/>
    <dataField name="%" fld="11" subtotal="count" showDataAs="percentOfTotal" baseField="11" baseItem="5" numFmtId="9"/>
  </dataFields>
  <formats count="10">
    <format dxfId="117">
      <pivotArea collapsedLevelsAreSubtotals="1" fieldPosition="0">
        <references count="2">
          <reference field="4294967294" count="1" selected="0">
            <x v="1"/>
          </reference>
          <reference field="11" count="10">
            <x v="0"/>
            <x v="1"/>
            <x v="2"/>
            <x v="3"/>
            <x v="4"/>
            <x v="5"/>
            <x v="8"/>
            <x v="12"/>
            <x v="13"/>
            <x v="14"/>
          </reference>
        </references>
      </pivotArea>
    </format>
    <format dxfId="11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5">
      <pivotArea type="all" dataOnly="0" outline="0" fieldPosition="0"/>
    </format>
    <format dxfId="114">
      <pivotArea outline="0" collapsedLevelsAreSubtotals="1" fieldPosition="0"/>
    </format>
    <format dxfId="113">
      <pivotArea field="11" type="button" dataOnly="0" labelOnly="1" outline="0" axis="axisRow" fieldPosition="0"/>
    </format>
    <format dxfId="112">
      <pivotArea dataOnly="0" labelOnly="1" fieldPosition="0">
        <references count="1">
          <reference field="11" count="10">
            <x v="0"/>
            <x v="1"/>
            <x v="2"/>
            <x v="3"/>
            <x v="4"/>
            <x v="5"/>
            <x v="8"/>
            <x v="12"/>
            <x v="13"/>
            <x v="14"/>
          </reference>
        </references>
      </pivotArea>
    </format>
    <format dxfId="111">
      <pivotArea dataOnly="0" labelOnly="1" grandRow="1" outline="0" fieldPosition="0"/>
    </format>
    <format dxfId="1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9">
      <pivotArea collapsedLevelsAreSubtotals="1" fieldPosition="0">
        <references count="2">
          <reference field="4294967294" count="1" selected="0">
            <x v="1"/>
          </reference>
          <reference field="11" count="22">
            <x v="0"/>
            <x v="1"/>
            <x v="3"/>
            <x v="4"/>
            <x v="5"/>
            <x v="6"/>
            <x v="7"/>
            <x v="8"/>
            <x v="9"/>
            <x v="11"/>
            <x v="13"/>
            <x v="14"/>
            <x v="17"/>
            <x v="18"/>
            <x v="19"/>
            <x v="20"/>
            <x v="21"/>
            <x v="23"/>
            <x v="25"/>
            <x v="26"/>
            <x v="28"/>
            <x v="29"/>
          </reference>
        </references>
      </pivotArea>
    </format>
    <format dxfId="10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aDinámica6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J113:K118" firstHeaderRow="1" firstDataRow="1" firstDataCol="1" rowPageCount="1" colPageCount="1"/>
  <pivotFields count="2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x="1"/>
        <item x="0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0"/>
        <item x="1"/>
        <item x="2"/>
        <item x="5"/>
        <item x="3"/>
        <item x="4"/>
        <item t="default"/>
      </items>
    </pivotField>
  </pivotFields>
  <rowFields count="1">
    <field x="13"/>
  </rowFields>
  <rowItems count="5">
    <i>
      <x/>
    </i>
    <i>
      <x v="1"/>
    </i>
    <i>
      <x v="3"/>
    </i>
    <i>
      <x v="5"/>
    </i>
    <i t="grand">
      <x/>
    </i>
  </rowItems>
  <colItems count="1">
    <i/>
  </colItems>
  <pageFields count="1">
    <pageField fld="22" item="5" hier="-1"/>
  </pageFields>
  <dataFields count="1">
    <dataField name="Cuenta de COBERTURA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aDinámica1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23" rowHeaderCaption="TIPO DE SERVICIOS">
  <location ref="A3:G11" firstHeaderRow="1" firstDataRow="2" firstDataCol="1"/>
  <pivotFields count="23">
    <pivotField numFmtId="14" showAll="0"/>
    <pivotField showAll="0"/>
    <pivotField showAll="0"/>
    <pivotField showAll="0"/>
    <pivotField showAll="0"/>
    <pivotField numFmtId="14" showAll="0"/>
    <pivotField showAll="0"/>
    <pivotField numFmtId="170" showAll="0"/>
    <pivotField showAll="0"/>
    <pivotField showAll="0"/>
    <pivotField showAll="0"/>
    <pivotField showAll="0"/>
    <pivotField showAll="0"/>
    <pivotField axis="axisRow" showAll="0">
      <items count="8">
        <item x="1"/>
        <item x="0"/>
        <item x="2"/>
        <item x="3"/>
        <item x="5"/>
        <item h="1" x="4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7">
        <item x="0"/>
        <item x="1"/>
        <item h="1" x="5"/>
        <item x="2"/>
        <item x="3"/>
        <item x="4"/>
        <item t="default"/>
      </items>
    </pivotField>
  </pivotFields>
  <rowFields count="1">
    <field x="13"/>
  </rowFields>
  <rowItems count="7">
    <i>
      <x/>
    </i>
    <i>
      <x v="1"/>
    </i>
    <i>
      <x v="2"/>
    </i>
    <i>
      <x v="3"/>
    </i>
    <i>
      <x v="4"/>
    </i>
    <i>
      <x v="6"/>
    </i>
    <i t="grand">
      <x/>
    </i>
  </rowItems>
  <colFields count="1">
    <field x="22"/>
  </colFields>
  <colItems count="6">
    <i>
      <x/>
    </i>
    <i>
      <x v="1"/>
    </i>
    <i>
      <x v="3"/>
    </i>
    <i>
      <x v="4"/>
    </i>
    <i>
      <x v="5"/>
    </i>
    <i t="grand">
      <x/>
    </i>
  </colItems>
  <dataFields count="1">
    <dataField name="Cuenta de MES DE GESTION" fld="22" subtotal="count" baseField="0" baseItem="0"/>
  </dataFields>
  <formats count="8">
    <format dxfId="125">
      <pivotArea dataOnly="0" outline="0" fieldPosition="0">
        <references count="1">
          <reference field="22" count="1">
            <x v="0"/>
          </reference>
        </references>
      </pivotArea>
    </format>
    <format dxfId="124">
      <pivotArea dataOnly="0" outline="0" fieldPosition="0">
        <references count="1">
          <reference field="22" count="1">
            <x v="1"/>
          </reference>
        </references>
      </pivotArea>
    </format>
    <format dxfId="123">
      <pivotArea outline="0" collapsedLevelsAreSubtotals="1" fieldPosition="0">
        <references count="1">
          <reference field="22" count="1" selected="0">
            <x v="1"/>
          </reference>
        </references>
      </pivotArea>
    </format>
    <format dxfId="122">
      <pivotArea dataOnly="0" labelOnly="1" fieldPosition="0">
        <references count="1">
          <reference field="22" count="1">
            <x v="1"/>
          </reference>
        </references>
      </pivotArea>
    </format>
    <format dxfId="121">
      <pivotArea outline="0" collapsedLevelsAreSubtotals="1" fieldPosition="0">
        <references count="1">
          <reference field="22" count="1" selected="0">
            <x v="3"/>
          </reference>
        </references>
      </pivotArea>
    </format>
    <format dxfId="120">
      <pivotArea dataOnly="0" labelOnly="1" fieldPosition="0">
        <references count="1">
          <reference field="22" count="1">
            <x v="3"/>
          </reference>
        </references>
      </pivotArea>
    </format>
    <format dxfId="119">
      <pivotArea collapsedLevelsAreSubtotals="1" fieldPosition="0">
        <references count="1">
          <reference field="13" count="1">
            <x v="0"/>
          </reference>
        </references>
      </pivotArea>
    </format>
    <format dxfId="118">
      <pivotArea dataOnly="0" labelOnly="1" fieldPosition="0">
        <references count="1">
          <reference field="13" count="1">
            <x v="0"/>
          </reference>
        </references>
      </pivotArea>
    </format>
  </formats>
  <chartFormats count="6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2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3"/>
          </reference>
        </references>
      </pivotArea>
    </chartFormat>
    <chartFormat chart="10" format="5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4"/>
          </reference>
        </references>
      </pivotArea>
    </chartFormat>
    <chartFormat chart="10" format="6" series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aDinámica5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136:B149" firstHeaderRow="1" firstDataRow="1" firstDataCol="1" rowPageCount="1" colPageCount="1"/>
  <pivotFields count="23">
    <pivotField multipleItemSelectionAllowe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19">
        <item x="15"/>
        <item x="14"/>
        <item x="9"/>
        <item x="7"/>
        <item x="6"/>
        <item x="5"/>
        <item x="8"/>
        <item x="4"/>
        <item x="16"/>
        <item x="11"/>
        <item x="3"/>
        <item x="13"/>
        <item x="1"/>
        <item x="2"/>
        <item x="12"/>
        <item x="17"/>
        <item x="10"/>
        <item x="0"/>
        <item t="default"/>
      </items>
    </pivotField>
    <pivotField axis="axisPage" showAll="0">
      <items count="7">
        <item x="0"/>
        <item x="1"/>
        <item x="2"/>
        <item x="3"/>
        <item x="5"/>
        <item x="4"/>
        <item t="default"/>
      </items>
    </pivotField>
  </pivotFields>
  <rowFields count="1">
    <field x="21"/>
  </rowFields>
  <rowItems count="13">
    <i>
      <x v="1"/>
    </i>
    <i>
      <x v="3"/>
    </i>
    <i>
      <x v="4"/>
    </i>
    <i>
      <x v="5"/>
    </i>
    <i>
      <x v="7"/>
    </i>
    <i>
      <x v="8"/>
    </i>
    <i>
      <x v="9"/>
    </i>
    <i>
      <x v="10"/>
    </i>
    <i>
      <x v="13"/>
    </i>
    <i>
      <x v="14"/>
    </i>
    <i>
      <x v="15"/>
    </i>
    <i>
      <x v="16"/>
    </i>
    <i t="grand">
      <x/>
    </i>
  </rowItems>
  <colItems count="1">
    <i/>
  </colItems>
  <pageFields count="1">
    <pageField fld="22" item="3" hier="-1"/>
  </pageFields>
  <dataFields count="1">
    <dataField name="Suma de TOTAL KM RECORRIDO" fld="20" baseField="2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aDinámica3" cacheId="2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14" rowHeaderCaption="CAUSA DE FALLECIMIENTO">
  <location ref="A62:B65" firstHeaderRow="1" firstDataRow="1" firstDataCol="1" rowPageCount="1" colPageCount="1"/>
  <pivotFields count="2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0"/>
        <item x="1"/>
        <item x="5"/>
        <item x="2"/>
        <item x="3"/>
        <item x="4"/>
        <item t="default"/>
      </items>
    </pivotField>
  </pivotFields>
  <rowFields count="1">
    <field x="9"/>
  </rowFields>
  <rowItems count="3">
    <i>
      <x/>
    </i>
    <i>
      <x v="1"/>
    </i>
    <i t="grand">
      <x/>
    </i>
  </rowItems>
  <colItems count="1">
    <i/>
  </colItems>
  <pageFields count="1">
    <pageField fld="22" item="5" hier="-1"/>
  </pageFields>
  <dataFields count="1">
    <dataField name="CANTIDAD" fld="9" subtotal="count" baseField="0" baseItem="0"/>
  </dataField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a dinámica5" cacheId="33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1:B29" firstHeaderRow="1" firstDataRow="1" firstDataCol="1"/>
  <pivotFields count="39">
    <pivotField numFmtId="172" showAll="0"/>
    <pivotField numFmtId="49" showAll="0"/>
    <pivotField axis="axisRow" showAll="0">
      <items count="28">
        <item x="19"/>
        <item x="14"/>
        <item x="26"/>
        <item x="17"/>
        <item x="7"/>
        <item x="24"/>
        <item x="0"/>
        <item x="5"/>
        <item x="12"/>
        <item x="4"/>
        <item x="6"/>
        <item x="1"/>
        <item x="3"/>
        <item x="15"/>
        <item x="22"/>
        <item x="9"/>
        <item x="25"/>
        <item x="11"/>
        <item x="20"/>
        <item x="2"/>
        <item x="18"/>
        <item x="23"/>
        <item x="8"/>
        <item x="10"/>
        <item x="21"/>
        <item x="13"/>
        <item x="16"/>
        <item t="default"/>
      </items>
    </pivotField>
    <pivotField showAll="0"/>
    <pivotField showAll="0"/>
    <pivotField numFmtId="172" showAll="0"/>
    <pivotField numFmtId="17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Suma de Total Servicio" fld="3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APOGEO4" displayName="APOGEO4" ref="A1:AM28" totalsRowShown="0" headerRowDxfId="106" dataDxfId="105">
  <tableColumns count="39">
    <tableColumn id="1" name="FECHA" dataDxfId="104"/>
    <tableColumn id="3" name="CODIGO" dataDxfId="103"/>
    <tableColumn id="4" name="EXTINTO" dataDxfId="102"/>
    <tableColumn id="5" name="DOCUMENTO" dataDxfId="101"/>
    <tableColumn id="6" name="SEXO" dataDxfId="100"/>
    <tableColumn id="7" name="FECHA_NACIMIENTO" dataDxfId="99"/>
    <tableColumn id="8" name="FECHA_FALLECIMIENTO" dataDxfId="98"/>
    <tableColumn id="9" name="SALA" dataDxfId="97"/>
    <tableColumn id="10" name="CEMENTERIO" dataDxfId="96"/>
    <tableColumn id="11" name="TIPO_SERVICIO" dataDxfId="95"/>
    <tableColumn id="12" name="COBERTURA" dataDxfId="94"/>
    <tableColumn id="13" name="NRO_AUTORIZACION_COBERTURA" dataDxfId="93"/>
    <tableColumn id="14" name="LOCALIDAD" dataDxfId="92"/>
    <tableColumn id="15" name="Cofre o ataud" dataDxfId="91"/>
    <tableColumn id="16" name="Velacion" dataDxfId="90"/>
    <tableColumn id="17" name="Arriendo Boveda" dataDxfId="89"/>
    <tableColumn id="18" name="Cremacion" dataDxfId="88"/>
    <tableColumn id="19" name="Traslado Cuerpo" dataDxfId="87"/>
    <tableColumn id="20" name="Arreglo del cuerpo" dataDxfId="86"/>
    <tableColumn id="21" name="Arreglo floral" dataDxfId="85"/>
    <tableColumn id="22" name="Transporte" dataDxfId="84"/>
    <tableColumn id="23" name="Cinta membreteada" dataDxfId="83"/>
    <tableColumn id="24" name="Tramites y diligencias" dataDxfId="82"/>
    <tableColumn id="25" name="Servicio religiosos y exequias" dataDxfId="81"/>
    <tableColumn id="26" name="Carteles" dataDxfId="80"/>
    <tableColumn id="27" name="Autoservicio de Cafeteria" dataDxfId="79"/>
    <tableColumn id="28" name="Urna de Cenizas" dataDxfId="78"/>
    <tableColumn id="29" name="Oratorio" dataDxfId="77"/>
    <tableColumn id="30" name="Traslado Cuerpo Pais" dataDxfId="76"/>
    <tableColumn id="31" name="Mascarilla N95" dataDxfId="75"/>
    <tableColumn id="32" name="Gafas Protectora" dataDxfId="74"/>
    <tableColumn id="33" name="Guantes" dataDxfId="73"/>
    <tableColumn id="34" name="Botas de Caucho Impermeable" dataDxfId="72"/>
    <tableColumn id="35" name="Polainas" dataDxfId="71"/>
    <tableColumn id="36" name="Delantal Plastico" dataDxfId="70"/>
    <tableColumn id="37" name="Desifeccion yLavado" dataDxfId="69"/>
    <tableColumn id="38" name="Traslado Cuerpo Covid" dataDxfId="68"/>
    <tableColumn id="39" name="Inhumacion Cadaver Lote Particular" dataDxfId="67"/>
    <tableColumn id="40" name="Total Servicio" dataDxfId="66">
      <calculatedColumnFormula>SUM(APOGEO4[[#This Row],[Cofre o ataud]:[Inhumacion Cadaver Lote Particular]])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A1:AA6" totalsRowShown="0" headerRowDxfId="65" dataDxfId="63" headerRowBorderDxfId="64" tableBorderDxfId="62">
  <tableColumns count="27">
    <tableColumn id="1" name="  " dataDxfId="61" totalsRowDxfId="60"/>
    <tableColumn id="2" name="SIGLA" dataDxfId="59" totalsRowDxfId="58"/>
    <tableColumn id="3" name="Cofre o ataud" dataDxfId="57" totalsRowDxfId="56"/>
    <tableColumn id="4" name="Velacion" dataDxfId="55" totalsRowDxfId="54" dataCellStyle="Moneda"/>
    <tableColumn id="5" name="Arriendo Boveda" dataDxfId="53" totalsRowDxfId="52" dataCellStyle="Moneda"/>
    <tableColumn id="6" name="Cremacion" dataDxfId="51" totalsRowDxfId="50" dataCellStyle="Moneda"/>
    <tableColumn id="7" name="Traslado Cuerpo" dataDxfId="49" totalsRowDxfId="48"/>
    <tableColumn id="8" name="Arreglo del cuerpo" dataDxfId="47" totalsRowDxfId="46"/>
    <tableColumn id="9" name="Arreglo floral" dataDxfId="45" totalsRowDxfId="44"/>
    <tableColumn id="10" name="Transporte" dataDxfId="43" totalsRowDxfId="42"/>
    <tableColumn id="11" name="Cinta membreteada" dataDxfId="41" totalsRowDxfId="40"/>
    <tableColumn id="12" name="Tramites y diligencias" dataDxfId="39" totalsRowDxfId="38"/>
    <tableColumn id="13" name="Servicio religiosos y exequias" dataDxfId="37" totalsRowDxfId="36"/>
    <tableColumn id="14" name="Carteles" dataDxfId="35" totalsRowDxfId="34"/>
    <tableColumn id="15" name="Autoservicio de Cafeteria" dataDxfId="33" totalsRowDxfId="32"/>
    <tableColumn id="16" name="Urna de Cenizas" dataDxfId="31" totalsRowDxfId="30" dataCellStyle="Moneda"/>
    <tableColumn id="17" name="Oratorio" dataDxfId="29" totalsRowDxfId="28" dataCellStyle="Moneda"/>
    <tableColumn id="23" name="Traslado Cuerpo Pais" dataDxfId="27" totalsRowDxfId="26" dataCellStyle="Moneda"/>
    <tableColumn id="30" name="Mascarilla N95" dataDxfId="25" totalsRowDxfId="24" dataCellStyle="Moneda"/>
    <tableColumn id="31" name="Gafas Protectora" dataDxfId="23" totalsRowDxfId="22" dataCellStyle="Moneda"/>
    <tableColumn id="32" name="Guantes" dataDxfId="21" totalsRowDxfId="20" dataCellStyle="Moneda"/>
    <tableColumn id="33" name="Botas de Caucho Impermeable" dataDxfId="19" totalsRowDxfId="18" dataCellStyle="Moneda"/>
    <tableColumn id="34" name="Polainas" dataDxfId="17" totalsRowDxfId="16" dataCellStyle="Moneda"/>
    <tableColumn id="35" name="Delantal Plastico" dataDxfId="15" totalsRowDxfId="14" dataCellStyle="Moneda"/>
    <tableColumn id="36" name="Desifeccion yLavado" dataDxfId="13" totalsRowDxfId="12" dataCellStyle="Moneda"/>
    <tableColumn id="38" name="Traslado Cuerpo Covid" dataDxfId="11" totalsRowDxfId="10" dataCellStyle="Moneda"/>
    <tableColumn id="39" name="Inhumacion Cadaver Lote Particular" dataDxfId="9" totalsRowDxfId="8" dataCellStyle="Moned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37" dT="2024-03-14T19:56:16.52" personId="{9DA436F9-BCA8-411B-B525-49308AD870E4}" id="{49C45EF0-83E1-455E-8DAC-B565ECCCC221}">
    <text>Pegar la cantidad de galones consumido</text>
  </threadedComment>
  <threadedComment ref="I146" dT="2024-03-14T19:55:35.70" personId="{9DA436F9-BCA8-411B-B525-49308AD870E4}" id="{81A32742-9D2C-4B74-8F51-2E9A7BE7E7E9}">
    <text>Seleccione kl recorrido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5" dT="2024-05-28T15:52:34.08" personId="{9DA436F9-BCA8-411B-B525-49308AD870E4}" id="{59F82E32-4C2D-4281-AFA5-55372C076C79}">
    <text>Pendiente validar autorizacion nombre del extinto</text>
  </threadedComment>
  <threadedComment ref="B7" dT="2024-05-28T15:53:22.12" personId="{9DA436F9-BCA8-411B-B525-49308AD870E4}" id="{DDAE8F4D-58B5-46F2-9706-B3FD57B38869}">
    <text>Pendiente actualización de la autorizacion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ivotTable" Target="../pivotTables/pivotTable4.xml"/><Relationship Id="rId7" Type="http://schemas.openxmlformats.org/officeDocument/2006/relationships/pivotTable" Target="../pivotTables/pivotTable8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11" Type="http://schemas.microsoft.com/office/2017/10/relationships/threadedComment" Target="../threadedComments/threadedComment1.xml"/><Relationship Id="rId5" Type="http://schemas.openxmlformats.org/officeDocument/2006/relationships/pivotTable" Target="../pivotTables/pivotTable6.xml"/><Relationship Id="rId10" Type="http://schemas.openxmlformats.org/officeDocument/2006/relationships/comments" Target="../comments1.xml"/><Relationship Id="rId4" Type="http://schemas.openxmlformats.org/officeDocument/2006/relationships/pivotTable" Target="../pivotTables/pivotTable5.xml"/><Relationship Id="rId9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2:H18"/>
  <sheetViews>
    <sheetView showGridLines="0" workbookViewId="0">
      <selection activeCell="A12" sqref="A12:B18"/>
      <pivotSelection pane="bottomRight" activeRow="11" previousRow="11" click="1" r:id="rId1">
        <pivotArea type="all" dataOnly="0" outline="0" fieldPosition="0"/>
      </pivotSelection>
    </sheetView>
  </sheetViews>
  <sheetFormatPr baseColWidth="10" defaultRowHeight="12.75" x14ac:dyDescent="0.2"/>
  <cols>
    <col min="1" max="1" width="40.28515625" bestFit="1" customWidth="1"/>
    <col min="2" max="3" width="11.7109375" bestFit="1" customWidth="1"/>
    <col min="4" max="7" width="8.140625" customWidth="1"/>
    <col min="8" max="8" width="16.85546875" bestFit="1" customWidth="1"/>
  </cols>
  <sheetData>
    <row r="12" spans="1:8" x14ac:dyDescent="0.2">
      <c r="A12" s="15" t="s">
        <v>468</v>
      </c>
    </row>
    <row r="13" spans="1:8" x14ac:dyDescent="0.2">
      <c r="A13" s="15" t="s">
        <v>15</v>
      </c>
      <c r="B13" t="s">
        <v>92</v>
      </c>
      <c r="H13" s="54"/>
    </row>
    <row r="14" spans="1:8" x14ac:dyDescent="0.2">
      <c r="A14" t="s">
        <v>51</v>
      </c>
      <c r="B14" s="16">
        <v>5776834</v>
      </c>
    </row>
    <row r="15" spans="1:8" x14ac:dyDescent="0.2">
      <c r="A15" t="s">
        <v>52</v>
      </c>
      <c r="B15" s="16">
        <v>28126589</v>
      </c>
    </row>
    <row r="16" spans="1:8" x14ac:dyDescent="0.2">
      <c r="A16" t="s">
        <v>53</v>
      </c>
      <c r="B16" s="16">
        <v>2638621</v>
      </c>
    </row>
    <row r="17" spans="1:8" x14ac:dyDescent="0.2">
      <c r="A17" t="s">
        <v>93</v>
      </c>
      <c r="B17" s="16">
        <v>2246684</v>
      </c>
      <c r="H17" s="55"/>
    </row>
    <row r="18" spans="1:8" x14ac:dyDescent="0.2">
      <c r="A18" s="18" t="s">
        <v>68</v>
      </c>
      <c r="B18" s="17">
        <v>38788728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3:K149"/>
  <sheetViews>
    <sheetView topLeftCell="A109" workbookViewId="0">
      <selection activeCell="J110" sqref="J110"/>
    </sheetView>
  </sheetViews>
  <sheetFormatPr baseColWidth="10" defaultRowHeight="12.75" x14ac:dyDescent="0.2"/>
  <cols>
    <col min="1" max="1" width="17.140625" bestFit="1" customWidth="1"/>
    <col min="2" max="2" width="15.7109375" bestFit="1" customWidth="1"/>
    <col min="3" max="3" width="8.5703125" bestFit="1" customWidth="1"/>
    <col min="4" max="4" width="7.140625" bestFit="1" customWidth="1"/>
    <col min="5" max="5" width="17.85546875" bestFit="1" customWidth="1"/>
    <col min="6" max="6" width="10.140625" bestFit="1" customWidth="1"/>
    <col min="7" max="8" width="13.140625" bestFit="1" customWidth="1"/>
    <col min="10" max="10" width="44.85546875" bestFit="1" customWidth="1"/>
    <col min="11" max="11" width="23.140625" bestFit="1" customWidth="1"/>
  </cols>
  <sheetData>
    <row r="3" spans="1:11" x14ac:dyDescent="0.2">
      <c r="A3" s="15" t="s">
        <v>251</v>
      </c>
      <c r="B3" s="15" t="s">
        <v>250</v>
      </c>
    </row>
    <row r="4" spans="1:11" x14ac:dyDescent="0.2">
      <c r="A4" s="15" t="s">
        <v>252</v>
      </c>
      <c r="B4" s="33" t="s">
        <v>248</v>
      </c>
      <c r="C4" t="s">
        <v>249</v>
      </c>
      <c r="D4" t="s">
        <v>407</v>
      </c>
      <c r="E4" t="s">
        <v>469</v>
      </c>
      <c r="F4" t="s">
        <v>584</v>
      </c>
      <c r="G4" t="s">
        <v>68</v>
      </c>
      <c r="I4">
        <v>40</v>
      </c>
      <c r="K4">
        <v>80</v>
      </c>
    </row>
    <row r="5" spans="1:11" x14ac:dyDescent="0.2">
      <c r="A5" s="20" t="s">
        <v>51</v>
      </c>
      <c r="B5" s="33">
        <v>10</v>
      </c>
      <c r="C5">
        <v>10</v>
      </c>
      <c r="D5">
        <v>15</v>
      </c>
      <c r="E5">
        <v>12</v>
      </c>
      <c r="F5">
        <v>6</v>
      </c>
      <c r="G5">
        <v>53</v>
      </c>
      <c r="I5">
        <v>42</v>
      </c>
      <c r="K5">
        <v>40</v>
      </c>
    </row>
    <row r="6" spans="1:11" x14ac:dyDescent="0.2">
      <c r="A6" s="20" t="s">
        <v>52</v>
      </c>
      <c r="B6" s="33">
        <v>12</v>
      </c>
      <c r="C6">
        <v>14</v>
      </c>
      <c r="D6">
        <v>31</v>
      </c>
      <c r="E6">
        <v>20</v>
      </c>
      <c r="F6">
        <v>25</v>
      </c>
      <c r="G6">
        <v>102</v>
      </c>
      <c r="I6" s="36">
        <f>+I4/I5</f>
        <v>0.95238095238095233</v>
      </c>
    </row>
    <row r="7" spans="1:11" x14ac:dyDescent="0.2">
      <c r="A7" s="20" t="s">
        <v>158</v>
      </c>
      <c r="B7" s="33">
        <v>1</v>
      </c>
      <c r="C7">
        <v>2</v>
      </c>
      <c r="D7">
        <v>1</v>
      </c>
      <c r="G7">
        <v>4</v>
      </c>
    </row>
    <row r="8" spans="1:11" x14ac:dyDescent="0.2">
      <c r="A8" s="20" t="s">
        <v>53</v>
      </c>
      <c r="B8" s="33">
        <v>1</v>
      </c>
      <c r="C8">
        <v>4</v>
      </c>
      <c r="D8">
        <v>5</v>
      </c>
      <c r="E8">
        <v>5</v>
      </c>
      <c r="F8">
        <v>6</v>
      </c>
      <c r="G8">
        <v>21</v>
      </c>
    </row>
    <row r="9" spans="1:11" x14ac:dyDescent="0.2">
      <c r="A9" s="20" t="s">
        <v>93</v>
      </c>
      <c r="B9" s="33"/>
      <c r="E9">
        <v>4</v>
      </c>
      <c r="F9">
        <v>3</v>
      </c>
      <c r="G9">
        <v>7</v>
      </c>
    </row>
    <row r="10" spans="1:11" x14ac:dyDescent="0.2">
      <c r="A10" s="20" t="s">
        <v>465</v>
      </c>
      <c r="B10" s="33"/>
      <c r="E10">
        <v>1</v>
      </c>
      <c r="G10">
        <v>1</v>
      </c>
    </row>
    <row r="11" spans="1:11" x14ac:dyDescent="0.2">
      <c r="A11" s="20" t="s">
        <v>68</v>
      </c>
      <c r="B11" s="33">
        <v>24</v>
      </c>
      <c r="C11">
        <v>30</v>
      </c>
      <c r="D11">
        <v>52</v>
      </c>
      <c r="E11">
        <v>42</v>
      </c>
      <c r="F11">
        <v>40</v>
      </c>
      <c r="G11">
        <v>188</v>
      </c>
    </row>
    <row r="30" spans="1:6" x14ac:dyDescent="0.2">
      <c r="A30" s="37" t="s">
        <v>247</v>
      </c>
      <c r="B30" s="38" t="s">
        <v>584</v>
      </c>
    </row>
    <row r="32" spans="1:6" x14ac:dyDescent="0.2">
      <c r="A32" s="37" t="s">
        <v>17</v>
      </c>
      <c r="B32" s="38" t="s">
        <v>169</v>
      </c>
      <c r="C32" s="39" t="s">
        <v>170</v>
      </c>
      <c r="E32" s="35" t="s">
        <v>17</v>
      </c>
      <c r="F32" s="34" t="s">
        <v>169</v>
      </c>
    </row>
    <row r="33" spans="1:6" x14ac:dyDescent="0.2">
      <c r="A33" s="40" t="s">
        <v>110</v>
      </c>
      <c r="B33" s="38">
        <v>5</v>
      </c>
      <c r="C33" s="41">
        <v>0.125</v>
      </c>
      <c r="E33" s="56" t="s">
        <v>110</v>
      </c>
      <c r="F33" s="57">
        <v>5</v>
      </c>
    </row>
    <row r="34" spans="1:6" x14ac:dyDescent="0.2">
      <c r="A34" s="40" t="s">
        <v>162</v>
      </c>
      <c r="B34" s="38">
        <v>5</v>
      </c>
      <c r="C34" s="41">
        <v>0.125</v>
      </c>
      <c r="E34" s="56" t="s">
        <v>162</v>
      </c>
      <c r="F34" s="57">
        <v>5</v>
      </c>
    </row>
    <row r="35" spans="1:6" x14ac:dyDescent="0.2">
      <c r="A35" s="40" t="s">
        <v>603</v>
      </c>
      <c r="B35" s="38">
        <v>5</v>
      </c>
      <c r="C35" s="41">
        <v>0.125</v>
      </c>
      <c r="E35" s="56" t="s">
        <v>603</v>
      </c>
      <c r="F35" s="57">
        <v>5</v>
      </c>
    </row>
    <row r="36" spans="1:6" x14ac:dyDescent="0.2">
      <c r="A36" s="40" t="s">
        <v>117</v>
      </c>
      <c r="B36" s="38">
        <v>4</v>
      </c>
      <c r="C36" s="41">
        <v>0.1</v>
      </c>
      <c r="E36" s="56" t="s">
        <v>117</v>
      </c>
      <c r="F36" s="57">
        <v>4</v>
      </c>
    </row>
    <row r="37" spans="1:6" x14ac:dyDescent="0.2">
      <c r="A37" s="40" t="s">
        <v>341</v>
      </c>
      <c r="B37" s="38">
        <v>3</v>
      </c>
      <c r="C37" s="41">
        <v>7.4999999999999997E-2</v>
      </c>
      <c r="E37" s="56" t="s">
        <v>341</v>
      </c>
      <c r="F37" s="57">
        <v>3</v>
      </c>
    </row>
    <row r="38" spans="1:6" x14ac:dyDescent="0.2">
      <c r="A38" s="40" t="s">
        <v>328</v>
      </c>
      <c r="B38" s="38">
        <v>3</v>
      </c>
      <c r="C38" s="41">
        <v>7.4999999999999997E-2</v>
      </c>
      <c r="E38" s="56" t="s">
        <v>328</v>
      </c>
      <c r="F38" s="57">
        <v>3</v>
      </c>
    </row>
    <row r="39" spans="1:6" x14ac:dyDescent="0.2">
      <c r="A39" s="40" t="s">
        <v>151</v>
      </c>
      <c r="B39" s="38">
        <v>3</v>
      </c>
      <c r="C39" s="41">
        <v>7.4999999999999997E-2</v>
      </c>
      <c r="E39" s="56" t="s">
        <v>151</v>
      </c>
      <c r="F39" s="57">
        <v>3</v>
      </c>
    </row>
    <row r="40" spans="1:6" x14ac:dyDescent="0.2">
      <c r="A40" s="40" t="s">
        <v>239</v>
      </c>
      <c r="B40" s="38">
        <v>2</v>
      </c>
      <c r="C40" s="41">
        <v>0.05</v>
      </c>
      <c r="E40" s="56" t="s">
        <v>239</v>
      </c>
      <c r="F40" s="57">
        <v>2</v>
      </c>
    </row>
    <row r="41" spans="1:6" x14ac:dyDescent="0.2">
      <c r="A41" s="40" t="s">
        <v>163</v>
      </c>
      <c r="B41" s="38">
        <v>2</v>
      </c>
      <c r="C41" s="41">
        <v>0.05</v>
      </c>
      <c r="E41" s="56" t="s">
        <v>163</v>
      </c>
      <c r="F41" s="57">
        <v>2</v>
      </c>
    </row>
    <row r="42" spans="1:6" x14ac:dyDescent="0.2">
      <c r="A42" s="40" t="s">
        <v>131</v>
      </c>
      <c r="B42" s="38">
        <v>2</v>
      </c>
      <c r="C42" s="41">
        <v>0.05</v>
      </c>
      <c r="E42" s="56" t="s">
        <v>131</v>
      </c>
      <c r="F42" s="57">
        <v>2</v>
      </c>
    </row>
    <row r="43" spans="1:6" x14ac:dyDescent="0.2">
      <c r="A43" s="40" t="s">
        <v>142</v>
      </c>
      <c r="B43" s="38">
        <v>2</v>
      </c>
      <c r="C43" s="41">
        <v>0.05</v>
      </c>
      <c r="E43" s="56" t="s">
        <v>142</v>
      </c>
      <c r="F43" s="57">
        <v>2</v>
      </c>
    </row>
    <row r="44" spans="1:6" x14ac:dyDescent="0.2">
      <c r="A44" s="40" t="s">
        <v>616</v>
      </c>
      <c r="B44" s="38">
        <v>1</v>
      </c>
      <c r="C44" s="41">
        <v>2.5000000000000001E-2</v>
      </c>
      <c r="E44" s="56" t="s">
        <v>616</v>
      </c>
      <c r="F44" s="57">
        <v>1</v>
      </c>
    </row>
    <row r="45" spans="1:6" x14ac:dyDescent="0.2">
      <c r="A45" s="40" t="s">
        <v>164</v>
      </c>
      <c r="B45" s="38">
        <v>1</v>
      </c>
      <c r="C45" s="41">
        <v>2.5000000000000001E-2</v>
      </c>
      <c r="E45" s="56" t="s">
        <v>164</v>
      </c>
      <c r="F45" s="57">
        <v>1</v>
      </c>
    </row>
    <row r="46" spans="1:6" x14ac:dyDescent="0.2">
      <c r="A46" s="40" t="s">
        <v>333</v>
      </c>
      <c r="B46" s="38">
        <v>1</v>
      </c>
      <c r="C46" s="41">
        <v>2.5000000000000001E-2</v>
      </c>
      <c r="E46" s="56" t="s">
        <v>333</v>
      </c>
      <c r="F46" s="57">
        <v>1</v>
      </c>
    </row>
    <row r="47" spans="1:6" x14ac:dyDescent="0.2">
      <c r="A47" s="40" t="s">
        <v>241</v>
      </c>
      <c r="B47" s="38">
        <v>1</v>
      </c>
      <c r="C47" s="41">
        <v>2.5000000000000001E-2</v>
      </c>
      <c r="E47" s="56" t="s">
        <v>241</v>
      </c>
      <c r="F47" s="57">
        <v>1</v>
      </c>
    </row>
    <row r="48" spans="1:6" x14ac:dyDescent="0.2">
      <c r="A48" s="40" t="s">
        <v>68</v>
      </c>
      <c r="B48" s="38">
        <v>40</v>
      </c>
      <c r="C48" s="41">
        <v>1</v>
      </c>
      <c r="E48" s="56"/>
      <c r="F48" s="57"/>
    </row>
    <row r="49" spans="1:6" x14ac:dyDescent="0.2">
      <c r="E49" s="56"/>
      <c r="F49" s="57"/>
    </row>
    <row r="50" spans="1:6" x14ac:dyDescent="0.2">
      <c r="E50" s="56"/>
      <c r="F50" s="57"/>
    </row>
    <row r="51" spans="1:6" x14ac:dyDescent="0.2">
      <c r="E51" s="56"/>
      <c r="F51" s="57"/>
    </row>
    <row r="52" spans="1:6" x14ac:dyDescent="0.2">
      <c r="E52" s="56"/>
      <c r="F52" s="57"/>
    </row>
    <row r="53" spans="1:6" x14ac:dyDescent="0.2">
      <c r="E53" s="56"/>
      <c r="F53" s="57"/>
    </row>
    <row r="54" spans="1:6" x14ac:dyDescent="0.2">
      <c r="E54" s="56"/>
      <c r="F54" s="57"/>
    </row>
    <row r="56" spans="1:6" x14ac:dyDescent="0.2">
      <c r="A56" s="40"/>
      <c r="B56" s="38"/>
      <c r="C56" s="42"/>
    </row>
    <row r="57" spans="1:6" x14ac:dyDescent="0.2">
      <c r="A57" s="40"/>
      <c r="B57" s="38"/>
      <c r="C57" s="42"/>
    </row>
    <row r="58" spans="1:6" x14ac:dyDescent="0.2">
      <c r="A58" s="40"/>
      <c r="B58" s="38"/>
      <c r="C58" s="42"/>
    </row>
    <row r="60" spans="1:6" x14ac:dyDescent="0.2">
      <c r="A60" s="15" t="s">
        <v>247</v>
      </c>
      <c r="B60" t="s">
        <v>584</v>
      </c>
    </row>
    <row r="62" spans="1:6" x14ac:dyDescent="0.2">
      <c r="A62" s="15" t="s">
        <v>159</v>
      </c>
      <c r="B62" t="s">
        <v>169</v>
      </c>
    </row>
    <row r="63" spans="1:6" x14ac:dyDescent="0.2">
      <c r="A63" s="20" t="s">
        <v>202</v>
      </c>
      <c r="B63">
        <v>11</v>
      </c>
    </row>
    <row r="64" spans="1:6" x14ac:dyDescent="0.2">
      <c r="A64" s="20" t="s">
        <v>160</v>
      </c>
      <c r="B64">
        <v>29</v>
      </c>
    </row>
    <row r="65" spans="1:8" x14ac:dyDescent="0.2">
      <c r="A65" s="20" t="s">
        <v>68</v>
      </c>
      <c r="B65">
        <v>40</v>
      </c>
    </row>
    <row r="70" spans="1:8" x14ac:dyDescent="0.2">
      <c r="H70">
        <v>80</v>
      </c>
    </row>
    <row r="71" spans="1:8" x14ac:dyDescent="0.2">
      <c r="H71">
        <v>53</v>
      </c>
    </row>
    <row r="72" spans="1:8" x14ac:dyDescent="0.2">
      <c r="H72" s="36">
        <f>+H71/H70</f>
        <v>0.66249999999999998</v>
      </c>
    </row>
    <row r="85" spans="1:5" x14ac:dyDescent="0.2">
      <c r="A85" s="15" t="s">
        <v>247</v>
      </c>
      <c r="B85" t="s">
        <v>584</v>
      </c>
    </row>
    <row r="87" spans="1:5" x14ac:dyDescent="0.2">
      <c r="A87" s="15" t="s">
        <v>410</v>
      </c>
      <c r="B87" t="s">
        <v>412</v>
      </c>
      <c r="C87" t="s">
        <v>411</v>
      </c>
    </row>
    <row r="88" spans="1:5" x14ac:dyDescent="0.2">
      <c r="A88" s="20" t="s">
        <v>108</v>
      </c>
      <c r="B88">
        <v>18</v>
      </c>
      <c r="C88" s="19">
        <v>0.45</v>
      </c>
    </row>
    <row r="89" spans="1:5" x14ac:dyDescent="0.2">
      <c r="A89" s="20" t="s">
        <v>165</v>
      </c>
      <c r="B89">
        <v>12</v>
      </c>
      <c r="C89" s="19">
        <v>0.3</v>
      </c>
    </row>
    <row r="90" spans="1:5" x14ac:dyDescent="0.2">
      <c r="A90" s="20" t="s">
        <v>102</v>
      </c>
      <c r="B90">
        <v>10</v>
      </c>
      <c r="C90" s="19">
        <v>0.25</v>
      </c>
    </row>
    <row r="91" spans="1:5" x14ac:dyDescent="0.2">
      <c r="A91" s="20" t="s">
        <v>68</v>
      </c>
      <c r="B91">
        <v>40</v>
      </c>
      <c r="C91" s="19">
        <v>1</v>
      </c>
    </row>
    <row r="96" spans="1:5" x14ac:dyDescent="0.2">
      <c r="E96">
        <v>80</v>
      </c>
    </row>
    <row r="97" spans="5:11" x14ac:dyDescent="0.2">
      <c r="E97">
        <v>30</v>
      </c>
    </row>
    <row r="98" spans="5:11" x14ac:dyDescent="0.2">
      <c r="E98" s="36">
        <f>E97/E96</f>
        <v>0.375</v>
      </c>
    </row>
    <row r="111" spans="5:11" x14ac:dyDescent="0.2">
      <c r="J111" s="15" t="s">
        <v>247</v>
      </c>
      <c r="K111" t="s">
        <v>584</v>
      </c>
    </row>
    <row r="113" spans="1:11" x14ac:dyDescent="0.2">
      <c r="J113" s="15" t="s">
        <v>94</v>
      </c>
      <c r="K113" t="s">
        <v>408</v>
      </c>
    </row>
    <row r="114" spans="1:11" x14ac:dyDescent="0.2">
      <c r="J114" s="20" t="s">
        <v>51</v>
      </c>
      <c r="K114">
        <v>6</v>
      </c>
    </row>
    <row r="115" spans="1:11" x14ac:dyDescent="0.2">
      <c r="J115" s="20" t="s">
        <v>52</v>
      </c>
      <c r="K115">
        <v>25</v>
      </c>
    </row>
    <row r="116" spans="1:11" x14ac:dyDescent="0.2">
      <c r="J116" s="20" t="s">
        <v>53</v>
      </c>
      <c r="K116">
        <v>6</v>
      </c>
    </row>
    <row r="117" spans="1:11" x14ac:dyDescent="0.2">
      <c r="A117" s="21" t="s">
        <v>168</v>
      </c>
      <c r="B117" s="21" t="s">
        <v>169</v>
      </c>
      <c r="C117" s="21" t="s">
        <v>170</v>
      </c>
      <c r="J117" s="20" t="s">
        <v>93</v>
      </c>
      <c r="K117">
        <v>3</v>
      </c>
    </row>
    <row r="118" spans="1:11" x14ac:dyDescent="0.2">
      <c r="A118" s="2" t="s">
        <v>167</v>
      </c>
      <c r="B118" s="20">
        <v>12</v>
      </c>
      <c r="C118" s="27">
        <f>B118/B120</f>
        <v>0.31578947368421051</v>
      </c>
      <c r="J118" s="20" t="s">
        <v>68</v>
      </c>
      <c r="K118">
        <v>40</v>
      </c>
    </row>
    <row r="119" spans="1:11" x14ac:dyDescent="0.2">
      <c r="A119" s="2" t="s">
        <v>166</v>
      </c>
      <c r="B119" s="20">
        <v>26</v>
      </c>
      <c r="C119" s="27">
        <f>B119/B120</f>
        <v>0.68421052631578949</v>
      </c>
    </row>
    <row r="120" spans="1:11" x14ac:dyDescent="0.2">
      <c r="B120" s="33">
        <f>SUM(B118:B119)</f>
        <v>38</v>
      </c>
    </row>
    <row r="122" spans="1:11" x14ac:dyDescent="0.2">
      <c r="J122" s="15" t="s">
        <v>247</v>
      </c>
      <c r="K122" t="s">
        <v>584</v>
      </c>
    </row>
    <row r="124" spans="1:11" x14ac:dyDescent="0.2">
      <c r="J124" s="15" t="s">
        <v>94</v>
      </c>
      <c r="K124" t="s">
        <v>413</v>
      </c>
    </row>
    <row r="125" spans="1:11" x14ac:dyDescent="0.2">
      <c r="J125" s="20" t="s">
        <v>28</v>
      </c>
      <c r="K125">
        <v>38</v>
      </c>
    </row>
    <row r="126" spans="1:11" x14ac:dyDescent="0.2">
      <c r="J126" s="58" t="s">
        <v>51</v>
      </c>
      <c r="K126">
        <v>6</v>
      </c>
    </row>
    <row r="127" spans="1:11" x14ac:dyDescent="0.2">
      <c r="J127" s="58" t="s">
        <v>52</v>
      </c>
      <c r="K127">
        <v>23</v>
      </c>
    </row>
    <row r="128" spans="1:11" x14ac:dyDescent="0.2">
      <c r="J128" s="58" t="s">
        <v>53</v>
      </c>
      <c r="K128">
        <v>6</v>
      </c>
    </row>
    <row r="129" spans="1:11" x14ac:dyDescent="0.2">
      <c r="J129" s="58" t="s">
        <v>93</v>
      </c>
      <c r="K129">
        <v>3</v>
      </c>
    </row>
    <row r="130" spans="1:11" x14ac:dyDescent="0.2">
      <c r="J130" s="20" t="s">
        <v>314</v>
      </c>
      <c r="K130">
        <v>2</v>
      </c>
    </row>
    <row r="131" spans="1:11" x14ac:dyDescent="0.2">
      <c r="J131" s="58" t="s">
        <v>52</v>
      </c>
      <c r="K131">
        <v>2</v>
      </c>
    </row>
    <row r="132" spans="1:11" x14ac:dyDescent="0.2">
      <c r="J132" s="20" t="s">
        <v>68</v>
      </c>
      <c r="K132">
        <v>40</v>
      </c>
    </row>
    <row r="134" spans="1:11" x14ac:dyDescent="0.2">
      <c r="A134" s="15" t="s">
        <v>247</v>
      </c>
      <c r="B134" t="s">
        <v>469</v>
      </c>
      <c r="D134" t="s">
        <v>422</v>
      </c>
      <c r="E134" t="s">
        <v>423</v>
      </c>
    </row>
    <row r="135" spans="1:11" x14ac:dyDescent="0.2">
      <c r="D135" s="60">
        <v>15573</v>
      </c>
      <c r="E135" s="44">
        <v>9357</v>
      </c>
      <c r="F135">
        <v>35</v>
      </c>
      <c r="G135" s="44" t="s">
        <v>263</v>
      </c>
    </row>
    <row r="136" spans="1:11" x14ac:dyDescent="0.2">
      <c r="A136" s="15" t="s">
        <v>94</v>
      </c>
      <c r="B136" t="s">
        <v>262</v>
      </c>
      <c r="C136" s="45" t="s">
        <v>264</v>
      </c>
    </row>
    <row r="137" spans="1:11" x14ac:dyDescent="0.2">
      <c r="A137" s="20" t="s">
        <v>420</v>
      </c>
      <c r="B137">
        <v>42.1</v>
      </c>
      <c r="C137" s="46">
        <v>1.2028571428571428</v>
      </c>
      <c r="D137" s="43">
        <f>C137*$D$135</f>
        <v>18732.094285714287</v>
      </c>
      <c r="E137" s="43">
        <f>+C137*$E$135</f>
        <v>11255.134285714286</v>
      </c>
    </row>
    <row r="138" spans="1:11" x14ac:dyDescent="0.2">
      <c r="A138" s="20" t="s">
        <v>256</v>
      </c>
      <c r="B138">
        <v>58.3</v>
      </c>
      <c r="C138" s="46">
        <v>1.6657142857142857</v>
      </c>
      <c r="D138" s="43">
        <f t="shared" ref="D138:D148" si="0">C138*$D$135</f>
        <v>25940.16857142857</v>
      </c>
      <c r="E138" s="43">
        <f t="shared" ref="E138:E148" si="1">+C138*$E$135</f>
        <v>15586.088571428571</v>
      </c>
    </row>
    <row r="139" spans="1:11" x14ac:dyDescent="0.2">
      <c r="A139" s="20" t="s">
        <v>257</v>
      </c>
      <c r="B139">
        <v>88.999999999999986</v>
      </c>
      <c r="C139" s="46">
        <v>2.5428571428571423</v>
      </c>
      <c r="D139" s="43">
        <f>C139*$D$135</f>
        <v>39599.91428571428</v>
      </c>
      <c r="E139" s="43">
        <f t="shared" si="1"/>
        <v>23793.514285714282</v>
      </c>
    </row>
    <row r="140" spans="1:11" x14ac:dyDescent="0.2">
      <c r="A140" s="20" t="s">
        <v>255</v>
      </c>
      <c r="B140">
        <v>40.700000000000003</v>
      </c>
      <c r="C140" s="46">
        <v>1.162857142857143</v>
      </c>
      <c r="D140" s="43">
        <f t="shared" si="0"/>
        <v>18109.174285714289</v>
      </c>
      <c r="E140" s="43">
        <f t="shared" si="1"/>
        <v>10880.854285714287</v>
      </c>
    </row>
    <row r="141" spans="1:11" x14ac:dyDescent="0.2">
      <c r="A141" s="20" t="s">
        <v>259</v>
      </c>
      <c r="B141">
        <v>77.099999999999994</v>
      </c>
      <c r="C141" s="59">
        <v>2.2028571428571428</v>
      </c>
      <c r="D141" s="43">
        <f t="shared" si="0"/>
        <v>34305.094285714287</v>
      </c>
      <c r="E141" s="43">
        <f t="shared" si="1"/>
        <v>20612.134285714284</v>
      </c>
    </row>
    <row r="142" spans="1:11" x14ac:dyDescent="0.2">
      <c r="A142" s="20" t="s">
        <v>541</v>
      </c>
      <c r="B142">
        <v>44.3</v>
      </c>
      <c r="C142" s="46">
        <v>1.3</v>
      </c>
      <c r="D142" s="43">
        <f t="shared" si="0"/>
        <v>20244.900000000001</v>
      </c>
      <c r="E142" s="43">
        <f t="shared" si="1"/>
        <v>12164.1</v>
      </c>
      <c r="H142" t="s">
        <v>421</v>
      </c>
    </row>
    <row r="143" spans="1:11" x14ac:dyDescent="0.2">
      <c r="A143" s="20" t="s">
        <v>418</v>
      </c>
      <c r="B143">
        <v>58.7</v>
      </c>
      <c r="C143" s="46">
        <v>1.7</v>
      </c>
      <c r="D143" s="43">
        <f t="shared" si="0"/>
        <v>26474.1</v>
      </c>
      <c r="E143" s="43">
        <f t="shared" si="1"/>
        <v>15906.9</v>
      </c>
    </row>
    <row r="144" spans="1:11" x14ac:dyDescent="0.2">
      <c r="A144" s="20" t="s">
        <v>260</v>
      </c>
      <c r="B144">
        <v>13.1</v>
      </c>
      <c r="C144" s="46">
        <v>0.4</v>
      </c>
      <c r="D144" s="43">
        <f t="shared" si="0"/>
        <v>6229.2000000000007</v>
      </c>
      <c r="E144" s="43">
        <f t="shared" si="1"/>
        <v>3742.8</v>
      </c>
      <c r="H144" s="44" t="s">
        <v>264</v>
      </c>
      <c r="I144" s="45" t="s">
        <v>263</v>
      </c>
    </row>
    <row r="145" spans="1:9" x14ac:dyDescent="0.2">
      <c r="A145" s="20" t="s">
        <v>254</v>
      </c>
      <c r="B145">
        <v>68.5</v>
      </c>
      <c r="C145" s="46">
        <v>2</v>
      </c>
      <c r="D145" s="43">
        <f t="shared" si="0"/>
        <v>31146</v>
      </c>
      <c r="E145" s="43">
        <f t="shared" si="1"/>
        <v>18714</v>
      </c>
      <c r="H145" s="33">
        <v>1</v>
      </c>
      <c r="I145">
        <v>35</v>
      </c>
    </row>
    <row r="146" spans="1:9" x14ac:dyDescent="0.2">
      <c r="A146" s="20" t="s">
        <v>416</v>
      </c>
      <c r="B146">
        <v>40.5</v>
      </c>
      <c r="C146" s="46">
        <v>1.2</v>
      </c>
      <c r="D146" s="43">
        <f t="shared" si="0"/>
        <v>18687.599999999999</v>
      </c>
      <c r="E146" s="43">
        <f t="shared" si="1"/>
        <v>11228.4</v>
      </c>
      <c r="H146" s="59">
        <f>H145*I146/I145</f>
        <v>1.2542857142857142</v>
      </c>
      <c r="I146" s="47">
        <f>B148</f>
        <v>43.9</v>
      </c>
    </row>
    <row r="147" spans="1:9" x14ac:dyDescent="0.2">
      <c r="A147" s="20" t="s">
        <v>542</v>
      </c>
      <c r="B147">
        <v>8</v>
      </c>
      <c r="C147" s="46">
        <v>0.2</v>
      </c>
      <c r="D147" s="43">
        <f t="shared" si="0"/>
        <v>3114.6000000000004</v>
      </c>
      <c r="E147" s="43">
        <f t="shared" si="1"/>
        <v>1871.4</v>
      </c>
    </row>
    <row r="148" spans="1:9" x14ac:dyDescent="0.2">
      <c r="A148" s="20" t="s">
        <v>415</v>
      </c>
      <c r="B148">
        <v>43.9</v>
      </c>
      <c r="C148" s="46">
        <v>1.3</v>
      </c>
      <c r="D148" s="43">
        <f t="shared" si="0"/>
        <v>20244.900000000001</v>
      </c>
      <c r="E148" s="43">
        <f t="shared" si="1"/>
        <v>12164.1</v>
      </c>
    </row>
    <row r="149" spans="1:9" x14ac:dyDescent="0.2">
      <c r="A149" s="20" t="s">
        <v>68</v>
      </c>
      <c r="B149">
        <v>584.19999999999993</v>
      </c>
    </row>
  </sheetData>
  <pageMargins left="0.7" right="0.7" top="0.75" bottom="0.75" header="0.3" footer="0.3"/>
  <drawing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28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S7" sqref="S7"/>
    </sheetView>
  </sheetViews>
  <sheetFormatPr baseColWidth="10" defaultRowHeight="12.75" x14ac:dyDescent="0.2"/>
  <cols>
    <col min="1" max="1" width="10.42578125" style="28" bestFit="1" customWidth="1"/>
    <col min="2" max="2" width="10.140625" customWidth="1"/>
    <col min="3" max="3" width="49.42578125" customWidth="1"/>
    <col min="4" max="4" width="12.42578125" hidden="1" customWidth="1"/>
    <col min="5" max="5" width="9.42578125" hidden="1" customWidth="1"/>
    <col min="6" max="6" width="20" style="28" hidden="1" customWidth="1"/>
    <col min="7" max="7" width="22.42578125" style="28" hidden="1" customWidth="1"/>
    <col min="8" max="8" width="16.140625" hidden="1" customWidth="1"/>
    <col min="9" max="9" width="23.140625" hidden="1" customWidth="1"/>
    <col min="10" max="10" width="28.140625" hidden="1" customWidth="1"/>
    <col min="11" max="11" width="40.28515625" customWidth="1"/>
    <col min="12" max="12" width="31.42578125" hidden="1" customWidth="1"/>
    <col min="13" max="13" width="13" customWidth="1"/>
    <col min="14" max="14" width="11.85546875" bestFit="1" customWidth="1"/>
    <col min="15" max="15" width="7.7109375" bestFit="1" customWidth="1"/>
    <col min="16" max="16" width="14.42578125" bestFit="1" customWidth="1"/>
    <col min="17" max="17" width="9.5703125" bestFit="1" customWidth="1"/>
    <col min="18" max="18" width="14.140625" bestFit="1" customWidth="1"/>
    <col min="19" max="19" width="15.85546875" bestFit="1" customWidth="1"/>
    <col min="20" max="20" width="11.5703125" bestFit="1" customWidth="1"/>
    <col min="21" max="21" width="10" bestFit="1" customWidth="1"/>
    <col min="22" max="22" width="17.28515625" bestFit="1" customWidth="1"/>
    <col min="23" max="23" width="18.7109375" bestFit="1" customWidth="1"/>
    <col min="24" max="24" width="25" bestFit="1" customWidth="1"/>
    <col min="25" max="25" width="7.7109375" bestFit="1" customWidth="1"/>
    <col min="26" max="26" width="21.7109375" bestFit="1" customWidth="1"/>
    <col min="27" max="27" width="13.85546875" bestFit="1" customWidth="1"/>
    <col min="28" max="28" width="7.7109375" bestFit="1" customWidth="1"/>
    <col min="29" max="29" width="18" bestFit="1" customWidth="1"/>
    <col min="30" max="30" width="12.5703125" bestFit="1" customWidth="1"/>
    <col min="31" max="31" width="14.7109375" bestFit="1" customWidth="1"/>
    <col min="32" max="32" width="7.7109375" bestFit="1" customWidth="1"/>
    <col min="33" max="33" width="26" bestFit="1" customWidth="1"/>
    <col min="34" max="34" width="7.7109375" bestFit="1" customWidth="1"/>
    <col min="35" max="35" width="14.42578125" bestFit="1" customWidth="1"/>
    <col min="36" max="36" width="17.5703125" bestFit="1" customWidth="1"/>
    <col min="37" max="37" width="19.140625" bestFit="1" customWidth="1"/>
    <col min="38" max="38" width="30.42578125" bestFit="1" customWidth="1"/>
    <col min="39" max="39" width="15.85546875" customWidth="1"/>
  </cols>
  <sheetData>
    <row r="1" spans="1:39" x14ac:dyDescent="0.2">
      <c r="A1" s="48" t="s">
        <v>3</v>
      </c>
      <c r="B1" s="49" t="s">
        <v>4</v>
      </c>
      <c r="C1" s="50" t="s">
        <v>12</v>
      </c>
      <c r="D1" s="52" t="s">
        <v>16</v>
      </c>
      <c r="E1" s="49" t="s">
        <v>2</v>
      </c>
      <c r="F1" s="51" t="s">
        <v>23</v>
      </c>
      <c r="G1" s="51" t="s">
        <v>27</v>
      </c>
      <c r="H1" s="49" t="s">
        <v>1</v>
      </c>
      <c r="I1" s="49" t="s">
        <v>19</v>
      </c>
      <c r="J1" s="49" t="s">
        <v>22</v>
      </c>
      <c r="K1" s="49" t="s">
        <v>15</v>
      </c>
      <c r="L1" s="49" t="s">
        <v>43</v>
      </c>
      <c r="M1" s="50" t="s">
        <v>17</v>
      </c>
      <c r="N1" s="61" t="s">
        <v>62</v>
      </c>
      <c r="O1" s="61" t="s">
        <v>61</v>
      </c>
      <c r="P1" s="61" t="s">
        <v>56</v>
      </c>
      <c r="Q1" s="61" t="s">
        <v>66</v>
      </c>
      <c r="R1" s="62" t="s">
        <v>57</v>
      </c>
      <c r="S1" s="63" t="s">
        <v>60</v>
      </c>
      <c r="T1" s="61" t="s">
        <v>59</v>
      </c>
      <c r="U1" s="61" t="s">
        <v>79</v>
      </c>
      <c r="V1" s="61" t="s">
        <v>58</v>
      </c>
      <c r="W1" s="61" t="s">
        <v>80</v>
      </c>
      <c r="X1" s="61" t="s">
        <v>63</v>
      </c>
      <c r="Y1" s="61" t="s">
        <v>64</v>
      </c>
      <c r="Z1" s="61" t="s">
        <v>65</v>
      </c>
      <c r="AA1" s="61" t="s">
        <v>67</v>
      </c>
      <c r="AB1" s="61" t="s">
        <v>81</v>
      </c>
      <c r="AC1" s="61" t="s">
        <v>82</v>
      </c>
      <c r="AD1" s="61" t="s">
        <v>83</v>
      </c>
      <c r="AE1" s="61" t="s">
        <v>84</v>
      </c>
      <c r="AF1" s="61" t="s">
        <v>85</v>
      </c>
      <c r="AG1" s="61" t="s">
        <v>86</v>
      </c>
      <c r="AH1" s="61" t="s">
        <v>87</v>
      </c>
      <c r="AI1" s="61" t="s">
        <v>88</v>
      </c>
      <c r="AJ1" s="61" t="s">
        <v>89</v>
      </c>
      <c r="AK1" s="61" t="s">
        <v>90</v>
      </c>
      <c r="AL1" s="61" t="s">
        <v>91</v>
      </c>
      <c r="AM1" s="64" t="s">
        <v>424</v>
      </c>
    </row>
    <row r="2" spans="1:39" x14ac:dyDescent="0.2">
      <c r="A2" s="75">
        <v>45413</v>
      </c>
      <c r="B2" s="65">
        <v>132561</v>
      </c>
      <c r="C2" s="81" t="s">
        <v>643</v>
      </c>
      <c r="D2" s="76">
        <v>1002909</v>
      </c>
      <c r="E2" s="76" t="s">
        <v>18</v>
      </c>
      <c r="F2" s="75">
        <v>21844</v>
      </c>
      <c r="G2" s="75">
        <v>45411</v>
      </c>
      <c r="H2" s="76" t="s">
        <v>8</v>
      </c>
      <c r="I2" s="76" t="s">
        <v>28</v>
      </c>
      <c r="J2" s="76" t="s">
        <v>30</v>
      </c>
      <c r="K2" s="76" t="s">
        <v>52</v>
      </c>
      <c r="L2" s="53" t="s">
        <v>0</v>
      </c>
      <c r="M2" s="53"/>
      <c r="N2" s="53">
        <v>471281</v>
      </c>
      <c r="O2" s="53"/>
      <c r="P2" s="53">
        <v>718400</v>
      </c>
      <c r="Q2" s="53"/>
      <c r="R2" s="53">
        <v>137643</v>
      </c>
      <c r="S2" s="53">
        <v>221524</v>
      </c>
      <c r="T2" s="53"/>
      <c r="U2" s="53"/>
      <c r="V2" s="53"/>
      <c r="W2" s="53">
        <v>66095</v>
      </c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>
        <f>SUM(APOGEO4[[#This Row],[Cofre o ataud]:[Inhumacion Cadaver Lote Particular]])</f>
        <v>1614943</v>
      </c>
    </row>
    <row r="3" spans="1:39" x14ac:dyDescent="0.2">
      <c r="A3" s="75">
        <v>45420</v>
      </c>
      <c r="B3" s="65">
        <v>132618</v>
      </c>
      <c r="C3" s="81" t="s">
        <v>644</v>
      </c>
      <c r="D3" s="76">
        <v>13665183</v>
      </c>
      <c r="E3" s="76" t="s">
        <v>14</v>
      </c>
      <c r="F3" s="75">
        <v>28066</v>
      </c>
      <c r="G3" s="75">
        <v>45419.354166666664</v>
      </c>
      <c r="H3" s="76" t="s">
        <v>6</v>
      </c>
      <c r="I3" s="76" t="s">
        <v>28</v>
      </c>
      <c r="J3" s="76" t="s">
        <v>30</v>
      </c>
      <c r="K3" s="76" t="s">
        <v>51</v>
      </c>
      <c r="L3" s="53" t="s">
        <v>0</v>
      </c>
      <c r="M3" s="53"/>
      <c r="N3" s="53"/>
      <c r="O3" s="53"/>
      <c r="P3" s="53"/>
      <c r="Q3" s="53">
        <v>694300</v>
      </c>
      <c r="R3" s="53">
        <v>137643</v>
      </c>
      <c r="S3" s="53">
        <v>221524</v>
      </c>
      <c r="T3" s="53"/>
      <c r="U3" s="53"/>
      <c r="V3" s="53"/>
      <c r="W3" s="53">
        <v>66095</v>
      </c>
      <c r="X3" s="53"/>
      <c r="Y3" s="53"/>
      <c r="Z3" s="53"/>
      <c r="AA3" s="53">
        <v>44756</v>
      </c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>
        <f>SUM(APOGEO4[[#This Row],[Cofre o ataud]:[Inhumacion Cadaver Lote Particular]])</f>
        <v>1164318</v>
      </c>
    </row>
    <row r="4" spans="1:39" x14ac:dyDescent="0.2">
      <c r="A4" s="75">
        <v>45420</v>
      </c>
      <c r="B4" s="65">
        <v>316349</v>
      </c>
      <c r="C4" s="81" t="s">
        <v>645</v>
      </c>
      <c r="D4" s="76">
        <v>53009023</v>
      </c>
      <c r="E4" s="76" t="s">
        <v>14</v>
      </c>
      <c r="F4" s="75">
        <v>30148</v>
      </c>
      <c r="G4" s="75">
        <v>45419.548611111109</v>
      </c>
      <c r="H4" s="76" t="s">
        <v>20</v>
      </c>
      <c r="I4" s="76" t="s">
        <v>28</v>
      </c>
      <c r="J4" s="76" t="s">
        <v>30</v>
      </c>
      <c r="K4" s="76" t="s">
        <v>51</v>
      </c>
      <c r="L4" s="53" t="s">
        <v>0</v>
      </c>
      <c r="M4" s="53"/>
      <c r="N4" s="53"/>
      <c r="O4" s="53"/>
      <c r="P4" s="53"/>
      <c r="Q4" s="53">
        <v>694300</v>
      </c>
      <c r="R4" s="53">
        <v>137643</v>
      </c>
      <c r="S4" s="53">
        <v>221524</v>
      </c>
      <c r="T4" s="53"/>
      <c r="U4" s="53"/>
      <c r="V4" s="53"/>
      <c r="W4" s="53">
        <v>66095</v>
      </c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>
        <f>SUM(APOGEO4[[#This Row],[Cofre o ataud]:[Inhumacion Cadaver Lote Particular]])</f>
        <v>1119562</v>
      </c>
    </row>
    <row r="5" spans="1:39" x14ac:dyDescent="0.2">
      <c r="A5" s="75">
        <v>45414</v>
      </c>
      <c r="B5" s="82">
        <v>132575</v>
      </c>
      <c r="C5" s="81" t="s">
        <v>646</v>
      </c>
      <c r="D5" s="76">
        <v>24044110951629</v>
      </c>
      <c r="E5" s="76" t="s">
        <v>18</v>
      </c>
      <c r="F5" s="75">
        <v>45410</v>
      </c>
      <c r="G5" s="75">
        <v>45413.263888888891</v>
      </c>
      <c r="H5" s="76"/>
      <c r="I5" s="76" t="s">
        <v>28</v>
      </c>
      <c r="J5" s="76" t="s">
        <v>30</v>
      </c>
      <c r="K5" s="76" t="s">
        <v>53</v>
      </c>
      <c r="L5" s="53" t="s">
        <v>0</v>
      </c>
      <c r="M5" s="53"/>
      <c r="N5" s="53"/>
      <c r="O5" s="53"/>
      <c r="P5" s="53"/>
      <c r="Q5" s="53">
        <v>363500</v>
      </c>
      <c r="R5" s="53">
        <v>137643</v>
      </c>
      <c r="S5" s="53">
        <v>202244</v>
      </c>
      <c r="T5" s="53"/>
      <c r="U5" s="53"/>
      <c r="V5" s="53"/>
      <c r="W5" s="53">
        <v>66095</v>
      </c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>
        <f>SUM(APOGEO4[[#This Row],[Cofre o ataud]:[Inhumacion Cadaver Lote Particular]])</f>
        <v>769482</v>
      </c>
    </row>
    <row r="6" spans="1:39" x14ac:dyDescent="0.2">
      <c r="A6" s="75">
        <v>45414</v>
      </c>
      <c r="B6" s="65">
        <v>132573</v>
      </c>
      <c r="C6" s="81" t="s">
        <v>647</v>
      </c>
      <c r="D6" s="76">
        <v>1206229277</v>
      </c>
      <c r="E6" s="76" t="s">
        <v>14</v>
      </c>
      <c r="F6" s="75">
        <v>45091</v>
      </c>
      <c r="G6" s="75">
        <v>45413.104166666664</v>
      </c>
      <c r="H6" s="76"/>
      <c r="I6" s="76" t="s">
        <v>28</v>
      </c>
      <c r="J6" s="76" t="s">
        <v>30</v>
      </c>
      <c r="K6" s="76" t="s">
        <v>93</v>
      </c>
      <c r="L6" s="53" t="s">
        <v>0</v>
      </c>
      <c r="M6" s="53"/>
      <c r="N6" s="53">
        <v>327360</v>
      </c>
      <c r="O6" s="53"/>
      <c r="P6" s="53">
        <v>390000</v>
      </c>
      <c r="Q6" s="53"/>
      <c r="R6" s="53">
        <v>137643</v>
      </c>
      <c r="S6" s="53">
        <v>202244</v>
      </c>
      <c r="T6" s="53"/>
      <c r="U6" s="53"/>
      <c r="V6" s="53"/>
      <c r="W6" s="53">
        <v>66095</v>
      </c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>
        <f>SUM(APOGEO4[[#This Row],[Cofre o ataud]:[Inhumacion Cadaver Lote Particular]])</f>
        <v>1123342</v>
      </c>
    </row>
    <row r="7" spans="1:39" x14ac:dyDescent="0.2">
      <c r="A7" s="75">
        <v>45415</v>
      </c>
      <c r="B7" s="82">
        <v>132583</v>
      </c>
      <c r="C7" s="81" t="s">
        <v>648</v>
      </c>
      <c r="D7" s="76">
        <v>30182635</v>
      </c>
      <c r="E7" s="76" t="s">
        <v>18</v>
      </c>
      <c r="F7" s="75">
        <v>37592</v>
      </c>
      <c r="G7" s="75">
        <v>45359</v>
      </c>
      <c r="H7" s="76" t="s">
        <v>11</v>
      </c>
      <c r="I7" s="76" t="s">
        <v>28</v>
      </c>
      <c r="J7" s="76" t="s">
        <v>315</v>
      </c>
      <c r="K7" s="76" t="s">
        <v>52</v>
      </c>
      <c r="L7" s="53" t="s">
        <v>0</v>
      </c>
      <c r="M7" s="53"/>
      <c r="N7" s="53">
        <v>471281</v>
      </c>
      <c r="O7" s="53"/>
      <c r="P7" s="53">
        <v>718400</v>
      </c>
      <c r="Q7" s="53"/>
      <c r="R7" s="53">
        <v>137643</v>
      </c>
      <c r="S7" s="53">
        <v>221524</v>
      </c>
      <c r="T7" s="53"/>
      <c r="U7" s="53"/>
      <c r="V7" s="53"/>
      <c r="W7" s="53">
        <v>66095</v>
      </c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>
        <f>SUM(APOGEO4[[#This Row],[Cofre o ataud]:[Inhumacion Cadaver Lote Particular]])</f>
        <v>1614943</v>
      </c>
    </row>
    <row r="8" spans="1:39" x14ac:dyDescent="0.2">
      <c r="A8" s="75">
        <v>45426</v>
      </c>
      <c r="B8" s="65">
        <v>132660</v>
      </c>
      <c r="C8" s="81" t="s">
        <v>649</v>
      </c>
      <c r="D8" s="76">
        <v>18607147</v>
      </c>
      <c r="E8" s="76" t="s">
        <v>18</v>
      </c>
      <c r="F8" s="75">
        <v>27638</v>
      </c>
      <c r="G8" s="75">
        <v>45425.311111111114</v>
      </c>
      <c r="H8" s="76"/>
      <c r="I8" s="76" t="s">
        <v>28</v>
      </c>
      <c r="J8" s="76" t="s">
        <v>315</v>
      </c>
      <c r="K8" s="76" t="s">
        <v>51</v>
      </c>
      <c r="L8" s="53" t="s">
        <v>0</v>
      </c>
      <c r="M8" s="53"/>
      <c r="N8" s="53"/>
      <c r="O8" s="53"/>
      <c r="P8" s="53"/>
      <c r="Q8" s="53">
        <v>694300</v>
      </c>
      <c r="R8" s="53">
        <v>137643</v>
      </c>
      <c r="S8" s="53">
        <v>221524</v>
      </c>
      <c r="T8" s="53"/>
      <c r="U8" s="53"/>
      <c r="V8" s="53"/>
      <c r="W8" s="53">
        <v>66095</v>
      </c>
      <c r="X8" s="53"/>
      <c r="Y8" s="53"/>
      <c r="Z8" s="53"/>
      <c r="AA8" s="53">
        <v>44756</v>
      </c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>
        <f>SUM(APOGEO4[[#This Row],[Cofre o ataud]:[Inhumacion Cadaver Lote Particular]])</f>
        <v>1164318</v>
      </c>
    </row>
    <row r="9" spans="1:39" x14ac:dyDescent="0.2">
      <c r="A9" s="75">
        <v>45426</v>
      </c>
      <c r="B9" s="65">
        <v>132670</v>
      </c>
      <c r="C9" s="81" t="s">
        <v>650</v>
      </c>
      <c r="D9" s="76">
        <v>4102456</v>
      </c>
      <c r="E9" s="76" t="s">
        <v>18</v>
      </c>
      <c r="F9" s="75">
        <v>16882</v>
      </c>
      <c r="G9" s="75">
        <v>45426.229166666664</v>
      </c>
      <c r="H9" s="76" t="s">
        <v>21</v>
      </c>
      <c r="I9" s="76" t="s">
        <v>28</v>
      </c>
      <c r="J9" s="76" t="s">
        <v>30</v>
      </c>
      <c r="K9" s="76" t="s">
        <v>52</v>
      </c>
      <c r="L9" s="53" t="s">
        <v>0</v>
      </c>
      <c r="M9" s="53"/>
      <c r="N9" s="53">
        <v>471281</v>
      </c>
      <c r="O9" s="53"/>
      <c r="P9" s="53">
        <v>718400</v>
      </c>
      <c r="Q9" s="53"/>
      <c r="R9" s="53">
        <v>137643</v>
      </c>
      <c r="S9" s="53">
        <v>221524</v>
      </c>
      <c r="T9" s="53"/>
      <c r="U9" s="53"/>
      <c r="V9" s="53"/>
      <c r="W9" s="53">
        <v>66095</v>
      </c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>
        <f>SUM(APOGEO4[[#This Row],[Cofre o ataud]:[Inhumacion Cadaver Lote Particular]])</f>
        <v>1614943</v>
      </c>
    </row>
    <row r="10" spans="1:39" x14ac:dyDescent="0.2">
      <c r="A10" s="75">
        <v>45427</v>
      </c>
      <c r="B10" s="65">
        <v>132677</v>
      </c>
      <c r="C10" s="81" t="s">
        <v>651</v>
      </c>
      <c r="D10" s="76">
        <v>16711358</v>
      </c>
      <c r="E10" s="76" t="s">
        <v>18</v>
      </c>
      <c r="F10" s="75">
        <v>23854</v>
      </c>
      <c r="G10" s="75">
        <v>45424</v>
      </c>
      <c r="H10" s="76" t="s">
        <v>6</v>
      </c>
      <c r="I10" s="76" t="s">
        <v>28</v>
      </c>
      <c r="J10" s="76" t="s">
        <v>30</v>
      </c>
      <c r="K10" s="76" t="s">
        <v>52</v>
      </c>
      <c r="L10" s="53" t="s">
        <v>0</v>
      </c>
      <c r="M10" s="53"/>
      <c r="N10" s="53">
        <v>471281</v>
      </c>
      <c r="O10" s="53"/>
      <c r="P10" s="53">
        <v>718400</v>
      </c>
      <c r="Q10" s="53"/>
      <c r="R10" s="53">
        <v>137643</v>
      </c>
      <c r="S10" s="53">
        <v>221524</v>
      </c>
      <c r="T10" s="53"/>
      <c r="U10" s="53"/>
      <c r="V10" s="53"/>
      <c r="W10" s="53">
        <v>66095</v>
      </c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>
        <f>SUM(APOGEO4[[#This Row],[Cofre o ataud]:[Inhumacion Cadaver Lote Particular]])</f>
        <v>1614943</v>
      </c>
    </row>
    <row r="11" spans="1:39" x14ac:dyDescent="0.2">
      <c r="A11" s="75">
        <v>45428</v>
      </c>
      <c r="B11" s="65">
        <v>316419</v>
      </c>
      <c r="C11" s="81" t="s">
        <v>652</v>
      </c>
      <c r="D11" s="76">
        <v>21064402</v>
      </c>
      <c r="E11" s="76" t="s">
        <v>18</v>
      </c>
      <c r="F11" s="75">
        <v>33756</v>
      </c>
      <c r="G11" s="75">
        <v>45424</v>
      </c>
      <c r="H11" s="76" t="s">
        <v>6</v>
      </c>
      <c r="I11" s="76" t="s">
        <v>28</v>
      </c>
      <c r="J11" s="76" t="s">
        <v>30</v>
      </c>
      <c r="K11" s="76" t="s">
        <v>52</v>
      </c>
      <c r="L11" s="53" t="s">
        <v>0</v>
      </c>
      <c r="M11" s="53"/>
      <c r="N11" s="53">
        <v>471281</v>
      </c>
      <c r="O11" s="53"/>
      <c r="P11" s="53">
        <v>718400</v>
      </c>
      <c r="Q11" s="53"/>
      <c r="R11" s="53">
        <v>137643</v>
      </c>
      <c r="S11" s="53">
        <v>221524</v>
      </c>
      <c r="T11" s="53"/>
      <c r="U11" s="53"/>
      <c r="V11" s="53"/>
      <c r="W11" s="53">
        <v>66095</v>
      </c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>
        <f>SUM(APOGEO4[[#This Row],[Cofre o ataud]:[Inhumacion Cadaver Lote Particular]])</f>
        <v>1614943</v>
      </c>
    </row>
    <row r="12" spans="1:39" x14ac:dyDescent="0.2">
      <c r="A12" s="75">
        <v>45429</v>
      </c>
      <c r="B12" s="65">
        <v>132690</v>
      </c>
      <c r="C12" s="81" t="s">
        <v>653</v>
      </c>
      <c r="D12" s="76">
        <v>19118853</v>
      </c>
      <c r="E12" s="76" t="s">
        <v>18</v>
      </c>
      <c r="F12" s="75">
        <v>18264</v>
      </c>
      <c r="G12" s="75">
        <v>45428.486111111109</v>
      </c>
      <c r="H12" s="76" t="s">
        <v>9</v>
      </c>
      <c r="I12" s="76" t="s">
        <v>28</v>
      </c>
      <c r="J12" s="76" t="s">
        <v>30</v>
      </c>
      <c r="K12" s="76" t="s">
        <v>52</v>
      </c>
      <c r="L12" s="53" t="s">
        <v>0</v>
      </c>
      <c r="M12" s="53"/>
      <c r="N12" s="53">
        <v>471281</v>
      </c>
      <c r="O12" s="53"/>
      <c r="P12" s="53">
        <v>718400</v>
      </c>
      <c r="Q12" s="53"/>
      <c r="R12" s="53">
        <v>137643</v>
      </c>
      <c r="S12" s="53">
        <v>221524</v>
      </c>
      <c r="T12" s="53"/>
      <c r="U12" s="53"/>
      <c r="V12" s="53"/>
      <c r="W12" s="53">
        <v>66095</v>
      </c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>
        <f>SUM(APOGEO4[[#This Row],[Cofre o ataud]:[Inhumacion Cadaver Lote Particular]])</f>
        <v>1614943</v>
      </c>
    </row>
    <row r="13" spans="1:39" x14ac:dyDescent="0.2">
      <c r="A13" s="75">
        <v>45432</v>
      </c>
      <c r="B13" s="65">
        <v>316441</v>
      </c>
      <c r="C13" s="81" t="s">
        <v>654</v>
      </c>
      <c r="D13" s="76">
        <v>1023920941</v>
      </c>
      <c r="E13" s="76" t="s">
        <v>18</v>
      </c>
      <c r="F13" s="75">
        <v>33907</v>
      </c>
      <c r="G13" s="75">
        <v>45425</v>
      </c>
      <c r="H13" s="76"/>
      <c r="I13" s="76" t="s">
        <v>28</v>
      </c>
      <c r="J13" s="76" t="s">
        <v>30</v>
      </c>
      <c r="K13" s="76" t="s">
        <v>52</v>
      </c>
      <c r="L13" s="53" t="s">
        <v>0</v>
      </c>
      <c r="M13" s="53"/>
      <c r="N13" s="53">
        <v>471281</v>
      </c>
      <c r="O13" s="53"/>
      <c r="P13" s="53">
        <v>718400</v>
      </c>
      <c r="Q13" s="53"/>
      <c r="R13" s="53">
        <v>137643</v>
      </c>
      <c r="S13" s="53">
        <v>221524</v>
      </c>
      <c r="T13" s="53"/>
      <c r="U13" s="53"/>
      <c r="V13" s="53"/>
      <c r="W13" s="53">
        <v>66095</v>
      </c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>
        <f>SUM(APOGEO4[[#This Row],[Cofre o ataud]:[Inhumacion Cadaver Lote Particular]])</f>
        <v>1614943</v>
      </c>
    </row>
    <row r="14" spans="1:39" x14ac:dyDescent="0.2">
      <c r="A14" s="75">
        <v>45433</v>
      </c>
      <c r="B14" s="65">
        <v>316450</v>
      </c>
      <c r="C14" s="81" t="s">
        <v>655</v>
      </c>
      <c r="D14" s="76">
        <v>52438218</v>
      </c>
      <c r="E14" s="76" t="s">
        <v>14</v>
      </c>
      <c r="F14" s="75">
        <v>24039</v>
      </c>
      <c r="G14" s="75">
        <v>45430</v>
      </c>
      <c r="H14" s="76" t="s">
        <v>6</v>
      </c>
      <c r="I14" s="76" t="s">
        <v>28</v>
      </c>
      <c r="J14" s="76" t="s">
        <v>33</v>
      </c>
      <c r="K14" s="76" t="s">
        <v>52</v>
      </c>
      <c r="L14" s="53" t="s">
        <v>0</v>
      </c>
      <c r="M14" s="53"/>
      <c r="N14" s="53">
        <v>471281</v>
      </c>
      <c r="O14" s="53">
        <v>391050</v>
      </c>
      <c r="P14" s="53">
        <v>718400</v>
      </c>
      <c r="Q14" s="53"/>
      <c r="R14" s="53">
        <v>137643</v>
      </c>
      <c r="S14" s="53">
        <v>221524</v>
      </c>
      <c r="T14" s="53"/>
      <c r="U14" s="53"/>
      <c r="V14" s="53"/>
      <c r="W14" s="53">
        <v>66095</v>
      </c>
      <c r="X14" s="53">
        <v>206715</v>
      </c>
      <c r="Y14" s="53"/>
      <c r="Z14" s="53">
        <v>97714</v>
      </c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>
        <f>SUM(APOGEO4[[#This Row],[Cofre o ataud]:[Inhumacion Cadaver Lote Particular]])</f>
        <v>2310422</v>
      </c>
    </row>
    <row r="15" spans="1:39" x14ac:dyDescent="0.2">
      <c r="A15" s="75">
        <v>45434</v>
      </c>
      <c r="B15" s="65">
        <v>316457</v>
      </c>
      <c r="C15" s="81" t="s">
        <v>656</v>
      </c>
      <c r="D15" s="76">
        <v>66713565</v>
      </c>
      <c r="E15" s="76" t="s">
        <v>14</v>
      </c>
      <c r="F15" s="75">
        <v>25108</v>
      </c>
      <c r="G15" s="75">
        <v>45433.739583333336</v>
      </c>
      <c r="H15" s="76"/>
      <c r="I15" s="76" t="s">
        <v>28</v>
      </c>
      <c r="J15" s="76" t="s">
        <v>30</v>
      </c>
      <c r="K15" s="76" t="s">
        <v>51</v>
      </c>
      <c r="L15" s="53" t="s">
        <v>0</v>
      </c>
      <c r="M15" s="53"/>
      <c r="N15" s="53"/>
      <c r="O15" s="53"/>
      <c r="P15" s="53"/>
      <c r="Q15" s="53">
        <v>694300</v>
      </c>
      <c r="R15" s="53">
        <v>137643</v>
      </c>
      <c r="S15" s="53">
        <v>221524</v>
      </c>
      <c r="T15" s="53"/>
      <c r="U15" s="53"/>
      <c r="V15" s="53"/>
      <c r="W15" s="53">
        <v>66095</v>
      </c>
      <c r="X15" s="53"/>
      <c r="Y15" s="53"/>
      <c r="Z15" s="53"/>
      <c r="AA15" s="53">
        <v>44756</v>
      </c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>
        <f>SUM(APOGEO4[[#This Row],[Cofre o ataud]:[Inhumacion Cadaver Lote Particular]])</f>
        <v>1164318</v>
      </c>
    </row>
    <row r="16" spans="1:39" x14ac:dyDescent="0.2">
      <c r="A16" s="75">
        <v>45434</v>
      </c>
      <c r="B16" s="65">
        <v>132738</v>
      </c>
      <c r="C16" s="81" t="s">
        <v>657</v>
      </c>
      <c r="D16" s="76">
        <v>79814422</v>
      </c>
      <c r="E16" s="76" t="s">
        <v>18</v>
      </c>
      <c r="F16" s="75">
        <v>28677</v>
      </c>
      <c r="G16" s="75">
        <v>45430</v>
      </c>
      <c r="H16" s="76" t="s">
        <v>13</v>
      </c>
      <c r="I16" s="76" t="s">
        <v>28</v>
      </c>
      <c r="J16" s="76" t="s">
        <v>30</v>
      </c>
      <c r="K16" s="76" t="s">
        <v>52</v>
      </c>
      <c r="L16" s="53" t="s">
        <v>0</v>
      </c>
      <c r="M16" s="53"/>
      <c r="N16" s="53">
        <v>471281</v>
      </c>
      <c r="O16" s="53"/>
      <c r="P16" s="53">
        <v>718400</v>
      </c>
      <c r="Q16" s="53"/>
      <c r="R16" s="53">
        <v>137643</v>
      </c>
      <c r="S16" s="53">
        <v>221524</v>
      </c>
      <c r="T16" s="53"/>
      <c r="U16" s="53"/>
      <c r="V16" s="53"/>
      <c r="W16" s="53">
        <v>66095</v>
      </c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>
        <f>SUM(APOGEO4[[#This Row],[Cofre o ataud]:[Inhumacion Cadaver Lote Particular]])</f>
        <v>1614943</v>
      </c>
    </row>
    <row r="17" spans="1:39" x14ac:dyDescent="0.2">
      <c r="A17" s="75">
        <v>45436</v>
      </c>
      <c r="B17" s="65">
        <v>132759</v>
      </c>
      <c r="C17" s="81" t="s">
        <v>658</v>
      </c>
      <c r="D17" s="76"/>
      <c r="E17" s="76" t="s">
        <v>14</v>
      </c>
      <c r="F17" s="75">
        <v>45431</v>
      </c>
      <c r="G17" s="75">
        <v>45431.323611111111</v>
      </c>
      <c r="H17" s="76"/>
      <c r="I17" s="76" t="s">
        <v>28</v>
      </c>
      <c r="J17" s="76" t="s">
        <v>30</v>
      </c>
      <c r="K17" s="76" t="s">
        <v>53</v>
      </c>
      <c r="L17" s="53" t="s">
        <v>0</v>
      </c>
      <c r="M17" s="53"/>
      <c r="N17" s="53">
        <v>184929</v>
      </c>
      <c r="O17" s="53"/>
      <c r="P17" s="53"/>
      <c r="Q17" s="53">
        <v>363500</v>
      </c>
      <c r="R17" s="53">
        <v>137643</v>
      </c>
      <c r="S17" s="53">
        <v>202244</v>
      </c>
      <c r="T17" s="53"/>
      <c r="U17" s="53"/>
      <c r="V17" s="53"/>
      <c r="W17" s="53">
        <v>66095</v>
      </c>
      <c r="X17" s="53"/>
      <c r="Y17" s="53"/>
      <c r="Z17" s="53"/>
      <c r="AA17" s="53">
        <v>48980</v>
      </c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>
        <f>SUM(APOGEO4[[#This Row],[Cofre o ataud]:[Inhumacion Cadaver Lote Particular]])</f>
        <v>1003391</v>
      </c>
    </row>
    <row r="18" spans="1:39" x14ac:dyDescent="0.2">
      <c r="A18" s="75">
        <v>45436</v>
      </c>
      <c r="B18" s="65">
        <v>132760</v>
      </c>
      <c r="C18" s="81" t="s">
        <v>697</v>
      </c>
      <c r="D18" s="76"/>
      <c r="E18" s="76" t="s">
        <v>14</v>
      </c>
      <c r="F18" s="75">
        <v>45431</v>
      </c>
      <c r="G18" s="75">
        <v>45431.347222222219</v>
      </c>
      <c r="H18" s="76"/>
      <c r="I18" s="76" t="s">
        <v>28</v>
      </c>
      <c r="J18" s="76" t="s">
        <v>30</v>
      </c>
      <c r="K18" s="76" t="s">
        <v>53</v>
      </c>
      <c r="L18" s="53" t="s">
        <v>0</v>
      </c>
      <c r="M18" s="53"/>
      <c r="N18" s="53">
        <v>184929</v>
      </c>
      <c r="O18" s="53"/>
      <c r="P18" s="53"/>
      <c r="Q18" s="53">
        <v>363500</v>
      </c>
      <c r="R18" s="53"/>
      <c r="S18" s="53">
        <v>202244</v>
      </c>
      <c r="T18" s="53"/>
      <c r="U18" s="53"/>
      <c r="V18" s="53"/>
      <c r="W18" s="53">
        <v>66095</v>
      </c>
      <c r="X18" s="53"/>
      <c r="Y18" s="53"/>
      <c r="Z18" s="53"/>
      <c r="AA18" s="53">
        <v>48980</v>
      </c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>
        <f>SUM(APOGEO4[[#This Row],[Cofre o ataud]:[Inhumacion Cadaver Lote Particular]])</f>
        <v>865748</v>
      </c>
    </row>
    <row r="19" spans="1:39" x14ac:dyDescent="0.2">
      <c r="A19" s="75">
        <v>45439</v>
      </c>
      <c r="B19" s="65">
        <v>316484</v>
      </c>
      <c r="C19" s="81" t="s">
        <v>659</v>
      </c>
      <c r="D19" s="76">
        <v>6362225</v>
      </c>
      <c r="E19" s="76" t="s">
        <v>14</v>
      </c>
      <c r="F19" s="75">
        <v>36441</v>
      </c>
      <c r="G19" s="75">
        <v>45436</v>
      </c>
      <c r="H19" s="76" t="s">
        <v>5</v>
      </c>
      <c r="I19" s="76" t="s">
        <v>28</v>
      </c>
      <c r="J19" s="76" t="s">
        <v>30</v>
      </c>
      <c r="K19" s="76" t="s">
        <v>52</v>
      </c>
      <c r="L19" s="53" t="s">
        <v>0</v>
      </c>
      <c r="M19" s="53"/>
      <c r="N19" s="53">
        <v>471281</v>
      </c>
      <c r="O19" s="53"/>
      <c r="P19" s="53">
        <v>718400</v>
      </c>
      <c r="Q19" s="53"/>
      <c r="R19" s="53">
        <v>137643</v>
      </c>
      <c r="S19" s="53">
        <v>221524</v>
      </c>
      <c r="T19" s="53"/>
      <c r="U19" s="53"/>
      <c r="V19" s="53"/>
      <c r="W19" s="53">
        <v>66095</v>
      </c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>
        <f>SUM(APOGEO4[[#This Row],[Cofre o ataud]:[Inhumacion Cadaver Lote Particular]])</f>
        <v>1614943</v>
      </c>
    </row>
    <row r="20" spans="1:39" x14ac:dyDescent="0.2">
      <c r="A20" s="83">
        <v>45440</v>
      </c>
      <c r="B20" s="65">
        <v>132793</v>
      </c>
      <c r="C20" s="81" t="s">
        <v>662</v>
      </c>
      <c r="D20" s="53">
        <v>27537754</v>
      </c>
      <c r="E20" s="53" t="s">
        <v>18</v>
      </c>
      <c r="F20" s="83">
        <v>15614</v>
      </c>
      <c r="G20" s="83">
        <v>45440.368055555555</v>
      </c>
      <c r="H20" s="53"/>
      <c r="I20" s="53" t="s">
        <v>28</v>
      </c>
      <c r="J20" s="53" t="s">
        <v>30</v>
      </c>
      <c r="K20" s="53" t="s">
        <v>52</v>
      </c>
      <c r="L20" s="53" t="s">
        <v>0</v>
      </c>
      <c r="M20" s="53"/>
      <c r="N20" s="53">
        <v>471281</v>
      </c>
      <c r="O20" s="53"/>
      <c r="P20" s="53">
        <v>718400</v>
      </c>
      <c r="Q20" s="53"/>
      <c r="R20" s="53">
        <v>137643</v>
      </c>
      <c r="S20" s="53">
        <v>221524</v>
      </c>
      <c r="T20" s="53"/>
      <c r="U20" s="53"/>
      <c r="V20" s="53"/>
      <c r="W20" s="53">
        <v>66095</v>
      </c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>
        <f>SUM(APOGEO4[[#This Row],[Cofre o ataud]:[Inhumacion Cadaver Lote Particular]])</f>
        <v>1614943</v>
      </c>
    </row>
    <row r="21" spans="1:39" x14ac:dyDescent="0.2">
      <c r="A21" s="83">
        <v>45442</v>
      </c>
      <c r="B21" s="65">
        <v>316512</v>
      </c>
      <c r="C21" s="81" t="s">
        <v>663</v>
      </c>
      <c r="D21" s="53">
        <v>1124057863</v>
      </c>
      <c r="E21" s="53" t="s">
        <v>14</v>
      </c>
      <c r="F21" s="83">
        <v>34231</v>
      </c>
      <c r="G21" s="83">
        <v>45441.878472222219</v>
      </c>
      <c r="H21" s="53"/>
      <c r="I21" s="53"/>
      <c r="J21" s="53" t="s">
        <v>30</v>
      </c>
      <c r="K21" s="53" t="s">
        <v>52</v>
      </c>
      <c r="L21" s="53" t="s">
        <v>0</v>
      </c>
      <c r="M21" s="53"/>
      <c r="N21" s="53">
        <v>471281</v>
      </c>
      <c r="O21" s="53"/>
      <c r="P21" s="53"/>
      <c r="Q21" s="53"/>
      <c r="R21" s="53">
        <v>137643</v>
      </c>
      <c r="S21" s="53">
        <v>221524</v>
      </c>
      <c r="T21" s="53"/>
      <c r="U21" s="53"/>
      <c r="V21" s="53"/>
      <c r="W21" s="53">
        <v>66095</v>
      </c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>
        <f>SUM(APOGEO4[[#This Row],[Cofre o ataud]:[Inhumacion Cadaver Lote Particular]])</f>
        <v>896543</v>
      </c>
    </row>
    <row r="22" spans="1:39" x14ac:dyDescent="0.2">
      <c r="A22" s="83">
        <v>45442</v>
      </c>
      <c r="B22" s="65">
        <v>316513</v>
      </c>
      <c r="C22" s="81" t="s">
        <v>664</v>
      </c>
      <c r="D22" s="53">
        <v>1015992126</v>
      </c>
      <c r="E22" s="53" t="s">
        <v>14</v>
      </c>
      <c r="F22" s="83">
        <v>37811</v>
      </c>
      <c r="G22" s="83">
        <v>45441.867361111108</v>
      </c>
      <c r="H22" s="53" t="s">
        <v>5</v>
      </c>
      <c r="I22" s="53" t="s">
        <v>28</v>
      </c>
      <c r="J22" s="53" t="s">
        <v>30</v>
      </c>
      <c r="K22" s="53" t="s">
        <v>52</v>
      </c>
      <c r="L22" s="53" t="s">
        <v>0</v>
      </c>
      <c r="M22" s="53"/>
      <c r="N22" s="53">
        <v>471281</v>
      </c>
      <c r="O22" s="53">
        <v>391050</v>
      </c>
      <c r="P22" s="53">
        <v>718400</v>
      </c>
      <c r="Q22" s="53"/>
      <c r="R22" s="53">
        <v>137643</v>
      </c>
      <c r="S22" s="53">
        <v>221524</v>
      </c>
      <c r="T22" s="53"/>
      <c r="U22" s="53"/>
      <c r="V22" s="53"/>
      <c r="W22" s="53">
        <v>66095</v>
      </c>
      <c r="X22" s="53">
        <v>206715</v>
      </c>
      <c r="Y22" s="53"/>
      <c r="Z22" s="53">
        <v>97714</v>
      </c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>
        <f>SUM(APOGEO4[[#This Row],[Cofre o ataud]:[Inhumacion Cadaver Lote Particular]])</f>
        <v>2310422</v>
      </c>
    </row>
    <row r="23" spans="1:39" x14ac:dyDescent="0.2">
      <c r="A23" s="83">
        <v>45442</v>
      </c>
      <c r="B23" s="65">
        <v>316514</v>
      </c>
      <c r="C23" s="81" t="s">
        <v>665</v>
      </c>
      <c r="D23" s="53">
        <v>6454999</v>
      </c>
      <c r="E23" s="53" t="s">
        <v>14</v>
      </c>
      <c r="F23" s="83">
        <v>18825</v>
      </c>
      <c r="G23" s="83">
        <v>45442.322916666664</v>
      </c>
      <c r="H23" s="53"/>
      <c r="I23" s="53" t="s">
        <v>28</v>
      </c>
      <c r="J23" s="53" t="s">
        <v>30</v>
      </c>
      <c r="K23" s="53" t="s">
        <v>51</v>
      </c>
      <c r="L23" s="53" t="s">
        <v>0</v>
      </c>
      <c r="M23" s="53"/>
      <c r="N23" s="53"/>
      <c r="O23" s="53"/>
      <c r="P23" s="53"/>
      <c r="Q23" s="53">
        <v>694300</v>
      </c>
      <c r="R23" s="53">
        <v>137643</v>
      </c>
      <c r="S23" s="53">
        <v>221524</v>
      </c>
      <c r="T23" s="53"/>
      <c r="U23" s="53"/>
      <c r="V23" s="53"/>
      <c r="W23" s="53">
        <v>66095</v>
      </c>
      <c r="X23" s="53"/>
      <c r="Y23" s="53"/>
      <c r="Z23" s="53"/>
      <c r="AA23" s="53">
        <v>44756</v>
      </c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>
        <f>SUM(APOGEO4[[#This Row],[Cofre o ataud]:[Inhumacion Cadaver Lote Particular]])</f>
        <v>1164318</v>
      </c>
    </row>
    <row r="24" spans="1:39" x14ac:dyDescent="0.2">
      <c r="A24" s="83">
        <v>45443</v>
      </c>
      <c r="B24" s="65">
        <v>132810</v>
      </c>
      <c r="C24" s="81" t="s">
        <v>666</v>
      </c>
      <c r="D24" s="53">
        <v>18916297</v>
      </c>
      <c r="E24" s="53" t="s">
        <v>18</v>
      </c>
      <c r="F24" s="83">
        <v>22132</v>
      </c>
      <c r="G24" s="83">
        <v>45439</v>
      </c>
      <c r="H24" s="53"/>
      <c r="I24" s="53" t="s">
        <v>28</v>
      </c>
      <c r="J24" s="53" t="s">
        <v>30</v>
      </c>
      <c r="K24" s="53" t="s">
        <v>52</v>
      </c>
      <c r="L24" s="53" t="s">
        <v>0</v>
      </c>
      <c r="M24" s="53"/>
      <c r="N24" s="53">
        <v>471281</v>
      </c>
      <c r="O24" s="53"/>
      <c r="P24" s="53">
        <v>718400</v>
      </c>
      <c r="Q24" s="53"/>
      <c r="R24" s="53">
        <v>137643</v>
      </c>
      <c r="S24" s="53">
        <v>221524</v>
      </c>
      <c r="T24" s="53"/>
      <c r="U24" s="53"/>
      <c r="V24" s="53"/>
      <c r="W24" s="53">
        <v>66095</v>
      </c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>
        <f>SUM(APOGEO4[[#This Row],[Cofre o ataud]:[Inhumacion Cadaver Lote Particular]])</f>
        <v>1614943</v>
      </c>
    </row>
    <row r="25" spans="1:39" x14ac:dyDescent="0.2">
      <c r="A25" s="83">
        <v>45443</v>
      </c>
      <c r="B25" s="65">
        <v>316518</v>
      </c>
      <c r="C25" s="81" t="s">
        <v>667</v>
      </c>
      <c r="D25" s="53">
        <v>79183802</v>
      </c>
      <c r="E25" s="53" t="s">
        <v>18</v>
      </c>
      <c r="F25" s="83">
        <v>23296</v>
      </c>
      <c r="G25" s="83">
        <v>45436</v>
      </c>
      <c r="H25" s="53"/>
      <c r="I25" s="53" t="s">
        <v>28</v>
      </c>
      <c r="J25" s="53" t="s">
        <v>30</v>
      </c>
      <c r="K25" s="53" t="s">
        <v>52</v>
      </c>
      <c r="L25" s="53" t="s">
        <v>0</v>
      </c>
      <c r="M25" s="53"/>
      <c r="N25" s="53">
        <v>471281</v>
      </c>
      <c r="O25" s="53"/>
      <c r="P25" s="53">
        <v>718400</v>
      </c>
      <c r="Q25" s="53"/>
      <c r="R25" s="53">
        <v>137643</v>
      </c>
      <c r="S25" s="53">
        <v>221524</v>
      </c>
      <c r="T25" s="53"/>
      <c r="U25" s="53"/>
      <c r="V25" s="53"/>
      <c r="W25" s="53">
        <v>66095</v>
      </c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>
        <f>SUM(APOGEO4[[#This Row],[Cofre o ataud]:[Inhumacion Cadaver Lote Particular]])</f>
        <v>1614943</v>
      </c>
    </row>
    <row r="26" spans="1:39" x14ac:dyDescent="0.2">
      <c r="A26" s="83">
        <v>45443</v>
      </c>
      <c r="B26" s="65">
        <v>132813</v>
      </c>
      <c r="C26" s="81" t="s">
        <v>668</v>
      </c>
      <c r="D26" s="53">
        <v>25704848</v>
      </c>
      <c r="E26" s="53" t="s">
        <v>14</v>
      </c>
      <c r="F26" s="83">
        <v>15837</v>
      </c>
      <c r="G26" s="83">
        <v>45434</v>
      </c>
      <c r="H26" s="53"/>
      <c r="I26" s="53" t="s">
        <v>28</v>
      </c>
      <c r="J26" s="53" t="s">
        <v>30</v>
      </c>
      <c r="K26" s="53" t="s">
        <v>52</v>
      </c>
      <c r="L26" s="53" t="s">
        <v>0</v>
      </c>
      <c r="M26" s="53"/>
      <c r="N26" s="53">
        <v>471281</v>
      </c>
      <c r="O26" s="53"/>
      <c r="P26" s="53">
        <v>718400</v>
      </c>
      <c r="Q26" s="53"/>
      <c r="R26" s="53">
        <v>137643</v>
      </c>
      <c r="S26" s="53">
        <v>221524</v>
      </c>
      <c r="T26" s="53"/>
      <c r="U26" s="53"/>
      <c r="V26" s="53"/>
      <c r="W26" s="53">
        <v>66095</v>
      </c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>
        <f>SUM(APOGEO4[[#This Row],[Cofre o ataud]:[Inhumacion Cadaver Lote Particular]])</f>
        <v>1614943</v>
      </c>
    </row>
    <row r="27" spans="1:39" x14ac:dyDescent="0.2">
      <c r="A27" s="83">
        <v>45443</v>
      </c>
      <c r="B27" s="65">
        <v>316520</v>
      </c>
      <c r="C27" s="81" t="s">
        <v>669</v>
      </c>
      <c r="D27" s="53">
        <v>1121538655</v>
      </c>
      <c r="E27" s="53" t="s">
        <v>18</v>
      </c>
      <c r="F27" s="83">
        <v>45439</v>
      </c>
      <c r="G27" s="83">
        <v>45440</v>
      </c>
      <c r="H27" s="53"/>
      <c r="I27" s="53" t="s">
        <v>28</v>
      </c>
      <c r="J27" s="53" t="s">
        <v>30</v>
      </c>
      <c r="K27" s="53" t="s">
        <v>93</v>
      </c>
      <c r="L27" s="53" t="s">
        <v>0</v>
      </c>
      <c r="M27" s="53"/>
      <c r="N27" s="53">
        <v>327360</v>
      </c>
      <c r="O27" s="53"/>
      <c r="P27" s="53">
        <v>390000</v>
      </c>
      <c r="Q27" s="53"/>
      <c r="R27" s="53">
        <v>137643</v>
      </c>
      <c r="S27" s="53">
        <v>202244</v>
      </c>
      <c r="T27" s="53"/>
      <c r="U27" s="53"/>
      <c r="V27" s="53"/>
      <c r="W27" s="53">
        <v>66095</v>
      </c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>
        <f>SUM(APOGEO4[[#This Row],[Cofre o ataud]:[Inhumacion Cadaver Lote Particular]])</f>
        <v>1123342</v>
      </c>
    </row>
    <row r="28" spans="1:39" x14ac:dyDescent="0.2">
      <c r="A28" s="83">
        <v>45443</v>
      </c>
      <c r="B28" s="65">
        <v>316522</v>
      </c>
      <c r="C28" s="81" t="s">
        <v>670</v>
      </c>
      <c r="D28" s="53">
        <v>11186626</v>
      </c>
      <c r="E28" s="53" t="s">
        <v>18</v>
      </c>
      <c r="F28" s="83">
        <v>26333</v>
      </c>
      <c r="G28" s="83">
        <v>45443</v>
      </c>
      <c r="H28" s="53" t="s">
        <v>9</v>
      </c>
      <c r="I28" s="53" t="s">
        <v>28</v>
      </c>
      <c r="J28" s="53" t="s">
        <v>30</v>
      </c>
      <c r="K28" s="53" t="s">
        <v>52</v>
      </c>
      <c r="L28" s="53" t="s">
        <v>0</v>
      </c>
      <c r="M28" s="53"/>
      <c r="N28" s="53">
        <v>471281</v>
      </c>
      <c r="O28" s="53"/>
      <c r="P28" s="53">
        <v>718400</v>
      </c>
      <c r="Q28" s="53"/>
      <c r="R28" s="53">
        <v>137643</v>
      </c>
      <c r="S28" s="53">
        <v>221524</v>
      </c>
      <c r="T28" s="53"/>
      <c r="U28" s="53"/>
      <c r="V28" s="53"/>
      <c r="W28" s="53">
        <v>66095</v>
      </c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>
        <f>SUM(APOGEO4[[#This Row],[Cofre o ataud]:[Inhumacion Cadaver Lote Particular]])</f>
        <v>1614943</v>
      </c>
    </row>
  </sheetData>
  <conditionalFormatting sqref="B1">
    <cfRule type="duplicateValues" dxfId="4" priority="4"/>
  </conditionalFormatting>
  <conditionalFormatting sqref="B1:B1048576">
    <cfRule type="duplicateValues" dxfId="3" priority="1"/>
  </conditionalFormatting>
  <conditionalFormatting sqref="C2:C28">
    <cfRule type="expression" dxfId="2" priority="3">
      <formula>AND(W2="X")</formula>
    </cfRule>
  </conditionalFormatting>
  <conditionalFormatting sqref="N2:AL28">
    <cfRule type="containsText" dxfId="1" priority="2" operator="containsText" text="X">
      <formula>NOT(ISERROR(SEARCH("X",N2)))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topLeftCell="F1" workbookViewId="0">
      <selection activeCell="M31" sqref="M31"/>
    </sheetView>
  </sheetViews>
  <sheetFormatPr baseColWidth="10" defaultRowHeight="12.75" x14ac:dyDescent="0.2"/>
  <cols>
    <col min="1" max="1" width="42.28515625" bestFit="1" customWidth="1"/>
    <col min="2" max="2" width="22.5703125" bestFit="1" customWidth="1"/>
    <col min="4" max="4" width="45" bestFit="1" customWidth="1"/>
    <col min="5" max="5" width="23.85546875" bestFit="1" customWidth="1"/>
    <col min="8" max="8" width="42.28515625" bestFit="1" customWidth="1"/>
    <col min="11" max="11" width="45" bestFit="1" customWidth="1"/>
    <col min="12" max="12" width="15.42578125" bestFit="1" customWidth="1"/>
    <col min="13" max="13" width="12.85546875" bestFit="1" customWidth="1"/>
    <col min="14" max="14" width="15.42578125" bestFit="1" customWidth="1"/>
    <col min="15" max="15" width="12.7109375" bestFit="1" customWidth="1"/>
  </cols>
  <sheetData>
    <row r="1" spans="1:15" ht="15" x14ac:dyDescent="0.25">
      <c r="A1" s="15" t="s">
        <v>94</v>
      </c>
      <c r="B1" t="s">
        <v>468</v>
      </c>
      <c r="D1" s="87" t="s">
        <v>94</v>
      </c>
      <c r="E1" s="87" t="s">
        <v>671</v>
      </c>
      <c r="H1" s="44" t="s">
        <v>700</v>
      </c>
      <c r="K1" s="44" t="s">
        <v>699</v>
      </c>
    </row>
    <row r="2" spans="1:15" x14ac:dyDescent="0.2">
      <c r="A2" s="20" t="s">
        <v>663</v>
      </c>
      <c r="B2" s="86">
        <v>896543</v>
      </c>
      <c r="D2" s="20" t="s">
        <v>672</v>
      </c>
      <c r="E2" s="86">
        <v>1164318</v>
      </c>
      <c r="K2" s="20" t="s">
        <v>672</v>
      </c>
      <c r="L2" s="86">
        <v>1164318</v>
      </c>
      <c r="M2" s="20" t="s">
        <v>665</v>
      </c>
      <c r="N2" s="86">
        <v>1164318</v>
      </c>
      <c r="O2" t="b">
        <f>EXACT(L2,N2)</f>
        <v>1</v>
      </c>
    </row>
    <row r="3" spans="1:15" x14ac:dyDescent="0.2">
      <c r="A3" s="20" t="s">
        <v>657</v>
      </c>
      <c r="B3" s="86">
        <v>1614943</v>
      </c>
      <c r="D3" s="20" t="s">
        <v>673</v>
      </c>
      <c r="E3" s="86">
        <v>1614943</v>
      </c>
      <c r="K3" s="20" t="s">
        <v>673</v>
      </c>
      <c r="L3" s="86">
        <v>1614943</v>
      </c>
      <c r="M3" s="20" t="s">
        <v>650</v>
      </c>
      <c r="N3" s="86">
        <v>1614943</v>
      </c>
      <c r="O3" t="b">
        <f t="shared" ref="O3:O28" si="0">EXACT(L3,N3)</f>
        <v>1</v>
      </c>
    </row>
    <row r="4" spans="1:15" x14ac:dyDescent="0.2">
      <c r="A4" s="20" t="s">
        <v>670</v>
      </c>
      <c r="B4" s="86">
        <v>1614943</v>
      </c>
      <c r="D4" s="20" t="s">
        <v>674</v>
      </c>
      <c r="E4" s="86">
        <v>1614943</v>
      </c>
      <c r="K4" s="20" t="s">
        <v>674</v>
      </c>
      <c r="L4" s="86">
        <v>1614943</v>
      </c>
      <c r="M4" s="20" t="s">
        <v>648</v>
      </c>
      <c r="N4" s="86">
        <v>1614943</v>
      </c>
      <c r="O4" t="b">
        <f t="shared" si="0"/>
        <v>1</v>
      </c>
    </row>
    <row r="5" spans="1:15" x14ac:dyDescent="0.2">
      <c r="A5" s="20" t="s">
        <v>659</v>
      </c>
      <c r="B5" s="86">
        <v>1614943</v>
      </c>
      <c r="D5" s="20" t="s">
        <v>675</v>
      </c>
      <c r="E5" s="86">
        <v>1614943</v>
      </c>
      <c r="K5" s="20" t="s">
        <v>675</v>
      </c>
      <c r="L5" s="86">
        <v>1614943</v>
      </c>
      <c r="M5" s="20" t="s">
        <v>654</v>
      </c>
      <c r="N5" s="86">
        <v>1614943</v>
      </c>
      <c r="O5" t="b">
        <f t="shared" si="0"/>
        <v>1</v>
      </c>
    </row>
    <row r="6" spans="1:15" x14ac:dyDescent="0.2">
      <c r="A6" s="20" t="s">
        <v>650</v>
      </c>
      <c r="B6" s="86">
        <v>1614943</v>
      </c>
      <c r="D6" s="20" t="s">
        <v>676</v>
      </c>
      <c r="E6" s="86">
        <v>1614943</v>
      </c>
      <c r="H6" s="40"/>
      <c r="I6" s="90"/>
      <c r="K6" s="20" t="s">
        <v>676</v>
      </c>
      <c r="L6" s="86">
        <v>1614943</v>
      </c>
      <c r="M6" s="20" t="s">
        <v>657</v>
      </c>
      <c r="N6" s="86">
        <v>1614943</v>
      </c>
      <c r="O6" t="b">
        <f t="shared" si="0"/>
        <v>1</v>
      </c>
    </row>
    <row r="7" spans="1:15" x14ac:dyDescent="0.2">
      <c r="A7" s="20" t="s">
        <v>668</v>
      </c>
      <c r="B7" s="86">
        <v>1614943</v>
      </c>
      <c r="D7" s="20" t="s">
        <v>677</v>
      </c>
      <c r="E7" s="86">
        <v>2310422</v>
      </c>
      <c r="K7" s="20" t="s">
        <v>677</v>
      </c>
      <c r="L7" s="86">
        <v>2310422</v>
      </c>
      <c r="M7" s="20" t="s">
        <v>664</v>
      </c>
      <c r="N7" s="86">
        <v>2310422</v>
      </c>
      <c r="O7" t="b">
        <f t="shared" si="0"/>
        <v>1</v>
      </c>
    </row>
    <row r="8" spans="1:15" x14ac:dyDescent="0.2">
      <c r="A8" s="20" t="s">
        <v>643</v>
      </c>
      <c r="B8" s="86">
        <v>1614943</v>
      </c>
      <c r="D8" s="20" t="s">
        <v>678</v>
      </c>
      <c r="E8" s="86">
        <v>1614943</v>
      </c>
      <c r="K8" s="20" t="s">
        <v>678</v>
      </c>
      <c r="L8" s="86">
        <v>1614943</v>
      </c>
      <c r="M8" s="20" t="s">
        <v>668</v>
      </c>
      <c r="N8" s="86">
        <v>1614943</v>
      </c>
      <c r="O8" t="b">
        <f t="shared" si="0"/>
        <v>1</v>
      </c>
    </row>
    <row r="9" spans="1:15" x14ac:dyDescent="0.2">
      <c r="A9" s="20" t="s">
        <v>648</v>
      </c>
      <c r="B9" s="86">
        <v>1614943</v>
      </c>
      <c r="D9" s="20" t="s">
        <v>679</v>
      </c>
      <c r="E9" s="86">
        <v>1123342</v>
      </c>
      <c r="K9" s="20" t="s">
        <v>679</v>
      </c>
      <c r="L9" s="86">
        <v>1123342</v>
      </c>
      <c r="M9" s="20" t="s">
        <v>647</v>
      </c>
      <c r="N9" s="86">
        <v>1123342</v>
      </c>
      <c r="O9" t="b">
        <f t="shared" si="0"/>
        <v>1</v>
      </c>
    </row>
    <row r="10" spans="1:15" x14ac:dyDescent="0.2">
      <c r="A10" s="20" t="s">
        <v>655</v>
      </c>
      <c r="B10" s="86">
        <v>2310422</v>
      </c>
      <c r="D10" s="20" t="s">
        <v>680</v>
      </c>
      <c r="E10" s="86">
        <v>2310422</v>
      </c>
      <c r="K10" s="20" t="s">
        <v>680</v>
      </c>
      <c r="L10" s="86">
        <v>2310422</v>
      </c>
      <c r="M10" s="20" t="s">
        <v>655</v>
      </c>
      <c r="N10" s="86">
        <v>2310422</v>
      </c>
      <c r="O10" t="b">
        <f t="shared" si="0"/>
        <v>1</v>
      </c>
    </row>
    <row r="11" spans="1:15" x14ac:dyDescent="0.2">
      <c r="A11" s="20" t="s">
        <v>647</v>
      </c>
      <c r="B11" s="86">
        <v>1123342</v>
      </c>
      <c r="D11" s="20" t="s">
        <v>681</v>
      </c>
      <c r="E11" s="86">
        <v>1003391</v>
      </c>
      <c r="K11" s="20" t="s">
        <v>681</v>
      </c>
      <c r="L11" s="86">
        <v>1003391</v>
      </c>
      <c r="M11" s="20" t="s">
        <v>658</v>
      </c>
      <c r="N11" s="86">
        <v>1003391</v>
      </c>
      <c r="O11" t="b">
        <f t="shared" si="0"/>
        <v>1</v>
      </c>
    </row>
    <row r="12" spans="1:15" x14ac:dyDescent="0.2">
      <c r="A12" s="20" t="s">
        <v>649</v>
      </c>
      <c r="B12" s="86">
        <v>1164318</v>
      </c>
      <c r="D12" s="20" t="s">
        <v>682</v>
      </c>
      <c r="E12" s="86">
        <v>1123342</v>
      </c>
      <c r="K12" s="20" t="s">
        <v>682</v>
      </c>
      <c r="L12" s="86">
        <v>1123342</v>
      </c>
      <c r="M12" s="20" t="s">
        <v>669</v>
      </c>
      <c r="N12" s="86">
        <v>1123342</v>
      </c>
      <c r="O12" t="b">
        <f t="shared" si="0"/>
        <v>1</v>
      </c>
    </row>
    <row r="13" spans="1:15" x14ac:dyDescent="0.2">
      <c r="A13" s="20" t="s">
        <v>644</v>
      </c>
      <c r="B13" s="86">
        <v>1164318</v>
      </c>
      <c r="D13" s="20" t="s">
        <v>683</v>
      </c>
      <c r="E13" s="86">
        <v>769482</v>
      </c>
      <c r="K13" s="20" t="s">
        <v>683</v>
      </c>
      <c r="L13" s="86">
        <v>769482</v>
      </c>
      <c r="M13" s="20" t="s">
        <v>646</v>
      </c>
      <c r="N13" s="86">
        <v>769482</v>
      </c>
      <c r="O13" t="b">
        <f t="shared" si="0"/>
        <v>1</v>
      </c>
    </row>
    <row r="14" spans="1:15" x14ac:dyDescent="0.2">
      <c r="A14" s="20" t="s">
        <v>646</v>
      </c>
      <c r="B14" s="86">
        <v>769482</v>
      </c>
      <c r="D14" s="20" t="s">
        <v>684</v>
      </c>
      <c r="E14" s="86">
        <v>1119562</v>
      </c>
      <c r="K14" s="20" t="s">
        <v>684</v>
      </c>
      <c r="L14" s="86">
        <v>1119562</v>
      </c>
      <c r="M14" s="20" t="s">
        <v>645</v>
      </c>
      <c r="N14" s="86">
        <v>1119562</v>
      </c>
      <c r="O14" t="b">
        <f t="shared" si="0"/>
        <v>1</v>
      </c>
    </row>
    <row r="15" spans="1:15" x14ac:dyDescent="0.2">
      <c r="A15" s="20" t="s">
        <v>658</v>
      </c>
      <c r="B15" s="86">
        <v>1003391</v>
      </c>
      <c r="D15" s="20" t="s">
        <v>685</v>
      </c>
      <c r="E15" s="86">
        <v>1614943</v>
      </c>
      <c r="K15" s="20" t="s">
        <v>685</v>
      </c>
      <c r="L15" s="86">
        <v>1614943</v>
      </c>
      <c r="M15" s="20" t="s">
        <v>666</v>
      </c>
      <c r="N15" s="86">
        <v>1614943</v>
      </c>
      <c r="O15" t="b">
        <f t="shared" si="0"/>
        <v>1</v>
      </c>
    </row>
    <row r="16" spans="1:15" x14ac:dyDescent="0.2">
      <c r="A16" s="20" t="s">
        <v>666</v>
      </c>
      <c r="B16" s="86">
        <v>1614943</v>
      </c>
      <c r="D16" s="20" t="s">
        <v>686</v>
      </c>
      <c r="E16" s="86">
        <v>1614943</v>
      </c>
      <c r="K16" s="20" t="s">
        <v>686</v>
      </c>
      <c r="L16" s="86">
        <v>1614943</v>
      </c>
      <c r="M16" s="20" t="s">
        <v>653</v>
      </c>
      <c r="N16" s="86">
        <v>1614943</v>
      </c>
      <c r="O16" t="b">
        <f t="shared" si="0"/>
        <v>1</v>
      </c>
    </row>
    <row r="17" spans="1:15" x14ac:dyDescent="0.2">
      <c r="A17" s="20" t="s">
        <v>652</v>
      </c>
      <c r="B17" s="86">
        <v>1614943</v>
      </c>
      <c r="D17" s="20" t="s">
        <v>687</v>
      </c>
      <c r="E17" s="86">
        <v>1614943</v>
      </c>
      <c r="K17" s="20" t="s">
        <v>687</v>
      </c>
      <c r="L17" s="86">
        <v>1614943</v>
      </c>
      <c r="M17" s="20" t="s">
        <v>652</v>
      </c>
      <c r="N17" s="86">
        <v>1614943</v>
      </c>
      <c r="O17" t="b">
        <f t="shared" si="0"/>
        <v>1</v>
      </c>
    </row>
    <row r="18" spans="1:15" x14ac:dyDescent="0.2">
      <c r="A18" s="20" t="s">
        <v>669</v>
      </c>
      <c r="B18" s="86">
        <v>1123342</v>
      </c>
      <c r="D18" s="20" t="s">
        <v>688</v>
      </c>
      <c r="E18" s="86">
        <v>1164318</v>
      </c>
      <c r="K18" s="20" t="s">
        <v>688</v>
      </c>
      <c r="L18" s="86">
        <v>1164318</v>
      </c>
      <c r="M18" s="20" t="s">
        <v>649</v>
      </c>
      <c r="N18" s="86">
        <v>1164318</v>
      </c>
      <c r="O18" t="b">
        <f t="shared" si="0"/>
        <v>1</v>
      </c>
    </row>
    <row r="19" spans="1:15" x14ac:dyDescent="0.2">
      <c r="A19" s="20" t="s">
        <v>654</v>
      </c>
      <c r="B19" s="86">
        <v>1614943</v>
      </c>
      <c r="D19" s="20" t="s">
        <v>689</v>
      </c>
      <c r="E19" s="86">
        <v>1164318</v>
      </c>
      <c r="K19" s="20" t="s">
        <v>689</v>
      </c>
      <c r="L19" s="86">
        <v>1164318</v>
      </c>
      <c r="M19" s="20" t="s">
        <v>656</v>
      </c>
      <c r="N19" s="86">
        <v>1164318</v>
      </c>
      <c r="O19" t="b">
        <f t="shared" si="0"/>
        <v>1</v>
      </c>
    </row>
    <row r="20" spans="1:15" x14ac:dyDescent="0.2">
      <c r="A20" s="20" t="s">
        <v>664</v>
      </c>
      <c r="B20" s="86">
        <v>2310422</v>
      </c>
      <c r="D20" s="20" t="s">
        <v>690</v>
      </c>
      <c r="E20" s="86">
        <v>1164318</v>
      </c>
      <c r="K20" s="20" t="s">
        <v>690</v>
      </c>
      <c r="L20" s="86">
        <v>1164318</v>
      </c>
      <c r="M20" s="20" t="s">
        <v>644</v>
      </c>
      <c r="N20" s="86">
        <v>1164318</v>
      </c>
      <c r="O20" t="b">
        <f t="shared" si="0"/>
        <v>1</v>
      </c>
    </row>
    <row r="21" spans="1:15" x14ac:dyDescent="0.2">
      <c r="A21" s="20" t="s">
        <v>645</v>
      </c>
      <c r="B21" s="86">
        <v>1119562</v>
      </c>
      <c r="D21" s="20" t="s">
        <v>691</v>
      </c>
      <c r="E21" s="86">
        <v>1614943</v>
      </c>
      <c r="K21" s="20" t="s">
        <v>691</v>
      </c>
      <c r="L21" s="86">
        <v>1614943</v>
      </c>
      <c r="M21" s="20" t="s">
        <v>667</v>
      </c>
      <c r="N21" s="86">
        <v>1614943</v>
      </c>
      <c r="O21" t="b">
        <f t="shared" si="0"/>
        <v>1</v>
      </c>
    </row>
    <row r="22" spans="1:15" x14ac:dyDescent="0.2">
      <c r="A22" s="20" t="s">
        <v>662</v>
      </c>
      <c r="B22" s="86">
        <v>1614943</v>
      </c>
      <c r="D22" s="20" t="s">
        <v>692</v>
      </c>
      <c r="E22" s="86">
        <v>896543</v>
      </c>
      <c r="K22" s="20" t="s">
        <v>692</v>
      </c>
      <c r="L22" s="86">
        <v>896543</v>
      </c>
      <c r="M22" s="20" t="s">
        <v>663</v>
      </c>
      <c r="N22" s="86">
        <v>896543</v>
      </c>
      <c r="O22" t="b">
        <f t="shared" si="0"/>
        <v>1</v>
      </c>
    </row>
    <row r="23" spans="1:15" x14ac:dyDescent="0.2">
      <c r="A23" s="20" t="s">
        <v>667</v>
      </c>
      <c r="B23" s="86">
        <v>1614943</v>
      </c>
      <c r="D23" s="20" t="s">
        <v>693</v>
      </c>
      <c r="E23" s="86">
        <v>1614943</v>
      </c>
      <c r="K23" s="20" t="s">
        <v>693</v>
      </c>
      <c r="L23" s="86">
        <v>1614943</v>
      </c>
      <c r="M23" s="20" t="s">
        <v>643</v>
      </c>
      <c r="N23" s="86">
        <v>1614943</v>
      </c>
      <c r="O23" t="b">
        <f t="shared" si="0"/>
        <v>1</v>
      </c>
    </row>
    <row r="24" spans="1:15" x14ac:dyDescent="0.2">
      <c r="A24" s="20" t="s">
        <v>651</v>
      </c>
      <c r="B24" s="86">
        <v>1614943</v>
      </c>
      <c r="D24" s="20" t="s">
        <v>694</v>
      </c>
      <c r="E24" s="86">
        <v>1614943</v>
      </c>
      <c r="K24" s="20" t="s">
        <v>694</v>
      </c>
      <c r="L24" s="86">
        <v>1614943</v>
      </c>
      <c r="M24" s="20" t="s">
        <v>670</v>
      </c>
      <c r="N24" s="86">
        <v>1614943</v>
      </c>
      <c r="O24" t="b">
        <f t="shared" si="0"/>
        <v>1</v>
      </c>
    </row>
    <row r="25" spans="1:15" x14ac:dyDescent="0.2">
      <c r="A25" s="20" t="s">
        <v>653</v>
      </c>
      <c r="B25" s="86">
        <v>1614943</v>
      </c>
      <c r="D25" s="20" t="s">
        <v>695</v>
      </c>
      <c r="E25" s="86">
        <v>1614943</v>
      </c>
      <c r="K25" s="20" t="s">
        <v>695</v>
      </c>
      <c r="L25" s="86">
        <v>1614943</v>
      </c>
      <c r="M25" s="20" t="s">
        <v>659</v>
      </c>
      <c r="N25" s="86">
        <v>1614943</v>
      </c>
      <c r="O25" t="b">
        <f t="shared" si="0"/>
        <v>1</v>
      </c>
    </row>
    <row r="26" spans="1:15" x14ac:dyDescent="0.2">
      <c r="A26" s="20" t="s">
        <v>665</v>
      </c>
      <c r="B26" s="86">
        <v>1164318</v>
      </c>
      <c r="D26" s="20" t="s">
        <v>651</v>
      </c>
      <c r="E26" s="86">
        <v>1614943</v>
      </c>
      <c r="H26" s="40"/>
      <c r="I26" s="90"/>
      <c r="K26" s="20" t="s">
        <v>651</v>
      </c>
      <c r="L26" s="86">
        <v>1614943</v>
      </c>
      <c r="M26" s="20" t="s">
        <v>651</v>
      </c>
      <c r="N26" s="86">
        <v>1614943</v>
      </c>
      <c r="O26" t="b">
        <f t="shared" si="0"/>
        <v>1</v>
      </c>
    </row>
    <row r="27" spans="1:15" x14ac:dyDescent="0.2">
      <c r="A27" s="20" t="s">
        <v>656</v>
      </c>
      <c r="B27" s="86">
        <v>1164318</v>
      </c>
      <c r="D27" s="20" t="s">
        <v>696</v>
      </c>
      <c r="E27" s="86">
        <v>1614943</v>
      </c>
      <c r="K27" s="20" t="s">
        <v>696</v>
      </c>
      <c r="L27" s="86">
        <v>1614943</v>
      </c>
      <c r="M27" s="20" t="s">
        <v>662</v>
      </c>
      <c r="N27" s="86">
        <v>1614943</v>
      </c>
      <c r="O27" t="b">
        <f t="shared" si="0"/>
        <v>1</v>
      </c>
    </row>
    <row r="28" spans="1:15" x14ac:dyDescent="0.2">
      <c r="A28" s="20" t="s">
        <v>697</v>
      </c>
      <c r="B28" s="86">
        <v>865748</v>
      </c>
      <c r="D28" s="20" t="s">
        <v>698</v>
      </c>
      <c r="E28" s="86">
        <v>865748</v>
      </c>
      <c r="K28" s="20" t="s">
        <v>698</v>
      </c>
      <c r="L28" s="86">
        <v>865748</v>
      </c>
      <c r="M28" s="20" t="s">
        <v>697</v>
      </c>
      <c r="N28" s="86">
        <v>865748</v>
      </c>
      <c r="O28" t="b">
        <f>EXACT(L28,N28)</f>
        <v>1</v>
      </c>
    </row>
    <row r="29" spans="1:15" ht="15" x14ac:dyDescent="0.25">
      <c r="A29" s="20" t="s">
        <v>68</v>
      </c>
      <c r="B29" s="86">
        <v>38788728</v>
      </c>
      <c r="D29" s="88" t="s">
        <v>68</v>
      </c>
      <c r="E29" s="89">
        <v>38788728</v>
      </c>
      <c r="L29" s="92">
        <f>SUM(L2:L28)</f>
        <v>38788728</v>
      </c>
      <c r="M29" s="92"/>
      <c r="N29" s="92">
        <f>SUM(N2:N28)</f>
        <v>38788728</v>
      </c>
    </row>
    <row r="31" spans="1:15" x14ac:dyDescent="0.2">
      <c r="M31" s="91">
        <f>N29-L29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 filterMode="1"/>
  <dimension ref="A1:W210"/>
  <sheetViews>
    <sheetView workbookViewId="0">
      <pane ySplit="1" topLeftCell="A191" activePane="bottomLeft" state="frozen"/>
      <selection pane="bottomLeft" activeCell="R196" sqref="R196"/>
    </sheetView>
  </sheetViews>
  <sheetFormatPr baseColWidth="10" defaultRowHeight="12.75" x14ac:dyDescent="0.2"/>
  <cols>
    <col min="3" max="3" width="40.42578125" customWidth="1"/>
    <col min="4" max="6" width="11.42578125" customWidth="1"/>
    <col min="7" max="7" width="24.7109375" customWidth="1"/>
    <col min="8" max="8" width="11.42578125" customWidth="1"/>
    <col min="9" max="9" width="16" customWidth="1"/>
    <col min="10" max="10" width="22.42578125" customWidth="1"/>
    <col min="11" max="11" width="11.42578125" customWidth="1"/>
    <col min="12" max="12" width="17.42578125" customWidth="1"/>
    <col min="13" max="13" width="26.140625" customWidth="1"/>
    <col min="14" max="14" width="32" customWidth="1"/>
    <col min="15" max="15" width="12.7109375" customWidth="1"/>
    <col min="16" max="16" width="28.140625" customWidth="1"/>
    <col min="17" max="17" width="26" customWidth="1"/>
    <col min="18" max="18" width="52.140625" customWidth="1"/>
    <col min="19" max="19" width="23.85546875" customWidth="1"/>
    <col min="20" max="20" width="25.28515625" customWidth="1"/>
    <col min="21" max="21" width="22.7109375" customWidth="1"/>
    <col min="22" max="22" width="33.5703125" bestFit="1" customWidth="1"/>
    <col min="23" max="23" width="15.140625" customWidth="1"/>
  </cols>
  <sheetData>
    <row r="1" spans="1:23" x14ac:dyDescent="0.2">
      <c r="A1" s="22" t="s">
        <v>3</v>
      </c>
      <c r="B1" s="22" t="s">
        <v>4</v>
      </c>
      <c r="C1" s="22" t="s">
        <v>12</v>
      </c>
      <c r="D1" s="22" t="s">
        <v>16</v>
      </c>
      <c r="E1" s="22" t="s">
        <v>2</v>
      </c>
      <c r="F1" s="22" t="s">
        <v>23</v>
      </c>
      <c r="G1" s="22" t="s">
        <v>27</v>
      </c>
      <c r="H1" s="84" t="s">
        <v>95</v>
      </c>
      <c r="I1" s="84" t="s">
        <v>253</v>
      </c>
      <c r="J1" s="84" t="s">
        <v>159</v>
      </c>
      <c r="K1" s="22" t="s">
        <v>1</v>
      </c>
      <c r="L1" s="22" t="s">
        <v>19</v>
      </c>
      <c r="M1" s="22" t="s">
        <v>22</v>
      </c>
      <c r="N1" s="22" t="s">
        <v>15</v>
      </c>
      <c r="O1" s="22" t="s">
        <v>43</v>
      </c>
      <c r="P1" s="23" t="s">
        <v>96</v>
      </c>
      <c r="Q1" s="23" t="s">
        <v>97</v>
      </c>
      <c r="R1" s="23" t="s">
        <v>98</v>
      </c>
      <c r="S1" s="23" t="s">
        <v>99</v>
      </c>
      <c r="T1" s="23" t="s">
        <v>100</v>
      </c>
      <c r="U1" s="69" t="s">
        <v>101</v>
      </c>
      <c r="V1" s="23" t="s">
        <v>470</v>
      </c>
      <c r="W1" s="69" t="s">
        <v>247</v>
      </c>
    </row>
    <row r="2" spans="1:23" hidden="1" x14ac:dyDescent="0.2">
      <c r="A2" s="1">
        <v>45263</v>
      </c>
      <c r="B2" s="2">
        <v>314885</v>
      </c>
      <c r="C2" s="2" t="s">
        <v>38</v>
      </c>
      <c r="D2" s="2">
        <v>1147956247</v>
      </c>
      <c r="E2" s="2" t="s">
        <v>18</v>
      </c>
      <c r="F2" s="1">
        <v>40560</v>
      </c>
      <c r="G2" s="1">
        <v>45262</v>
      </c>
      <c r="H2" s="24">
        <f>(G2-F2)/365</f>
        <v>12.882191780821918</v>
      </c>
      <c r="I2" s="24" t="s">
        <v>102</v>
      </c>
      <c r="J2" s="24" t="s">
        <v>161</v>
      </c>
      <c r="K2" s="2" t="s">
        <v>7</v>
      </c>
      <c r="L2" s="2" t="s">
        <v>28</v>
      </c>
      <c r="M2" s="2" t="s">
        <v>30</v>
      </c>
      <c r="N2" s="2" t="s">
        <v>52</v>
      </c>
      <c r="O2" s="2" t="s">
        <v>0</v>
      </c>
      <c r="P2" s="2" t="s">
        <v>164</v>
      </c>
      <c r="Q2" s="2" t="s">
        <v>103</v>
      </c>
      <c r="R2" s="2" t="s">
        <v>104</v>
      </c>
      <c r="S2" s="2" t="s">
        <v>105</v>
      </c>
      <c r="T2" s="2" t="s">
        <v>106</v>
      </c>
      <c r="U2" s="2" t="s">
        <v>107</v>
      </c>
      <c r="V2" s="2"/>
      <c r="W2" s="70" t="s">
        <v>248</v>
      </c>
    </row>
    <row r="3" spans="1:23" hidden="1" x14ac:dyDescent="0.2">
      <c r="A3" s="1">
        <v>45266</v>
      </c>
      <c r="B3" s="2">
        <v>314914</v>
      </c>
      <c r="C3" s="2" t="s">
        <v>46</v>
      </c>
      <c r="D3" s="2">
        <v>29881216</v>
      </c>
      <c r="E3" s="2" t="s">
        <v>18</v>
      </c>
      <c r="F3" s="1">
        <v>37021</v>
      </c>
      <c r="G3" s="1">
        <v>45263</v>
      </c>
      <c r="H3" s="24">
        <f t="shared" ref="H3:H23" si="0">(G3-F3)/365</f>
        <v>22.580821917808219</v>
      </c>
      <c r="I3" s="24" t="s">
        <v>108</v>
      </c>
      <c r="J3" s="24" t="s">
        <v>161</v>
      </c>
      <c r="K3" s="2" t="s">
        <v>8</v>
      </c>
      <c r="L3" s="2" t="s">
        <v>28</v>
      </c>
      <c r="M3" s="2" t="s">
        <v>30</v>
      </c>
      <c r="N3" s="2" t="s">
        <v>52</v>
      </c>
      <c r="O3" s="2" t="s">
        <v>0</v>
      </c>
      <c r="P3" s="2" t="s">
        <v>151</v>
      </c>
      <c r="Q3" s="2" t="s">
        <v>109</v>
      </c>
      <c r="R3" s="2" t="s">
        <v>104</v>
      </c>
      <c r="S3" s="2" t="s">
        <v>105</v>
      </c>
      <c r="T3" s="2" t="s">
        <v>106</v>
      </c>
      <c r="U3" s="2" t="s">
        <v>107</v>
      </c>
      <c r="V3" s="2"/>
      <c r="W3" s="70" t="s">
        <v>248</v>
      </c>
    </row>
    <row r="4" spans="1:23" hidden="1" x14ac:dyDescent="0.2">
      <c r="A4" s="1">
        <v>45267</v>
      </c>
      <c r="B4" s="2">
        <v>314915</v>
      </c>
      <c r="C4" s="2" t="s">
        <v>36</v>
      </c>
      <c r="D4" s="2">
        <v>19296409</v>
      </c>
      <c r="E4" s="2" t="s">
        <v>18</v>
      </c>
      <c r="F4" s="1">
        <v>21229</v>
      </c>
      <c r="G4" s="1">
        <v>45265.770833333336</v>
      </c>
      <c r="H4" s="24">
        <f t="shared" si="0"/>
        <v>65.854166666666671</v>
      </c>
      <c r="I4" s="24" t="s">
        <v>165</v>
      </c>
      <c r="J4" s="24" t="s">
        <v>160</v>
      </c>
      <c r="K4" s="2" t="s">
        <v>20</v>
      </c>
      <c r="L4" s="2" t="s">
        <v>28</v>
      </c>
      <c r="M4" s="2" t="s">
        <v>30</v>
      </c>
      <c r="N4" s="2" t="s">
        <v>51</v>
      </c>
      <c r="O4" s="2" t="s">
        <v>0</v>
      </c>
      <c r="P4" s="2" t="s">
        <v>110</v>
      </c>
      <c r="Q4" s="2" t="s">
        <v>111</v>
      </c>
      <c r="R4" s="2" t="s">
        <v>112</v>
      </c>
      <c r="S4" s="2" t="s">
        <v>105</v>
      </c>
      <c r="T4" s="2" t="s">
        <v>106</v>
      </c>
      <c r="U4" s="2" t="s">
        <v>113</v>
      </c>
      <c r="V4" s="2"/>
      <c r="W4" s="70" t="s">
        <v>248</v>
      </c>
    </row>
    <row r="5" spans="1:23" hidden="1" x14ac:dyDescent="0.2">
      <c r="A5" s="1">
        <v>45267</v>
      </c>
      <c r="B5" s="2">
        <v>314926</v>
      </c>
      <c r="C5" s="2" t="s">
        <v>35</v>
      </c>
      <c r="D5" s="2">
        <v>1206229158</v>
      </c>
      <c r="E5" s="2" t="s">
        <v>18</v>
      </c>
      <c r="F5" s="1">
        <v>45060</v>
      </c>
      <c r="G5" s="1">
        <v>45266</v>
      </c>
      <c r="H5" s="24">
        <f t="shared" si="0"/>
        <v>0.56438356164383563</v>
      </c>
      <c r="I5" s="24" t="s">
        <v>102</v>
      </c>
      <c r="J5" s="24" t="s">
        <v>160</v>
      </c>
      <c r="K5" s="2" t="s">
        <v>5</v>
      </c>
      <c r="L5" s="2" t="s">
        <v>28</v>
      </c>
      <c r="M5" s="2" t="s">
        <v>30</v>
      </c>
      <c r="N5" s="2" t="s">
        <v>158</v>
      </c>
      <c r="O5" s="2" t="s">
        <v>0</v>
      </c>
      <c r="P5" s="2" t="s">
        <v>163</v>
      </c>
      <c r="Q5" s="2" t="s">
        <v>114</v>
      </c>
      <c r="R5" s="2" t="s">
        <v>115</v>
      </c>
      <c r="S5" s="2" t="s">
        <v>105</v>
      </c>
      <c r="T5" s="2" t="s">
        <v>106</v>
      </c>
      <c r="U5" s="2" t="s">
        <v>116</v>
      </c>
      <c r="V5" s="2"/>
      <c r="W5" s="70" t="s">
        <v>248</v>
      </c>
    </row>
    <row r="6" spans="1:23" hidden="1" x14ac:dyDescent="0.2">
      <c r="A6" s="1">
        <v>45267</v>
      </c>
      <c r="B6" s="2">
        <v>314932</v>
      </c>
      <c r="C6" s="2" t="s">
        <v>29</v>
      </c>
      <c r="D6" s="2">
        <v>41695435</v>
      </c>
      <c r="E6" s="2" t="s">
        <v>14</v>
      </c>
      <c r="F6" s="1">
        <v>18895</v>
      </c>
      <c r="G6" s="1">
        <v>45267.277777777781</v>
      </c>
      <c r="H6" s="24">
        <f t="shared" si="0"/>
        <v>72.252815829528174</v>
      </c>
      <c r="I6" s="24" t="s">
        <v>165</v>
      </c>
      <c r="J6" s="24" t="s">
        <v>160</v>
      </c>
      <c r="K6" s="2" t="s">
        <v>11</v>
      </c>
      <c r="L6" s="2" t="s">
        <v>28</v>
      </c>
      <c r="M6" s="2" t="s">
        <v>30</v>
      </c>
      <c r="N6" s="2" t="s">
        <v>51</v>
      </c>
      <c r="O6" s="2" t="s">
        <v>0</v>
      </c>
      <c r="P6" s="2" t="s">
        <v>117</v>
      </c>
      <c r="Q6" s="2" t="s">
        <v>118</v>
      </c>
      <c r="R6" s="2" t="s">
        <v>119</v>
      </c>
      <c r="S6" s="2" t="s">
        <v>105</v>
      </c>
      <c r="T6" s="2" t="s">
        <v>106</v>
      </c>
      <c r="U6" s="2" t="s">
        <v>120</v>
      </c>
      <c r="V6" s="2"/>
      <c r="W6" s="70" t="s">
        <v>248</v>
      </c>
    </row>
    <row r="7" spans="1:23" hidden="1" x14ac:dyDescent="0.2">
      <c r="A7" s="1">
        <v>45273</v>
      </c>
      <c r="B7" s="2">
        <v>131689</v>
      </c>
      <c r="C7" s="2" t="s">
        <v>40</v>
      </c>
      <c r="D7" s="2">
        <v>20065835</v>
      </c>
      <c r="E7" s="2" t="s">
        <v>14</v>
      </c>
      <c r="F7" s="1">
        <v>13450</v>
      </c>
      <c r="G7" s="1">
        <v>45271.6875</v>
      </c>
      <c r="H7" s="24">
        <f t="shared" si="0"/>
        <v>87.182705479452054</v>
      </c>
      <c r="I7" s="24" t="s">
        <v>165</v>
      </c>
      <c r="J7" s="24" t="s">
        <v>160</v>
      </c>
      <c r="K7" s="2"/>
      <c r="L7" s="2" t="s">
        <v>28</v>
      </c>
      <c r="M7" s="2" t="s">
        <v>30</v>
      </c>
      <c r="N7" s="2" t="s">
        <v>52</v>
      </c>
      <c r="O7" s="2" t="s">
        <v>0</v>
      </c>
      <c r="P7" s="2" t="s">
        <v>117</v>
      </c>
      <c r="Q7" s="2" t="s">
        <v>121</v>
      </c>
      <c r="R7" s="2" t="s">
        <v>119</v>
      </c>
      <c r="S7" s="2" t="s">
        <v>105</v>
      </c>
      <c r="T7" s="2" t="s">
        <v>106</v>
      </c>
      <c r="U7" s="2" t="s">
        <v>120</v>
      </c>
      <c r="V7" s="2"/>
      <c r="W7" s="70" t="s">
        <v>248</v>
      </c>
    </row>
    <row r="8" spans="1:23" hidden="1" x14ac:dyDescent="0.2">
      <c r="A8" s="1">
        <v>45273</v>
      </c>
      <c r="B8" s="2">
        <v>314997</v>
      </c>
      <c r="C8" s="2" t="s">
        <v>49</v>
      </c>
      <c r="D8" s="2">
        <v>4249183</v>
      </c>
      <c r="E8" s="2" t="s">
        <v>14</v>
      </c>
      <c r="F8" s="1">
        <v>19108</v>
      </c>
      <c r="G8" s="1">
        <v>45268.125</v>
      </c>
      <c r="H8" s="24">
        <f t="shared" si="0"/>
        <v>71.671575342465758</v>
      </c>
      <c r="I8" s="24" t="s">
        <v>165</v>
      </c>
      <c r="J8" s="24" t="s">
        <v>160</v>
      </c>
      <c r="K8" s="2"/>
      <c r="L8" s="2" t="s">
        <v>28</v>
      </c>
      <c r="M8" s="2" t="s">
        <v>30</v>
      </c>
      <c r="N8" s="2" t="s">
        <v>51</v>
      </c>
      <c r="O8" s="2" t="s">
        <v>0</v>
      </c>
      <c r="P8" s="2" t="s">
        <v>163</v>
      </c>
      <c r="Q8" s="2" t="s">
        <v>122</v>
      </c>
      <c r="R8" s="2" t="s">
        <v>123</v>
      </c>
      <c r="S8" s="2" t="s">
        <v>105</v>
      </c>
      <c r="T8" s="2" t="s">
        <v>106</v>
      </c>
      <c r="U8" s="2" t="s">
        <v>124</v>
      </c>
      <c r="V8" s="2"/>
      <c r="W8" s="70" t="s">
        <v>248</v>
      </c>
    </row>
    <row r="9" spans="1:23" hidden="1" x14ac:dyDescent="0.2">
      <c r="A9" s="1">
        <v>45275</v>
      </c>
      <c r="B9" s="2">
        <v>131688</v>
      </c>
      <c r="C9" s="2" t="s">
        <v>37</v>
      </c>
      <c r="D9" s="2">
        <v>18243643</v>
      </c>
      <c r="E9" s="2" t="s">
        <v>18</v>
      </c>
      <c r="F9" s="1">
        <v>32112</v>
      </c>
      <c r="G9" s="1">
        <v>45272.569444444445</v>
      </c>
      <c r="H9" s="24">
        <f t="shared" si="0"/>
        <v>36.056354642313551</v>
      </c>
      <c r="I9" s="24" t="s">
        <v>108</v>
      </c>
      <c r="J9" s="24" t="s">
        <v>160</v>
      </c>
      <c r="K9" s="2"/>
      <c r="L9" s="2" t="s">
        <v>28</v>
      </c>
      <c r="M9" s="2" t="s">
        <v>33</v>
      </c>
      <c r="N9" s="2" t="s">
        <v>51</v>
      </c>
      <c r="O9" s="2" t="s">
        <v>0</v>
      </c>
      <c r="P9" s="2" t="s">
        <v>151</v>
      </c>
      <c r="Q9" s="2" t="s">
        <v>125</v>
      </c>
      <c r="R9" s="2" t="s">
        <v>126</v>
      </c>
      <c r="S9" s="2" t="s">
        <v>105</v>
      </c>
      <c r="T9" s="2" t="s">
        <v>106</v>
      </c>
      <c r="U9" s="2" t="s">
        <v>127</v>
      </c>
      <c r="V9" s="2"/>
      <c r="W9" s="70" t="s">
        <v>248</v>
      </c>
    </row>
    <row r="10" spans="1:23" hidden="1" x14ac:dyDescent="0.2">
      <c r="A10" s="1">
        <v>45275</v>
      </c>
      <c r="B10" s="2">
        <v>131697</v>
      </c>
      <c r="C10" s="2" t="s">
        <v>48</v>
      </c>
      <c r="D10" s="2">
        <v>19466960</v>
      </c>
      <c r="E10" s="2" t="s">
        <v>18</v>
      </c>
      <c r="F10" s="1">
        <v>22518</v>
      </c>
      <c r="G10" s="1">
        <v>45274.315972222219</v>
      </c>
      <c r="H10" s="24">
        <f t="shared" si="0"/>
        <v>62.346071156773206</v>
      </c>
      <c r="I10" s="24" t="s">
        <v>165</v>
      </c>
      <c r="J10" s="24" t="s">
        <v>160</v>
      </c>
      <c r="K10" s="2" t="s">
        <v>21</v>
      </c>
      <c r="L10" s="2" t="s">
        <v>28</v>
      </c>
      <c r="M10" s="2" t="s">
        <v>33</v>
      </c>
      <c r="N10" s="2" t="s">
        <v>51</v>
      </c>
      <c r="O10" s="2" t="s">
        <v>0</v>
      </c>
      <c r="P10" s="2" t="s">
        <v>163</v>
      </c>
      <c r="Q10" s="2" t="s">
        <v>128</v>
      </c>
      <c r="R10" s="2" t="s">
        <v>129</v>
      </c>
      <c r="S10" s="2" t="s">
        <v>105</v>
      </c>
      <c r="T10" s="2" t="s">
        <v>106</v>
      </c>
      <c r="U10" s="2" t="s">
        <v>130</v>
      </c>
      <c r="V10" s="2"/>
      <c r="W10" s="70" t="s">
        <v>248</v>
      </c>
    </row>
    <row r="11" spans="1:23" hidden="1" x14ac:dyDescent="0.2">
      <c r="A11" s="1">
        <v>45275</v>
      </c>
      <c r="B11" s="2">
        <v>315023</v>
      </c>
      <c r="C11" s="2" t="s">
        <v>32</v>
      </c>
      <c r="D11" s="2">
        <v>34614920</v>
      </c>
      <c r="E11" s="2" t="s">
        <v>14</v>
      </c>
      <c r="F11" s="1">
        <v>19908</v>
      </c>
      <c r="G11" s="1">
        <v>45274.430555555555</v>
      </c>
      <c r="H11" s="24">
        <f t="shared" si="0"/>
        <v>69.4970700152207</v>
      </c>
      <c r="I11" s="24" t="s">
        <v>165</v>
      </c>
      <c r="J11" s="24" t="s">
        <v>160</v>
      </c>
      <c r="K11" s="2"/>
      <c r="L11" s="2" t="s">
        <v>28</v>
      </c>
      <c r="M11" s="2" t="s">
        <v>30</v>
      </c>
      <c r="N11" s="2" t="s">
        <v>51</v>
      </c>
      <c r="O11" s="2" t="s">
        <v>0</v>
      </c>
      <c r="P11" s="2" t="s">
        <v>131</v>
      </c>
      <c r="Q11" s="2" t="s">
        <v>132</v>
      </c>
      <c r="R11" s="2" t="s">
        <v>133</v>
      </c>
      <c r="S11" s="2" t="s">
        <v>105</v>
      </c>
      <c r="T11" s="2" t="s">
        <v>106</v>
      </c>
      <c r="U11" s="2" t="s">
        <v>134</v>
      </c>
      <c r="V11" s="2"/>
      <c r="W11" s="70" t="s">
        <v>248</v>
      </c>
    </row>
    <row r="12" spans="1:23" hidden="1" x14ac:dyDescent="0.2">
      <c r="A12" s="1">
        <v>45278</v>
      </c>
      <c r="B12" s="2">
        <v>131716</v>
      </c>
      <c r="C12" s="2" t="s">
        <v>26</v>
      </c>
      <c r="D12" s="2">
        <v>79606697</v>
      </c>
      <c r="E12" s="2" t="s">
        <v>18</v>
      </c>
      <c r="F12" s="1">
        <v>26507</v>
      </c>
      <c r="G12" s="1">
        <v>45271.331944444442</v>
      </c>
      <c r="H12" s="24">
        <f t="shared" si="0"/>
        <v>51.409128614916277</v>
      </c>
      <c r="I12" s="24" t="s">
        <v>108</v>
      </c>
      <c r="J12" s="24" t="s">
        <v>161</v>
      </c>
      <c r="K12" s="2"/>
      <c r="L12" s="2" t="s">
        <v>28</v>
      </c>
      <c r="M12" s="2" t="s">
        <v>33</v>
      </c>
      <c r="N12" s="2" t="s">
        <v>52</v>
      </c>
      <c r="O12" s="2" t="s">
        <v>0</v>
      </c>
      <c r="P12" s="2" t="s">
        <v>328</v>
      </c>
      <c r="Q12" s="2" t="s">
        <v>135</v>
      </c>
      <c r="R12" s="2" t="s">
        <v>104</v>
      </c>
      <c r="S12" s="2" t="s">
        <v>105</v>
      </c>
      <c r="T12" s="2" t="s">
        <v>106</v>
      </c>
      <c r="U12" s="2" t="s">
        <v>107</v>
      </c>
      <c r="V12" s="2"/>
      <c r="W12" s="70" t="s">
        <v>248</v>
      </c>
    </row>
    <row r="13" spans="1:23" hidden="1" x14ac:dyDescent="0.2">
      <c r="A13" s="1">
        <v>45278</v>
      </c>
      <c r="B13" s="2">
        <v>315058</v>
      </c>
      <c r="C13" s="2" t="s">
        <v>39</v>
      </c>
      <c r="D13" s="2">
        <v>77034999</v>
      </c>
      <c r="E13" s="2" t="s">
        <v>18</v>
      </c>
      <c r="F13" s="1">
        <v>26126</v>
      </c>
      <c r="G13" s="1">
        <v>45271</v>
      </c>
      <c r="H13" s="24">
        <f t="shared" si="0"/>
        <v>52.452054794520549</v>
      </c>
      <c r="I13" s="24" t="s">
        <v>108</v>
      </c>
      <c r="J13" s="24" t="s">
        <v>161</v>
      </c>
      <c r="K13" s="2" t="s">
        <v>6</v>
      </c>
      <c r="L13" s="2" t="s">
        <v>28</v>
      </c>
      <c r="M13" s="2" t="s">
        <v>30</v>
      </c>
      <c r="N13" s="2" t="s">
        <v>51</v>
      </c>
      <c r="O13" s="2" t="s">
        <v>0</v>
      </c>
      <c r="P13" s="2" t="s">
        <v>136</v>
      </c>
      <c r="Q13" s="2" t="s">
        <v>137</v>
      </c>
      <c r="R13" s="2" t="s">
        <v>104</v>
      </c>
      <c r="S13" s="2" t="s">
        <v>105</v>
      </c>
      <c r="T13" s="2" t="s">
        <v>106</v>
      </c>
      <c r="U13" s="2" t="s">
        <v>107</v>
      </c>
      <c r="V13" s="2"/>
      <c r="W13" s="70" t="s">
        <v>248</v>
      </c>
    </row>
    <row r="14" spans="1:23" hidden="1" x14ac:dyDescent="0.2">
      <c r="A14" s="1">
        <v>45278</v>
      </c>
      <c r="B14" s="2">
        <v>315059</v>
      </c>
      <c r="C14" s="2" t="s">
        <v>34</v>
      </c>
      <c r="D14" s="2">
        <v>51605407</v>
      </c>
      <c r="E14" s="2" t="s">
        <v>14</v>
      </c>
      <c r="F14" s="1">
        <v>20043</v>
      </c>
      <c r="G14" s="1">
        <v>45276.698611111111</v>
      </c>
      <c r="H14" s="24">
        <f t="shared" si="0"/>
        <v>69.133420852359208</v>
      </c>
      <c r="I14" s="24" t="s">
        <v>165</v>
      </c>
      <c r="J14" s="24" t="s">
        <v>160</v>
      </c>
      <c r="K14" s="2"/>
      <c r="L14" s="2" t="s">
        <v>28</v>
      </c>
      <c r="M14" s="2" t="s">
        <v>30</v>
      </c>
      <c r="N14" s="2" t="s">
        <v>51</v>
      </c>
      <c r="O14" s="2" t="s">
        <v>0</v>
      </c>
      <c r="P14" s="2" t="s">
        <v>328</v>
      </c>
      <c r="Q14" s="2" t="s">
        <v>138</v>
      </c>
      <c r="R14" s="2" t="s">
        <v>139</v>
      </c>
      <c r="S14" s="2" t="s">
        <v>105</v>
      </c>
      <c r="T14" s="2" t="s">
        <v>106</v>
      </c>
      <c r="U14" s="2" t="s">
        <v>140</v>
      </c>
      <c r="V14" s="2"/>
      <c r="W14" s="70" t="s">
        <v>248</v>
      </c>
    </row>
    <row r="15" spans="1:23" hidden="1" x14ac:dyDescent="0.2">
      <c r="A15" s="1">
        <v>45278</v>
      </c>
      <c r="B15" s="2">
        <v>315064</v>
      </c>
      <c r="C15" s="2" t="s">
        <v>45</v>
      </c>
      <c r="D15" s="2">
        <v>41398009</v>
      </c>
      <c r="E15" s="2" t="s">
        <v>14</v>
      </c>
      <c r="F15" s="1">
        <v>17464</v>
      </c>
      <c r="G15" s="1">
        <v>45275</v>
      </c>
      <c r="H15" s="24">
        <f t="shared" si="0"/>
        <v>76.194520547945203</v>
      </c>
      <c r="I15" s="24" t="s">
        <v>165</v>
      </c>
      <c r="J15" s="24" t="s">
        <v>161</v>
      </c>
      <c r="K15" s="2" t="s">
        <v>11</v>
      </c>
      <c r="L15" s="2" t="s">
        <v>28</v>
      </c>
      <c r="M15" s="2" t="s">
        <v>30</v>
      </c>
      <c r="N15" s="2" t="s">
        <v>52</v>
      </c>
      <c r="O15" s="2" t="s">
        <v>0</v>
      </c>
      <c r="P15" s="2" t="s">
        <v>328</v>
      </c>
      <c r="Q15" s="2" t="s">
        <v>141</v>
      </c>
      <c r="R15" s="2" t="s">
        <v>104</v>
      </c>
      <c r="S15" s="2" t="s">
        <v>105</v>
      </c>
      <c r="T15" s="2" t="s">
        <v>106</v>
      </c>
      <c r="U15" s="2" t="s">
        <v>107</v>
      </c>
      <c r="V15" s="2"/>
      <c r="W15" s="70" t="s">
        <v>248</v>
      </c>
    </row>
    <row r="16" spans="1:23" hidden="1" x14ac:dyDescent="0.2">
      <c r="A16" s="1">
        <v>45279</v>
      </c>
      <c r="B16" s="2">
        <v>315074</v>
      </c>
      <c r="C16" s="2" t="s">
        <v>47</v>
      </c>
      <c r="D16" s="2">
        <v>1010188426</v>
      </c>
      <c r="E16" s="2" t="s">
        <v>18</v>
      </c>
      <c r="F16" s="1">
        <v>32897</v>
      </c>
      <c r="G16" s="1">
        <v>45252</v>
      </c>
      <c r="H16" s="24">
        <f t="shared" si="0"/>
        <v>33.849315068493148</v>
      </c>
      <c r="I16" s="24" t="s">
        <v>108</v>
      </c>
      <c r="J16" s="24" t="s">
        <v>161</v>
      </c>
      <c r="K16" s="2" t="s">
        <v>6</v>
      </c>
      <c r="L16" s="2" t="s">
        <v>28</v>
      </c>
      <c r="M16" s="2" t="s">
        <v>30</v>
      </c>
      <c r="N16" s="2" t="s">
        <v>52</v>
      </c>
      <c r="O16" s="2" t="s">
        <v>0</v>
      </c>
      <c r="P16" s="2" t="s">
        <v>142</v>
      </c>
      <c r="Q16" s="2" t="s">
        <v>143</v>
      </c>
      <c r="R16" s="2" t="s">
        <v>104</v>
      </c>
      <c r="S16" s="2" t="s">
        <v>105</v>
      </c>
      <c r="T16" s="2" t="s">
        <v>106</v>
      </c>
      <c r="U16" s="2" t="s">
        <v>107</v>
      </c>
      <c r="V16" s="2"/>
      <c r="W16" s="70" t="s">
        <v>248</v>
      </c>
    </row>
    <row r="17" spans="1:23" hidden="1" x14ac:dyDescent="0.2">
      <c r="A17" s="25">
        <v>45280</v>
      </c>
      <c r="B17" s="26">
        <v>315084</v>
      </c>
      <c r="C17" s="26" t="s">
        <v>31</v>
      </c>
      <c r="D17" s="26">
        <v>7199979</v>
      </c>
      <c r="E17" s="26" t="s">
        <v>14</v>
      </c>
      <c r="F17" s="25">
        <v>18817</v>
      </c>
      <c r="G17" s="1">
        <v>45279.054166666669</v>
      </c>
      <c r="H17" s="24">
        <f t="shared" si="0"/>
        <v>72.498778538812786</v>
      </c>
      <c r="I17" s="24" t="s">
        <v>165</v>
      </c>
      <c r="J17" s="24" t="s">
        <v>160</v>
      </c>
      <c r="K17" s="26"/>
      <c r="L17" s="2" t="s">
        <v>314</v>
      </c>
      <c r="M17" s="26" t="s">
        <v>30</v>
      </c>
      <c r="N17" s="2" t="s">
        <v>52</v>
      </c>
      <c r="O17" s="26" t="s">
        <v>0</v>
      </c>
      <c r="P17" s="26" t="s">
        <v>162</v>
      </c>
      <c r="Q17" s="26"/>
      <c r="R17" s="26"/>
      <c r="S17" s="26"/>
      <c r="T17" s="26"/>
      <c r="U17" s="26"/>
      <c r="V17" s="26"/>
      <c r="W17" s="70" t="s">
        <v>248</v>
      </c>
    </row>
    <row r="18" spans="1:23" hidden="1" x14ac:dyDescent="0.2">
      <c r="A18" s="1">
        <v>45281</v>
      </c>
      <c r="B18" s="2">
        <v>315095</v>
      </c>
      <c r="C18" s="2" t="s">
        <v>54</v>
      </c>
      <c r="D18" s="2">
        <v>20762936</v>
      </c>
      <c r="E18" s="2" t="s">
        <v>14</v>
      </c>
      <c r="F18" s="1">
        <v>33313</v>
      </c>
      <c r="G18" s="1">
        <v>45277</v>
      </c>
      <c r="H18" s="24">
        <f t="shared" si="0"/>
        <v>32.778082191780825</v>
      </c>
      <c r="I18" s="24" t="s">
        <v>108</v>
      </c>
      <c r="J18" s="24" t="s">
        <v>161</v>
      </c>
      <c r="K18" s="2" t="s">
        <v>9</v>
      </c>
      <c r="L18" s="2" t="s">
        <v>28</v>
      </c>
      <c r="M18" s="2" t="s">
        <v>30</v>
      </c>
      <c r="N18" s="2" t="s">
        <v>52</v>
      </c>
      <c r="O18" s="2" t="s">
        <v>0</v>
      </c>
      <c r="P18" s="2" t="s">
        <v>117</v>
      </c>
      <c r="Q18" s="2" t="s">
        <v>144</v>
      </c>
      <c r="R18" s="2" t="s">
        <v>104</v>
      </c>
      <c r="S18" s="2" t="s">
        <v>105</v>
      </c>
      <c r="T18" s="2" t="s">
        <v>106</v>
      </c>
      <c r="U18" s="2" t="s">
        <v>107</v>
      </c>
      <c r="V18" s="2"/>
      <c r="W18" s="70" t="s">
        <v>248</v>
      </c>
    </row>
    <row r="19" spans="1:23" hidden="1" x14ac:dyDescent="0.2">
      <c r="A19" s="1">
        <v>45282</v>
      </c>
      <c r="B19" s="2">
        <v>315106</v>
      </c>
      <c r="C19" s="2" t="s">
        <v>24</v>
      </c>
      <c r="D19" s="2">
        <v>3409271</v>
      </c>
      <c r="E19" s="2" t="s">
        <v>14</v>
      </c>
      <c r="F19" s="1">
        <v>13966</v>
      </c>
      <c r="G19" s="1">
        <v>45280.902777777781</v>
      </c>
      <c r="H19" s="24">
        <f t="shared" si="0"/>
        <v>85.794254185692552</v>
      </c>
      <c r="I19" s="24" t="s">
        <v>165</v>
      </c>
      <c r="J19" s="24" t="s">
        <v>160</v>
      </c>
      <c r="K19" s="2" t="s">
        <v>5</v>
      </c>
      <c r="L19" s="2" t="s">
        <v>28</v>
      </c>
      <c r="M19" s="2" t="s">
        <v>30</v>
      </c>
      <c r="N19" s="2" t="s">
        <v>51</v>
      </c>
      <c r="O19" s="2" t="s">
        <v>0</v>
      </c>
      <c r="P19" s="2" t="s">
        <v>117</v>
      </c>
      <c r="Q19" s="2" t="s">
        <v>145</v>
      </c>
      <c r="R19" s="2" t="s">
        <v>145</v>
      </c>
      <c r="S19" s="2" t="s">
        <v>105</v>
      </c>
      <c r="T19" s="2" t="s">
        <v>106</v>
      </c>
      <c r="U19" s="2" t="s">
        <v>146</v>
      </c>
      <c r="V19" s="2"/>
      <c r="W19" s="70" t="s">
        <v>248</v>
      </c>
    </row>
    <row r="20" spans="1:23" hidden="1" x14ac:dyDescent="0.2">
      <c r="A20" s="1">
        <v>45282</v>
      </c>
      <c r="B20" s="2">
        <v>315108</v>
      </c>
      <c r="C20" s="2" t="s">
        <v>42</v>
      </c>
      <c r="D20" s="2">
        <v>11300952</v>
      </c>
      <c r="E20" s="2" t="s">
        <v>18</v>
      </c>
      <c r="F20" s="1">
        <v>18916</v>
      </c>
      <c r="G20" s="1">
        <v>45281.333333333336</v>
      </c>
      <c r="H20" s="24">
        <f t="shared" si="0"/>
        <v>72.233789954337908</v>
      </c>
      <c r="I20" s="24" t="s">
        <v>165</v>
      </c>
      <c r="J20" s="24" t="s">
        <v>160</v>
      </c>
      <c r="K20" s="2" t="s">
        <v>13</v>
      </c>
      <c r="L20" s="2" t="s">
        <v>28</v>
      </c>
      <c r="M20" s="2" t="s">
        <v>30</v>
      </c>
      <c r="N20" s="2" t="s">
        <v>51</v>
      </c>
      <c r="O20" s="2" t="s">
        <v>0</v>
      </c>
      <c r="P20" s="2" t="s">
        <v>163</v>
      </c>
      <c r="Q20" s="2" t="s">
        <v>147</v>
      </c>
      <c r="R20" s="2" t="s">
        <v>123</v>
      </c>
      <c r="S20" s="2" t="s">
        <v>105</v>
      </c>
      <c r="T20" s="2" t="s">
        <v>106</v>
      </c>
      <c r="U20" s="2" t="s">
        <v>124</v>
      </c>
      <c r="V20" s="2"/>
      <c r="W20" s="70" t="s">
        <v>248</v>
      </c>
    </row>
    <row r="21" spans="1:23" hidden="1" x14ac:dyDescent="0.2">
      <c r="A21" s="1">
        <v>45282</v>
      </c>
      <c r="B21" s="2">
        <v>315110</v>
      </c>
      <c r="C21" s="2" t="s">
        <v>50</v>
      </c>
      <c r="D21" s="2">
        <v>79965828</v>
      </c>
      <c r="E21" s="2" t="s">
        <v>18</v>
      </c>
      <c r="F21" s="1">
        <v>28554</v>
      </c>
      <c r="G21" s="1">
        <v>45282.226388888892</v>
      </c>
      <c r="H21" s="24">
        <f t="shared" si="0"/>
        <v>45.830757229832578</v>
      </c>
      <c r="I21" s="24" t="s">
        <v>108</v>
      </c>
      <c r="J21" s="24" t="s">
        <v>160</v>
      </c>
      <c r="K21" s="2" t="s">
        <v>5</v>
      </c>
      <c r="L21" s="2" t="s">
        <v>28</v>
      </c>
      <c r="M21" s="2" t="s">
        <v>30</v>
      </c>
      <c r="N21" s="2" t="s">
        <v>52</v>
      </c>
      <c r="O21" s="2" t="s">
        <v>0</v>
      </c>
      <c r="P21" s="26" t="s">
        <v>162</v>
      </c>
      <c r="Q21" s="2" t="s">
        <v>148</v>
      </c>
      <c r="R21" s="2" t="s">
        <v>149</v>
      </c>
      <c r="S21" s="2" t="s">
        <v>105</v>
      </c>
      <c r="T21" s="2" t="s">
        <v>106</v>
      </c>
      <c r="U21" s="2" t="s">
        <v>150</v>
      </c>
      <c r="V21" s="2"/>
      <c r="W21" s="70" t="s">
        <v>248</v>
      </c>
    </row>
    <row r="22" spans="1:23" hidden="1" x14ac:dyDescent="0.2">
      <c r="A22" s="1">
        <v>45282</v>
      </c>
      <c r="B22" s="2">
        <v>315116</v>
      </c>
      <c r="C22" s="2" t="s">
        <v>41</v>
      </c>
      <c r="D22" s="2">
        <v>7591163</v>
      </c>
      <c r="E22" s="2" t="s">
        <v>18</v>
      </c>
      <c r="F22" s="1">
        <v>24139</v>
      </c>
      <c r="G22" s="1">
        <v>45278.409722222219</v>
      </c>
      <c r="H22" s="24">
        <f t="shared" si="0"/>
        <v>57.916191019786901</v>
      </c>
      <c r="I22" s="24" t="s">
        <v>108</v>
      </c>
      <c r="J22" s="24" t="s">
        <v>161</v>
      </c>
      <c r="K22" s="2"/>
      <c r="L22" s="2" t="s">
        <v>28</v>
      </c>
      <c r="M22" s="2" t="s">
        <v>30</v>
      </c>
      <c r="N22" s="2" t="s">
        <v>52</v>
      </c>
      <c r="O22" s="2" t="s">
        <v>0</v>
      </c>
      <c r="P22" s="2" t="s">
        <v>151</v>
      </c>
      <c r="Q22" s="2" t="s">
        <v>152</v>
      </c>
      <c r="R22" s="2" t="s">
        <v>104</v>
      </c>
      <c r="S22" s="2" t="s">
        <v>105</v>
      </c>
      <c r="T22" s="2" t="s">
        <v>106</v>
      </c>
      <c r="U22" s="2" t="s">
        <v>107</v>
      </c>
      <c r="V22" s="2"/>
      <c r="W22" s="70" t="s">
        <v>248</v>
      </c>
    </row>
    <row r="23" spans="1:23" hidden="1" x14ac:dyDescent="0.2">
      <c r="A23" s="1">
        <v>45287</v>
      </c>
      <c r="B23" s="2">
        <v>315150</v>
      </c>
      <c r="C23" s="2" t="s">
        <v>44</v>
      </c>
      <c r="D23" s="2">
        <v>1010224427</v>
      </c>
      <c r="E23" s="2" t="s">
        <v>14</v>
      </c>
      <c r="F23" s="1">
        <v>34979</v>
      </c>
      <c r="G23" s="1">
        <v>45286</v>
      </c>
      <c r="H23" s="24">
        <f t="shared" si="0"/>
        <v>28.238356164383561</v>
      </c>
      <c r="I23" s="24" t="s">
        <v>108</v>
      </c>
      <c r="J23" s="24" t="s">
        <v>161</v>
      </c>
      <c r="K23" s="2" t="s">
        <v>5</v>
      </c>
      <c r="L23" s="2" t="s">
        <v>28</v>
      </c>
      <c r="M23" s="2" t="s">
        <v>30</v>
      </c>
      <c r="N23" s="2" t="s">
        <v>52</v>
      </c>
      <c r="O23" s="2" t="s">
        <v>0</v>
      </c>
      <c r="P23" s="2" t="s">
        <v>163</v>
      </c>
      <c r="Q23" s="2" t="s">
        <v>153</v>
      </c>
      <c r="R23" s="2" t="s">
        <v>104</v>
      </c>
      <c r="S23" s="2" t="s">
        <v>105</v>
      </c>
      <c r="T23" s="2" t="s">
        <v>106</v>
      </c>
      <c r="U23" s="2" t="s">
        <v>107</v>
      </c>
      <c r="V23" s="2"/>
      <c r="W23" s="70" t="s">
        <v>248</v>
      </c>
    </row>
    <row r="24" spans="1:23" s="32" customFormat="1" hidden="1" x14ac:dyDescent="0.2">
      <c r="A24" s="29">
        <v>45289</v>
      </c>
      <c r="B24" s="30">
        <v>315185</v>
      </c>
      <c r="C24" s="30" t="s">
        <v>55</v>
      </c>
      <c r="D24" s="30">
        <v>23128520450050</v>
      </c>
      <c r="E24" s="30" t="s">
        <v>18</v>
      </c>
      <c r="F24" s="29">
        <v>45286</v>
      </c>
      <c r="G24" s="1">
        <v>45286.238888888889</v>
      </c>
      <c r="H24" s="31">
        <f t="shared" ref="H24:H87" si="1">(G24-F24)/365</f>
        <v>6.5449010654534403E-4</v>
      </c>
      <c r="I24" s="31" t="s">
        <v>102</v>
      </c>
      <c r="J24" s="31" t="s">
        <v>160</v>
      </c>
      <c r="K24" s="30"/>
      <c r="L24" s="30" t="s">
        <v>28</v>
      </c>
      <c r="M24" s="30" t="s">
        <v>30</v>
      </c>
      <c r="N24" s="30" t="s">
        <v>53</v>
      </c>
      <c r="O24" s="30" t="s">
        <v>0</v>
      </c>
      <c r="P24" s="2" t="s">
        <v>163</v>
      </c>
      <c r="Q24" s="30" t="s">
        <v>154</v>
      </c>
      <c r="R24" s="30" t="s">
        <v>155</v>
      </c>
      <c r="S24" s="30" t="s">
        <v>105</v>
      </c>
      <c r="T24" s="30" t="s">
        <v>106</v>
      </c>
      <c r="U24" s="2" t="s">
        <v>156</v>
      </c>
      <c r="V24" s="2"/>
      <c r="W24" s="70" t="s">
        <v>248</v>
      </c>
    </row>
    <row r="25" spans="1:23" s="32" customFormat="1" hidden="1" x14ac:dyDescent="0.2">
      <c r="A25" s="29">
        <v>45289</v>
      </c>
      <c r="B25" s="30">
        <v>315186</v>
      </c>
      <c r="C25" s="30" t="s">
        <v>25</v>
      </c>
      <c r="D25" s="30">
        <v>6776868</v>
      </c>
      <c r="E25" s="30" t="s">
        <v>18</v>
      </c>
      <c r="F25" s="29">
        <v>24980</v>
      </c>
      <c r="G25" s="1">
        <v>45287</v>
      </c>
      <c r="H25" s="31">
        <f t="shared" si="1"/>
        <v>55.635616438356166</v>
      </c>
      <c r="I25" s="31" t="s">
        <v>108</v>
      </c>
      <c r="J25" s="31" t="s">
        <v>161</v>
      </c>
      <c r="K25" s="30" t="s">
        <v>10</v>
      </c>
      <c r="L25" s="30" t="s">
        <v>28</v>
      </c>
      <c r="M25" s="30" t="s">
        <v>30</v>
      </c>
      <c r="N25" s="2" t="s">
        <v>52</v>
      </c>
      <c r="O25" s="30" t="s">
        <v>0</v>
      </c>
      <c r="P25" s="2" t="s">
        <v>136</v>
      </c>
      <c r="Q25" s="30" t="s">
        <v>157</v>
      </c>
      <c r="R25" s="30" t="s">
        <v>104</v>
      </c>
      <c r="S25" s="30" t="s">
        <v>105</v>
      </c>
      <c r="T25" s="30" t="s">
        <v>106</v>
      </c>
      <c r="U25" s="2" t="s">
        <v>107</v>
      </c>
      <c r="V25" s="2"/>
      <c r="W25" s="70" t="s">
        <v>248</v>
      </c>
    </row>
    <row r="26" spans="1:23" s="32" customFormat="1" hidden="1" x14ac:dyDescent="0.2">
      <c r="A26" s="29">
        <v>45293</v>
      </c>
      <c r="B26" s="30">
        <v>131780</v>
      </c>
      <c r="C26" s="30" t="s">
        <v>171</v>
      </c>
      <c r="D26" s="30">
        <v>79767131</v>
      </c>
      <c r="E26" s="30" t="s">
        <v>18</v>
      </c>
      <c r="F26" s="29">
        <v>27284</v>
      </c>
      <c r="G26" s="1">
        <v>45289</v>
      </c>
      <c r="H26" s="31">
        <f t="shared" si="1"/>
        <v>49.328767123287669</v>
      </c>
      <c r="I26" s="31" t="s">
        <v>108</v>
      </c>
      <c r="J26" s="31" t="s">
        <v>160</v>
      </c>
      <c r="K26" s="30" t="s">
        <v>8</v>
      </c>
      <c r="L26" s="30" t="s">
        <v>28</v>
      </c>
      <c r="M26" s="30" t="s">
        <v>33</v>
      </c>
      <c r="N26" s="2" t="s">
        <v>52</v>
      </c>
      <c r="O26" s="30" t="s">
        <v>0</v>
      </c>
      <c r="P26" s="2" t="s">
        <v>328</v>
      </c>
      <c r="Q26" s="30" t="s">
        <v>204</v>
      </c>
      <c r="R26" s="30" t="s">
        <v>203</v>
      </c>
      <c r="S26" s="30" t="s">
        <v>105</v>
      </c>
      <c r="T26" s="30" t="s">
        <v>106</v>
      </c>
      <c r="U26" s="2">
        <v>15.6</v>
      </c>
      <c r="V26" s="2" t="s">
        <v>261</v>
      </c>
      <c r="W26" s="79" t="s">
        <v>249</v>
      </c>
    </row>
    <row r="27" spans="1:23" s="32" customFormat="1" hidden="1" x14ac:dyDescent="0.2">
      <c r="A27" s="29">
        <v>45294</v>
      </c>
      <c r="B27" s="30">
        <v>315255</v>
      </c>
      <c r="C27" s="30" t="s">
        <v>199</v>
      </c>
      <c r="D27" s="30">
        <v>1245081749</v>
      </c>
      <c r="E27" s="30" t="s">
        <v>18</v>
      </c>
      <c r="F27" s="29">
        <v>45267</v>
      </c>
      <c r="G27" s="1">
        <v>45291</v>
      </c>
      <c r="H27" s="31">
        <f t="shared" si="1"/>
        <v>6.575342465753424E-2</v>
      </c>
      <c r="I27" s="31" t="s">
        <v>102</v>
      </c>
      <c r="J27" s="31" t="s">
        <v>202</v>
      </c>
      <c r="K27" s="30"/>
      <c r="L27" s="30" t="s">
        <v>28</v>
      </c>
      <c r="M27" s="30" t="s">
        <v>30</v>
      </c>
      <c r="N27" s="2" t="s">
        <v>158</v>
      </c>
      <c r="O27" s="30" t="s">
        <v>0</v>
      </c>
      <c r="P27" s="26" t="s">
        <v>162</v>
      </c>
      <c r="Q27" s="30" t="s">
        <v>205</v>
      </c>
      <c r="R27" s="30" t="s">
        <v>206</v>
      </c>
      <c r="S27" s="30" t="s">
        <v>105</v>
      </c>
      <c r="T27" s="30" t="s">
        <v>106</v>
      </c>
      <c r="U27" s="2">
        <v>14.3</v>
      </c>
      <c r="V27" s="2" t="s">
        <v>254</v>
      </c>
      <c r="W27" s="79" t="s">
        <v>249</v>
      </c>
    </row>
    <row r="28" spans="1:23" s="32" customFormat="1" hidden="1" x14ac:dyDescent="0.2">
      <c r="A28" s="29">
        <v>45295</v>
      </c>
      <c r="B28" s="30">
        <v>315272</v>
      </c>
      <c r="C28" s="30" t="s">
        <v>172</v>
      </c>
      <c r="D28" s="30">
        <v>1141384494</v>
      </c>
      <c r="E28" s="30" t="s">
        <v>18</v>
      </c>
      <c r="F28" s="29">
        <v>45108</v>
      </c>
      <c r="G28" s="1">
        <v>45294.678472222222</v>
      </c>
      <c r="H28" s="31">
        <f t="shared" si="1"/>
        <v>0.51144786910197781</v>
      </c>
      <c r="I28" s="31" t="s">
        <v>102</v>
      </c>
      <c r="J28" s="31" t="s">
        <v>202</v>
      </c>
      <c r="K28" s="30" t="s">
        <v>5</v>
      </c>
      <c r="L28" s="30" t="s">
        <v>28</v>
      </c>
      <c r="M28" s="30" t="s">
        <v>30</v>
      </c>
      <c r="N28" s="30" t="s">
        <v>53</v>
      </c>
      <c r="O28" s="30" t="s">
        <v>0</v>
      </c>
      <c r="P28" s="26" t="s">
        <v>162</v>
      </c>
      <c r="Q28" s="30" t="s">
        <v>207</v>
      </c>
      <c r="R28" s="30" t="s">
        <v>208</v>
      </c>
      <c r="S28" s="30" t="s">
        <v>105</v>
      </c>
      <c r="T28" s="30" t="s">
        <v>106</v>
      </c>
      <c r="U28" s="2">
        <v>13.8</v>
      </c>
      <c r="V28" s="2" t="s">
        <v>260</v>
      </c>
      <c r="W28" s="79" t="s">
        <v>249</v>
      </c>
    </row>
    <row r="29" spans="1:23" s="32" customFormat="1" hidden="1" x14ac:dyDescent="0.2">
      <c r="A29" s="29">
        <v>45300</v>
      </c>
      <c r="B29" s="30">
        <v>315307</v>
      </c>
      <c r="C29" s="30" t="s">
        <v>200</v>
      </c>
      <c r="D29" s="30">
        <v>7676549</v>
      </c>
      <c r="E29" s="30" t="s">
        <v>18</v>
      </c>
      <c r="F29" s="29">
        <v>15342</v>
      </c>
      <c r="G29" s="1">
        <v>45299</v>
      </c>
      <c r="H29" s="31">
        <f t="shared" si="1"/>
        <v>82.07397260273973</v>
      </c>
      <c r="I29" s="31" t="s">
        <v>165</v>
      </c>
      <c r="J29" s="31" t="s">
        <v>160</v>
      </c>
      <c r="K29" s="30"/>
      <c r="L29" s="30" t="s">
        <v>28</v>
      </c>
      <c r="M29" s="30" t="s">
        <v>30</v>
      </c>
      <c r="N29" s="2" t="s">
        <v>51</v>
      </c>
      <c r="O29" s="30" t="s">
        <v>0</v>
      </c>
      <c r="P29" s="26" t="s">
        <v>162</v>
      </c>
      <c r="Q29" s="30" t="s">
        <v>209</v>
      </c>
      <c r="R29" s="30" t="s">
        <v>209</v>
      </c>
      <c r="S29" s="30" t="s">
        <v>105</v>
      </c>
      <c r="T29" s="30" t="s">
        <v>106</v>
      </c>
      <c r="U29" s="2">
        <v>14.4</v>
      </c>
      <c r="V29" s="2" t="s">
        <v>259</v>
      </c>
      <c r="W29" s="79" t="s">
        <v>249</v>
      </c>
    </row>
    <row r="30" spans="1:23" s="32" customFormat="1" hidden="1" x14ac:dyDescent="0.2">
      <c r="A30" s="29">
        <v>45301</v>
      </c>
      <c r="B30" s="30">
        <v>315320</v>
      </c>
      <c r="C30" s="30" t="s">
        <v>173</v>
      </c>
      <c r="D30" s="30">
        <v>5854938</v>
      </c>
      <c r="E30" s="30" t="s">
        <v>18</v>
      </c>
      <c r="F30" s="29">
        <v>32245</v>
      </c>
      <c r="G30" s="1">
        <v>45300.194444444445</v>
      </c>
      <c r="H30" s="31">
        <f t="shared" si="1"/>
        <v>35.767656012176559</v>
      </c>
      <c r="I30" s="31" t="s">
        <v>108</v>
      </c>
      <c r="J30" s="31" t="s">
        <v>160</v>
      </c>
      <c r="K30" s="30" t="s">
        <v>7</v>
      </c>
      <c r="L30" s="30" t="s">
        <v>28</v>
      </c>
      <c r="M30" s="30" t="s">
        <v>30</v>
      </c>
      <c r="N30" s="2" t="s">
        <v>51</v>
      </c>
      <c r="O30" s="30" t="s">
        <v>0</v>
      </c>
      <c r="P30" s="26" t="s">
        <v>162</v>
      </c>
      <c r="Q30" s="30" t="s">
        <v>210</v>
      </c>
      <c r="R30" s="71" t="s">
        <v>211</v>
      </c>
      <c r="S30" s="30" t="s">
        <v>105</v>
      </c>
      <c r="T30" s="30" t="s">
        <v>106</v>
      </c>
      <c r="U30" s="2">
        <v>14.2</v>
      </c>
      <c r="V30" s="2" t="s">
        <v>259</v>
      </c>
      <c r="W30" s="79" t="s">
        <v>249</v>
      </c>
    </row>
    <row r="31" spans="1:23" s="32" customFormat="1" hidden="1" x14ac:dyDescent="0.2">
      <c r="A31" s="29">
        <v>45301</v>
      </c>
      <c r="B31" s="30">
        <v>315321</v>
      </c>
      <c r="C31" s="30" t="s">
        <v>174</v>
      </c>
      <c r="D31" s="30">
        <v>20290568</v>
      </c>
      <c r="E31" s="30" t="s">
        <v>14</v>
      </c>
      <c r="F31" s="29">
        <v>14045</v>
      </c>
      <c r="G31" s="1">
        <v>45297.5625</v>
      </c>
      <c r="H31" s="31">
        <f t="shared" si="1"/>
        <v>85.623458904109583</v>
      </c>
      <c r="I31" s="31" t="s">
        <v>165</v>
      </c>
      <c r="J31" s="31" t="s">
        <v>160</v>
      </c>
      <c r="K31" s="30"/>
      <c r="L31" s="30" t="s">
        <v>28</v>
      </c>
      <c r="M31" s="30" t="s">
        <v>30</v>
      </c>
      <c r="N31" s="2" t="s">
        <v>51</v>
      </c>
      <c r="O31" s="30" t="s">
        <v>0</v>
      </c>
      <c r="P31" s="2" t="s">
        <v>328</v>
      </c>
      <c r="Q31" s="30" t="s">
        <v>212</v>
      </c>
      <c r="R31" s="30" t="s">
        <v>213</v>
      </c>
      <c r="S31" s="30" t="s">
        <v>217</v>
      </c>
      <c r="T31" s="30" t="s">
        <v>106</v>
      </c>
      <c r="U31" s="2">
        <v>13.5</v>
      </c>
      <c r="V31" s="2" t="s">
        <v>255</v>
      </c>
      <c r="W31" s="79" t="s">
        <v>249</v>
      </c>
    </row>
    <row r="32" spans="1:23" s="32" customFormat="1" hidden="1" x14ac:dyDescent="0.2">
      <c r="A32" s="29">
        <v>45301</v>
      </c>
      <c r="B32" s="30">
        <v>315328</v>
      </c>
      <c r="C32" s="30" t="s">
        <v>176</v>
      </c>
      <c r="D32" s="30">
        <v>29627143</v>
      </c>
      <c r="E32" s="30" t="s">
        <v>14</v>
      </c>
      <c r="F32" s="29">
        <v>9132</v>
      </c>
      <c r="G32" s="1">
        <v>45301.006944444445</v>
      </c>
      <c r="H32" s="31">
        <f t="shared" si="1"/>
        <v>99.093169710806706</v>
      </c>
      <c r="I32" s="31" t="s">
        <v>165</v>
      </c>
      <c r="J32" s="31" t="s">
        <v>160</v>
      </c>
      <c r="K32" s="30"/>
      <c r="L32" s="30" t="s">
        <v>28</v>
      </c>
      <c r="M32" s="30" t="s">
        <v>30</v>
      </c>
      <c r="N32" s="2" t="s">
        <v>51</v>
      </c>
      <c r="O32" s="30" t="s">
        <v>0</v>
      </c>
      <c r="P32" s="2" t="s">
        <v>328</v>
      </c>
      <c r="Q32" s="30" t="s">
        <v>214</v>
      </c>
      <c r="R32" s="30" t="s">
        <v>213</v>
      </c>
      <c r="S32" s="30" t="s">
        <v>216</v>
      </c>
      <c r="T32" s="30" t="s">
        <v>106</v>
      </c>
      <c r="U32" s="2">
        <v>13.5</v>
      </c>
      <c r="V32" s="2" t="s">
        <v>255</v>
      </c>
      <c r="W32" s="79" t="s">
        <v>249</v>
      </c>
    </row>
    <row r="33" spans="1:23" s="32" customFormat="1" hidden="1" x14ac:dyDescent="0.2">
      <c r="A33" s="29">
        <v>45301</v>
      </c>
      <c r="B33" s="30">
        <v>315327</v>
      </c>
      <c r="C33" s="30" t="s">
        <v>175</v>
      </c>
      <c r="D33" s="30"/>
      <c r="E33" s="30" t="s">
        <v>18</v>
      </c>
      <c r="F33" s="29">
        <v>45300</v>
      </c>
      <c r="G33" s="1">
        <v>45300</v>
      </c>
      <c r="H33" s="31">
        <f t="shared" si="1"/>
        <v>0</v>
      </c>
      <c r="I33" s="31" t="s">
        <v>102</v>
      </c>
      <c r="J33" s="31" t="s">
        <v>202</v>
      </c>
      <c r="K33" s="30"/>
      <c r="L33" s="30" t="s">
        <v>28</v>
      </c>
      <c r="M33" s="30" t="s">
        <v>30</v>
      </c>
      <c r="N33" s="30" t="s">
        <v>53</v>
      </c>
      <c r="O33" s="30" t="s">
        <v>0</v>
      </c>
      <c r="P33" s="2" t="s">
        <v>328</v>
      </c>
      <c r="Q33" s="30" t="s">
        <v>215</v>
      </c>
      <c r="R33" s="30" t="s">
        <v>218</v>
      </c>
      <c r="S33" s="30" t="s">
        <v>216</v>
      </c>
      <c r="T33" s="30" t="s">
        <v>106</v>
      </c>
      <c r="U33" s="2">
        <v>17.8</v>
      </c>
      <c r="V33" s="2" t="s">
        <v>261</v>
      </c>
      <c r="W33" s="79" t="s">
        <v>249</v>
      </c>
    </row>
    <row r="34" spans="1:23" s="32" customFormat="1" hidden="1" x14ac:dyDescent="0.2">
      <c r="A34" s="29">
        <v>45302</v>
      </c>
      <c r="B34" s="30">
        <v>315333</v>
      </c>
      <c r="C34" s="30" t="s">
        <v>177</v>
      </c>
      <c r="D34" s="30">
        <v>13931924</v>
      </c>
      <c r="E34" s="30" t="s">
        <v>18</v>
      </c>
      <c r="F34" s="29">
        <v>28143</v>
      </c>
      <c r="G34" s="1">
        <v>45300</v>
      </c>
      <c r="H34" s="31">
        <f t="shared" si="1"/>
        <v>47.005479452054793</v>
      </c>
      <c r="I34" s="31" t="s">
        <v>108</v>
      </c>
      <c r="J34" s="31" t="s">
        <v>161</v>
      </c>
      <c r="K34" s="30"/>
      <c r="L34" s="30" t="s">
        <v>28</v>
      </c>
      <c r="M34" s="30" t="s">
        <v>30</v>
      </c>
      <c r="N34" s="2" t="s">
        <v>52</v>
      </c>
      <c r="O34" s="30" t="s">
        <v>0</v>
      </c>
      <c r="P34" s="2" t="s">
        <v>328</v>
      </c>
      <c r="Q34" s="30" t="s">
        <v>219</v>
      </c>
      <c r="R34" s="30" t="s">
        <v>206</v>
      </c>
      <c r="S34" s="30" t="s">
        <v>105</v>
      </c>
      <c r="T34" s="30" t="s">
        <v>106</v>
      </c>
      <c r="U34" s="2">
        <v>14.3</v>
      </c>
      <c r="V34" s="2" t="s">
        <v>257</v>
      </c>
      <c r="W34" s="79" t="s">
        <v>249</v>
      </c>
    </row>
    <row r="35" spans="1:23" s="32" customFormat="1" hidden="1" x14ac:dyDescent="0.2">
      <c r="A35" s="29">
        <v>45302</v>
      </c>
      <c r="B35" s="30">
        <v>315334</v>
      </c>
      <c r="C35" s="30" t="s">
        <v>178</v>
      </c>
      <c r="D35" s="30">
        <v>1033833690</v>
      </c>
      <c r="E35" s="30" t="s">
        <v>14</v>
      </c>
      <c r="F35" s="29">
        <v>45103</v>
      </c>
      <c r="G35" s="1">
        <v>45302.090277777781</v>
      </c>
      <c r="H35" s="31">
        <f t="shared" si="1"/>
        <v>0.54545281582953697</v>
      </c>
      <c r="I35" s="31" t="s">
        <v>102</v>
      </c>
      <c r="J35" s="31" t="s">
        <v>202</v>
      </c>
      <c r="K35" s="30"/>
      <c r="L35" s="30" t="s">
        <v>28</v>
      </c>
      <c r="M35" s="30" t="s">
        <v>30</v>
      </c>
      <c r="N35" s="30" t="s">
        <v>53</v>
      </c>
      <c r="O35" s="30" t="s">
        <v>0</v>
      </c>
      <c r="P35" s="2" t="s">
        <v>163</v>
      </c>
      <c r="Q35" s="30" t="s">
        <v>220</v>
      </c>
      <c r="R35" s="30" t="s">
        <v>221</v>
      </c>
      <c r="S35" s="30" t="s">
        <v>105</v>
      </c>
      <c r="T35" s="30" t="s">
        <v>106</v>
      </c>
      <c r="U35" s="2">
        <v>13.6</v>
      </c>
      <c r="V35" s="2" t="s">
        <v>260</v>
      </c>
      <c r="W35" s="79" t="s">
        <v>249</v>
      </c>
    </row>
    <row r="36" spans="1:23" s="32" customFormat="1" hidden="1" x14ac:dyDescent="0.2">
      <c r="A36" s="29">
        <v>45302</v>
      </c>
      <c r="B36" s="30">
        <v>315341</v>
      </c>
      <c r="C36" s="30" t="s">
        <v>179</v>
      </c>
      <c r="D36" s="30">
        <v>30278540</v>
      </c>
      <c r="E36" s="30" t="s">
        <v>14</v>
      </c>
      <c r="F36" s="29">
        <v>20220</v>
      </c>
      <c r="G36" s="1">
        <v>45299</v>
      </c>
      <c r="H36" s="31">
        <f t="shared" si="1"/>
        <v>68.709589041095896</v>
      </c>
      <c r="I36" s="31" t="s">
        <v>165</v>
      </c>
      <c r="J36" s="31" t="s">
        <v>161</v>
      </c>
      <c r="K36" s="30" t="s">
        <v>8</v>
      </c>
      <c r="L36" s="30" t="s">
        <v>28</v>
      </c>
      <c r="M36" s="30" t="s">
        <v>30</v>
      </c>
      <c r="N36" s="2" t="s">
        <v>51</v>
      </c>
      <c r="O36" s="30" t="s">
        <v>0</v>
      </c>
      <c r="P36" s="26" t="s">
        <v>162</v>
      </c>
      <c r="Q36" s="30" t="s">
        <v>222</v>
      </c>
      <c r="R36" s="30" t="s">
        <v>206</v>
      </c>
      <c r="S36" s="30" t="s">
        <v>105</v>
      </c>
      <c r="T36" s="30" t="s">
        <v>106</v>
      </c>
      <c r="U36" s="2">
        <v>14.3</v>
      </c>
      <c r="V36" s="2" t="s">
        <v>259</v>
      </c>
      <c r="W36" s="79" t="s">
        <v>249</v>
      </c>
    </row>
    <row r="37" spans="1:23" s="32" customFormat="1" hidden="1" x14ac:dyDescent="0.2">
      <c r="A37" s="29">
        <v>45303</v>
      </c>
      <c r="B37" s="30">
        <v>315349</v>
      </c>
      <c r="C37" s="30" t="s">
        <v>180</v>
      </c>
      <c r="D37" s="30">
        <v>80265475</v>
      </c>
      <c r="E37" s="30" t="s">
        <v>18</v>
      </c>
      <c r="F37" s="29">
        <v>23141</v>
      </c>
      <c r="G37" s="1">
        <v>45300</v>
      </c>
      <c r="H37" s="31">
        <f t="shared" si="1"/>
        <v>60.709589041095889</v>
      </c>
      <c r="I37" s="31" t="s">
        <v>165</v>
      </c>
      <c r="J37" s="31" t="s">
        <v>161</v>
      </c>
      <c r="K37" s="30" t="s">
        <v>20</v>
      </c>
      <c r="L37" s="30" t="s">
        <v>28</v>
      </c>
      <c r="M37" s="30" t="s">
        <v>30</v>
      </c>
      <c r="N37" s="2" t="s">
        <v>52</v>
      </c>
      <c r="O37" s="30" t="s">
        <v>0</v>
      </c>
      <c r="P37" s="2" t="s">
        <v>110</v>
      </c>
      <c r="Q37" s="30" t="s">
        <v>223</v>
      </c>
      <c r="R37" s="30" t="s">
        <v>206</v>
      </c>
      <c r="S37" s="30" t="s">
        <v>105</v>
      </c>
      <c r="T37" s="30" t="s">
        <v>106</v>
      </c>
      <c r="U37" s="2">
        <v>14.3</v>
      </c>
      <c r="V37" s="2" t="s">
        <v>259</v>
      </c>
      <c r="W37" s="79" t="s">
        <v>249</v>
      </c>
    </row>
    <row r="38" spans="1:23" s="32" customFormat="1" hidden="1" x14ac:dyDescent="0.2">
      <c r="A38" s="29">
        <v>45306</v>
      </c>
      <c r="B38" s="30">
        <v>315389</v>
      </c>
      <c r="C38" s="30" t="s">
        <v>182</v>
      </c>
      <c r="D38" s="30"/>
      <c r="E38" s="30" t="s">
        <v>18</v>
      </c>
      <c r="F38" s="29">
        <v>45303</v>
      </c>
      <c r="G38" s="1">
        <v>45303.020833333336</v>
      </c>
      <c r="H38" s="31">
        <f t="shared" si="1"/>
        <v>5.7077625577420963E-5</v>
      </c>
      <c r="I38" s="31" t="s">
        <v>102</v>
      </c>
      <c r="J38" s="31" t="s">
        <v>202</v>
      </c>
      <c r="K38" s="30"/>
      <c r="L38" s="30" t="s">
        <v>28</v>
      </c>
      <c r="M38" s="30" t="s">
        <v>30</v>
      </c>
      <c r="N38" s="30" t="s">
        <v>53</v>
      </c>
      <c r="O38" s="30" t="s">
        <v>0</v>
      </c>
      <c r="P38" s="2" t="s">
        <v>151</v>
      </c>
      <c r="Q38" s="30" t="s">
        <v>224</v>
      </c>
      <c r="R38" s="30" t="s">
        <v>225</v>
      </c>
      <c r="S38" s="30" t="s">
        <v>105</v>
      </c>
      <c r="T38" s="30" t="s">
        <v>106</v>
      </c>
      <c r="U38" s="2">
        <v>15.3</v>
      </c>
      <c r="V38" s="2" t="s">
        <v>261</v>
      </c>
      <c r="W38" s="79" t="s">
        <v>249</v>
      </c>
    </row>
    <row r="39" spans="1:23" s="32" customFormat="1" hidden="1" x14ac:dyDescent="0.2">
      <c r="A39" s="29">
        <v>45306</v>
      </c>
      <c r="B39" s="30">
        <v>315387</v>
      </c>
      <c r="C39" s="30" t="s">
        <v>181</v>
      </c>
      <c r="D39" s="30">
        <v>22009171</v>
      </c>
      <c r="E39" s="30" t="s">
        <v>14</v>
      </c>
      <c r="F39" s="29">
        <v>15849</v>
      </c>
      <c r="G39" s="1">
        <v>45305.305555555555</v>
      </c>
      <c r="H39" s="31">
        <f t="shared" si="1"/>
        <v>80.702207001522069</v>
      </c>
      <c r="I39" s="31" t="s">
        <v>165</v>
      </c>
      <c r="J39" s="31" t="s">
        <v>160</v>
      </c>
      <c r="K39" s="30"/>
      <c r="L39" s="30" t="s">
        <v>28</v>
      </c>
      <c r="M39" s="30" t="s">
        <v>30</v>
      </c>
      <c r="N39" s="2" t="s">
        <v>51</v>
      </c>
      <c r="O39" s="30" t="s">
        <v>0</v>
      </c>
      <c r="P39" s="26" t="s">
        <v>162</v>
      </c>
      <c r="Q39" s="30" t="s">
        <v>226</v>
      </c>
      <c r="R39" s="30" t="s">
        <v>213</v>
      </c>
      <c r="S39" s="30" t="s">
        <v>105</v>
      </c>
      <c r="T39" s="30" t="s">
        <v>106</v>
      </c>
      <c r="U39" s="2">
        <v>13.5</v>
      </c>
      <c r="V39" s="2" t="s">
        <v>261</v>
      </c>
      <c r="W39" s="79" t="s">
        <v>249</v>
      </c>
    </row>
    <row r="40" spans="1:23" s="32" customFormat="1" hidden="1" x14ac:dyDescent="0.2">
      <c r="A40" s="29">
        <v>45308</v>
      </c>
      <c r="B40" s="30">
        <v>131815</v>
      </c>
      <c r="C40" s="30" t="s">
        <v>183</v>
      </c>
      <c r="D40" s="30">
        <v>79815619</v>
      </c>
      <c r="E40" s="30" t="s">
        <v>18</v>
      </c>
      <c r="F40" s="29">
        <v>28097</v>
      </c>
      <c r="G40" s="1">
        <v>45305</v>
      </c>
      <c r="H40" s="31">
        <f t="shared" si="1"/>
        <v>47.145205479452052</v>
      </c>
      <c r="I40" s="31" t="s">
        <v>108</v>
      </c>
      <c r="J40" s="31" t="s">
        <v>161</v>
      </c>
      <c r="K40" s="30" t="s">
        <v>13</v>
      </c>
      <c r="L40" s="30" t="s">
        <v>28</v>
      </c>
      <c r="M40" s="30" t="s">
        <v>33</v>
      </c>
      <c r="N40" s="2" t="s">
        <v>52</v>
      </c>
      <c r="O40" s="30" t="s">
        <v>0</v>
      </c>
      <c r="P40" s="2" t="s">
        <v>163</v>
      </c>
      <c r="Q40" s="30" t="s">
        <v>227</v>
      </c>
      <c r="R40" s="30" t="s">
        <v>206</v>
      </c>
      <c r="S40" s="30" t="s">
        <v>105</v>
      </c>
      <c r="T40" s="30" t="s">
        <v>106</v>
      </c>
      <c r="U40" s="2">
        <v>14.3</v>
      </c>
      <c r="V40" s="2" t="s">
        <v>255</v>
      </c>
      <c r="W40" s="79" t="s">
        <v>249</v>
      </c>
    </row>
    <row r="41" spans="1:23" s="32" customFormat="1" hidden="1" x14ac:dyDescent="0.2">
      <c r="A41" s="29">
        <v>45309</v>
      </c>
      <c r="B41" s="30">
        <v>131821</v>
      </c>
      <c r="C41" s="30" t="s">
        <v>184</v>
      </c>
      <c r="D41" s="30">
        <v>15315002</v>
      </c>
      <c r="E41" s="30" t="s">
        <v>14</v>
      </c>
      <c r="F41" s="29">
        <v>30157</v>
      </c>
      <c r="G41" s="1">
        <v>45308.666666666664</v>
      </c>
      <c r="H41" s="31">
        <f t="shared" si="1"/>
        <v>41.511415525114145</v>
      </c>
      <c r="I41" s="31" t="s">
        <v>108</v>
      </c>
      <c r="J41" s="31" t="s">
        <v>160</v>
      </c>
      <c r="K41" s="30" t="s">
        <v>8</v>
      </c>
      <c r="L41" s="30" t="s">
        <v>28</v>
      </c>
      <c r="M41" s="30" t="s">
        <v>33</v>
      </c>
      <c r="N41" s="2" t="s">
        <v>51</v>
      </c>
      <c r="O41" s="30" t="s">
        <v>0</v>
      </c>
      <c r="P41" s="26" t="s">
        <v>162</v>
      </c>
      <c r="Q41" s="30" t="s">
        <v>228</v>
      </c>
      <c r="R41" s="30" t="s">
        <v>229</v>
      </c>
      <c r="S41" s="30" t="s">
        <v>105</v>
      </c>
      <c r="T41" s="30" t="s">
        <v>106</v>
      </c>
      <c r="U41" s="2">
        <v>12.8</v>
      </c>
      <c r="V41" s="2" t="s">
        <v>256</v>
      </c>
      <c r="W41" s="79" t="s">
        <v>249</v>
      </c>
    </row>
    <row r="42" spans="1:23" s="32" customFormat="1" hidden="1" x14ac:dyDescent="0.2">
      <c r="A42" s="29">
        <v>45309</v>
      </c>
      <c r="B42" s="30">
        <v>315435</v>
      </c>
      <c r="C42" s="30" t="s">
        <v>185</v>
      </c>
      <c r="D42" s="30">
        <v>1093189523</v>
      </c>
      <c r="E42" s="30" t="s">
        <v>18</v>
      </c>
      <c r="F42" s="29">
        <v>44688</v>
      </c>
      <c r="G42" s="1">
        <v>45305.857638888891</v>
      </c>
      <c r="H42" s="31">
        <f t="shared" si="1"/>
        <v>1.692760654490111</v>
      </c>
      <c r="I42" s="31" t="s">
        <v>102</v>
      </c>
      <c r="J42" s="31" t="s">
        <v>202</v>
      </c>
      <c r="K42" s="30"/>
      <c r="L42" s="30" t="s">
        <v>28</v>
      </c>
      <c r="M42" s="30" t="s">
        <v>30</v>
      </c>
      <c r="N42" s="2" t="s">
        <v>158</v>
      </c>
      <c r="O42" s="30" t="s">
        <v>0</v>
      </c>
      <c r="P42" s="26" t="s">
        <v>162</v>
      </c>
      <c r="Q42" s="30" t="s">
        <v>230</v>
      </c>
      <c r="R42" s="30" t="s">
        <v>206</v>
      </c>
      <c r="S42" s="30" t="s">
        <v>105</v>
      </c>
      <c r="T42" s="30" t="s">
        <v>106</v>
      </c>
      <c r="U42" s="2">
        <v>14.3</v>
      </c>
      <c r="V42" s="2" t="s">
        <v>258</v>
      </c>
      <c r="W42" s="79" t="s">
        <v>249</v>
      </c>
    </row>
    <row r="43" spans="1:23" s="32" customFormat="1" hidden="1" x14ac:dyDescent="0.2">
      <c r="A43" s="29">
        <v>45310</v>
      </c>
      <c r="B43" s="30">
        <v>315437</v>
      </c>
      <c r="C43" s="30" t="s">
        <v>186</v>
      </c>
      <c r="D43" s="30">
        <v>38263116</v>
      </c>
      <c r="E43" s="30" t="s">
        <v>14</v>
      </c>
      <c r="F43" s="29">
        <v>23320</v>
      </c>
      <c r="G43" s="1">
        <v>45309.583333333336</v>
      </c>
      <c r="H43" s="31">
        <f t="shared" si="1"/>
        <v>60.245433789954348</v>
      </c>
      <c r="I43" s="31" t="s">
        <v>165</v>
      </c>
      <c r="J43" s="31" t="s">
        <v>160</v>
      </c>
      <c r="K43" s="30"/>
      <c r="L43" s="30" t="s">
        <v>28</v>
      </c>
      <c r="M43" s="30" t="s">
        <v>30</v>
      </c>
      <c r="N43" s="2" t="s">
        <v>51</v>
      </c>
      <c r="O43" s="30" t="s">
        <v>0</v>
      </c>
      <c r="P43" s="2" t="s">
        <v>136</v>
      </c>
      <c r="Q43" s="30" t="s">
        <v>231</v>
      </c>
      <c r="R43" s="30" t="s">
        <v>231</v>
      </c>
      <c r="S43" s="30" t="s">
        <v>105</v>
      </c>
      <c r="T43" s="30" t="s">
        <v>106</v>
      </c>
      <c r="U43" s="2">
        <v>22.6</v>
      </c>
      <c r="V43" s="2" t="s">
        <v>261</v>
      </c>
      <c r="W43" s="79" t="s">
        <v>249</v>
      </c>
    </row>
    <row r="44" spans="1:23" s="32" customFormat="1" hidden="1" x14ac:dyDescent="0.2">
      <c r="A44" s="29">
        <v>45310</v>
      </c>
      <c r="B44" s="30">
        <v>315438</v>
      </c>
      <c r="C44" s="30" t="s">
        <v>187</v>
      </c>
      <c r="D44" s="30">
        <v>1034320301</v>
      </c>
      <c r="E44" s="30" t="s">
        <v>18</v>
      </c>
      <c r="F44" s="29">
        <v>24259</v>
      </c>
      <c r="G44" s="1">
        <v>45308.847222222219</v>
      </c>
      <c r="H44" s="31">
        <f t="shared" si="1"/>
        <v>57.670814307458137</v>
      </c>
      <c r="I44" s="31" t="s">
        <v>108</v>
      </c>
      <c r="J44" s="31" t="s">
        <v>160</v>
      </c>
      <c r="K44" s="30"/>
      <c r="L44" s="30" t="s">
        <v>28</v>
      </c>
      <c r="M44" s="30" t="s">
        <v>30</v>
      </c>
      <c r="N44" s="2" t="s">
        <v>51</v>
      </c>
      <c r="O44" s="30" t="s">
        <v>0</v>
      </c>
      <c r="P44" s="30"/>
      <c r="Q44" s="30" t="s">
        <v>232</v>
      </c>
      <c r="R44" s="30" t="s">
        <v>225</v>
      </c>
      <c r="S44" s="30" t="s">
        <v>105</v>
      </c>
      <c r="T44" s="30" t="s">
        <v>106</v>
      </c>
      <c r="U44" s="2">
        <v>15.3</v>
      </c>
      <c r="V44" s="2" t="s">
        <v>254</v>
      </c>
      <c r="W44" s="79" t="s">
        <v>249</v>
      </c>
    </row>
    <row r="45" spans="1:23" s="32" customFormat="1" hidden="1" x14ac:dyDescent="0.2">
      <c r="A45" s="29">
        <v>45310</v>
      </c>
      <c r="B45" s="30">
        <v>315448</v>
      </c>
      <c r="C45" s="30" t="s">
        <v>188</v>
      </c>
      <c r="D45" s="30">
        <v>26232719</v>
      </c>
      <c r="E45" s="30" t="s">
        <v>18</v>
      </c>
      <c r="F45" s="29">
        <v>35899</v>
      </c>
      <c r="G45" s="1">
        <v>45308</v>
      </c>
      <c r="H45" s="31">
        <f t="shared" si="1"/>
        <v>25.778082191780822</v>
      </c>
      <c r="I45" s="31" t="s">
        <v>108</v>
      </c>
      <c r="J45" s="31" t="s">
        <v>161</v>
      </c>
      <c r="K45" s="30" t="s">
        <v>5</v>
      </c>
      <c r="L45" s="30" t="s">
        <v>28</v>
      </c>
      <c r="M45" s="30" t="s">
        <v>30</v>
      </c>
      <c r="N45" s="2" t="s">
        <v>52</v>
      </c>
      <c r="O45" s="30" t="s">
        <v>0</v>
      </c>
      <c r="P45" s="2" t="s">
        <v>163</v>
      </c>
      <c r="Q45" s="30" t="s">
        <v>233</v>
      </c>
      <c r="R45" s="30" t="s">
        <v>206</v>
      </c>
      <c r="S45" s="30" t="s">
        <v>105</v>
      </c>
      <c r="T45" s="30" t="s">
        <v>106</v>
      </c>
      <c r="U45" s="2">
        <v>14.3</v>
      </c>
      <c r="V45" s="2" t="s">
        <v>256</v>
      </c>
      <c r="W45" s="79" t="s">
        <v>249</v>
      </c>
    </row>
    <row r="46" spans="1:23" s="32" customFormat="1" hidden="1" x14ac:dyDescent="0.2">
      <c r="A46" s="29">
        <v>45313</v>
      </c>
      <c r="B46" s="30">
        <v>315481</v>
      </c>
      <c r="C46" s="30" t="s">
        <v>189</v>
      </c>
      <c r="D46" s="30">
        <v>41439150</v>
      </c>
      <c r="E46" s="30" t="s">
        <v>14</v>
      </c>
      <c r="F46" s="29">
        <v>15128</v>
      </c>
      <c r="G46" s="1">
        <v>45312</v>
      </c>
      <c r="H46" s="31">
        <f t="shared" si="1"/>
        <v>82.69589041095891</v>
      </c>
      <c r="I46" s="31" t="s">
        <v>165</v>
      </c>
      <c r="J46" s="31" t="s">
        <v>160</v>
      </c>
      <c r="K46" s="30" t="s">
        <v>11</v>
      </c>
      <c r="L46" s="30" t="s">
        <v>28</v>
      </c>
      <c r="M46" s="30" t="s">
        <v>30</v>
      </c>
      <c r="N46" s="2" t="s">
        <v>52</v>
      </c>
      <c r="O46" s="30" t="s">
        <v>0</v>
      </c>
      <c r="P46" s="2" t="s">
        <v>117</v>
      </c>
      <c r="Q46" s="30" t="s">
        <v>234</v>
      </c>
      <c r="R46" s="30" t="s">
        <v>203</v>
      </c>
      <c r="S46" s="30" t="s">
        <v>105</v>
      </c>
      <c r="T46" s="30" t="s">
        <v>106</v>
      </c>
      <c r="U46" s="2">
        <v>15.6</v>
      </c>
      <c r="V46" s="2" t="s">
        <v>260</v>
      </c>
      <c r="W46" s="79" t="s">
        <v>249</v>
      </c>
    </row>
    <row r="47" spans="1:23" s="32" customFormat="1" hidden="1" x14ac:dyDescent="0.2">
      <c r="A47" s="29">
        <v>45313</v>
      </c>
      <c r="B47" s="30">
        <v>315482</v>
      </c>
      <c r="C47" s="30" t="s">
        <v>190</v>
      </c>
      <c r="D47" s="30">
        <v>17657800</v>
      </c>
      <c r="E47" s="30" t="s">
        <v>18</v>
      </c>
      <c r="F47" s="29">
        <v>24395</v>
      </c>
      <c r="G47" s="1">
        <v>45309</v>
      </c>
      <c r="H47" s="31">
        <f t="shared" si="1"/>
        <v>57.298630136986304</v>
      </c>
      <c r="I47" s="31" t="s">
        <v>108</v>
      </c>
      <c r="J47" s="31" t="s">
        <v>161</v>
      </c>
      <c r="K47" s="30" t="s">
        <v>6</v>
      </c>
      <c r="L47" s="30" t="s">
        <v>28</v>
      </c>
      <c r="M47" s="30" t="s">
        <v>30</v>
      </c>
      <c r="N47" s="2" t="s">
        <v>52</v>
      </c>
      <c r="O47" s="30" t="s">
        <v>0</v>
      </c>
      <c r="P47" s="2" t="s">
        <v>151</v>
      </c>
      <c r="Q47" s="30" t="s">
        <v>235</v>
      </c>
      <c r="R47" s="30" t="s">
        <v>206</v>
      </c>
      <c r="S47" s="30" t="s">
        <v>105</v>
      </c>
      <c r="T47" s="30" t="s">
        <v>106</v>
      </c>
      <c r="U47" s="2">
        <v>14.3</v>
      </c>
      <c r="V47" s="2" t="s">
        <v>254</v>
      </c>
      <c r="W47" s="79" t="s">
        <v>249</v>
      </c>
    </row>
    <row r="48" spans="1:23" s="32" customFormat="1" hidden="1" x14ac:dyDescent="0.2">
      <c r="A48" s="29">
        <v>45313</v>
      </c>
      <c r="B48" s="30">
        <v>315485</v>
      </c>
      <c r="C48" s="30" t="s">
        <v>191</v>
      </c>
      <c r="D48" s="30">
        <v>25160035</v>
      </c>
      <c r="E48" s="30" t="s">
        <v>18</v>
      </c>
      <c r="F48" s="29">
        <v>33848</v>
      </c>
      <c r="G48" s="1">
        <v>45283</v>
      </c>
      <c r="H48" s="31">
        <f t="shared" si="1"/>
        <v>31.328767123287673</v>
      </c>
      <c r="I48" s="31" t="s">
        <v>108</v>
      </c>
      <c r="J48" s="31" t="s">
        <v>161</v>
      </c>
      <c r="K48" s="30"/>
      <c r="L48" s="30" t="s">
        <v>28</v>
      </c>
      <c r="M48" s="30" t="s">
        <v>30</v>
      </c>
      <c r="N48" s="2" t="s">
        <v>52</v>
      </c>
      <c r="O48" s="30" t="s">
        <v>0</v>
      </c>
      <c r="P48" s="2" t="s">
        <v>151</v>
      </c>
      <c r="Q48" s="30" t="s">
        <v>236</v>
      </c>
      <c r="R48" s="30" t="s">
        <v>206</v>
      </c>
      <c r="S48" s="30" t="s">
        <v>105</v>
      </c>
      <c r="T48" s="30" t="s">
        <v>106</v>
      </c>
      <c r="U48" s="2">
        <v>14.3</v>
      </c>
      <c r="V48" s="2" t="s">
        <v>254</v>
      </c>
      <c r="W48" s="79" t="s">
        <v>249</v>
      </c>
    </row>
    <row r="49" spans="1:23" s="32" customFormat="1" hidden="1" x14ac:dyDescent="0.2">
      <c r="A49" s="29">
        <v>45313</v>
      </c>
      <c r="B49" s="30">
        <v>315489</v>
      </c>
      <c r="C49" s="30" t="s">
        <v>192</v>
      </c>
      <c r="D49" s="30">
        <v>11061150</v>
      </c>
      <c r="E49" s="30" t="s">
        <v>18</v>
      </c>
      <c r="F49" s="29">
        <v>26009</v>
      </c>
      <c r="G49" s="1">
        <v>45306</v>
      </c>
      <c r="H49" s="31">
        <f t="shared" si="1"/>
        <v>52.868493150684934</v>
      </c>
      <c r="I49" s="31" t="s">
        <v>108</v>
      </c>
      <c r="J49" s="31" t="s">
        <v>161</v>
      </c>
      <c r="K49" s="30"/>
      <c r="L49" s="30" t="s">
        <v>28</v>
      </c>
      <c r="M49" s="30" t="s">
        <v>30</v>
      </c>
      <c r="N49" s="2" t="s">
        <v>52</v>
      </c>
      <c r="O49" s="30" t="s">
        <v>0</v>
      </c>
      <c r="P49" s="26" t="s">
        <v>162</v>
      </c>
      <c r="Q49" s="30" t="s">
        <v>237</v>
      </c>
      <c r="R49" s="30" t="s">
        <v>206</v>
      </c>
      <c r="S49" s="30" t="s">
        <v>105</v>
      </c>
      <c r="T49" s="30" t="s">
        <v>106</v>
      </c>
      <c r="U49" s="2">
        <v>14.3</v>
      </c>
      <c r="V49" s="2" t="s">
        <v>254</v>
      </c>
      <c r="W49" s="79" t="s">
        <v>249</v>
      </c>
    </row>
    <row r="50" spans="1:23" s="32" customFormat="1" hidden="1" x14ac:dyDescent="0.2">
      <c r="A50" s="29">
        <v>45316</v>
      </c>
      <c r="B50" s="30">
        <v>315515</v>
      </c>
      <c r="C50" s="30" t="s">
        <v>193</v>
      </c>
      <c r="D50" s="30">
        <v>25071421</v>
      </c>
      <c r="E50" s="30" t="s">
        <v>18</v>
      </c>
      <c r="F50" s="29">
        <v>34799</v>
      </c>
      <c r="G50" s="1">
        <v>45313</v>
      </c>
      <c r="H50" s="31">
        <f t="shared" si="1"/>
        <v>28.805479452054794</v>
      </c>
      <c r="I50" s="31" t="s">
        <v>108</v>
      </c>
      <c r="J50" s="31" t="s">
        <v>161</v>
      </c>
      <c r="K50" s="30" t="s">
        <v>7</v>
      </c>
      <c r="L50" s="30" t="s">
        <v>28</v>
      </c>
      <c r="M50" s="30" t="s">
        <v>30</v>
      </c>
      <c r="N50" s="2" t="s">
        <v>52</v>
      </c>
      <c r="O50" s="30" t="s">
        <v>0</v>
      </c>
      <c r="P50" s="30" t="s">
        <v>239</v>
      </c>
      <c r="Q50" s="30" t="s">
        <v>238</v>
      </c>
      <c r="R50" s="30" t="s">
        <v>206</v>
      </c>
      <c r="S50" s="30" t="s">
        <v>105</v>
      </c>
      <c r="T50" s="30" t="s">
        <v>106</v>
      </c>
      <c r="U50" s="2">
        <v>14.3</v>
      </c>
      <c r="V50" s="2" t="s">
        <v>261</v>
      </c>
      <c r="W50" s="79" t="s">
        <v>249</v>
      </c>
    </row>
    <row r="51" spans="1:23" s="32" customFormat="1" hidden="1" x14ac:dyDescent="0.2">
      <c r="A51" s="29">
        <v>45316</v>
      </c>
      <c r="B51" s="30">
        <v>315517</v>
      </c>
      <c r="C51" s="30" t="s">
        <v>194</v>
      </c>
      <c r="D51" s="30">
        <v>20408938</v>
      </c>
      <c r="E51" s="30" t="s">
        <v>18</v>
      </c>
      <c r="F51" s="29">
        <v>33881</v>
      </c>
      <c r="G51" s="1">
        <v>45313.802083333336</v>
      </c>
      <c r="H51" s="31">
        <f t="shared" si="1"/>
        <v>31.322745433789962</v>
      </c>
      <c r="I51" s="31" t="s">
        <v>108</v>
      </c>
      <c r="J51" s="31" t="s">
        <v>161</v>
      </c>
      <c r="K51" s="30"/>
      <c r="L51" s="30" t="s">
        <v>28</v>
      </c>
      <c r="M51" s="30" t="s">
        <v>30</v>
      </c>
      <c r="N51" s="2" t="s">
        <v>52</v>
      </c>
      <c r="O51" s="30" t="s">
        <v>0</v>
      </c>
      <c r="P51" s="30" t="s">
        <v>241</v>
      </c>
      <c r="Q51" s="30" t="s">
        <v>240</v>
      </c>
      <c r="R51" s="30" t="s">
        <v>206</v>
      </c>
      <c r="S51" s="30" t="s">
        <v>105</v>
      </c>
      <c r="T51" s="30" t="s">
        <v>106</v>
      </c>
      <c r="U51" s="2">
        <v>14.3</v>
      </c>
      <c r="V51" s="2" t="s">
        <v>256</v>
      </c>
      <c r="W51" s="79" t="s">
        <v>249</v>
      </c>
    </row>
    <row r="52" spans="1:23" s="32" customFormat="1" hidden="1" x14ac:dyDescent="0.2">
      <c r="A52" s="29">
        <v>45317</v>
      </c>
      <c r="B52" s="30">
        <v>315536</v>
      </c>
      <c r="C52" s="30" t="s">
        <v>195</v>
      </c>
      <c r="D52" s="30">
        <v>83234635</v>
      </c>
      <c r="E52" s="30" t="s">
        <v>18</v>
      </c>
      <c r="F52" s="29">
        <v>27122</v>
      </c>
      <c r="G52" s="1">
        <v>45266</v>
      </c>
      <c r="H52" s="31">
        <f t="shared" si="1"/>
        <v>49.709589041095889</v>
      </c>
      <c r="I52" s="31" t="s">
        <v>108</v>
      </c>
      <c r="J52" s="31" t="s">
        <v>161</v>
      </c>
      <c r="K52" s="30" t="s">
        <v>6</v>
      </c>
      <c r="L52" s="30" t="s">
        <v>28</v>
      </c>
      <c r="M52" s="30" t="s">
        <v>30</v>
      </c>
      <c r="N52" s="2" t="s">
        <v>51</v>
      </c>
      <c r="O52" s="30" t="s">
        <v>0</v>
      </c>
      <c r="P52" s="30" t="s">
        <v>243</v>
      </c>
      <c r="Q52" s="30" t="s">
        <v>242</v>
      </c>
      <c r="R52" s="30" t="s">
        <v>206</v>
      </c>
      <c r="S52" s="30" t="s">
        <v>105</v>
      </c>
      <c r="T52" s="30" t="s">
        <v>106</v>
      </c>
      <c r="U52" s="2">
        <v>14.3</v>
      </c>
      <c r="V52" s="2" t="s">
        <v>254</v>
      </c>
      <c r="W52" s="79" t="s">
        <v>249</v>
      </c>
    </row>
    <row r="53" spans="1:23" s="32" customFormat="1" hidden="1" x14ac:dyDescent="0.2">
      <c r="A53" s="29">
        <v>45317</v>
      </c>
      <c r="B53" s="30">
        <v>315537</v>
      </c>
      <c r="C53" s="30" t="s">
        <v>196</v>
      </c>
      <c r="D53" s="30">
        <v>51553741</v>
      </c>
      <c r="E53" s="30" t="s">
        <v>14</v>
      </c>
      <c r="F53" s="29">
        <v>21697</v>
      </c>
      <c r="G53" s="1">
        <v>45316.635416666664</v>
      </c>
      <c r="H53" s="31">
        <f t="shared" si="1"/>
        <v>64.711329908675793</v>
      </c>
      <c r="I53" s="31" t="s">
        <v>165</v>
      </c>
      <c r="J53" s="31" t="s">
        <v>160</v>
      </c>
      <c r="K53" s="30" t="s">
        <v>11</v>
      </c>
      <c r="L53" s="30" t="s">
        <v>28</v>
      </c>
      <c r="M53" s="30" t="s">
        <v>30</v>
      </c>
      <c r="N53" s="2" t="s">
        <v>52</v>
      </c>
      <c r="O53" s="30" t="s">
        <v>0</v>
      </c>
      <c r="P53" s="2" t="s">
        <v>117</v>
      </c>
      <c r="Q53" s="30" t="s">
        <v>244</v>
      </c>
      <c r="R53" s="30" t="s">
        <v>203</v>
      </c>
      <c r="S53" s="30" t="s">
        <v>105</v>
      </c>
      <c r="T53" s="30" t="s">
        <v>106</v>
      </c>
      <c r="U53" s="2">
        <v>15.6</v>
      </c>
      <c r="V53" s="2" t="s">
        <v>257</v>
      </c>
      <c r="W53" s="79" t="s">
        <v>249</v>
      </c>
    </row>
    <row r="54" spans="1:23" s="32" customFormat="1" hidden="1" x14ac:dyDescent="0.2">
      <c r="A54" s="29">
        <v>45321</v>
      </c>
      <c r="B54" s="30">
        <v>131856</v>
      </c>
      <c r="C54" s="30" t="s">
        <v>197</v>
      </c>
      <c r="D54" s="30">
        <v>17155028</v>
      </c>
      <c r="E54" s="30" t="s">
        <v>18</v>
      </c>
      <c r="F54" s="29">
        <v>17066</v>
      </c>
      <c r="G54" s="1">
        <v>45316</v>
      </c>
      <c r="H54" s="31">
        <f t="shared" si="1"/>
        <v>77.397260273972606</v>
      </c>
      <c r="I54" s="31" t="s">
        <v>165</v>
      </c>
      <c r="J54" s="31" t="s">
        <v>161</v>
      </c>
      <c r="K54" s="30" t="s">
        <v>9</v>
      </c>
      <c r="L54" s="30" t="s">
        <v>28</v>
      </c>
      <c r="M54" s="30" t="s">
        <v>33</v>
      </c>
      <c r="N54" s="2" t="s">
        <v>52</v>
      </c>
      <c r="O54" s="30" t="s">
        <v>0</v>
      </c>
      <c r="P54" s="2" t="s">
        <v>151</v>
      </c>
      <c r="Q54" s="30" t="s">
        <v>245</v>
      </c>
      <c r="R54" s="30" t="s">
        <v>206</v>
      </c>
      <c r="S54" s="30" t="s">
        <v>105</v>
      </c>
      <c r="T54" s="30" t="s">
        <v>106</v>
      </c>
      <c r="U54" s="2">
        <v>14.3</v>
      </c>
      <c r="V54" s="2" t="s">
        <v>259</v>
      </c>
      <c r="W54" s="79" t="s">
        <v>249</v>
      </c>
    </row>
    <row r="55" spans="1:23" hidden="1" x14ac:dyDescent="0.2">
      <c r="A55" s="1">
        <v>45321</v>
      </c>
      <c r="B55" s="2">
        <v>315590</v>
      </c>
      <c r="C55" s="2" t="s">
        <v>198</v>
      </c>
      <c r="D55" s="2">
        <v>2868111</v>
      </c>
      <c r="E55" s="2" t="s">
        <v>18</v>
      </c>
      <c r="F55" s="1">
        <v>13465</v>
      </c>
      <c r="G55" s="1">
        <v>45320.75</v>
      </c>
      <c r="H55" s="24">
        <f t="shared" si="1"/>
        <v>87.276027397260279</v>
      </c>
      <c r="I55" s="24" t="s">
        <v>165</v>
      </c>
      <c r="J55" s="24" t="s">
        <v>160</v>
      </c>
      <c r="K55" s="2" t="s">
        <v>7</v>
      </c>
      <c r="L55" s="2" t="s">
        <v>28</v>
      </c>
      <c r="M55" s="2" t="s">
        <v>30</v>
      </c>
      <c r="N55" s="2" t="s">
        <v>52</v>
      </c>
      <c r="O55" s="2" t="s">
        <v>0</v>
      </c>
      <c r="P55" s="2" t="s">
        <v>117</v>
      </c>
      <c r="Q55" s="2" t="s">
        <v>246</v>
      </c>
      <c r="R55" s="2" t="s">
        <v>246</v>
      </c>
      <c r="S55" s="30" t="s">
        <v>105</v>
      </c>
      <c r="T55" s="30" t="s">
        <v>106</v>
      </c>
      <c r="U55" s="2">
        <v>13.7</v>
      </c>
      <c r="V55" s="2" t="s">
        <v>254</v>
      </c>
      <c r="W55" s="79" t="s">
        <v>249</v>
      </c>
    </row>
    <row r="56" spans="1:23" hidden="1" x14ac:dyDescent="0.2">
      <c r="A56" s="1">
        <v>45324</v>
      </c>
      <c r="B56" s="2">
        <v>315623</v>
      </c>
      <c r="C56" s="2" t="s">
        <v>265</v>
      </c>
      <c r="D56" s="2">
        <v>1140821975</v>
      </c>
      <c r="E56" s="2" t="s">
        <v>18</v>
      </c>
      <c r="F56" s="1">
        <v>38947</v>
      </c>
      <c r="G56" s="1">
        <v>45322</v>
      </c>
      <c r="H56" s="24">
        <f t="shared" si="1"/>
        <v>17.465753424657535</v>
      </c>
      <c r="I56" s="24" t="s">
        <v>102</v>
      </c>
      <c r="J56" s="24" t="s">
        <v>161</v>
      </c>
      <c r="K56" s="2" t="s">
        <v>9</v>
      </c>
      <c r="L56" s="2" t="s">
        <v>28</v>
      </c>
      <c r="M56" s="2" t="s">
        <v>30</v>
      </c>
      <c r="N56" s="2" t="s">
        <v>52</v>
      </c>
      <c r="O56" s="2" t="s">
        <v>0</v>
      </c>
      <c r="P56" s="2" t="s">
        <v>117</v>
      </c>
      <c r="Q56" s="2" t="s">
        <v>323</v>
      </c>
      <c r="R56" s="2" t="s">
        <v>324</v>
      </c>
      <c r="S56" s="30" t="s">
        <v>325</v>
      </c>
      <c r="T56" s="30" t="s">
        <v>326</v>
      </c>
      <c r="U56" s="2">
        <v>14.3</v>
      </c>
      <c r="V56" s="2" t="s">
        <v>257</v>
      </c>
      <c r="W56" s="80" t="s">
        <v>407</v>
      </c>
    </row>
    <row r="57" spans="1:23" hidden="1" x14ac:dyDescent="0.2">
      <c r="A57" s="1">
        <v>45324</v>
      </c>
      <c r="B57" s="2">
        <v>131871</v>
      </c>
      <c r="C57" s="2" t="s">
        <v>266</v>
      </c>
      <c r="D57" s="2">
        <v>2293384</v>
      </c>
      <c r="E57" s="2" t="s">
        <v>18</v>
      </c>
      <c r="F57" s="1">
        <v>12218</v>
      </c>
      <c r="G57" s="1">
        <v>45324.208333333336</v>
      </c>
      <c r="H57" s="24">
        <f t="shared" si="1"/>
        <v>90.701940639269409</v>
      </c>
      <c r="I57" s="24" t="s">
        <v>165</v>
      </c>
      <c r="J57" s="24" t="s">
        <v>160</v>
      </c>
      <c r="K57" s="2" t="s">
        <v>8</v>
      </c>
      <c r="L57" s="2" t="s">
        <v>28</v>
      </c>
      <c r="M57" s="2" t="s">
        <v>315</v>
      </c>
      <c r="N57" s="2" t="s">
        <v>51</v>
      </c>
      <c r="O57" s="2" t="s">
        <v>0</v>
      </c>
      <c r="P57" s="2" t="s">
        <v>328</v>
      </c>
      <c r="Q57" s="2" t="s">
        <v>327</v>
      </c>
      <c r="R57" s="2" t="s">
        <v>329</v>
      </c>
      <c r="S57" s="30" t="s">
        <v>325</v>
      </c>
      <c r="T57" s="30" t="s">
        <v>326</v>
      </c>
      <c r="U57" s="2">
        <v>13.1</v>
      </c>
      <c r="V57" s="2" t="s">
        <v>257</v>
      </c>
      <c r="W57" s="80" t="s">
        <v>407</v>
      </c>
    </row>
    <row r="58" spans="1:23" hidden="1" x14ac:dyDescent="0.2">
      <c r="A58" s="1">
        <v>45324</v>
      </c>
      <c r="B58" s="2">
        <v>131872</v>
      </c>
      <c r="C58" s="2" t="s">
        <v>267</v>
      </c>
      <c r="D58" s="2">
        <v>13448679</v>
      </c>
      <c r="E58" s="2" t="s">
        <v>18</v>
      </c>
      <c r="F58" s="1">
        <v>21381</v>
      </c>
      <c r="G58" s="1">
        <v>45323.80972222222</v>
      </c>
      <c r="H58" s="24">
        <f t="shared" si="1"/>
        <v>65.596738964992383</v>
      </c>
      <c r="I58" s="24" t="s">
        <v>165</v>
      </c>
      <c r="J58" s="24" t="s">
        <v>160</v>
      </c>
      <c r="K58" s="2" t="s">
        <v>6</v>
      </c>
      <c r="L58" s="2" t="s">
        <v>28</v>
      </c>
      <c r="M58" s="2" t="s">
        <v>315</v>
      </c>
      <c r="N58" s="2" t="s">
        <v>51</v>
      </c>
      <c r="O58" s="2" t="s">
        <v>0</v>
      </c>
      <c r="P58" s="2" t="s">
        <v>328</v>
      </c>
      <c r="Q58" s="2" t="s">
        <v>330</v>
      </c>
      <c r="R58" s="2" t="s">
        <v>331</v>
      </c>
      <c r="S58" s="30" t="s">
        <v>325</v>
      </c>
      <c r="T58" s="30" t="s">
        <v>326</v>
      </c>
      <c r="U58" s="2">
        <v>15.6</v>
      </c>
      <c r="V58" s="2" t="s">
        <v>254</v>
      </c>
      <c r="W58" s="80" t="s">
        <v>407</v>
      </c>
    </row>
    <row r="59" spans="1:23" hidden="1" x14ac:dyDescent="0.2">
      <c r="A59" s="1">
        <v>45325</v>
      </c>
      <c r="B59" s="2">
        <v>131883</v>
      </c>
      <c r="C59" s="2" t="s">
        <v>268</v>
      </c>
      <c r="D59" s="2">
        <v>19305899</v>
      </c>
      <c r="E59" s="2" t="s">
        <v>18</v>
      </c>
      <c r="F59" s="1">
        <v>20889</v>
      </c>
      <c r="G59" s="1">
        <v>45325</v>
      </c>
      <c r="H59" s="24">
        <f t="shared" si="1"/>
        <v>66.947945205479456</v>
      </c>
      <c r="I59" s="24" t="s">
        <v>165</v>
      </c>
      <c r="J59" s="24" t="s">
        <v>160</v>
      </c>
      <c r="K59" s="2" t="s">
        <v>8</v>
      </c>
      <c r="L59" s="2" t="s">
        <v>28</v>
      </c>
      <c r="M59" s="2" t="s">
        <v>315</v>
      </c>
      <c r="N59" s="2" t="s">
        <v>51</v>
      </c>
      <c r="O59" s="2" t="s">
        <v>0</v>
      </c>
      <c r="P59" s="2" t="s">
        <v>333</v>
      </c>
      <c r="Q59" s="2" t="s">
        <v>332</v>
      </c>
      <c r="R59" s="2" t="s">
        <v>324</v>
      </c>
      <c r="S59" s="30" t="s">
        <v>325</v>
      </c>
      <c r="T59" s="30" t="s">
        <v>326</v>
      </c>
      <c r="U59" s="2">
        <v>14.3</v>
      </c>
      <c r="V59" s="2" t="s">
        <v>260</v>
      </c>
      <c r="W59" s="80" t="s">
        <v>407</v>
      </c>
    </row>
    <row r="60" spans="1:23" hidden="1" x14ac:dyDescent="0.2">
      <c r="A60" s="1">
        <v>45327</v>
      </c>
      <c r="B60" s="2">
        <v>315648</v>
      </c>
      <c r="C60" s="2" t="s">
        <v>269</v>
      </c>
      <c r="D60" s="2">
        <v>1001282973</v>
      </c>
      <c r="E60" s="2" t="s">
        <v>14</v>
      </c>
      <c r="F60" s="1">
        <v>32066</v>
      </c>
      <c r="G60" s="1">
        <v>45325.643750000003</v>
      </c>
      <c r="H60" s="24">
        <f t="shared" si="1"/>
        <v>36.327791095890419</v>
      </c>
      <c r="I60" s="24" t="s">
        <v>108</v>
      </c>
      <c r="J60" s="24" t="s">
        <v>160</v>
      </c>
      <c r="K60" s="2" t="s">
        <v>9</v>
      </c>
      <c r="L60" s="2" t="s">
        <v>28</v>
      </c>
      <c r="M60" s="2" t="s">
        <v>30</v>
      </c>
      <c r="N60" s="2" t="s">
        <v>52</v>
      </c>
      <c r="O60" s="2" t="s">
        <v>0</v>
      </c>
      <c r="P60" s="26" t="s">
        <v>162</v>
      </c>
      <c r="Q60" s="2" t="s">
        <v>334</v>
      </c>
      <c r="R60" s="2" t="s">
        <v>335</v>
      </c>
      <c r="S60" s="30" t="s">
        <v>325</v>
      </c>
      <c r="T60" s="30" t="s">
        <v>326</v>
      </c>
      <c r="U60" s="2">
        <v>12.9</v>
      </c>
      <c r="V60" s="2" t="s">
        <v>255</v>
      </c>
      <c r="W60" s="80" t="s">
        <v>407</v>
      </c>
    </row>
    <row r="61" spans="1:23" ht="14.25" hidden="1" x14ac:dyDescent="0.2">
      <c r="A61" s="1">
        <v>45327</v>
      </c>
      <c r="B61" s="2">
        <v>315651</v>
      </c>
      <c r="C61" s="2" t="s">
        <v>270</v>
      </c>
      <c r="D61" s="2">
        <v>6434470</v>
      </c>
      <c r="E61" s="2" t="s">
        <v>14</v>
      </c>
      <c r="F61" s="1">
        <v>27829</v>
      </c>
      <c r="G61" s="1">
        <v>45324.5625</v>
      </c>
      <c r="H61" s="24">
        <f t="shared" si="1"/>
        <v>47.93304794520548</v>
      </c>
      <c r="I61" s="24" t="s">
        <v>108</v>
      </c>
      <c r="J61" s="24" t="s">
        <v>160</v>
      </c>
      <c r="K61" s="2" t="s">
        <v>11</v>
      </c>
      <c r="L61" s="2" t="s">
        <v>28</v>
      </c>
      <c r="M61" s="2" t="s">
        <v>30</v>
      </c>
      <c r="N61" s="2" t="s">
        <v>51</v>
      </c>
      <c r="O61" s="2" t="s">
        <v>0</v>
      </c>
      <c r="P61" s="2" t="s">
        <v>241</v>
      </c>
      <c r="Q61" s="2" t="s">
        <v>336</v>
      </c>
      <c r="R61" s="72" t="s">
        <v>337</v>
      </c>
      <c r="S61" s="30" t="s">
        <v>325</v>
      </c>
      <c r="T61" s="30" t="s">
        <v>326</v>
      </c>
      <c r="U61" s="2">
        <v>13</v>
      </c>
      <c r="V61" s="2" t="s">
        <v>261</v>
      </c>
      <c r="W61" s="80" t="s">
        <v>407</v>
      </c>
    </row>
    <row r="62" spans="1:23" hidden="1" x14ac:dyDescent="0.2">
      <c r="A62" s="1">
        <v>45328</v>
      </c>
      <c r="B62" s="2">
        <v>131898</v>
      </c>
      <c r="C62" s="2" t="s">
        <v>271</v>
      </c>
      <c r="D62" s="2">
        <v>31140795</v>
      </c>
      <c r="E62" s="2" t="s">
        <v>18</v>
      </c>
      <c r="F62" s="1">
        <v>38023</v>
      </c>
      <c r="G62" s="1">
        <v>45324</v>
      </c>
      <c r="H62" s="24">
        <f t="shared" si="1"/>
        <v>20.002739726027396</v>
      </c>
      <c r="I62" s="24" t="s">
        <v>108</v>
      </c>
      <c r="J62" s="24" t="s">
        <v>161</v>
      </c>
      <c r="K62" s="2"/>
      <c r="L62" s="2" t="s">
        <v>28</v>
      </c>
      <c r="M62" s="2" t="s">
        <v>315</v>
      </c>
      <c r="N62" s="2" t="s">
        <v>52</v>
      </c>
      <c r="O62" s="2" t="s">
        <v>317</v>
      </c>
      <c r="P62" s="30" t="s">
        <v>243</v>
      </c>
      <c r="Q62" s="2" t="s">
        <v>338</v>
      </c>
      <c r="R62" s="2" t="s">
        <v>324</v>
      </c>
      <c r="S62" s="30" t="s">
        <v>325</v>
      </c>
      <c r="T62" s="30" t="s">
        <v>326</v>
      </c>
      <c r="U62" s="2">
        <v>14.3</v>
      </c>
      <c r="V62" s="2" t="s">
        <v>254</v>
      </c>
      <c r="W62" s="80" t="s">
        <v>407</v>
      </c>
    </row>
    <row r="63" spans="1:23" hidden="1" x14ac:dyDescent="0.2">
      <c r="A63" s="1">
        <v>45328</v>
      </c>
      <c r="B63" s="2">
        <v>131899</v>
      </c>
      <c r="C63" s="2" t="s">
        <v>272</v>
      </c>
      <c r="D63" s="2">
        <v>15838393</v>
      </c>
      <c r="E63" s="2" t="s">
        <v>18</v>
      </c>
      <c r="F63" s="1">
        <v>29967</v>
      </c>
      <c r="G63" s="1">
        <v>45322</v>
      </c>
      <c r="H63" s="24">
        <f t="shared" si="1"/>
        <v>42.06849315068493</v>
      </c>
      <c r="I63" s="24" t="s">
        <v>108</v>
      </c>
      <c r="J63" s="24" t="s">
        <v>161</v>
      </c>
      <c r="K63" s="2"/>
      <c r="L63" s="2" t="s">
        <v>28</v>
      </c>
      <c r="M63" s="2" t="s">
        <v>315</v>
      </c>
      <c r="N63" s="2" t="s">
        <v>52</v>
      </c>
      <c r="O63" s="2" t="s">
        <v>0</v>
      </c>
      <c r="P63" s="30" t="s">
        <v>243</v>
      </c>
      <c r="Q63" s="2" t="s">
        <v>338</v>
      </c>
      <c r="R63" s="2" t="s">
        <v>324</v>
      </c>
      <c r="S63" s="30" t="s">
        <v>325</v>
      </c>
      <c r="T63" s="30" t="s">
        <v>326</v>
      </c>
      <c r="U63" s="2">
        <v>14.3</v>
      </c>
      <c r="V63" s="2" t="s">
        <v>254</v>
      </c>
      <c r="W63" s="80" t="s">
        <v>407</v>
      </c>
    </row>
    <row r="64" spans="1:23" hidden="1" x14ac:dyDescent="0.2">
      <c r="A64" s="1">
        <v>45328</v>
      </c>
      <c r="B64" s="2">
        <v>315666</v>
      </c>
      <c r="C64" s="2" t="s">
        <v>273</v>
      </c>
      <c r="D64" s="2">
        <v>41304170</v>
      </c>
      <c r="E64" s="2" t="s">
        <v>14</v>
      </c>
      <c r="F64" s="1">
        <v>16383</v>
      </c>
      <c r="G64" s="1">
        <v>45327.416666666664</v>
      </c>
      <c r="H64" s="24">
        <f t="shared" si="1"/>
        <v>79.299771689497703</v>
      </c>
      <c r="I64" s="24" t="s">
        <v>165</v>
      </c>
      <c r="J64" s="24" t="s">
        <v>160</v>
      </c>
      <c r="K64" s="2"/>
      <c r="L64" s="2" t="s">
        <v>28</v>
      </c>
      <c r="M64" s="2" t="s">
        <v>315</v>
      </c>
      <c r="N64" s="2" t="s">
        <v>52</v>
      </c>
      <c r="O64" s="2" t="s">
        <v>0</v>
      </c>
      <c r="P64" s="2" t="s">
        <v>333</v>
      </c>
      <c r="Q64" s="2" t="s">
        <v>339</v>
      </c>
      <c r="R64" s="2" t="s">
        <v>337</v>
      </c>
      <c r="S64" s="30" t="s">
        <v>325</v>
      </c>
      <c r="T64" s="30" t="s">
        <v>326</v>
      </c>
      <c r="U64" s="2">
        <v>13</v>
      </c>
      <c r="V64" s="2" t="s">
        <v>261</v>
      </c>
      <c r="W64" s="80" t="s">
        <v>407</v>
      </c>
    </row>
    <row r="65" spans="1:23" hidden="1" x14ac:dyDescent="0.2">
      <c r="A65" s="1">
        <v>45329</v>
      </c>
      <c r="B65" s="2">
        <v>315678</v>
      </c>
      <c r="C65" s="2" t="s">
        <v>274</v>
      </c>
      <c r="D65" s="2">
        <v>39633177</v>
      </c>
      <c r="E65" s="2" t="s">
        <v>14</v>
      </c>
      <c r="F65" s="1">
        <v>22311</v>
      </c>
      <c r="G65" s="1">
        <v>45329.003472222219</v>
      </c>
      <c r="H65" s="24">
        <f t="shared" si="1"/>
        <v>63.063023211567725</v>
      </c>
      <c r="I65" s="24" t="s">
        <v>165</v>
      </c>
      <c r="J65" s="24" t="s">
        <v>160</v>
      </c>
      <c r="K65" s="2" t="s">
        <v>6</v>
      </c>
      <c r="L65" s="2" t="s">
        <v>28</v>
      </c>
      <c r="M65" s="2" t="s">
        <v>30</v>
      </c>
      <c r="N65" s="2" t="s">
        <v>51</v>
      </c>
      <c r="O65" s="2" t="s">
        <v>0</v>
      </c>
      <c r="P65" s="2" t="s">
        <v>341</v>
      </c>
      <c r="Q65" s="2" t="s">
        <v>340</v>
      </c>
      <c r="R65" s="2" t="s">
        <v>414</v>
      </c>
      <c r="S65" s="30" t="s">
        <v>325</v>
      </c>
      <c r="T65" s="30" t="s">
        <v>326</v>
      </c>
      <c r="U65" s="2">
        <v>16.899999999999999</v>
      </c>
      <c r="V65" s="2" t="s">
        <v>259</v>
      </c>
      <c r="W65" s="80" t="s">
        <v>407</v>
      </c>
    </row>
    <row r="66" spans="1:23" hidden="1" x14ac:dyDescent="0.2">
      <c r="A66" s="1">
        <v>45329</v>
      </c>
      <c r="B66" s="2">
        <v>315679</v>
      </c>
      <c r="C66" s="2" t="s">
        <v>275</v>
      </c>
      <c r="D66" s="2">
        <v>19690940</v>
      </c>
      <c r="E66" s="2" t="s">
        <v>18</v>
      </c>
      <c r="F66" s="1">
        <v>32740</v>
      </c>
      <c r="G66" s="1">
        <v>45324.915277777778</v>
      </c>
      <c r="H66" s="24">
        <f t="shared" si="1"/>
        <v>34.479219939117201</v>
      </c>
      <c r="I66" s="24" t="s">
        <v>108</v>
      </c>
      <c r="J66" s="24" t="s">
        <v>161</v>
      </c>
      <c r="K66" s="2" t="s">
        <v>8</v>
      </c>
      <c r="L66" s="2" t="s">
        <v>28</v>
      </c>
      <c r="M66" s="2" t="s">
        <v>30</v>
      </c>
      <c r="N66" s="2" t="s">
        <v>52</v>
      </c>
      <c r="O66" s="2" t="s">
        <v>0</v>
      </c>
      <c r="P66" s="26" t="s">
        <v>162</v>
      </c>
      <c r="Q66" s="2" t="s">
        <v>342</v>
      </c>
      <c r="R66" s="2" t="s">
        <v>324</v>
      </c>
      <c r="S66" s="30" t="s">
        <v>325</v>
      </c>
      <c r="T66" s="30" t="s">
        <v>326</v>
      </c>
      <c r="U66" s="2">
        <v>14.3</v>
      </c>
      <c r="V66" s="2" t="s">
        <v>417</v>
      </c>
      <c r="W66" s="80" t="s">
        <v>407</v>
      </c>
    </row>
    <row r="67" spans="1:23" hidden="1" x14ac:dyDescent="0.2">
      <c r="A67" s="1">
        <v>45330</v>
      </c>
      <c r="B67" s="2">
        <v>131907</v>
      </c>
      <c r="C67" s="2" t="s">
        <v>276</v>
      </c>
      <c r="D67" s="2">
        <v>1136911425</v>
      </c>
      <c r="E67" s="2" t="s">
        <v>18</v>
      </c>
      <c r="F67" s="1">
        <v>35690</v>
      </c>
      <c r="G67" s="1">
        <v>45327</v>
      </c>
      <c r="H67" s="24">
        <f t="shared" si="1"/>
        <v>26.402739726027399</v>
      </c>
      <c r="I67" s="24" t="s">
        <v>108</v>
      </c>
      <c r="J67" s="24" t="s">
        <v>161</v>
      </c>
      <c r="K67" s="2" t="s">
        <v>6</v>
      </c>
      <c r="L67" s="2" t="s">
        <v>28</v>
      </c>
      <c r="M67" s="2" t="s">
        <v>315</v>
      </c>
      <c r="N67" s="2" t="s">
        <v>52</v>
      </c>
      <c r="O67" s="2" t="s">
        <v>0</v>
      </c>
      <c r="P67" s="2" t="s">
        <v>341</v>
      </c>
      <c r="Q67" s="2" t="s">
        <v>343</v>
      </c>
      <c r="R67" s="2" t="s">
        <v>324</v>
      </c>
      <c r="S67" s="30" t="s">
        <v>325</v>
      </c>
      <c r="T67" s="30" t="s">
        <v>326</v>
      </c>
      <c r="U67" s="2">
        <v>14.3</v>
      </c>
      <c r="V67" s="2" t="s">
        <v>257</v>
      </c>
      <c r="W67" s="80" t="s">
        <v>407</v>
      </c>
    </row>
    <row r="68" spans="1:23" hidden="1" x14ac:dyDescent="0.2">
      <c r="A68" s="1">
        <v>45330</v>
      </c>
      <c r="B68" s="2">
        <v>131908</v>
      </c>
      <c r="C68" s="2" t="s">
        <v>277</v>
      </c>
      <c r="D68" s="2">
        <v>6457213</v>
      </c>
      <c r="E68" s="2" t="s">
        <v>18</v>
      </c>
      <c r="F68" s="1">
        <v>13097</v>
      </c>
      <c r="G68" s="1">
        <v>44600.239583333336</v>
      </c>
      <c r="H68" s="24">
        <f t="shared" si="1"/>
        <v>86.310245433789959</v>
      </c>
      <c r="I68" s="24" t="s">
        <v>165</v>
      </c>
      <c r="J68" s="24" t="s">
        <v>160</v>
      </c>
      <c r="K68" s="2" t="s">
        <v>8</v>
      </c>
      <c r="L68" s="2" t="s">
        <v>28</v>
      </c>
      <c r="M68" s="2" t="s">
        <v>315</v>
      </c>
      <c r="N68" s="2" t="s">
        <v>52</v>
      </c>
      <c r="O68" s="2" t="s">
        <v>0</v>
      </c>
      <c r="P68" s="26" t="s">
        <v>162</v>
      </c>
      <c r="Q68" s="2" t="s">
        <v>344</v>
      </c>
      <c r="R68" s="2" t="s">
        <v>345</v>
      </c>
      <c r="S68" s="30" t="s">
        <v>325</v>
      </c>
      <c r="T68" s="30" t="s">
        <v>326</v>
      </c>
      <c r="U68" s="2">
        <v>13.1</v>
      </c>
      <c r="V68" s="2" t="s">
        <v>417</v>
      </c>
      <c r="W68" s="80" t="s">
        <v>407</v>
      </c>
    </row>
    <row r="69" spans="1:23" hidden="1" x14ac:dyDescent="0.2">
      <c r="A69" s="1">
        <v>45330</v>
      </c>
      <c r="B69" s="2">
        <v>315689</v>
      </c>
      <c r="C69" s="2" t="s">
        <v>278</v>
      </c>
      <c r="D69" s="2">
        <v>907707610061962</v>
      </c>
      <c r="E69" s="2" t="s">
        <v>18</v>
      </c>
      <c r="F69" s="1">
        <v>22807</v>
      </c>
      <c r="G69" s="1">
        <v>45329.847222222219</v>
      </c>
      <c r="H69" s="24">
        <f t="shared" si="1"/>
        <v>61.706430745814302</v>
      </c>
      <c r="I69" s="24" t="s">
        <v>165</v>
      </c>
      <c r="J69" s="24" t="s">
        <v>160</v>
      </c>
      <c r="K69" s="2" t="s">
        <v>7</v>
      </c>
      <c r="L69" s="2" t="s">
        <v>28</v>
      </c>
      <c r="M69" s="2" t="s">
        <v>315</v>
      </c>
      <c r="N69" s="2" t="s">
        <v>51</v>
      </c>
      <c r="O69" s="2" t="s">
        <v>0</v>
      </c>
      <c r="P69" s="2" t="s">
        <v>136</v>
      </c>
      <c r="Q69" s="2" t="s">
        <v>346</v>
      </c>
      <c r="R69" s="2" t="s">
        <v>414</v>
      </c>
      <c r="S69" s="30" t="s">
        <v>325</v>
      </c>
      <c r="T69" s="30" t="s">
        <v>326</v>
      </c>
      <c r="U69" s="2">
        <v>16.899999999999999</v>
      </c>
      <c r="V69" s="2" t="s">
        <v>415</v>
      </c>
      <c r="W69" s="80" t="s">
        <v>407</v>
      </c>
    </row>
    <row r="70" spans="1:23" hidden="1" x14ac:dyDescent="0.2">
      <c r="A70" s="1">
        <v>45330</v>
      </c>
      <c r="B70" s="2">
        <v>315690</v>
      </c>
      <c r="C70" s="2" t="s">
        <v>279</v>
      </c>
      <c r="D70" s="2">
        <v>1032434402</v>
      </c>
      <c r="E70" s="2" t="s">
        <v>18</v>
      </c>
      <c r="F70" s="1">
        <v>32095</v>
      </c>
      <c r="G70" s="1">
        <v>45328.534722222219</v>
      </c>
      <c r="H70" s="24">
        <f t="shared" si="1"/>
        <v>36.256259512937589</v>
      </c>
      <c r="I70" s="24" t="s">
        <v>108</v>
      </c>
      <c r="J70" s="24" t="s">
        <v>161</v>
      </c>
      <c r="K70" s="2" t="s">
        <v>11</v>
      </c>
      <c r="L70" s="2" t="s">
        <v>28</v>
      </c>
      <c r="M70" s="2" t="s">
        <v>315</v>
      </c>
      <c r="N70" s="2" t="s">
        <v>52</v>
      </c>
      <c r="O70" s="2" t="s">
        <v>0</v>
      </c>
      <c r="P70" s="26" t="s">
        <v>162</v>
      </c>
      <c r="Q70" s="2" t="s">
        <v>347</v>
      </c>
      <c r="R70" s="2" t="s">
        <v>324</v>
      </c>
      <c r="S70" s="30" t="s">
        <v>325</v>
      </c>
      <c r="T70" s="30" t="s">
        <v>326</v>
      </c>
      <c r="U70" s="2">
        <v>14.3</v>
      </c>
      <c r="V70" s="2" t="s">
        <v>259</v>
      </c>
      <c r="W70" s="80" t="s">
        <v>407</v>
      </c>
    </row>
    <row r="71" spans="1:23" hidden="1" x14ac:dyDescent="0.2">
      <c r="A71" s="1">
        <v>45330</v>
      </c>
      <c r="B71" s="2">
        <v>315692</v>
      </c>
      <c r="C71" s="2" t="s">
        <v>280</v>
      </c>
      <c r="D71" s="2">
        <v>17098493</v>
      </c>
      <c r="E71" s="2" t="s">
        <v>18</v>
      </c>
      <c r="F71" s="1">
        <v>15987</v>
      </c>
      <c r="G71" s="1">
        <v>45330.416666666664</v>
      </c>
      <c r="H71" s="24">
        <f t="shared" si="1"/>
        <v>80.392922374429219</v>
      </c>
      <c r="I71" s="24" t="s">
        <v>165</v>
      </c>
      <c r="J71" s="24" t="s">
        <v>160</v>
      </c>
      <c r="K71" s="2" t="s">
        <v>5</v>
      </c>
      <c r="L71" s="2" t="s">
        <v>28</v>
      </c>
      <c r="M71" s="2" t="s">
        <v>315</v>
      </c>
      <c r="N71" s="2" t="s">
        <v>52</v>
      </c>
      <c r="O71" s="2" t="s">
        <v>0</v>
      </c>
      <c r="P71" s="2" t="s">
        <v>163</v>
      </c>
      <c r="Q71" s="2" t="s">
        <v>349</v>
      </c>
      <c r="R71" s="2" t="s">
        <v>348</v>
      </c>
      <c r="S71" s="30" t="s">
        <v>325</v>
      </c>
      <c r="T71" s="30" t="s">
        <v>326</v>
      </c>
      <c r="U71" s="2">
        <v>14.3</v>
      </c>
      <c r="V71" s="2" t="s">
        <v>418</v>
      </c>
      <c r="W71" s="80" t="s">
        <v>407</v>
      </c>
    </row>
    <row r="72" spans="1:23" hidden="1" x14ac:dyDescent="0.2">
      <c r="A72" s="1">
        <v>45331</v>
      </c>
      <c r="B72" s="2">
        <v>131910</v>
      </c>
      <c r="C72" s="2" t="s">
        <v>281</v>
      </c>
      <c r="D72" s="2">
        <v>41595148</v>
      </c>
      <c r="E72" s="2" t="s">
        <v>14</v>
      </c>
      <c r="F72" s="1">
        <v>15732</v>
      </c>
      <c r="G72" s="1">
        <v>45506.722222222219</v>
      </c>
      <c r="H72" s="24">
        <f t="shared" si="1"/>
        <v>81.574581430745809</v>
      </c>
      <c r="I72" s="24" t="s">
        <v>165</v>
      </c>
      <c r="J72" s="24" t="s">
        <v>160</v>
      </c>
      <c r="K72" s="2" t="s">
        <v>11</v>
      </c>
      <c r="L72" s="2" t="s">
        <v>28</v>
      </c>
      <c r="M72" s="2" t="s">
        <v>315</v>
      </c>
      <c r="N72" s="2" t="s">
        <v>52</v>
      </c>
      <c r="O72" s="2" t="s">
        <v>0</v>
      </c>
      <c r="P72" s="2" t="s">
        <v>117</v>
      </c>
      <c r="Q72" s="2" t="s">
        <v>350</v>
      </c>
      <c r="R72" s="2" t="s">
        <v>350</v>
      </c>
      <c r="S72" s="30" t="s">
        <v>325</v>
      </c>
      <c r="T72" s="30" t="s">
        <v>326</v>
      </c>
      <c r="U72" s="2">
        <v>15.6</v>
      </c>
      <c r="V72" s="2" t="s">
        <v>259</v>
      </c>
      <c r="W72" s="80" t="s">
        <v>407</v>
      </c>
    </row>
    <row r="73" spans="1:23" hidden="1" x14ac:dyDescent="0.2">
      <c r="A73" s="1">
        <v>45331</v>
      </c>
      <c r="B73" s="2">
        <v>131912</v>
      </c>
      <c r="C73" s="2" t="s">
        <v>282</v>
      </c>
      <c r="D73" s="2">
        <v>1288336</v>
      </c>
      <c r="E73" s="2" t="s">
        <v>18</v>
      </c>
      <c r="F73" s="1">
        <v>23356</v>
      </c>
      <c r="G73" s="1">
        <v>45331.409722222219</v>
      </c>
      <c r="H73" s="24">
        <f t="shared" si="1"/>
        <v>60.206601978691012</v>
      </c>
      <c r="I73" s="24" t="s">
        <v>165</v>
      </c>
      <c r="J73" s="24" t="s">
        <v>160</v>
      </c>
      <c r="K73" s="2" t="s">
        <v>6</v>
      </c>
      <c r="L73" s="2" t="s">
        <v>28</v>
      </c>
      <c r="M73" s="2" t="s">
        <v>315</v>
      </c>
      <c r="N73" s="2" t="s">
        <v>51</v>
      </c>
      <c r="O73" s="2" t="s">
        <v>0</v>
      </c>
      <c r="P73" s="2" t="s">
        <v>117</v>
      </c>
      <c r="Q73" s="2" t="s">
        <v>352</v>
      </c>
      <c r="R73" s="2" t="s">
        <v>351</v>
      </c>
      <c r="S73" s="30" t="s">
        <v>325</v>
      </c>
      <c r="T73" s="30" t="s">
        <v>326</v>
      </c>
      <c r="U73" s="2">
        <v>20.100000000000001</v>
      </c>
      <c r="V73" s="2" t="s">
        <v>259</v>
      </c>
      <c r="W73" s="80" t="s">
        <v>407</v>
      </c>
    </row>
    <row r="74" spans="1:23" hidden="1" x14ac:dyDescent="0.2">
      <c r="A74" s="1">
        <v>45334</v>
      </c>
      <c r="B74" s="2">
        <v>315718</v>
      </c>
      <c r="C74" s="2" t="s">
        <v>283</v>
      </c>
      <c r="D74" s="2">
        <v>13098981</v>
      </c>
      <c r="E74" s="2" t="s">
        <v>14</v>
      </c>
      <c r="F74" s="1">
        <v>27650</v>
      </c>
      <c r="G74" s="1">
        <v>45333.265972222223</v>
      </c>
      <c r="H74" s="24">
        <f t="shared" si="1"/>
        <v>48.447304033485544</v>
      </c>
      <c r="I74" s="24" t="s">
        <v>108</v>
      </c>
      <c r="J74" s="24" t="s">
        <v>160</v>
      </c>
      <c r="K74" s="2" t="s">
        <v>5</v>
      </c>
      <c r="L74" s="2" t="s">
        <v>28</v>
      </c>
      <c r="M74" s="2" t="s">
        <v>30</v>
      </c>
      <c r="N74" s="2" t="s">
        <v>51</v>
      </c>
      <c r="O74" s="2" t="s">
        <v>0</v>
      </c>
      <c r="P74" s="30" t="s">
        <v>239</v>
      </c>
      <c r="Q74" s="2" t="s">
        <v>353</v>
      </c>
      <c r="R74" s="2" t="s">
        <v>354</v>
      </c>
      <c r="S74" s="30" t="s">
        <v>325</v>
      </c>
      <c r="T74" s="30" t="s">
        <v>326</v>
      </c>
      <c r="U74" s="2">
        <v>17.8</v>
      </c>
      <c r="V74" s="2" t="s">
        <v>416</v>
      </c>
      <c r="W74" s="80" t="s">
        <v>407</v>
      </c>
    </row>
    <row r="75" spans="1:23" hidden="1" x14ac:dyDescent="0.2">
      <c r="A75" s="1">
        <v>45335</v>
      </c>
      <c r="B75" s="2">
        <v>131932</v>
      </c>
      <c r="C75" s="2" t="s">
        <v>284</v>
      </c>
      <c r="D75" s="2"/>
      <c r="E75" s="2" t="s">
        <v>18</v>
      </c>
      <c r="F75" s="1">
        <v>45328</v>
      </c>
      <c r="G75" s="1">
        <v>45328.255555555559</v>
      </c>
      <c r="H75" s="24">
        <f t="shared" si="1"/>
        <v>7.0015220701126761E-4</v>
      </c>
      <c r="I75" s="24" t="s">
        <v>102</v>
      </c>
      <c r="J75" s="24" t="s">
        <v>160</v>
      </c>
      <c r="K75" s="2"/>
      <c r="L75" s="2" t="s">
        <v>28</v>
      </c>
      <c r="M75" s="2" t="s">
        <v>30</v>
      </c>
      <c r="N75" s="30" t="s">
        <v>53</v>
      </c>
      <c r="O75" s="2" t="s">
        <v>0</v>
      </c>
      <c r="P75" s="2" t="s">
        <v>341</v>
      </c>
      <c r="Q75" s="2" t="s">
        <v>355</v>
      </c>
      <c r="R75" s="2" t="s">
        <v>331</v>
      </c>
      <c r="S75" s="30" t="s">
        <v>325</v>
      </c>
      <c r="T75" s="30" t="s">
        <v>326</v>
      </c>
      <c r="U75" s="2">
        <v>15.6</v>
      </c>
      <c r="V75" s="2" t="s">
        <v>416</v>
      </c>
      <c r="W75" s="80" t="s">
        <v>407</v>
      </c>
    </row>
    <row r="76" spans="1:23" hidden="1" x14ac:dyDescent="0.2">
      <c r="A76" s="1">
        <v>45335</v>
      </c>
      <c r="B76" s="2">
        <v>131933</v>
      </c>
      <c r="C76" s="2" t="s">
        <v>285</v>
      </c>
      <c r="D76" s="2">
        <v>52821755</v>
      </c>
      <c r="E76" s="2" t="s">
        <v>14</v>
      </c>
      <c r="F76" s="1">
        <v>30124</v>
      </c>
      <c r="G76" s="1">
        <v>45332.680555555555</v>
      </c>
      <c r="H76" s="24">
        <f t="shared" si="1"/>
        <v>41.667617960426178</v>
      </c>
      <c r="I76" s="24" t="s">
        <v>108</v>
      </c>
      <c r="J76" s="24" t="s">
        <v>160</v>
      </c>
      <c r="K76" s="2" t="s">
        <v>5</v>
      </c>
      <c r="L76" s="2" t="s">
        <v>28</v>
      </c>
      <c r="M76" s="2" t="s">
        <v>30</v>
      </c>
      <c r="N76" s="2" t="s">
        <v>51</v>
      </c>
      <c r="O76" s="2" t="s">
        <v>0</v>
      </c>
      <c r="P76" s="26" t="s">
        <v>162</v>
      </c>
      <c r="Q76" s="2" t="s">
        <v>356</v>
      </c>
      <c r="R76" s="2" t="s">
        <v>357</v>
      </c>
      <c r="S76" s="30" t="s">
        <v>358</v>
      </c>
      <c r="T76" s="30" t="s">
        <v>326</v>
      </c>
      <c r="U76" s="2">
        <v>14</v>
      </c>
      <c r="V76" s="2" t="s">
        <v>259</v>
      </c>
      <c r="W76" s="80" t="s">
        <v>407</v>
      </c>
    </row>
    <row r="77" spans="1:23" hidden="1" x14ac:dyDescent="0.2">
      <c r="A77" s="1">
        <v>45336</v>
      </c>
      <c r="B77" s="2">
        <v>315730</v>
      </c>
      <c r="C77" s="2" t="s">
        <v>286</v>
      </c>
      <c r="D77" s="2">
        <v>15284185</v>
      </c>
      <c r="E77" s="2" t="s">
        <v>14</v>
      </c>
      <c r="F77" s="1">
        <v>29097</v>
      </c>
      <c r="G77" s="1">
        <v>45335.614583333336</v>
      </c>
      <c r="H77" s="24">
        <f t="shared" si="1"/>
        <v>44.489355022831056</v>
      </c>
      <c r="I77" s="24" t="s">
        <v>108</v>
      </c>
      <c r="J77" s="24" t="s">
        <v>160</v>
      </c>
      <c r="K77" s="2" t="s">
        <v>7</v>
      </c>
      <c r="L77" s="2" t="s">
        <v>28</v>
      </c>
      <c r="M77" s="2" t="s">
        <v>315</v>
      </c>
      <c r="N77" s="2" t="s">
        <v>51</v>
      </c>
      <c r="O77" s="2" t="s">
        <v>0</v>
      </c>
      <c r="P77" s="2" t="s">
        <v>142</v>
      </c>
      <c r="Q77" s="2" t="s">
        <v>359</v>
      </c>
      <c r="R77" s="2" t="s">
        <v>360</v>
      </c>
      <c r="S77" s="30" t="s">
        <v>358</v>
      </c>
      <c r="T77" s="30" t="s">
        <v>326</v>
      </c>
      <c r="U77" s="2">
        <v>30.8</v>
      </c>
      <c r="V77" s="2" t="s">
        <v>260</v>
      </c>
      <c r="W77" s="80" t="s">
        <v>407</v>
      </c>
    </row>
    <row r="78" spans="1:23" ht="14.25" hidden="1" x14ac:dyDescent="0.2">
      <c r="A78" s="1">
        <v>45336</v>
      </c>
      <c r="B78" s="2">
        <v>315734</v>
      </c>
      <c r="C78" s="2" t="s">
        <v>287</v>
      </c>
      <c r="D78" s="2">
        <v>20042593</v>
      </c>
      <c r="E78" s="2" t="s">
        <v>14</v>
      </c>
      <c r="F78" s="1">
        <v>10809</v>
      </c>
      <c r="G78" s="1">
        <v>45336.395833333336</v>
      </c>
      <c r="H78" s="24">
        <f t="shared" si="1"/>
        <v>94.595605022831052</v>
      </c>
      <c r="I78" s="24" t="s">
        <v>165</v>
      </c>
      <c r="J78" s="24" t="s">
        <v>160</v>
      </c>
      <c r="K78" s="2" t="s">
        <v>9</v>
      </c>
      <c r="L78" s="2" t="s">
        <v>28</v>
      </c>
      <c r="M78" s="2" t="s">
        <v>30</v>
      </c>
      <c r="N78" s="2" t="s">
        <v>52</v>
      </c>
      <c r="O78" s="2" t="s">
        <v>0</v>
      </c>
      <c r="P78" s="26" t="s">
        <v>162</v>
      </c>
      <c r="Q78" s="2" t="s">
        <v>361</v>
      </c>
      <c r="R78" s="2" t="s">
        <v>362</v>
      </c>
      <c r="S78" s="30" t="s">
        <v>358</v>
      </c>
      <c r="T78" s="30" t="s">
        <v>326</v>
      </c>
      <c r="U78" s="2">
        <v>16.600000000000001</v>
      </c>
      <c r="V78" s="2" t="s">
        <v>256</v>
      </c>
      <c r="W78" s="80" t="s">
        <v>407</v>
      </c>
    </row>
    <row r="79" spans="1:23" hidden="1" x14ac:dyDescent="0.2">
      <c r="A79" s="1">
        <v>45336</v>
      </c>
      <c r="B79" s="2">
        <v>131945</v>
      </c>
      <c r="C79" s="2" t="s">
        <v>288</v>
      </c>
      <c r="D79" s="2">
        <v>1007519759</v>
      </c>
      <c r="E79" s="2" t="s">
        <v>18</v>
      </c>
      <c r="F79" s="1">
        <v>36255</v>
      </c>
      <c r="G79" s="1">
        <v>45334.545138888891</v>
      </c>
      <c r="H79" s="24">
        <f t="shared" si="1"/>
        <v>24.875466133942165</v>
      </c>
      <c r="I79" s="24" t="s">
        <v>108</v>
      </c>
      <c r="J79" s="24" t="s">
        <v>161</v>
      </c>
      <c r="K79" s="2" t="s">
        <v>8</v>
      </c>
      <c r="L79" s="2" t="s">
        <v>28</v>
      </c>
      <c r="M79" s="2" t="s">
        <v>30</v>
      </c>
      <c r="N79" s="2" t="s">
        <v>52</v>
      </c>
      <c r="O79" s="2" t="s">
        <v>0</v>
      </c>
      <c r="P79" s="2" t="s">
        <v>163</v>
      </c>
      <c r="Q79" s="2" t="s">
        <v>363</v>
      </c>
      <c r="R79" s="2" t="s">
        <v>364</v>
      </c>
      <c r="S79" s="30" t="s">
        <v>358</v>
      </c>
      <c r="T79" s="30" t="s">
        <v>326</v>
      </c>
      <c r="U79" s="2">
        <v>14.3</v>
      </c>
      <c r="V79" s="2" t="s">
        <v>257</v>
      </c>
      <c r="W79" s="80" t="s">
        <v>407</v>
      </c>
    </row>
    <row r="80" spans="1:23" hidden="1" x14ac:dyDescent="0.2">
      <c r="A80" s="1">
        <v>45337</v>
      </c>
      <c r="B80" s="2">
        <v>131947</v>
      </c>
      <c r="C80" s="2" t="s">
        <v>289</v>
      </c>
      <c r="D80" s="2">
        <v>79428245</v>
      </c>
      <c r="E80" s="2" t="s">
        <v>18</v>
      </c>
      <c r="F80" s="1">
        <v>24688</v>
      </c>
      <c r="G80" s="1">
        <v>45327.611111111109</v>
      </c>
      <c r="H80" s="24">
        <f t="shared" si="1"/>
        <v>56.54687975646879</v>
      </c>
      <c r="I80" s="24" t="s">
        <v>108</v>
      </c>
      <c r="J80" s="24" t="s">
        <v>161</v>
      </c>
      <c r="K80" s="2"/>
      <c r="L80" s="2" t="s">
        <v>28</v>
      </c>
      <c r="M80" s="2" t="s">
        <v>30</v>
      </c>
      <c r="N80" s="2" t="s">
        <v>51</v>
      </c>
      <c r="O80" s="2" t="s">
        <v>0</v>
      </c>
      <c r="P80" s="2" t="s">
        <v>136</v>
      </c>
      <c r="Q80" s="2" t="s">
        <v>365</v>
      </c>
      <c r="R80" s="2" t="s">
        <v>364</v>
      </c>
      <c r="S80" s="30" t="s">
        <v>326</v>
      </c>
      <c r="T80" s="30" t="s">
        <v>326</v>
      </c>
      <c r="U80" s="2">
        <v>14.3</v>
      </c>
      <c r="V80" s="2" t="s">
        <v>261</v>
      </c>
      <c r="W80" s="80" t="s">
        <v>407</v>
      </c>
    </row>
    <row r="81" spans="1:23" hidden="1" x14ac:dyDescent="0.2">
      <c r="A81" s="1">
        <v>45337</v>
      </c>
      <c r="B81" s="2">
        <v>131948</v>
      </c>
      <c r="C81" s="2" t="s">
        <v>290</v>
      </c>
      <c r="D81" s="2">
        <v>27488180</v>
      </c>
      <c r="E81" s="2" t="s">
        <v>18</v>
      </c>
      <c r="F81" s="1">
        <v>36418</v>
      </c>
      <c r="G81" s="1">
        <v>45322</v>
      </c>
      <c r="H81" s="24">
        <f t="shared" si="1"/>
        <v>24.394520547945206</v>
      </c>
      <c r="I81" s="24" t="s">
        <v>108</v>
      </c>
      <c r="J81" s="24" t="s">
        <v>161</v>
      </c>
      <c r="K81" s="2"/>
      <c r="L81" s="2" t="s">
        <v>28</v>
      </c>
      <c r="M81" s="2" t="s">
        <v>30</v>
      </c>
      <c r="N81" s="2" t="s">
        <v>52</v>
      </c>
      <c r="O81" s="2" t="s">
        <v>0</v>
      </c>
      <c r="P81" s="26" t="s">
        <v>162</v>
      </c>
      <c r="Q81" s="2" t="s">
        <v>366</v>
      </c>
      <c r="R81" s="2" t="s">
        <v>364</v>
      </c>
      <c r="S81" s="30" t="s">
        <v>326</v>
      </c>
      <c r="T81" s="30" t="s">
        <v>326</v>
      </c>
      <c r="U81" s="2">
        <v>14.3</v>
      </c>
      <c r="V81" s="2" t="s">
        <v>257</v>
      </c>
      <c r="W81" s="80" t="s">
        <v>407</v>
      </c>
    </row>
    <row r="82" spans="1:23" ht="14.25" hidden="1" x14ac:dyDescent="0.2">
      <c r="A82" s="1">
        <v>45337</v>
      </c>
      <c r="B82" s="2">
        <v>315743</v>
      </c>
      <c r="C82" s="2" t="s">
        <v>291</v>
      </c>
      <c r="D82" s="2">
        <v>4079940</v>
      </c>
      <c r="E82" s="2" t="s">
        <v>18</v>
      </c>
      <c r="F82" s="1">
        <v>18670</v>
      </c>
      <c r="G82" s="1">
        <v>45334.75</v>
      </c>
      <c r="H82" s="24">
        <f t="shared" si="1"/>
        <v>73.05410958904109</v>
      </c>
      <c r="I82" s="24" t="s">
        <v>165</v>
      </c>
      <c r="J82" s="24" t="s">
        <v>160</v>
      </c>
      <c r="K82" s="2" t="s">
        <v>6</v>
      </c>
      <c r="L82" s="2" t="s">
        <v>28</v>
      </c>
      <c r="M82" s="2" t="s">
        <v>30</v>
      </c>
      <c r="N82" s="2" t="s">
        <v>52</v>
      </c>
      <c r="O82" s="2" t="s">
        <v>0</v>
      </c>
      <c r="P82" s="26" t="s">
        <v>162</v>
      </c>
      <c r="Q82" s="2" t="s">
        <v>367</v>
      </c>
      <c r="R82" s="72" t="s">
        <v>368</v>
      </c>
      <c r="S82" s="30" t="s">
        <v>358</v>
      </c>
      <c r="T82" s="30" t="s">
        <v>326</v>
      </c>
      <c r="U82" s="2">
        <v>9.9</v>
      </c>
      <c r="V82" s="2" t="s">
        <v>419</v>
      </c>
      <c r="W82" s="80" t="s">
        <v>407</v>
      </c>
    </row>
    <row r="83" spans="1:23" hidden="1" x14ac:dyDescent="0.2">
      <c r="A83" s="1">
        <v>45337</v>
      </c>
      <c r="B83" s="2">
        <v>131952</v>
      </c>
      <c r="C83" s="2" t="s">
        <v>292</v>
      </c>
      <c r="D83" s="2">
        <v>8730699404</v>
      </c>
      <c r="E83" s="2" t="s">
        <v>18</v>
      </c>
      <c r="F83" s="1">
        <v>45333</v>
      </c>
      <c r="G83" s="1">
        <v>45337</v>
      </c>
      <c r="H83" s="24">
        <f t="shared" si="1"/>
        <v>1.0958904109589041E-2</v>
      </c>
      <c r="I83" s="24" t="s">
        <v>102</v>
      </c>
      <c r="J83" s="24" t="s">
        <v>160</v>
      </c>
      <c r="K83" s="2"/>
      <c r="L83" s="2" t="s">
        <v>28</v>
      </c>
      <c r="M83" s="2" t="s">
        <v>33</v>
      </c>
      <c r="N83" s="30" t="s">
        <v>53</v>
      </c>
      <c r="O83" s="2" t="s">
        <v>0</v>
      </c>
      <c r="P83" s="2" t="s">
        <v>328</v>
      </c>
      <c r="Q83" s="2" t="s">
        <v>369</v>
      </c>
      <c r="R83" s="2" t="s">
        <v>370</v>
      </c>
      <c r="S83" s="30" t="s">
        <v>326</v>
      </c>
      <c r="T83" s="30" t="s">
        <v>326</v>
      </c>
      <c r="U83" s="2">
        <v>14</v>
      </c>
      <c r="V83" s="2" t="s">
        <v>259</v>
      </c>
      <c r="W83" s="80" t="s">
        <v>407</v>
      </c>
    </row>
    <row r="84" spans="1:23" hidden="1" x14ac:dyDescent="0.2">
      <c r="A84" s="1">
        <v>45338</v>
      </c>
      <c r="B84" s="2">
        <v>131959</v>
      </c>
      <c r="C84" s="2" t="s">
        <v>293</v>
      </c>
      <c r="D84" s="2"/>
      <c r="E84" s="2" t="s">
        <v>18</v>
      </c>
      <c r="F84" s="1">
        <v>45322</v>
      </c>
      <c r="G84" s="1">
        <v>45322.034722222219</v>
      </c>
      <c r="H84" s="24">
        <f t="shared" si="1"/>
        <v>9.5129375942434142E-5</v>
      </c>
      <c r="I84" s="24" t="s">
        <v>102</v>
      </c>
      <c r="J84" s="24" t="s">
        <v>160</v>
      </c>
      <c r="K84" s="2"/>
      <c r="L84" s="2" t="s">
        <v>28</v>
      </c>
      <c r="M84" s="2" t="s">
        <v>30</v>
      </c>
      <c r="N84" s="30" t="s">
        <v>53</v>
      </c>
      <c r="O84" s="2" t="s">
        <v>0</v>
      </c>
      <c r="P84" s="2" t="s">
        <v>117</v>
      </c>
      <c r="Q84" s="2" t="s">
        <v>371</v>
      </c>
      <c r="R84" s="2" t="s">
        <v>372</v>
      </c>
      <c r="S84" s="30" t="s">
        <v>326</v>
      </c>
      <c r="T84" s="30" t="s">
        <v>326</v>
      </c>
      <c r="U84" s="2">
        <v>12.5</v>
      </c>
      <c r="V84" s="2" t="s">
        <v>261</v>
      </c>
      <c r="W84" s="80" t="s">
        <v>407</v>
      </c>
    </row>
    <row r="85" spans="1:23" hidden="1" x14ac:dyDescent="0.2">
      <c r="A85" s="1">
        <v>45338</v>
      </c>
      <c r="B85" s="2">
        <v>131964</v>
      </c>
      <c r="C85" s="2" t="s">
        <v>294</v>
      </c>
      <c r="D85" s="2">
        <v>1140907930</v>
      </c>
      <c r="E85" s="2" t="s">
        <v>18</v>
      </c>
      <c r="F85" s="1">
        <v>37983</v>
      </c>
      <c r="G85" s="1">
        <v>45336.975694444445</v>
      </c>
      <c r="H85" s="24">
        <f t="shared" si="1"/>
        <v>20.147878614916287</v>
      </c>
      <c r="I85" s="24" t="s">
        <v>108</v>
      </c>
      <c r="J85" s="24" t="s">
        <v>161</v>
      </c>
      <c r="K85" s="2" t="s">
        <v>6</v>
      </c>
      <c r="L85" s="2" t="s">
        <v>28</v>
      </c>
      <c r="M85" s="2" t="s">
        <v>30</v>
      </c>
      <c r="N85" s="2" t="s">
        <v>52</v>
      </c>
      <c r="O85" s="2" t="s">
        <v>0</v>
      </c>
      <c r="P85" s="2" t="s">
        <v>151</v>
      </c>
      <c r="Q85" s="2" t="s">
        <v>373</v>
      </c>
      <c r="R85" s="2" t="s">
        <v>364</v>
      </c>
      <c r="S85" s="30" t="s">
        <v>358</v>
      </c>
      <c r="T85" s="30" t="s">
        <v>326</v>
      </c>
      <c r="U85" s="2">
        <v>14.3</v>
      </c>
      <c r="V85" s="2" t="s">
        <v>260</v>
      </c>
      <c r="W85" s="80" t="s">
        <v>407</v>
      </c>
    </row>
    <row r="86" spans="1:23" ht="14.25" hidden="1" x14ac:dyDescent="0.2">
      <c r="A86" s="1">
        <v>45341</v>
      </c>
      <c r="B86" s="2">
        <v>315775</v>
      </c>
      <c r="C86" s="2" t="s">
        <v>295</v>
      </c>
      <c r="D86" s="2">
        <v>31406387</v>
      </c>
      <c r="E86" s="2" t="s">
        <v>14</v>
      </c>
      <c r="F86" s="1">
        <v>21738</v>
      </c>
      <c r="G86" s="1">
        <v>45340.572916666664</v>
      </c>
      <c r="H86" s="24">
        <f t="shared" si="1"/>
        <v>64.664583333333326</v>
      </c>
      <c r="I86" s="24" t="s">
        <v>165</v>
      </c>
      <c r="J86" s="24" t="s">
        <v>160</v>
      </c>
      <c r="K86" s="2" t="s">
        <v>6</v>
      </c>
      <c r="L86" s="2" t="s">
        <v>28</v>
      </c>
      <c r="M86" s="2" t="s">
        <v>30</v>
      </c>
      <c r="N86" s="2" t="s">
        <v>52</v>
      </c>
      <c r="O86" s="2" t="s">
        <v>0</v>
      </c>
      <c r="P86" s="2" t="s">
        <v>328</v>
      </c>
      <c r="Q86" s="2" t="s">
        <v>374</v>
      </c>
      <c r="R86" s="72" t="s">
        <v>375</v>
      </c>
      <c r="S86" s="30" t="s">
        <v>358</v>
      </c>
      <c r="T86" s="30" t="s">
        <v>326</v>
      </c>
      <c r="U86" s="2">
        <v>12.9</v>
      </c>
      <c r="V86" s="2" t="s">
        <v>256</v>
      </c>
      <c r="W86" s="80" t="s">
        <v>407</v>
      </c>
    </row>
    <row r="87" spans="1:23" hidden="1" x14ac:dyDescent="0.2">
      <c r="A87" s="1">
        <v>45342</v>
      </c>
      <c r="B87" s="2">
        <v>131975</v>
      </c>
      <c r="C87" s="2" t="s">
        <v>296</v>
      </c>
      <c r="D87" s="2">
        <v>17672322</v>
      </c>
      <c r="E87" s="2" t="s">
        <v>18</v>
      </c>
      <c r="F87" s="1">
        <v>24412</v>
      </c>
      <c r="G87" s="1">
        <v>45307.854166666664</v>
      </c>
      <c r="H87" s="24">
        <f t="shared" si="1"/>
        <v>57.24891552511415</v>
      </c>
      <c r="I87" s="24" t="s">
        <v>108</v>
      </c>
      <c r="J87" s="24" t="s">
        <v>161</v>
      </c>
      <c r="K87" s="2"/>
      <c r="L87" s="2" t="s">
        <v>28</v>
      </c>
      <c r="M87" s="2" t="s">
        <v>316</v>
      </c>
      <c r="N87" s="2" t="s">
        <v>52</v>
      </c>
      <c r="O87" s="2" t="s">
        <v>0</v>
      </c>
      <c r="P87" s="2" t="s">
        <v>164</v>
      </c>
      <c r="Q87" s="2" t="s">
        <v>376</v>
      </c>
      <c r="R87" s="2" t="s">
        <v>364</v>
      </c>
      <c r="S87" s="30" t="s">
        <v>326</v>
      </c>
      <c r="T87" s="30" t="s">
        <v>326</v>
      </c>
      <c r="U87" s="2">
        <v>14.3</v>
      </c>
      <c r="V87" s="2" t="s">
        <v>260</v>
      </c>
      <c r="W87" s="80" t="s">
        <v>407</v>
      </c>
    </row>
    <row r="88" spans="1:23" hidden="1" x14ac:dyDescent="0.2">
      <c r="A88" s="1">
        <v>45350</v>
      </c>
      <c r="B88" s="2">
        <v>131997</v>
      </c>
      <c r="C88" s="2" t="s">
        <v>297</v>
      </c>
      <c r="D88" s="2">
        <v>1007601641</v>
      </c>
      <c r="E88" s="2" t="s">
        <v>14</v>
      </c>
      <c r="F88" s="1">
        <v>37387</v>
      </c>
      <c r="G88" s="1">
        <v>45344.647222222222</v>
      </c>
      <c r="H88" s="24">
        <f t="shared" ref="H88:H149" si="2">(G88-F88)/365</f>
        <v>21.801773211567731</v>
      </c>
      <c r="I88" s="24" t="s">
        <v>108</v>
      </c>
      <c r="J88" s="24" t="s">
        <v>161</v>
      </c>
      <c r="K88" s="2"/>
      <c r="L88" s="2" t="s">
        <v>314</v>
      </c>
      <c r="M88" s="2" t="s">
        <v>30</v>
      </c>
      <c r="N88" s="2" t="s">
        <v>52</v>
      </c>
      <c r="O88" s="2" t="s">
        <v>0</v>
      </c>
      <c r="P88" s="2" t="s">
        <v>377</v>
      </c>
      <c r="Q88" s="2" t="s">
        <v>378</v>
      </c>
      <c r="R88" s="2" t="s">
        <v>379</v>
      </c>
      <c r="S88" s="30" t="s">
        <v>326</v>
      </c>
      <c r="T88" s="30" t="s">
        <v>326</v>
      </c>
      <c r="U88" s="2">
        <v>18.2</v>
      </c>
      <c r="V88" s="2" t="s">
        <v>418</v>
      </c>
      <c r="W88" s="80" t="s">
        <v>407</v>
      </c>
    </row>
    <row r="89" spans="1:23" hidden="1" x14ac:dyDescent="0.2">
      <c r="A89" s="1">
        <v>45350</v>
      </c>
      <c r="B89" s="2">
        <v>131998</v>
      </c>
      <c r="C89" s="2" t="s">
        <v>298</v>
      </c>
      <c r="D89" s="2">
        <v>1007601641</v>
      </c>
      <c r="E89" s="2" t="s">
        <v>18</v>
      </c>
      <c r="F89" s="1">
        <v>45350</v>
      </c>
      <c r="G89" s="1">
        <v>45350.656944444447</v>
      </c>
      <c r="H89" s="24">
        <f t="shared" si="2"/>
        <v>1.7998477930046798E-3</v>
      </c>
      <c r="I89" s="24" t="s">
        <v>102</v>
      </c>
      <c r="J89" s="24" t="s">
        <v>161</v>
      </c>
      <c r="K89" s="2"/>
      <c r="L89" s="2" t="s">
        <v>314</v>
      </c>
      <c r="M89" s="2" t="s">
        <v>30</v>
      </c>
      <c r="N89" s="2" t="s">
        <v>52</v>
      </c>
      <c r="O89" s="2" t="s">
        <v>0</v>
      </c>
      <c r="P89" s="2" t="s">
        <v>377</v>
      </c>
      <c r="Q89" s="2" t="s">
        <v>378</v>
      </c>
      <c r="R89" s="2" t="s">
        <v>379</v>
      </c>
      <c r="S89" s="30" t="s">
        <v>326</v>
      </c>
      <c r="T89" s="30" t="s">
        <v>326</v>
      </c>
      <c r="U89" s="2">
        <v>18.2</v>
      </c>
      <c r="V89" s="2" t="s">
        <v>418</v>
      </c>
      <c r="W89" s="80" t="s">
        <v>407</v>
      </c>
    </row>
    <row r="90" spans="1:23" hidden="1" x14ac:dyDescent="0.2">
      <c r="A90" s="1">
        <v>45343</v>
      </c>
      <c r="B90" s="2">
        <v>315793</v>
      </c>
      <c r="C90" s="2" t="s">
        <v>299</v>
      </c>
      <c r="D90" s="2">
        <v>19338230</v>
      </c>
      <c r="E90" s="2" t="s">
        <v>18</v>
      </c>
      <c r="F90" s="1">
        <v>19902</v>
      </c>
      <c r="G90" s="1">
        <v>45337</v>
      </c>
      <c r="H90" s="24">
        <f t="shared" si="2"/>
        <v>69.68493150684931</v>
      </c>
      <c r="I90" s="24" t="s">
        <v>165</v>
      </c>
      <c r="J90" s="24" t="s">
        <v>161</v>
      </c>
      <c r="K90" s="2"/>
      <c r="L90" s="2" t="s">
        <v>28</v>
      </c>
      <c r="M90" s="2" t="s">
        <v>30</v>
      </c>
      <c r="N90" s="2" t="s">
        <v>52</v>
      </c>
      <c r="O90" s="2" t="s">
        <v>0</v>
      </c>
      <c r="P90" s="2" t="s">
        <v>341</v>
      </c>
      <c r="Q90" s="2" t="s">
        <v>380</v>
      </c>
      <c r="R90" s="2" t="s">
        <v>364</v>
      </c>
      <c r="S90" s="30" t="s">
        <v>358</v>
      </c>
      <c r="T90" s="30" t="s">
        <v>326</v>
      </c>
      <c r="U90" s="2">
        <v>14.3</v>
      </c>
      <c r="V90" s="2" t="s">
        <v>259</v>
      </c>
      <c r="W90" s="80" t="s">
        <v>407</v>
      </c>
    </row>
    <row r="91" spans="1:23" ht="14.25" hidden="1" x14ac:dyDescent="0.2">
      <c r="A91" s="1">
        <v>45344</v>
      </c>
      <c r="B91" s="2">
        <v>315807</v>
      </c>
      <c r="C91" s="2" t="s">
        <v>300</v>
      </c>
      <c r="D91" s="2">
        <v>41462690</v>
      </c>
      <c r="E91" s="2" t="s">
        <v>14</v>
      </c>
      <c r="F91" s="1">
        <v>17805</v>
      </c>
      <c r="G91" s="1">
        <v>45343.876388888886</v>
      </c>
      <c r="H91" s="24">
        <f t="shared" si="2"/>
        <v>75.448976407914756</v>
      </c>
      <c r="I91" s="24" t="s">
        <v>165</v>
      </c>
      <c r="J91" s="24" t="s">
        <v>160</v>
      </c>
      <c r="K91" s="2" t="s">
        <v>7</v>
      </c>
      <c r="L91" s="2" t="s">
        <v>28</v>
      </c>
      <c r="M91" s="2" t="s">
        <v>30</v>
      </c>
      <c r="N91" s="2" t="s">
        <v>51</v>
      </c>
      <c r="O91" s="2" t="s">
        <v>0</v>
      </c>
      <c r="P91" s="26" t="s">
        <v>162</v>
      </c>
      <c r="Q91" s="2" t="s">
        <v>381</v>
      </c>
      <c r="R91" s="72" t="s">
        <v>382</v>
      </c>
      <c r="S91" s="30" t="s">
        <v>358</v>
      </c>
      <c r="T91" s="30" t="s">
        <v>326</v>
      </c>
      <c r="U91" s="2">
        <v>13.7</v>
      </c>
      <c r="V91" s="2" t="s">
        <v>420</v>
      </c>
      <c r="W91" s="80" t="s">
        <v>407</v>
      </c>
    </row>
    <row r="92" spans="1:23" ht="14.25" hidden="1" x14ac:dyDescent="0.2">
      <c r="A92" s="1">
        <v>45344</v>
      </c>
      <c r="B92" s="2">
        <v>315808</v>
      </c>
      <c r="C92" s="2" t="s">
        <v>301</v>
      </c>
      <c r="D92" s="2">
        <v>19030339</v>
      </c>
      <c r="E92" s="2" t="s">
        <v>18</v>
      </c>
      <c r="F92" s="1">
        <v>20342</v>
      </c>
      <c r="G92" s="1">
        <v>45337</v>
      </c>
      <c r="H92" s="24">
        <f t="shared" si="2"/>
        <v>68.479452054794521</v>
      </c>
      <c r="I92" s="24" t="s">
        <v>165</v>
      </c>
      <c r="J92" s="24" t="s">
        <v>160</v>
      </c>
      <c r="K92" s="2"/>
      <c r="L92" s="2" t="s">
        <v>314</v>
      </c>
      <c r="M92" s="2" t="s">
        <v>30</v>
      </c>
      <c r="N92" s="2"/>
      <c r="O92" s="2" t="s">
        <v>0</v>
      </c>
      <c r="P92" s="30" t="s">
        <v>241</v>
      </c>
      <c r="Q92" s="2" t="s">
        <v>383</v>
      </c>
      <c r="R92" s="72" t="s">
        <v>331</v>
      </c>
      <c r="S92" s="30" t="s">
        <v>358</v>
      </c>
      <c r="T92" s="30"/>
      <c r="U92" s="2">
        <v>15.6</v>
      </c>
      <c r="V92" s="2">
        <v>0</v>
      </c>
      <c r="W92" s="80" t="s">
        <v>407</v>
      </c>
    </row>
    <row r="93" spans="1:23" hidden="1" x14ac:dyDescent="0.2">
      <c r="A93" s="1">
        <v>45344</v>
      </c>
      <c r="B93" s="2">
        <v>315812</v>
      </c>
      <c r="C93" s="2" t="s">
        <v>302</v>
      </c>
      <c r="D93" s="2">
        <v>19061779</v>
      </c>
      <c r="E93" s="2" t="s">
        <v>18</v>
      </c>
      <c r="F93" s="1">
        <v>17444</v>
      </c>
      <c r="G93" s="1">
        <v>45343.715277777781</v>
      </c>
      <c r="H93" s="24">
        <f t="shared" si="2"/>
        <v>76.437576103500774</v>
      </c>
      <c r="I93" s="24" t="s">
        <v>165</v>
      </c>
      <c r="J93" s="24" t="s">
        <v>160</v>
      </c>
      <c r="K93" s="2" t="s">
        <v>5</v>
      </c>
      <c r="L93" s="2" t="s">
        <v>28</v>
      </c>
      <c r="M93" s="2" t="s">
        <v>30</v>
      </c>
      <c r="N93" s="2" t="s">
        <v>52</v>
      </c>
      <c r="O93" s="2" t="s">
        <v>0</v>
      </c>
      <c r="P93" s="2" t="s">
        <v>377</v>
      </c>
      <c r="Q93" s="2" t="s">
        <v>384</v>
      </c>
      <c r="R93" s="2" t="s">
        <v>384</v>
      </c>
      <c r="S93" s="30" t="s">
        <v>358</v>
      </c>
      <c r="T93" s="30" t="s">
        <v>326</v>
      </c>
      <c r="U93" s="2">
        <v>14.1</v>
      </c>
      <c r="V93" s="2" t="s">
        <v>257</v>
      </c>
      <c r="W93" s="80" t="s">
        <v>407</v>
      </c>
    </row>
    <row r="94" spans="1:23" ht="14.25" hidden="1" x14ac:dyDescent="0.2">
      <c r="A94" s="1">
        <v>45345</v>
      </c>
      <c r="B94" s="2">
        <v>315818</v>
      </c>
      <c r="C94" s="2" t="s">
        <v>303</v>
      </c>
      <c r="D94" s="2"/>
      <c r="E94" s="2" t="s">
        <v>18</v>
      </c>
      <c r="F94" s="1">
        <v>45338</v>
      </c>
      <c r="G94" s="1">
        <v>45338.9375</v>
      </c>
      <c r="H94" s="24">
        <f t="shared" si="2"/>
        <v>2.5684931506849314E-3</v>
      </c>
      <c r="I94" s="24" t="s">
        <v>102</v>
      </c>
      <c r="J94" s="24" t="s">
        <v>160</v>
      </c>
      <c r="K94" s="2" t="s">
        <v>313</v>
      </c>
      <c r="L94" s="2" t="s">
        <v>28</v>
      </c>
      <c r="M94" s="2" t="s">
        <v>33</v>
      </c>
      <c r="N94" s="30" t="s">
        <v>53</v>
      </c>
      <c r="O94" s="2" t="s">
        <v>0</v>
      </c>
      <c r="P94" s="2" t="s">
        <v>377</v>
      </c>
      <c r="Q94" s="2" t="s">
        <v>385</v>
      </c>
      <c r="R94" s="72" t="s">
        <v>386</v>
      </c>
      <c r="S94" s="30" t="s">
        <v>358</v>
      </c>
      <c r="T94" s="30" t="s">
        <v>326</v>
      </c>
      <c r="U94" s="2">
        <v>18.399999999999999</v>
      </c>
      <c r="V94" s="2" t="s">
        <v>254</v>
      </c>
      <c r="W94" s="80" t="s">
        <v>407</v>
      </c>
    </row>
    <row r="95" spans="1:23" hidden="1" x14ac:dyDescent="0.2">
      <c r="A95" s="1">
        <v>45346</v>
      </c>
      <c r="B95" s="2">
        <v>131983</v>
      </c>
      <c r="C95" s="2" t="s">
        <v>304</v>
      </c>
      <c r="D95" s="2">
        <v>19245859</v>
      </c>
      <c r="E95" s="2" t="s">
        <v>18</v>
      </c>
      <c r="F95" s="1">
        <v>19966</v>
      </c>
      <c r="G95" s="1">
        <v>45345.53125</v>
      </c>
      <c r="H95" s="24">
        <f t="shared" si="2"/>
        <v>69.532962328767127</v>
      </c>
      <c r="I95" s="24" t="s">
        <v>165</v>
      </c>
      <c r="J95" s="24" t="s">
        <v>160</v>
      </c>
      <c r="K95" s="2"/>
      <c r="L95" s="2" t="s">
        <v>28</v>
      </c>
      <c r="M95" s="2" t="s">
        <v>30</v>
      </c>
      <c r="N95" s="2" t="s">
        <v>52</v>
      </c>
      <c r="O95" s="2" t="s">
        <v>0</v>
      </c>
      <c r="P95" s="2" t="s">
        <v>136</v>
      </c>
      <c r="Q95" s="2" t="s">
        <v>379</v>
      </c>
      <c r="R95" s="2" t="s">
        <v>379</v>
      </c>
      <c r="S95" s="30" t="s">
        <v>358</v>
      </c>
      <c r="T95" s="30" t="s">
        <v>326</v>
      </c>
      <c r="U95" s="2">
        <v>18.2</v>
      </c>
      <c r="V95" s="2" t="s">
        <v>260</v>
      </c>
      <c r="W95" s="80" t="s">
        <v>407</v>
      </c>
    </row>
    <row r="96" spans="1:23" hidden="1" x14ac:dyDescent="0.2">
      <c r="A96" s="1">
        <v>45348</v>
      </c>
      <c r="B96" s="2">
        <v>131989</v>
      </c>
      <c r="C96" s="2" t="s">
        <v>305</v>
      </c>
      <c r="D96" s="2">
        <v>51722034</v>
      </c>
      <c r="E96" s="2" t="s">
        <v>14</v>
      </c>
      <c r="F96" s="1">
        <v>22050</v>
      </c>
      <c r="G96" s="1">
        <v>45346.930555555555</v>
      </c>
      <c r="H96" s="24">
        <f t="shared" si="2"/>
        <v>63.827207001522069</v>
      </c>
      <c r="I96" s="24" t="s">
        <v>165</v>
      </c>
      <c r="J96" s="24" t="s">
        <v>160</v>
      </c>
      <c r="K96" s="2" t="s">
        <v>5</v>
      </c>
      <c r="L96" s="2" t="s">
        <v>28</v>
      </c>
      <c r="M96" s="2" t="s">
        <v>30</v>
      </c>
      <c r="N96" s="2" t="s">
        <v>51</v>
      </c>
      <c r="O96" s="2" t="s">
        <v>0</v>
      </c>
      <c r="P96" s="2" t="s">
        <v>341</v>
      </c>
      <c r="Q96" s="2" t="s">
        <v>387</v>
      </c>
      <c r="R96" s="2" t="s">
        <v>329</v>
      </c>
      <c r="S96" s="30" t="s">
        <v>358</v>
      </c>
      <c r="T96" s="30" t="s">
        <v>326</v>
      </c>
      <c r="U96" s="2">
        <v>16.8</v>
      </c>
      <c r="V96" s="2" t="s">
        <v>261</v>
      </c>
      <c r="W96" s="80" t="s">
        <v>407</v>
      </c>
    </row>
    <row r="97" spans="1:23" ht="14.25" hidden="1" x14ac:dyDescent="0.2">
      <c r="A97" s="1">
        <v>45348</v>
      </c>
      <c r="B97" s="2">
        <v>315844</v>
      </c>
      <c r="C97" s="2" t="s">
        <v>306</v>
      </c>
      <c r="D97" s="2">
        <v>15986355</v>
      </c>
      <c r="E97" s="2" t="s">
        <v>18</v>
      </c>
      <c r="F97" s="1">
        <v>23294</v>
      </c>
      <c r="G97" s="1">
        <v>45347.468055555553</v>
      </c>
      <c r="H97" s="24">
        <f t="shared" si="2"/>
        <v>60.420460426179595</v>
      </c>
      <c r="I97" s="24" t="s">
        <v>165</v>
      </c>
      <c r="J97" s="24" t="s">
        <v>160</v>
      </c>
      <c r="K97" s="2" t="s">
        <v>8</v>
      </c>
      <c r="L97" s="2" t="s">
        <v>28</v>
      </c>
      <c r="M97" s="2" t="s">
        <v>30</v>
      </c>
      <c r="N97" s="2" t="s">
        <v>51</v>
      </c>
      <c r="O97" s="2" t="s">
        <v>0</v>
      </c>
      <c r="P97" s="2" t="s">
        <v>142</v>
      </c>
      <c r="Q97" s="2" t="s">
        <v>388</v>
      </c>
      <c r="R97" s="72" t="s">
        <v>389</v>
      </c>
      <c r="S97" s="30" t="s">
        <v>358</v>
      </c>
      <c r="T97" s="30" t="s">
        <v>326</v>
      </c>
      <c r="U97" s="2">
        <v>16.600000000000001</v>
      </c>
      <c r="V97" s="2" t="s">
        <v>259</v>
      </c>
      <c r="W97" s="80" t="s">
        <v>407</v>
      </c>
    </row>
    <row r="98" spans="1:23" hidden="1" x14ac:dyDescent="0.2">
      <c r="A98" s="1">
        <v>45348</v>
      </c>
      <c r="B98" s="2">
        <v>131988</v>
      </c>
      <c r="C98" s="2" t="s">
        <v>312</v>
      </c>
      <c r="D98" s="2">
        <v>40755619</v>
      </c>
      <c r="E98" s="2" t="s">
        <v>14</v>
      </c>
      <c r="F98" s="1">
        <v>19146</v>
      </c>
      <c r="G98" s="1">
        <v>45338</v>
      </c>
      <c r="H98" s="24">
        <f t="shared" si="2"/>
        <v>71.758904109589039</v>
      </c>
      <c r="I98" s="24" t="s">
        <v>165</v>
      </c>
      <c r="J98" s="24" t="s">
        <v>161</v>
      </c>
      <c r="K98" s="2"/>
      <c r="L98" s="2" t="s">
        <v>28</v>
      </c>
      <c r="M98" s="2" t="s">
        <v>30</v>
      </c>
      <c r="N98" s="2" t="s">
        <v>52</v>
      </c>
      <c r="O98" s="2" t="s">
        <v>0</v>
      </c>
      <c r="P98" s="26" t="s">
        <v>162</v>
      </c>
      <c r="Q98" s="2" t="s">
        <v>390</v>
      </c>
      <c r="R98" s="2" t="s">
        <v>364</v>
      </c>
      <c r="S98" s="30" t="s">
        <v>358</v>
      </c>
      <c r="T98" s="30" t="s">
        <v>326</v>
      </c>
      <c r="U98" s="2">
        <v>14.3</v>
      </c>
      <c r="V98" s="2" t="s">
        <v>259</v>
      </c>
      <c r="W98" s="80" t="s">
        <v>407</v>
      </c>
    </row>
    <row r="99" spans="1:23" ht="14.25" hidden="1" x14ac:dyDescent="0.2">
      <c r="A99" s="1">
        <v>45349</v>
      </c>
      <c r="B99" s="2">
        <v>315858</v>
      </c>
      <c r="C99" s="2" t="s">
        <v>307</v>
      </c>
      <c r="D99" s="2">
        <v>51811339</v>
      </c>
      <c r="E99" s="2" t="s">
        <v>14</v>
      </c>
      <c r="F99" s="1">
        <v>22024</v>
      </c>
      <c r="G99" s="1">
        <v>45347.833333333336</v>
      </c>
      <c r="H99" s="24">
        <f t="shared" si="2"/>
        <v>63.900913242009139</v>
      </c>
      <c r="I99" s="24" t="s">
        <v>165</v>
      </c>
      <c r="J99" s="24" t="s">
        <v>160</v>
      </c>
      <c r="K99" s="2" t="s">
        <v>7</v>
      </c>
      <c r="L99" s="2" t="s">
        <v>28</v>
      </c>
      <c r="M99" s="2" t="s">
        <v>30</v>
      </c>
      <c r="N99" s="2" t="s">
        <v>52</v>
      </c>
      <c r="O99" s="2" t="s">
        <v>0</v>
      </c>
      <c r="P99" s="26" t="s">
        <v>162</v>
      </c>
      <c r="Q99" s="2" t="s">
        <v>391</v>
      </c>
      <c r="R99" s="72" t="s">
        <v>392</v>
      </c>
      <c r="S99" s="30" t="s">
        <v>358</v>
      </c>
      <c r="T99" s="30" t="s">
        <v>326</v>
      </c>
      <c r="U99" s="2">
        <v>25.6</v>
      </c>
      <c r="V99" s="2" t="s">
        <v>254</v>
      </c>
      <c r="W99" s="80" t="s">
        <v>407</v>
      </c>
    </row>
    <row r="100" spans="1:23" hidden="1" x14ac:dyDescent="0.2">
      <c r="A100" s="1">
        <v>45349</v>
      </c>
      <c r="B100" s="2">
        <v>315863</v>
      </c>
      <c r="C100" s="2" t="s">
        <v>308</v>
      </c>
      <c r="D100" s="2"/>
      <c r="E100" s="2" t="s">
        <v>18</v>
      </c>
      <c r="F100" s="1">
        <v>45338</v>
      </c>
      <c r="G100" s="1">
        <v>45338.916666666664</v>
      </c>
      <c r="H100" s="24">
        <f t="shared" si="2"/>
        <v>2.5114155251075103E-3</v>
      </c>
      <c r="I100" s="24" t="s">
        <v>102</v>
      </c>
      <c r="J100" s="24" t="s">
        <v>160</v>
      </c>
      <c r="K100" s="2"/>
      <c r="L100" s="2" t="s">
        <v>28</v>
      </c>
      <c r="M100" s="2" t="s">
        <v>30</v>
      </c>
      <c r="N100" s="2" t="s">
        <v>158</v>
      </c>
      <c r="O100" s="2" t="s">
        <v>0</v>
      </c>
      <c r="P100" s="26" t="s">
        <v>162</v>
      </c>
      <c r="Q100" s="2" t="s">
        <v>393</v>
      </c>
      <c r="R100" s="2" t="s">
        <v>394</v>
      </c>
      <c r="S100" s="30" t="s">
        <v>358</v>
      </c>
      <c r="T100" s="30" t="s">
        <v>326</v>
      </c>
      <c r="U100" s="2">
        <v>15.4</v>
      </c>
      <c r="V100" s="2" t="s">
        <v>255</v>
      </c>
      <c r="W100" s="80" t="s">
        <v>407</v>
      </c>
    </row>
    <row r="101" spans="1:23" hidden="1" x14ac:dyDescent="0.2">
      <c r="A101" s="1">
        <v>45349</v>
      </c>
      <c r="B101" s="2">
        <v>131991</v>
      </c>
      <c r="C101" s="2" t="s">
        <v>309</v>
      </c>
      <c r="D101" s="2">
        <v>23348196</v>
      </c>
      <c r="E101" s="2" t="s">
        <v>14</v>
      </c>
      <c r="F101" s="1">
        <v>13535</v>
      </c>
      <c r="G101" s="1">
        <v>45349.034722222219</v>
      </c>
      <c r="H101" s="24">
        <f t="shared" si="2"/>
        <v>87.161738964992381</v>
      </c>
      <c r="I101" s="24" t="s">
        <v>165</v>
      </c>
      <c r="J101" s="24" t="s">
        <v>160</v>
      </c>
      <c r="K101" s="2" t="s">
        <v>7</v>
      </c>
      <c r="L101" s="2" t="s">
        <v>28</v>
      </c>
      <c r="M101" s="2" t="s">
        <v>30</v>
      </c>
      <c r="N101" s="2" t="s">
        <v>52</v>
      </c>
      <c r="O101" s="2" t="s">
        <v>0</v>
      </c>
      <c r="P101" s="2" t="s">
        <v>377</v>
      </c>
      <c r="Q101" s="2" t="s">
        <v>395</v>
      </c>
      <c r="R101" s="2" t="s">
        <v>396</v>
      </c>
      <c r="S101" s="30" t="s">
        <v>358</v>
      </c>
      <c r="T101" s="30" t="s">
        <v>326</v>
      </c>
      <c r="U101" s="2">
        <v>20.3</v>
      </c>
      <c r="V101" s="2" t="s">
        <v>260</v>
      </c>
      <c r="W101" s="80" t="s">
        <v>407</v>
      </c>
    </row>
    <row r="102" spans="1:23" hidden="1" x14ac:dyDescent="0.2">
      <c r="A102" s="1">
        <v>45350</v>
      </c>
      <c r="B102" s="2">
        <v>315867</v>
      </c>
      <c r="C102" s="2" t="s">
        <v>310</v>
      </c>
      <c r="D102" s="2">
        <v>24026910876483</v>
      </c>
      <c r="E102" s="2" t="s">
        <v>14</v>
      </c>
      <c r="F102" s="1">
        <v>45348</v>
      </c>
      <c r="G102" s="1">
        <v>45349.3125</v>
      </c>
      <c r="H102" s="24">
        <f t="shared" si="2"/>
        <v>3.5958904109589041E-3</v>
      </c>
      <c r="I102" s="24" t="s">
        <v>102</v>
      </c>
      <c r="J102" s="24" t="s">
        <v>160</v>
      </c>
      <c r="K102" s="2"/>
      <c r="L102" s="2" t="s">
        <v>28</v>
      </c>
      <c r="M102" s="2" t="s">
        <v>30</v>
      </c>
      <c r="N102" s="30" t="s">
        <v>53</v>
      </c>
      <c r="O102" s="2" t="s">
        <v>0</v>
      </c>
      <c r="P102" s="2" t="s">
        <v>409</v>
      </c>
      <c r="Q102" s="2" t="s">
        <v>397</v>
      </c>
      <c r="R102" s="2" t="s">
        <v>398</v>
      </c>
      <c r="S102" s="30" t="s">
        <v>358</v>
      </c>
      <c r="T102" s="30" t="s">
        <v>326</v>
      </c>
      <c r="U102" s="2">
        <v>14.1</v>
      </c>
      <c r="V102" s="2" t="s">
        <v>255</v>
      </c>
      <c r="W102" s="80" t="s">
        <v>407</v>
      </c>
    </row>
    <row r="103" spans="1:23" hidden="1" x14ac:dyDescent="0.2">
      <c r="A103" s="1">
        <v>45350</v>
      </c>
      <c r="B103" s="2">
        <v>315870</v>
      </c>
      <c r="C103" s="2" t="s">
        <v>311</v>
      </c>
      <c r="D103" s="2">
        <v>6340432</v>
      </c>
      <c r="E103" s="2" t="s">
        <v>18</v>
      </c>
      <c r="F103" s="1">
        <v>16392</v>
      </c>
      <c r="G103" s="1">
        <v>45347</v>
      </c>
      <c r="H103" s="24">
        <f t="shared" si="2"/>
        <v>79.328767123287676</v>
      </c>
      <c r="I103" s="24" t="s">
        <v>165</v>
      </c>
      <c r="J103" s="24" t="s">
        <v>161</v>
      </c>
      <c r="K103" s="2" t="s">
        <v>13</v>
      </c>
      <c r="L103" s="2" t="s">
        <v>28</v>
      </c>
      <c r="M103" s="2" t="s">
        <v>30</v>
      </c>
      <c r="N103" s="2" t="s">
        <v>52</v>
      </c>
      <c r="O103" s="2" t="s">
        <v>0</v>
      </c>
      <c r="P103" s="2" t="s">
        <v>117</v>
      </c>
      <c r="Q103" s="2" t="s">
        <v>399</v>
      </c>
      <c r="R103" s="2" t="s">
        <v>364</v>
      </c>
      <c r="S103" s="30" t="s">
        <v>358</v>
      </c>
      <c r="T103" s="30" t="s">
        <v>326</v>
      </c>
      <c r="U103" s="2">
        <v>14.3</v>
      </c>
      <c r="V103" s="2" t="s">
        <v>259</v>
      </c>
      <c r="W103" s="80" t="s">
        <v>407</v>
      </c>
    </row>
    <row r="104" spans="1:23" hidden="1" x14ac:dyDescent="0.2">
      <c r="A104" s="1">
        <v>45351</v>
      </c>
      <c r="B104" s="2">
        <v>315877</v>
      </c>
      <c r="C104" s="2" t="s">
        <v>318</v>
      </c>
      <c r="D104" s="2">
        <v>18266152</v>
      </c>
      <c r="E104" s="2" t="s">
        <v>18</v>
      </c>
      <c r="F104" s="1">
        <v>31686</v>
      </c>
      <c r="G104" s="1">
        <v>45348</v>
      </c>
      <c r="H104" s="24">
        <f t="shared" si="2"/>
        <v>37.43013698630137</v>
      </c>
      <c r="I104" s="24" t="s">
        <v>108</v>
      </c>
      <c r="J104" s="24" t="s">
        <v>161</v>
      </c>
      <c r="K104" s="2" t="s">
        <v>11</v>
      </c>
      <c r="L104" s="2" t="s">
        <v>28</v>
      </c>
      <c r="M104" s="2" t="s">
        <v>30</v>
      </c>
      <c r="N104" s="2" t="s">
        <v>52</v>
      </c>
      <c r="O104" s="2" t="s">
        <v>0</v>
      </c>
      <c r="P104" s="2" t="s">
        <v>110</v>
      </c>
      <c r="Q104" s="2" t="s">
        <v>400</v>
      </c>
      <c r="R104" s="2" t="s">
        <v>364</v>
      </c>
      <c r="S104" s="30" t="s">
        <v>358</v>
      </c>
      <c r="T104" s="30" t="s">
        <v>326</v>
      </c>
      <c r="U104" s="2">
        <v>14.3</v>
      </c>
      <c r="V104" s="2" t="s">
        <v>420</v>
      </c>
      <c r="W104" s="80" t="s">
        <v>407</v>
      </c>
    </row>
    <row r="105" spans="1:23" ht="15" hidden="1" x14ac:dyDescent="0.25">
      <c r="A105" s="1">
        <v>45351</v>
      </c>
      <c r="B105" s="2">
        <v>315878</v>
      </c>
      <c r="C105" s="2" t="s">
        <v>319</v>
      </c>
      <c r="D105" s="2">
        <v>8525294</v>
      </c>
      <c r="E105" s="2" t="s">
        <v>18</v>
      </c>
      <c r="F105" s="1">
        <v>28064</v>
      </c>
      <c r="G105" s="1">
        <v>45349.569444444445</v>
      </c>
      <c r="H105" s="24">
        <f t="shared" si="2"/>
        <v>47.357724505327248</v>
      </c>
      <c r="I105" s="24" t="s">
        <v>108</v>
      </c>
      <c r="J105" s="24" t="s">
        <v>160</v>
      </c>
      <c r="K105" s="2"/>
      <c r="L105" s="2" t="s">
        <v>314</v>
      </c>
      <c r="M105" s="2" t="s">
        <v>30</v>
      </c>
      <c r="N105" s="2" t="s">
        <v>52</v>
      </c>
      <c r="O105" s="2" t="s">
        <v>0</v>
      </c>
      <c r="P105" s="30" t="s">
        <v>239</v>
      </c>
      <c r="Q105" s="2" t="s">
        <v>401</v>
      </c>
      <c r="R105" s="73" t="s">
        <v>402</v>
      </c>
      <c r="S105" s="30" t="s">
        <v>403</v>
      </c>
      <c r="T105" s="30"/>
      <c r="U105" s="2">
        <v>12.9</v>
      </c>
      <c r="V105" s="2" t="s">
        <v>415</v>
      </c>
      <c r="W105" s="80" t="s">
        <v>407</v>
      </c>
    </row>
    <row r="106" spans="1:23" ht="14.25" hidden="1" x14ac:dyDescent="0.2">
      <c r="A106" s="1">
        <v>45352</v>
      </c>
      <c r="B106" s="2">
        <v>315884</v>
      </c>
      <c r="C106" s="2" t="s">
        <v>320</v>
      </c>
      <c r="D106" s="2">
        <v>79814613</v>
      </c>
      <c r="E106" s="2" t="s">
        <v>18</v>
      </c>
      <c r="F106" s="1">
        <v>25096</v>
      </c>
      <c r="G106" s="1">
        <v>45350.770833333336</v>
      </c>
      <c r="H106" s="24">
        <f t="shared" si="2"/>
        <v>55.492522831050238</v>
      </c>
      <c r="I106" s="24" t="s">
        <v>108</v>
      </c>
      <c r="J106" s="24" t="s">
        <v>160</v>
      </c>
      <c r="K106" s="2" t="s">
        <v>9</v>
      </c>
      <c r="L106" s="2" t="s">
        <v>28</v>
      </c>
      <c r="M106" s="2" t="s">
        <v>30</v>
      </c>
      <c r="N106" s="2" t="s">
        <v>51</v>
      </c>
      <c r="O106" s="2" t="s">
        <v>0</v>
      </c>
      <c r="P106" s="30" t="s">
        <v>239</v>
      </c>
      <c r="Q106" s="2" t="s">
        <v>404</v>
      </c>
      <c r="R106" s="74" t="s">
        <v>405</v>
      </c>
      <c r="S106" s="30" t="s">
        <v>358</v>
      </c>
      <c r="T106" s="30" t="s">
        <v>326</v>
      </c>
      <c r="U106" s="2">
        <v>13.1</v>
      </c>
      <c r="V106" s="2" t="s">
        <v>259</v>
      </c>
      <c r="W106" s="80" t="s">
        <v>407</v>
      </c>
    </row>
    <row r="107" spans="1:23" ht="14.25" hidden="1" x14ac:dyDescent="0.2">
      <c r="A107" s="1">
        <v>45351</v>
      </c>
      <c r="B107" s="2">
        <v>132006</v>
      </c>
      <c r="C107" s="2" t="s">
        <v>321</v>
      </c>
      <c r="D107" s="2">
        <v>7107232</v>
      </c>
      <c r="E107" s="2" t="s">
        <v>14</v>
      </c>
      <c r="F107" s="1">
        <v>18241</v>
      </c>
      <c r="G107" s="1">
        <v>45350.678472222222</v>
      </c>
      <c r="H107" s="24">
        <f t="shared" si="2"/>
        <v>74.273091704718411</v>
      </c>
      <c r="I107" s="24" t="s">
        <v>165</v>
      </c>
      <c r="J107" s="24" t="s">
        <v>160</v>
      </c>
      <c r="K107" s="2" t="s">
        <v>6</v>
      </c>
      <c r="L107" s="2" t="s">
        <v>28</v>
      </c>
      <c r="M107" s="2" t="s">
        <v>30</v>
      </c>
      <c r="N107" s="2" t="s">
        <v>52</v>
      </c>
      <c r="O107" s="2" t="s">
        <v>0</v>
      </c>
      <c r="P107" s="30" t="s">
        <v>239</v>
      </c>
      <c r="Q107" s="2" t="s">
        <v>404</v>
      </c>
      <c r="R107" s="74" t="s">
        <v>405</v>
      </c>
      <c r="S107" s="30" t="s">
        <v>358</v>
      </c>
      <c r="T107" s="30" t="s">
        <v>326</v>
      </c>
      <c r="U107" s="2">
        <v>13.1</v>
      </c>
      <c r="V107" s="2" t="s">
        <v>259</v>
      </c>
      <c r="W107" s="80" t="s">
        <v>407</v>
      </c>
    </row>
    <row r="108" spans="1:23" ht="14.25" hidden="1" x14ac:dyDescent="0.2">
      <c r="A108" s="1">
        <v>45355</v>
      </c>
      <c r="B108" s="2">
        <v>132019</v>
      </c>
      <c r="C108" s="2" t="s">
        <v>322</v>
      </c>
      <c r="D108" s="2">
        <v>80126925</v>
      </c>
      <c r="E108" s="2" t="s">
        <v>18</v>
      </c>
      <c r="F108" s="1">
        <v>29955</v>
      </c>
      <c r="G108" s="1">
        <v>45339.197916666664</v>
      </c>
      <c r="H108" s="24">
        <f t="shared" si="2"/>
        <v>42.148487442922367</v>
      </c>
      <c r="I108" s="24" t="s">
        <v>108</v>
      </c>
      <c r="J108" s="24" t="s">
        <v>160</v>
      </c>
      <c r="K108" s="2"/>
      <c r="L108" s="2" t="s">
        <v>28</v>
      </c>
      <c r="M108" s="2" t="s">
        <v>30</v>
      </c>
      <c r="N108" s="2" t="s">
        <v>52</v>
      </c>
      <c r="O108" s="2" t="s">
        <v>0</v>
      </c>
      <c r="P108" s="2" t="s">
        <v>131</v>
      </c>
      <c r="Q108" s="2" t="s">
        <v>406</v>
      </c>
      <c r="R108" s="72" t="s">
        <v>375</v>
      </c>
      <c r="S108" s="30" t="s">
        <v>358</v>
      </c>
      <c r="T108" s="30" t="s">
        <v>326</v>
      </c>
      <c r="U108" s="2">
        <v>12.9</v>
      </c>
      <c r="V108" s="2" t="s">
        <v>416</v>
      </c>
      <c r="W108" s="80" t="s">
        <v>407</v>
      </c>
    </row>
    <row r="109" spans="1:23" hidden="1" x14ac:dyDescent="0.2">
      <c r="A109" s="1">
        <v>45352</v>
      </c>
      <c r="B109" s="2">
        <v>315887</v>
      </c>
      <c r="C109" s="2" t="s">
        <v>425</v>
      </c>
      <c r="D109" s="2">
        <v>52354337</v>
      </c>
      <c r="E109" s="2" t="s">
        <v>14</v>
      </c>
      <c r="F109" s="1">
        <v>28320</v>
      </c>
      <c r="G109" s="1">
        <v>45349</v>
      </c>
      <c r="H109" s="24">
        <f t="shared" si="2"/>
        <v>46.654794520547945</v>
      </c>
      <c r="I109" s="24" t="s">
        <v>108</v>
      </c>
      <c r="J109" s="24" t="s">
        <v>161</v>
      </c>
      <c r="K109" s="2" t="s">
        <v>6</v>
      </c>
      <c r="L109" s="2" t="s">
        <v>28</v>
      </c>
      <c r="M109" s="2" t="s">
        <v>30</v>
      </c>
      <c r="N109" s="2" t="s">
        <v>52</v>
      </c>
      <c r="O109" s="2" t="s">
        <v>0</v>
      </c>
      <c r="P109" s="2" t="s">
        <v>131</v>
      </c>
      <c r="Q109" s="2" t="s">
        <v>515</v>
      </c>
      <c r="R109" s="2" t="s">
        <v>206</v>
      </c>
      <c r="S109" s="2" t="s">
        <v>516</v>
      </c>
      <c r="T109" s="30" t="s">
        <v>517</v>
      </c>
      <c r="U109" s="2">
        <v>14.3</v>
      </c>
      <c r="V109" s="2" t="s">
        <v>257</v>
      </c>
      <c r="W109" s="80" t="s">
        <v>469</v>
      </c>
    </row>
    <row r="110" spans="1:23" hidden="1" x14ac:dyDescent="0.2">
      <c r="A110" s="1">
        <v>45352</v>
      </c>
      <c r="B110" s="2">
        <v>315889</v>
      </c>
      <c r="C110" s="2" t="s">
        <v>426</v>
      </c>
      <c r="D110" s="2">
        <v>8588664</v>
      </c>
      <c r="E110" s="2" t="s">
        <v>14</v>
      </c>
      <c r="F110" s="1">
        <v>21008</v>
      </c>
      <c r="G110" s="1">
        <v>45351.661805555559</v>
      </c>
      <c r="H110" s="24">
        <f t="shared" si="2"/>
        <v>66.694963850837155</v>
      </c>
      <c r="I110" s="24" t="s">
        <v>165</v>
      </c>
      <c r="J110" s="24" t="s">
        <v>160</v>
      </c>
      <c r="K110" s="2" t="s">
        <v>9</v>
      </c>
      <c r="L110" s="2" t="s">
        <v>28</v>
      </c>
      <c r="M110" s="2" t="s">
        <v>30</v>
      </c>
      <c r="N110" s="2" t="s">
        <v>51</v>
      </c>
      <c r="O110" s="2" t="s">
        <v>0</v>
      </c>
      <c r="P110" s="2" t="s">
        <v>241</v>
      </c>
      <c r="Q110" s="2" t="s">
        <v>471</v>
      </c>
      <c r="R110" s="2" t="s">
        <v>537</v>
      </c>
      <c r="S110" s="2" t="s">
        <v>516</v>
      </c>
      <c r="T110" s="30" t="s">
        <v>517</v>
      </c>
      <c r="U110" s="2">
        <v>13.8</v>
      </c>
      <c r="V110" s="2" t="s">
        <v>420</v>
      </c>
      <c r="W110" s="80" t="s">
        <v>469</v>
      </c>
    </row>
    <row r="111" spans="1:23" hidden="1" x14ac:dyDescent="0.2">
      <c r="A111" s="1">
        <v>45352</v>
      </c>
      <c r="B111" s="2">
        <v>132008</v>
      </c>
      <c r="C111" s="2" t="s">
        <v>427</v>
      </c>
      <c r="D111" s="2">
        <v>20326815</v>
      </c>
      <c r="E111" s="2" t="s">
        <v>14</v>
      </c>
      <c r="F111" s="1">
        <v>14878</v>
      </c>
      <c r="G111" s="1">
        <v>45317.395833333336</v>
      </c>
      <c r="H111" s="24">
        <f t="shared" si="2"/>
        <v>83.395605022831063</v>
      </c>
      <c r="I111" s="24" t="s">
        <v>165</v>
      </c>
      <c r="J111" s="24" t="s">
        <v>161</v>
      </c>
      <c r="K111" s="2" t="s">
        <v>7</v>
      </c>
      <c r="L111" s="2" t="s">
        <v>28</v>
      </c>
      <c r="M111" s="2" t="s">
        <v>30</v>
      </c>
      <c r="N111" s="2" t="s">
        <v>52</v>
      </c>
      <c r="O111" s="2" t="s">
        <v>0</v>
      </c>
      <c r="P111" s="2" t="s">
        <v>117</v>
      </c>
      <c r="Q111" s="2" t="s">
        <v>472</v>
      </c>
      <c r="R111" s="2" t="s">
        <v>206</v>
      </c>
      <c r="S111" s="2" t="s">
        <v>516</v>
      </c>
      <c r="T111" s="30" t="s">
        <v>517</v>
      </c>
      <c r="U111" s="2">
        <v>14.3</v>
      </c>
      <c r="V111" s="2" t="s">
        <v>256</v>
      </c>
      <c r="W111" s="80" t="s">
        <v>469</v>
      </c>
    </row>
    <row r="112" spans="1:23" hidden="1" x14ac:dyDescent="0.2">
      <c r="A112" s="1">
        <v>45355</v>
      </c>
      <c r="B112" s="2">
        <v>315913</v>
      </c>
      <c r="C112" s="2" t="s">
        <v>428</v>
      </c>
      <c r="D112" s="2">
        <v>1015489852</v>
      </c>
      <c r="E112" s="2" t="s">
        <v>14</v>
      </c>
      <c r="F112" s="1">
        <v>45333</v>
      </c>
      <c r="G112" s="1">
        <v>45354.694444444445</v>
      </c>
      <c r="H112" s="24">
        <f t="shared" si="2"/>
        <v>5.9436834094370554E-2</v>
      </c>
      <c r="I112" s="24" t="s">
        <v>102</v>
      </c>
      <c r="J112" s="24" t="s">
        <v>160</v>
      </c>
      <c r="K112" s="2"/>
      <c r="L112" s="2" t="s">
        <v>28</v>
      </c>
      <c r="M112" s="2" t="s">
        <v>30</v>
      </c>
      <c r="N112" s="2" t="s">
        <v>53</v>
      </c>
      <c r="O112" s="2" t="s">
        <v>0</v>
      </c>
      <c r="P112" s="2" t="s">
        <v>142</v>
      </c>
      <c r="Q112" s="2" t="s">
        <v>473</v>
      </c>
      <c r="R112" s="2" t="s">
        <v>524</v>
      </c>
      <c r="S112" s="2" t="s">
        <v>516</v>
      </c>
      <c r="T112" s="30" t="s">
        <v>517</v>
      </c>
      <c r="U112" s="2">
        <v>14</v>
      </c>
      <c r="V112" s="2" t="s">
        <v>420</v>
      </c>
      <c r="W112" s="80" t="s">
        <v>469</v>
      </c>
    </row>
    <row r="113" spans="1:23" hidden="1" x14ac:dyDescent="0.2">
      <c r="A113" s="1">
        <v>45355</v>
      </c>
      <c r="B113" s="2">
        <v>132020</v>
      </c>
      <c r="C113" s="2" t="s">
        <v>429</v>
      </c>
      <c r="D113" s="2">
        <v>13253511</v>
      </c>
      <c r="E113" s="2" t="s">
        <v>18</v>
      </c>
      <c r="F113" s="1">
        <v>19190</v>
      </c>
      <c r="G113" s="1">
        <v>45353.583333333336</v>
      </c>
      <c r="H113" s="24">
        <f t="shared" si="2"/>
        <v>71.681050228310511</v>
      </c>
      <c r="I113" s="24" t="s">
        <v>165</v>
      </c>
      <c r="J113" s="24" t="s">
        <v>160</v>
      </c>
      <c r="K113" s="2"/>
      <c r="L113" s="2" t="s">
        <v>28</v>
      </c>
      <c r="M113" s="2" t="s">
        <v>30</v>
      </c>
      <c r="N113" s="2" t="s">
        <v>51</v>
      </c>
      <c r="O113" s="2" t="s">
        <v>0</v>
      </c>
      <c r="P113" s="2" t="s">
        <v>239</v>
      </c>
      <c r="Q113" s="2" t="s">
        <v>474</v>
      </c>
      <c r="R113" s="2" t="s">
        <v>525</v>
      </c>
      <c r="S113" s="2" t="s">
        <v>516</v>
      </c>
      <c r="T113" s="30" t="s">
        <v>517</v>
      </c>
      <c r="U113" s="2">
        <v>12.2</v>
      </c>
      <c r="V113" s="2" t="s">
        <v>259</v>
      </c>
      <c r="W113" s="80" t="s">
        <v>469</v>
      </c>
    </row>
    <row r="114" spans="1:23" hidden="1" x14ac:dyDescent="0.2">
      <c r="A114" s="1">
        <v>45356</v>
      </c>
      <c r="B114" s="2">
        <v>132024</v>
      </c>
      <c r="C114" s="2" t="s">
        <v>430</v>
      </c>
      <c r="D114" s="2">
        <v>10132261</v>
      </c>
      <c r="E114" s="2" t="s">
        <v>18</v>
      </c>
      <c r="F114" s="1">
        <v>24296</v>
      </c>
      <c r="G114" s="1">
        <v>45350</v>
      </c>
      <c r="H114" s="24">
        <f t="shared" si="2"/>
        <v>57.682191780821917</v>
      </c>
      <c r="I114" s="24" t="s">
        <v>108</v>
      </c>
      <c r="J114" s="24" t="s">
        <v>161</v>
      </c>
      <c r="K114" s="2"/>
      <c r="L114" s="2" t="s">
        <v>28</v>
      </c>
      <c r="M114" s="2" t="s">
        <v>30</v>
      </c>
      <c r="N114" s="2" t="s">
        <v>52</v>
      </c>
      <c r="O114" s="2" t="s">
        <v>0</v>
      </c>
      <c r="P114" s="2" t="s">
        <v>328</v>
      </c>
      <c r="Q114" s="2" t="s">
        <v>475</v>
      </c>
      <c r="R114" s="2" t="s">
        <v>526</v>
      </c>
      <c r="S114" s="2" t="s">
        <v>516</v>
      </c>
      <c r="T114" s="30" t="s">
        <v>517</v>
      </c>
      <c r="U114" s="2">
        <v>13.1</v>
      </c>
      <c r="V114" s="2" t="s">
        <v>260</v>
      </c>
      <c r="W114" s="80" t="s">
        <v>469</v>
      </c>
    </row>
    <row r="115" spans="1:23" hidden="1" x14ac:dyDescent="0.2">
      <c r="A115" s="1">
        <v>45357</v>
      </c>
      <c r="B115" s="2">
        <v>315925</v>
      </c>
      <c r="C115" s="2" t="s">
        <v>431</v>
      </c>
      <c r="D115" s="2"/>
      <c r="E115" s="2" t="s">
        <v>18</v>
      </c>
      <c r="F115" s="1">
        <v>45353</v>
      </c>
      <c r="G115" s="1">
        <v>45353.47152777778</v>
      </c>
      <c r="H115" s="24">
        <f t="shared" si="2"/>
        <v>1.291856925423442E-3</v>
      </c>
      <c r="I115" s="24" t="s">
        <v>102</v>
      </c>
      <c r="J115" s="24" t="s">
        <v>160</v>
      </c>
      <c r="K115" s="2"/>
      <c r="L115" s="2" t="s">
        <v>28</v>
      </c>
      <c r="M115" s="2" t="s">
        <v>30</v>
      </c>
      <c r="N115" s="2" t="s">
        <v>93</v>
      </c>
      <c r="O115" s="2" t="s">
        <v>0</v>
      </c>
      <c r="P115" s="2" t="s">
        <v>514</v>
      </c>
      <c r="Q115" s="2" t="s">
        <v>476</v>
      </c>
      <c r="R115" s="2" t="s">
        <v>524</v>
      </c>
      <c r="S115" s="2" t="s">
        <v>516</v>
      </c>
      <c r="T115" s="30" t="s">
        <v>517</v>
      </c>
      <c r="U115" s="2">
        <v>14</v>
      </c>
      <c r="V115" s="2" t="s">
        <v>254</v>
      </c>
      <c r="W115" s="80" t="s">
        <v>469</v>
      </c>
    </row>
    <row r="116" spans="1:23" hidden="1" x14ac:dyDescent="0.2">
      <c r="A116" s="1">
        <v>45357</v>
      </c>
      <c r="B116" s="2">
        <v>132032</v>
      </c>
      <c r="C116" s="2" t="s">
        <v>432</v>
      </c>
      <c r="D116" s="2">
        <v>1013682783</v>
      </c>
      <c r="E116" s="2" t="s">
        <v>18</v>
      </c>
      <c r="F116" s="1">
        <v>35886</v>
      </c>
      <c r="G116" s="1">
        <v>45286</v>
      </c>
      <c r="H116" s="24">
        <f t="shared" si="2"/>
        <v>25.753424657534246</v>
      </c>
      <c r="I116" s="24" t="s">
        <v>108</v>
      </c>
      <c r="J116" s="24" t="s">
        <v>161</v>
      </c>
      <c r="K116" s="2"/>
      <c r="L116" s="2" t="s">
        <v>28</v>
      </c>
      <c r="M116" s="2" t="s">
        <v>30</v>
      </c>
      <c r="N116" s="2" t="s">
        <v>52</v>
      </c>
      <c r="O116" s="2" t="s">
        <v>0</v>
      </c>
      <c r="P116" s="2" t="s">
        <v>162</v>
      </c>
      <c r="Q116" s="2" t="s">
        <v>477</v>
      </c>
      <c r="R116" s="2" t="s">
        <v>206</v>
      </c>
      <c r="S116" s="2" t="s">
        <v>516</v>
      </c>
      <c r="T116" s="30" t="s">
        <v>517</v>
      </c>
      <c r="U116" s="2">
        <v>14.3</v>
      </c>
      <c r="V116" s="2" t="s">
        <v>255</v>
      </c>
      <c r="W116" s="80" t="s">
        <v>469</v>
      </c>
    </row>
    <row r="117" spans="1:23" hidden="1" x14ac:dyDescent="0.2">
      <c r="A117" s="1">
        <v>45357</v>
      </c>
      <c r="B117" s="2">
        <v>132033</v>
      </c>
      <c r="C117" s="2" t="s">
        <v>433</v>
      </c>
      <c r="D117" s="2">
        <v>19341257</v>
      </c>
      <c r="E117" s="2" t="s">
        <v>18</v>
      </c>
      <c r="F117" s="1">
        <v>20472</v>
      </c>
      <c r="G117" s="1">
        <v>45356.708333333336</v>
      </c>
      <c r="H117" s="24">
        <f t="shared" si="2"/>
        <v>68.177283105022838</v>
      </c>
      <c r="I117" s="24" t="s">
        <v>165</v>
      </c>
      <c r="J117" s="24" t="s">
        <v>160</v>
      </c>
      <c r="K117" s="2" t="s">
        <v>9</v>
      </c>
      <c r="L117" s="2" t="s">
        <v>28</v>
      </c>
      <c r="M117" s="2" t="s">
        <v>30</v>
      </c>
      <c r="N117" s="2" t="s">
        <v>51</v>
      </c>
      <c r="O117" s="2" t="s">
        <v>0</v>
      </c>
      <c r="P117" s="2" t="s">
        <v>117</v>
      </c>
      <c r="Q117" s="2" t="s">
        <v>478</v>
      </c>
      <c r="R117" s="2" t="s">
        <v>529</v>
      </c>
      <c r="S117" s="2" t="s">
        <v>516</v>
      </c>
      <c r="T117" s="30" t="s">
        <v>517</v>
      </c>
      <c r="U117" s="2">
        <v>14.6</v>
      </c>
      <c r="V117" s="2" t="s">
        <v>415</v>
      </c>
      <c r="W117" s="80" t="s">
        <v>469</v>
      </c>
    </row>
    <row r="118" spans="1:23" hidden="1" x14ac:dyDescent="0.2">
      <c r="A118" s="1">
        <v>45358</v>
      </c>
      <c r="B118" s="2">
        <v>315937</v>
      </c>
      <c r="C118" s="2" t="s">
        <v>434</v>
      </c>
      <c r="D118" s="2">
        <v>6848769</v>
      </c>
      <c r="E118" s="2" t="s">
        <v>18</v>
      </c>
      <c r="F118" s="1">
        <v>34650</v>
      </c>
      <c r="G118" s="1">
        <v>45353</v>
      </c>
      <c r="H118" s="24">
        <f t="shared" si="2"/>
        <v>29.323287671232876</v>
      </c>
      <c r="I118" s="24" t="s">
        <v>108</v>
      </c>
      <c r="J118" s="24" t="s">
        <v>161</v>
      </c>
      <c r="K118" s="2"/>
      <c r="L118" s="2" t="s">
        <v>28</v>
      </c>
      <c r="M118" s="2" t="s">
        <v>30</v>
      </c>
      <c r="N118" s="2" t="s">
        <v>52</v>
      </c>
      <c r="O118" s="2" t="s">
        <v>0</v>
      </c>
      <c r="P118" s="2" t="s">
        <v>164</v>
      </c>
      <c r="Q118" s="2" t="s">
        <v>479</v>
      </c>
      <c r="R118" s="2" t="s">
        <v>206</v>
      </c>
      <c r="S118" s="2" t="s">
        <v>516</v>
      </c>
      <c r="T118" s="30" t="s">
        <v>517</v>
      </c>
      <c r="U118" s="2">
        <v>14.3</v>
      </c>
      <c r="V118" s="2" t="s">
        <v>418</v>
      </c>
      <c r="W118" s="80" t="s">
        <v>469</v>
      </c>
    </row>
    <row r="119" spans="1:23" hidden="1" x14ac:dyDescent="0.2">
      <c r="A119" s="1">
        <v>45362</v>
      </c>
      <c r="B119" s="2">
        <v>315963</v>
      </c>
      <c r="C119" s="2" t="s">
        <v>435</v>
      </c>
      <c r="D119" s="2">
        <v>3667343</v>
      </c>
      <c r="E119" s="2" t="s">
        <v>18</v>
      </c>
      <c r="F119" s="1">
        <v>18378</v>
      </c>
      <c r="G119" s="1">
        <v>45357</v>
      </c>
      <c r="H119" s="24">
        <f t="shared" si="2"/>
        <v>73.915068493150685</v>
      </c>
      <c r="I119" s="24" t="s">
        <v>165</v>
      </c>
      <c r="J119" s="24" t="s">
        <v>161</v>
      </c>
      <c r="K119" s="2" t="s">
        <v>13</v>
      </c>
      <c r="L119" s="2" t="s">
        <v>28</v>
      </c>
      <c r="M119" s="2" t="s">
        <v>30</v>
      </c>
      <c r="N119" s="2" t="s">
        <v>51</v>
      </c>
      <c r="O119" s="2" t="s">
        <v>0</v>
      </c>
      <c r="P119" s="2" t="s">
        <v>151</v>
      </c>
      <c r="Q119" s="2" t="s">
        <v>480</v>
      </c>
      <c r="R119" s="2" t="s">
        <v>206</v>
      </c>
      <c r="S119" s="2" t="s">
        <v>516</v>
      </c>
      <c r="T119" s="30" t="s">
        <v>517</v>
      </c>
      <c r="U119" s="2">
        <v>14.3</v>
      </c>
      <c r="V119" s="2" t="s">
        <v>259</v>
      </c>
      <c r="W119" s="80" t="s">
        <v>469</v>
      </c>
    </row>
    <row r="120" spans="1:23" hidden="1" x14ac:dyDescent="0.2">
      <c r="A120" s="1">
        <v>45362</v>
      </c>
      <c r="B120" s="2">
        <v>132051</v>
      </c>
      <c r="C120" s="2" t="s">
        <v>436</v>
      </c>
      <c r="D120" s="2">
        <v>52127445</v>
      </c>
      <c r="E120" s="2" t="s">
        <v>14</v>
      </c>
      <c r="F120" s="1">
        <v>26181</v>
      </c>
      <c r="G120" s="1">
        <v>45361.954861111109</v>
      </c>
      <c r="H120" s="24">
        <f t="shared" si="2"/>
        <v>52.550561263318109</v>
      </c>
      <c r="I120" s="24" t="s">
        <v>108</v>
      </c>
      <c r="J120" s="24" t="s">
        <v>160</v>
      </c>
      <c r="K120" s="2" t="s">
        <v>5</v>
      </c>
      <c r="L120" s="2" t="s">
        <v>28</v>
      </c>
      <c r="M120" s="2" t="s">
        <v>30</v>
      </c>
      <c r="N120" s="2" t="s">
        <v>52</v>
      </c>
      <c r="O120" s="2" t="s">
        <v>0</v>
      </c>
      <c r="P120" s="2" t="s">
        <v>241</v>
      </c>
      <c r="Q120" s="2" t="s">
        <v>481</v>
      </c>
      <c r="R120" s="2" t="s">
        <v>518</v>
      </c>
      <c r="S120" s="2" t="s">
        <v>516</v>
      </c>
      <c r="T120" s="30" t="s">
        <v>517</v>
      </c>
      <c r="U120" s="2">
        <v>13.6</v>
      </c>
      <c r="V120" s="2" t="s">
        <v>257</v>
      </c>
      <c r="W120" s="80" t="s">
        <v>469</v>
      </c>
    </row>
    <row r="121" spans="1:23" hidden="1" x14ac:dyDescent="0.2">
      <c r="A121" s="1">
        <v>45362</v>
      </c>
      <c r="B121" s="2">
        <v>315969</v>
      </c>
      <c r="C121" s="2" t="s">
        <v>437</v>
      </c>
      <c r="D121" s="2">
        <v>20210171</v>
      </c>
      <c r="E121" s="2" t="s">
        <v>14</v>
      </c>
      <c r="F121" s="1">
        <v>12873</v>
      </c>
      <c r="G121" s="1">
        <v>45362.340277777781</v>
      </c>
      <c r="H121" s="24">
        <f t="shared" si="2"/>
        <v>89.011891171993923</v>
      </c>
      <c r="I121" s="24" t="s">
        <v>165</v>
      </c>
      <c r="J121" s="24" t="s">
        <v>160</v>
      </c>
      <c r="K121" s="2" t="s">
        <v>6</v>
      </c>
      <c r="L121" s="2" t="s">
        <v>28</v>
      </c>
      <c r="M121" s="2" t="s">
        <v>30</v>
      </c>
      <c r="N121" s="2" t="s">
        <v>51</v>
      </c>
      <c r="O121" s="2" t="s">
        <v>0</v>
      </c>
      <c r="P121" s="2" t="s">
        <v>117</v>
      </c>
      <c r="Q121" s="2" t="s">
        <v>482</v>
      </c>
      <c r="R121" s="2" t="s">
        <v>528</v>
      </c>
      <c r="S121" s="2" t="s">
        <v>516</v>
      </c>
      <c r="T121" s="30" t="s">
        <v>517</v>
      </c>
      <c r="U121" s="2">
        <v>16.899999999999999</v>
      </c>
      <c r="V121" s="2" t="s">
        <v>256</v>
      </c>
      <c r="W121" s="80" t="s">
        <v>469</v>
      </c>
    </row>
    <row r="122" spans="1:23" hidden="1" x14ac:dyDescent="0.2">
      <c r="A122" s="1">
        <v>45363</v>
      </c>
      <c r="B122" s="2">
        <v>132055</v>
      </c>
      <c r="C122" s="2" t="s">
        <v>438</v>
      </c>
      <c r="D122" s="2">
        <v>1030501103</v>
      </c>
      <c r="E122" s="2" t="s">
        <v>18</v>
      </c>
      <c r="F122" s="1">
        <v>44964</v>
      </c>
      <c r="G122" s="1">
        <v>45353.737500000003</v>
      </c>
      <c r="H122" s="24">
        <f t="shared" si="2"/>
        <v>1.0677739726027478</v>
      </c>
      <c r="I122" s="24" t="s">
        <v>102</v>
      </c>
      <c r="J122" s="24" t="s">
        <v>160</v>
      </c>
      <c r="K122" s="2"/>
      <c r="L122" s="2" t="s">
        <v>28</v>
      </c>
      <c r="M122" s="2" t="s">
        <v>30</v>
      </c>
      <c r="N122" s="2" t="s">
        <v>465</v>
      </c>
      <c r="O122" s="2" t="s">
        <v>0</v>
      </c>
      <c r="P122" s="2" t="s">
        <v>510</v>
      </c>
      <c r="Q122" s="2" t="s">
        <v>483</v>
      </c>
      <c r="R122" s="2" t="s">
        <v>530</v>
      </c>
      <c r="S122" s="2" t="s">
        <v>516</v>
      </c>
      <c r="T122" s="30" t="s">
        <v>517</v>
      </c>
      <c r="U122" s="2">
        <v>19.899999999999999</v>
      </c>
      <c r="V122" s="2" t="s">
        <v>259</v>
      </c>
      <c r="W122" s="80" t="s">
        <v>469</v>
      </c>
    </row>
    <row r="123" spans="1:23" hidden="1" x14ac:dyDescent="0.2">
      <c r="A123" s="1">
        <v>45364</v>
      </c>
      <c r="B123" s="2">
        <v>315988</v>
      </c>
      <c r="C123" s="2" t="s">
        <v>439</v>
      </c>
      <c r="D123" s="2">
        <v>238975</v>
      </c>
      <c r="E123" s="2" t="s">
        <v>18</v>
      </c>
      <c r="F123" s="1">
        <v>19000</v>
      </c>
      <c r="G123" s="1">
        <v>45364.25</v>
      </c>
      <c r="H123" s="24">
        <f t="shared" si="2"/>
        <v>72.230821917808214</v>
      </c>
      <c r="I123" s="24" t="s">
        <v>165</v>
      </c>
      <c r="J123" s="24" t="s">
        <v>160</v>
      </c>
      <c r="K123" s="2"/>
      <c r="L123" s="2" t="s">
        <v>28</v>
      </c>
      <c r="M123" s="2" t="s">
        <v>30</v>
      </c>
      <c r="N123" s="2" t="s">
        <v>52</v>
      </c>
      <c r="O123" s="2" t="s">
        <v>0</v>
      </c>
      <c r="P123" s="2" t="s">
        <v>239</v>
      </c>
      <c r="Q123" s="2" t="s">
        <v>484</v>
      </c>
      <c r="R123" s="2" t="s">
        <v>519</v>
      </c>
      <c r="S123" s="2" t="s">
        <v>516</v>
      </c>
      <c r="T123" s="30" t="s">
        <v>517</v>
      </c>
      <c r="U123" s="2">
        <v>12.4</v>
      </c>
      <c r="V123" s="2" t="s">
        <v>254</v>
      </c>
      <c r="W123" s="80" t="s">
        <v>469</v>
      </c>
    </row>
    <row r="124" spans="1:23" hidden="1" x14ac:dyDescent="0.2">
      <c r="A124" s="1">
        <v>45366</v>
      </c>
      <c r="B124" s="2">
        <v>315999</v>
      </c>
      <c r="C124" s="2" t="s">
        <v>440</v>
      </c>
      <c r="D124" s="2">
        <v>12448763</v>
      </c>
      <c r="E124" s="2" t="s">
        <v>18</v>
      </c>
      <c r="F124" s="1">
        <v>29545</v>
      </c>
      <c r="G124" s="1">
        <v>45366.097222222219</v>
      </c>
      <c r="H124" s="24">
        <f t="shared" si="2"/>
        <v>43.345471841704708</v>
      </c>
      <c r="I124" s="24" t="s">
        <v>108</v>
      </c>
      <c r="J124" s="24" t="s">
        <v>160</v>
      </c>
      <c r="K124" s="2"/>
      <c r="L124" s="2" t="s">
        <v>314</v>
      </c>
      <c r="M124" s="2" t="s">
        <v>315</v>
      </c>
      <c r="N124" s="2" t="s">
        <v>52</v>
      </c>
      <c r="O124" s="2" t="s">
        <v>0</v>
      </c>
      <c r="P124" s="2" t="s">
        <v>239</v>
      </c>
      <c r="Q124" s="2" t="s">
        <v>485</v>
      </c>
      <c r="R124" s="2" t="s">
        <v>538</v>
      </c>
      <c r="S124" s="2" t="s">
        <v>516</v>
      </c>
      <c r="T124" s="30" t="s">
        <v>517</v>
      </c>
      <c r="U124" s="2">
        <v>13.7</v>
      </c>
      <c r="V124" s="2" t="s">
        <v>415</v>
      </c>
      <c r="W124" s="80" t="s">
        <v>469</v>
      </c>
    </row>
    <row r="125" spans="1:23" hidden="1" x14ac:dyDescent="0.2">
      <c r="A125" s="1">
        <v>45365</v>
      </c>
      <c r="B125" s="2">
        <v>132061</v>
      </c>
      <c r="C125" s="2" t="s">
        <v>441</v>
      </c>
      <c r="D125" s="2"/>
      <c r="E125" s="2" t="s">
        <v>18</v>
      </c>
      <c r="F125" s="1">
        <v>45361</v>
      </c>
      <c r="G125" s="1">
        <v>45361.362500000003</v>
      </c>
      <c r="H125" s="24">
        <f t="shared" si="2"/>
        <v>9.931506849394805E-4</v>
      </c>
      <c r="I125" s="24" t="s">
        <v>102</v>
      </c>
      <c r="J125" s="24" t="s">
        <v>160</v>
      </c>
      <c r="K125" s="2"/>
      <c r="L125" s="2" t="s">
        <v>28</v>
      </c>
      <c r="M125" s="2" t="s">
        <v>30</v>
      </c>
      <c r="N125" s="2" t="s">
        <v>53</v>
      </c>
      <c r="O125" s="2" t="s">
        <v>0</v>
      </c>
      <c r="P125" s="2" t="s">
        <v>162</v>
      </c>
      <c r="Q125" s="2" t="s">
        <v>486</v>
      </c>
      <c r="R125" s="2" t="s">
        <v>531</v>
      </c>
      <c r="S125" s="2" t="s">
        <v>516</v>
      </c>
      <c r="T125" s="30" t="s">
        <v>517</v>
      </c>
      <c r="U125" s="2" t="s">
        <v>540</v>
      </c>
      <c r="V125" s="2" t="s">
        <v>256</v>
      </c>
      <c r="W125" s="80" t="s">
        <v>469</v>
      </c>
    </row>
    <row r="126" spans="1:23" hidden="1" x14ac:dyDescent="0.2">
      <c r="A126" s="1">
        <v>45365</v>
      </c>
      <c r="B126" s="2">
        <v>315992</v>
      </c>
      <c r="C126" s="2" t="s">
        <v>442</v>
      </c>
      <c r="D126" s="2">
        <v>1500909</v>
      </c>
      <c r="E126" s="2" t="s">
        <v>18</v>
      </c>
      <c r="F126" s="1">
        <v>43993</v>
      </c>
      <c r="G126" s="1">
        <v>45364.904861111114</v>
      </c>
      <c r="H126" s="24">
        <f t="shared" si="2"/>
        <v>3.7586434550989423</v>
      </c>
      <c r="I126" s="24" t="s">
        <v>102</v>
      </c>
      <c r="J126" s="24" t="s">
        <v>160</v>
      </c>
      <c r="K126" s="2"/>
      <c r="L126" s="2" t="s">
        <v>28</v>
      </c>
      <c r="M126" s="2" t="s">
        <v>30</v>
      </c>
      <c r="N126" s="2" t="s">
        <v>93</v>
      </c>
      <c r="O126" s="2" t="s">
        <v>0</v>
      </c>
      <c r="P126" s="2" t="s">
        <v>510</v>
      </c>
      <c r="Q126" s="2" t="s">
        <v>487</v>
      </c>
      <c r="R126" s="2" t="s">
        <v>537</v>
      </c>
      <c r="S126" s="2" t="s">
        <v>516</v>
      </c>
      <c r="T126" s="30" t="s">
        <v>517</v>
      </c>
      <c r="U126" s="2">
        <v>13.8</v>
      </c>
      <c r="V126" s="2" t="s">
        <v>259</v>
      </c>
      <c r="W126" s="80" t="s">
        <v>469</v>
      </c>
    </row>
    <row r="127" spans="1:23" hidden="1" x14ac:dyDescent="0.2">
      <c r="A127" s="1">
        <v>45365</v>
      </c>
      <c r="B127" s="2">
        <v>132064</v>
      </c>
      <c r="C127" s="2" t="s">
        <v>443</v>
      </c>
      <c r="D127" s="2">
        <v>13103969</v>
      </c>
      <c r="E127" s="2" t="s">
        <v>18</v>
      </c>
      <c r="F127" s="1">
        <v>19968</v>
      </c>
      <c r="G127" s="1">
        <v>45364.762499999997</v>
      </c>
      <c r="H127" s="24">
        <f t="shared" si="2"/>
        <v>69.580171232876708</v>
      </c>
      <c r="I127" s="24" t="s">
        <v>165</v>
      </c>
      <c r="J127" s="24" t="s">
        <v>160</v>
      </c>
      <c r="K127" s="2" t="s">
        <v>8</v>
      </c>
      <c r="L127" s="2" t="s">
        <v>28</v>
      </c>
      <c r="M127" s="2" t="s">
        <v>315</v>
      </c>
      <c r="N127" s="2" t="s">
        <v>52</v>
      </c>
      <c r="O127" s="2" t="s">
        <v>0</v>
      </c>
      <c r="P127" s="2" t="s">
        <v>151</v>
      </c>
      <c r="Q127" s="2" t="s">
        <v>488</v>
      </c>
      <c r="R127" s="2" t="s">
        <v>528</v>
      </c>
      <c r="S127" s="2" t="s">
        <v>516</v>
      </c>
      <c r="T127" s="30" t="s">
        <v>517</v>
      </c>
      <c r="U127" s="2">
        <v>16.899999999999999</v>
      </c>
      <c r="V127" s="2" t="s">
        <v>259</v>
      </c>
      <c r="W127" s="80" t="s">
        <v>469</v>
      </c>
    </row>
    <row r="128" spans="1:23" hidden="1" x14ac:dyDescent="0.2">
      <c r="A128" s="1">
        <v>45366</v>
      </c>
      <c r="B128" s="2">
        <v>132075</v>
      </c>
      <c r="C128" s="2" t="s">
        <v>444</v>
      </c>
      <c r="D128" s="2">
        <v>41303023</v>
      </c>
      <c r="E128" s="2" t="s">
        <v>14</v>
      </c>
      <c r="F128" s="1">
        <v>12571</v>
      </c>
      <c r="G128" s="1">
        <v>45365.701388888891</v>
      </c>
      <c r="H128" s="24">
        <f t="shared" si="2"/>
        <v>89.848496955859972</v>
      </c>
      <c r="I128" s="24" t="s">
        <v>165</v>
      </c>
      <c r="J128" s="24" t="s">
        <v>160</v>
      </c>
      <c r="K128" s="2"/>
      <c r="L128" s="2" t="s">
        <v>28</v>
      </c>
      <c r="M128" s="2" t="s">
        <v>30</v>
      </c>
      <c r="N128" s="2" t="s">
        <v>51</v>
      </c>
      <c r="O128" s="2" t="s">
        <v>0</v>
      </c>
      <c r="P128" s="2" t="s">
        <v>117</v>
      </c>
      <c r="Q128" s="2" t="s">
        <v>489</v>
      </c>
      <c r="R128" s="2" t="s">
        <v>520</v>
      </c>
      <c r="S128" s="2" t="s">
        <v>516</v>
      </c>
      <c r="T128" s="30" t="s">
        <v>517</v>
      </c>
      <c r="U128" s="2">
        <v>13.3</v>
      </c>
      <c r="V128" s="2" t="s">
        <v>255</v>
      </c>
      <c r="W128" s="80" t="s">
        <v>469</v>
      </c>
    </row>
    <row r="129" spans="1:23" hidden="1" x14ac:dyDescent="0.2">
      <c r="A129" s="1">
        <v>45366</v>
      </c>
      <c r="B129" s="2">
        <v>315996</v>
      </c>
      <c r="C129" s="2" t="s">
        <v>445</v>
      </c>
      <c r="D129" s="2">
        <v>1023424313</v>
      </c>
      <c r="E129" s="2" t="s">
        <v>18</v>
      </c>
      <c r="F129" s="1">
        <v>45169</v>
      </c>
      <c r="G129" s="1">
        <v>45365.569444444445</v>
      </c>
      <c r="H129" s="24">
        <f t="shared" si="2"/>
        <v>0.53854642313546641</v>
      </c>
      <c r="I129" s="24" t="s">
        <v>102</v>
      </c>
      <c r="J129" s="24" t="s">
        <v>160</v>
      </c>
      <c r="K129" s="2" t="s">
        <v>9</v>
      </c>
      <c r="L129" s="2" t="s">
        <v>28</v>
      </c>
      <c r="M129" s="2" t="s">
        <v>30</v>
      </c>
      <c r="N129" s="2" t="s">
        <v>93</v>
      </c>
      <c r="O129" s="2" t="s">
        <v>0</v>
      </c>
      <c r="P129" s="2" t="s">
        <v>162</v>
      </c>
      <c r="Q129" s="2" t="s">
        <v>490</v>
      </c>
      <c r="R129" s="2" t="s">
        <v>521</v>
      </c>
      <c r="S129" s="2" t="s">
        <v>516</v>
      </c>
      <c r="T129" s="30" t="s">
        <v>517</v>
      </c>
      <c r="U129" s="2">
        <v>13.5</v>
      </c>
      <c r="V129" s="2" t="s">
        <v>257</v>
      </c>
      <c r="W129" s="80" t="s">
        <v>469</v>
      </c>
    </row>
    <row r="130" spans="1:23" hidden="1" x14ac:dyDescent="0.2">
      <c r="A130" s="1">
        <v>45370</v>
      </c>
      <c r="B130" s="2">
        <v>132111</v>
      </c>
      <c r="C130" s="2" t="s">
        <v>446</v>
      </c>
      <c r="D130" s="2">
        <v>6454468</v>
      </c>
      <c r="E130" s="2" t="s">
        <v>14</v>
      </c>
      <c r="F130" s="1">
        <v>22948</v>
      </c>
      <c r="G130" s="1">
        <v>45369.559027777781</v>
      </c>
      <c r="H130" s="24">
        <f t="shared" si="2"/>
        <v>61.428928843226799</v>
      </c>
      <c r="I130" s="24" t="s">
        <v>165</v>
      </c>
      <c r="J130" s="24" t="s">
        <v>160</v>
      </c>
      <c r="K130" s="2"/>
      <c r="L130" s="2" t="s">
        <v>28</v>
      </c>
      <c r="M130" s="2" t="s">
        <v>30</v>
      </c>
      <c r="N130" s="2" t="s">
        <v>51</v>
      </c>
      <c r="O130" s="2" t="s">
        <v>0</v>
      </c>
      <c r="P130" s="2" t="s">
        <v>142</v>
      </c>
      <c r="Q130" s="2" t="s">
        <v>512</v>
      </c>
      <c r="R130" s="2" t="s">
        <v>522</v>
      </c>
      <c r="S130" s="2" t="s">
        <v>516</v>
      </c>
      <c r="T130" s="30" t="s">
        <v>517</v>
      </c>
      <c r="U130" s="2">
        <v>13.5</v>
      </c>
      <c r="V130" s="2" t="s">
        <v>254</v>
      </c>
      <c r="W130" s="80" t="s">
        <v>469</v>
      </c>
    </row>
    <row r="131" spans="1:23" hidden="1" x14ac:dyDescent="0.2">
      <c r="A131" s="1">
        <v>45369</v>
      </c>
      <c r="B131" s="2">
        <v>316013</v>
      </c>
      <c r="C131" s="2" t="s">
        <v>447</v>
      </c>
      <c r="D131" s="2">
        <v>24034710894424</v>
      </c>
      <c r="E131" s="2" t="s">
        <v>18</v>
      </c>
      <c r="F131" s="1">
        <v>45363</v>
      </c>
      <c r="G131" s="1">
        <v>45368.854166666664</v>
      </c>
      <c r="H131" s="24">
        <f t="shared" si="2"/>
        <v>1.6038812785381482E-2</v>
      </c>
      <c r="I131" s="24" t="s">
        <v>102</v>
      </c>
      <c r="J131" s="24" t="s">
        <v>160</v>
      </c>
      <c r="K131" s="2"/>
      <c r="L131" s="2" t="s">
        <v>28</v>
      </c>
      <c r="M131" s="2" t="s">
        <v>30</v>
      </c>
      <c r="N131" s="2" t="s">
        <v>93</v>
      </c>
      <c r="O131" s="2" t="s">
        <v>0</v>
      </c>
      <c r="P131" s="2" t="s">
        <v>328</v>
      </c>
      <c r="Q131" s="2" t="s">
        <v>491</v>
      </c>
      <c r="R131" s="2" t="s">
        <v>523</v>
      </c>
      <c r="S131" s="2" t="s">
        <v>516</v>
      </c>
      <c r="T131" s="30" t="s">
        <v>517</v>
      </c>
      <c r="U131" s="2">
        <v>15.6</v>
      </c>
      <c r="V131" s="2" t="s">
        <v>415</v>
      </c>
      <c r="W131" s="80" t="s">
        <v>469</v>
      </c>
    </row>
    <row r="132" spans="1:23" hidden="1" x14ac:dyDescent="0.2">
      <c r="A132" s="1">
        <v>45370</v>
      </c>
      <c r="B132" s="2">
        <v>132116</v>
      </c>
      <c r="C132" s="2" t="s">
        <v>448</v>
      </c>
      <c r="D132" s="2">
        <v>21481398</v>
      </c>
      <c r="E132" s="2" t="s">
        <v>14</v>
      </c>
      <c r="F132" s="1">
        <v>27793</v>
      </c>
      <c r="G132" s="1">
        <v>45368.81527777778</v>
      </c>
      <c r="H132" s="24">
        <f t="shared" si="2"/>
        <v>48.15291856925419</v>
      </c>
      <c r="I132" s="24" t="s">
        <v>108</v>
      </c>
      <c r="J132" s="24" t="s">
        <v>160</v>
      </c>
      <c r="K132" s="2" t="s">
        <v>8</v>
      </c>
      <c r="L132" s="2" t="s">
        <v>28</v>
      </c>
      <c r="M132" s="2" t="s">
        <v>30</v>
      </c>
      <c r="N132" s="2" t="s">
        <v>52</v>
      </c>
      <c r="O132" s="2" t="s">
        <v>0</v>
      </c>
      <c r="P132" s="2" t="s">
        <v>241</v>
      </c>
      <c r="Q132" s="2" t="s">
        <v>492</v>
      </c>
      <c r="R132" s="2" t="s">
        <v>526</v>
      </c>
      <c r="S132" s="2" t="s">
        <v>516</v>
      </c>
      <c r="T132" s="30" t="s">
        <v>517</v>
      </c>
      <c r="U132" s="2">
        <v>13.1</v>
      </c>
      <c r="V132" s="2" t="s">
        <v>416</v>
      </c>
      <c r="W132" s="80" t="s">
        <v>469</v>
      </c>
    </row>
    <row r="133" spans="1:23" hidden="1" x14ac:dyDescent="0.2">
      <c r="A133" s="1">
        <v>45370</v>
      </c>
      <c r="B133" s="2">
        <v>132117</v>
      </c>
      <c r="C133" s="2" t="s">
        <v>449</v>
      </c>
      <c r="D133" s="2">
        <v>17123335</v>
      </c>
      <c r="E133" s="2" t="s">
        <v>18</v>
      </c>
      <c r="F133" s="1">
        <v>17157</v>
      </c>
      <c r="G133" s="1">
        <v>45369.173611111109</v>
      </c>
      <c r="H133" s="24">
        <f t="shared" si="2"/>
        <v>77.293626331811254</v>
      </c>
      <c r="I133" s="24" t="s">
        <v>165</v>
      </c>
      <c r="J133" s="24" t="s">
        <v>160</v>
      </c>
      <c r="K133" s="2" t="s">
        <v>9</v>
      </c>
      <c r="L133" s="2" t="s">
        <v>28</v>
      </c>
      <c r="M133" s="2" t="s">
        <v>316</v>
      </c>
      <c r="N133" s="2" t="s">
        <v>51</v>
      </c>
      <c r="O133" s="2" t="s">
        <v>0</v>
      </c>
      <c r="P133" s="2" t="s">
        <v>328</v>
      </c>
      <c r="Q133" s="2" t="s">
        <v>493</v>
      </c>
      <c r="R133" s="2" t="s">
        <v>536</v>
      </c>
      <c r="S133" s="2" t="s">
        <v>516</v>
      </c>
      <c r="T133" s="30" t="s">
        <v>517</v>
      </c>
      <c r="U133" s="2">
        <v>13.1</v>
      </c>
      <c r="V133" s="2" t="s">
        <v>255</v>
      </c>
      <c r="W133" s="80" t="s">
        <v>469</v>
      </c>
    </row>
    <row r="134" spans="1:23" hidden="1" x14ac:dyDescent="0.2">
      <c r="A134" s="1">
        <v>45370</v>
      </c>
      <c r="B134" s="2">
        <v>316019</v>
      </c>
      <c r="C134" s="2" t="s">
        <v>450</v>
      </c>
      <c r="D134" s="2">
        <v>24039810886692</v>
      </c>
      <c r="E134" s="2" t="s">
        <v>14</v>
      </c>
      <c r="F134" s="1">
        <v>45356</v>
      </c>
      <c r="G134" s="1">
        <v>45370.041666666664</v>
      </c>
      <c r="H134" s="24">
        <f t="shared" si="2"/>
        <v>3.8470319634696555E-2</v>
      </c>
      <c r="I134" s="24" t="s">
        <v>102</v>
      </c>
      <c r="J134" s="24" t="s">
        <v>160</v>
      </c>
      <c r="K134" s="2"/>
      <c r="L134" s="2" t="s">
        <v>28</v>
      </c>
      <c r="M134" s="2" t="s">
        <v>30</v>
      </c>
      <c r="N134" s="2" t="s">
        <v>53</v>
      </c>
      <c r="O134" s="2" t="s">
        <v>0</v>
      </c>
      <c r="P134" s="2" t="s">
        <v>241</v>
      </c>
      <c r="Q134" s="2" t="s">
        <v>495</v>
      </c>
      <c r="R134" s="2" t="s">
        <v>532</v>
      </c>
      <c r="S134" s="2" t="s">
        <v>516</v>
      </c>
      <c r="T134" s="30" t="s">
        <v>517</v>
      </c>
      <c r="U134" s="2">
        <v>15</v>
      </c>
      <c r="V134" s="2" t="s">
        <v>541</v>
      </c>
      <c r="W134" s="80" t="s">
        <v>469</v>
      </c>
    </row>
    <row r="135" spans="1:23" hidden="1" x14ac:dyDescent="0.2">
      <c r="A135" s="1">
        <v>45370</v>
      </c>
      <c r="B135" s="2">
        <v>316020</v>
      </c>
      <c r="C135" s="2" t="s">
        <v>451</v>
      </c>
      <c r="D135" s="2">
        <v>24033610901244</v>
      </c>
      <c r="E135" s="2" t="s">
        <v>14</v>
      </c>
      <c r="F135" s="1">
        <v>45368</v>
      </c>
      <c r="G135" s="1">
        <v>45369.958333333336</v>
      </c>
      <c r="H135" s="24">
        <f t="shared" si="2"/>
        <v>5.3652968036596131E-3</v>
      </c>
      <c r="I135" s="24" t="s">
        <v>102</v>
      </c>
      <c r="J135" s="24" t="s">
        <v>160</v>
      </c>
      <c r="K135" s="2"/>
      <c r="L135" s="2" t="s">
        <v>28</v>
      </c>
      <c r="M135" s="2" t="s">
        <v>30</v>
      </c>
      <c r="N135" s="2" t="s">
        <v>53</v>
      </c>
      <c r="O135" s="2" t="s">
        <v>0</v>
      </c>
      <c r="P135" s="2" t="s">
        <v>241</v>
      </c>
      <c r="Q135" s="2" t="s">
        <v>494</v>
      </c>
      <c r="R135" s="2" t="s">
        <v>528</v>
      </c>
      <c r="S135" s="2" t="s">
        <v>516</v>
      </c>
      <c r="T135" s="30" t="s">
        <v>517</v>
      </c>
      <c r="U135" s="2">
        <v>16.899999999999999</v>
      </c>
      <c r="V135" s="2" t="s">
        <v>257</v>
      </c>
      <c r="W135" s="80" t="s">
        <v>469</v>
      </c>
    </row>
    <row r="136" spans="1:23" hidden="1" x14ac:dyDescent="0.2">
      <c r="A136" s="1">
        <v>45371</v>
      </c>
      <c r="B136" s="2">
        <v>132124</v>
      </c>
      <c r="C136" s="2" t="s">
        <v>452</v>
      </c>
      <c r="D136" s="2">
        <v>1024485571</v>
      </c>
      <c r="E136" s="2" t="s">
        <v>14</v>
      </c>
      <c r="F136" s="1">
        <v>32047</v>
      </c>
      <c r="G136" s="1">
        <v>45370.705555555556</v>
      </c>
      <c r="H136" s="24">
        <f t="shared" si="2"/>
        <v>36.503302891933032</v>
      </c>
      <c r="I136" s="24" t="s">
        <v>108</v>
      </c>
      <c r="J136" s="24" t="s">
        <v>160</v>
      </c>
      <c r="K136" s="2" t="s">
        <v>6</v>
      </c>
      <c r="L136" s="2" t="s">
        <v>28</v>
      </c>
      <c r="M136" s="2" t="s">
        <v>30</v>
      </c>
      <c r="N136" s="2" t="s">
        <v>52</v>
      </c>
      <c r="O136" s="2" t="s">
        <v>0</v>
      </c>
      <c r="P136" s="2" t="s">
        <v>151</v>
      </c>
      <c r="Q136" s="2" t="s">
        <v>496</v>
      </c>
      <c r="R136" s="2" t="s">
        <v>535</v>
      </c>
      <c r="S136" s="2" t="s">
        <v>516</v>
      </c>
      <c r="T136" s="30" t="s">
        <v>517</v>
      </c>
      <c r="U136" s="2">
        <v>12.4</v>
      </c>
      <c r="V136" s="2" t="s">
        <v>256</v>
      </c>
      <c r="W136" s="80" t="s">
        <v>469</v>
      </c>
    </row>
    <row r="137" spans="1:23" hidden="1" x14ac:dyDescent="0.2">
      <c r="A137" s="1">
        <v>45372</v>
      </c>
      <c r="B137" s="2">
        <v>132126</v>
      </c>
      <c r="C137" s="2" t="s">
        <v>466</v>
      </c>
      <c r="D137" s="2">
        <v>14926191</v>
      </c>
      <c r="E137" s="2" t="s">
        <v>14</v>
      </c>
      <c r="F137" s="1">
        <v>29470</v>
      </c>
      <c r="G137" s="1">
        <v>45369.895833333336</v>
      </c>
      <c r="H137" s="24">
        <f t="shared" si="2"/>
        <v>43.561358447488594</v>
      </c>
      <c r="I137" s="24" t="s">
        <v>108</v>
      </c>
      <c r="J137" s="24" t="s">
        <v>160</v>
      </c>
      <c r="K137" s="2" t="s">
        <v>13</v>
      </c>
      <c r="L137" s="2" t="s">
        <v>28</v>
      </c>
      <c r="M137" s="2" t="s">
        <v>30</v>
      </c>
      <c r="N137" s="2" t="s">
        <v>51</v>
      </c>
      <c r="O137" s="2" t="s">
        <v>0</v>
      </c>
      <c r="P137" s="2" t="s">
        <v>510</v>
      </c>
      <c r="Q137" s="2" t="s">
        <v>497</v>
      </c>
      <c r="R137" s="2" t="s">
        <v>527</v>
      </c>
      <c r="S137" s="2" t="s">
        <v>516</v>
      </c>
      <c r="T137" s="30" t="s">
        <v>517</v>
      </c>
      <c r="U137" s="2">
        <v>13.1</v>
      </c>
      <c r="V137" s="2" t="s">
        <v>416</v>
      </c>
      <c r="W137" s="80" t="s">
        <v>469</v>
      </c>
    </row>
    <row r="138" spans="1:23" hidden="1" x14ac:dyDescent="0.2">
      <c r="A138" s="1">
        <v>45371</v>
      </c>
      <c r="B138" s="2">
        <v>132135</v>
      </c>
      <c r="C138" s="2" t="s">
        <v>453</v>
      </c>
      <c r="D138" s="2">
        <v>16254528</v>
      </c>
      <c r="E138" s="2" t="s">
        <v>18</v>
      </c>
      <c r="F138" s="1">
        <v>20840</v>
      </c>
      <c r="G138" s="1">
        <v>45370.702777777777</v>
      </c>
      <c r="H138" s="24">
        <f t="shared" si="2"/>
        <v>67.207404870624046</v>
      </c>
      <c r="I138" s="24" t="s">
        <v>165</v>
      </c>
      <c r="J138" s="24" t="s">
        <v>160</v>
      </c>
      <c r="K138" s="2"/>
      <c r="L138" s="2" t="s">
        <v>28</v>
      </c>
      <c r="M138" s="2" t="s">
        <v>30</v>
      </c>
      <c r="N138" s="2" t="s">
        <v>52</v>
      </c>
      <c r="O138" s="2" t="s">
        <v>0</v>
      </c>
      <c r="P138" s="2" t="s">
        <v>142</v>
      </c>
      <c r="Q138" s="2" t="s">
        <v>498</v>
      </c>
      <c r="R138" s="2" t="s">
        <v>534</v>
      </c>
      <c r="S138" s="2" t="s">
        <v>516</v>
      </c>
      <c r="T138" s="30" t="s">
        <v>517</v>
      </c>
      <c r="U138" s="2">
        <v>14.9</v>
      </c>
      <c r="V138" s="2" t="s">
        <v>418</v>
      </c>
      <c r="W138" s="80" t="s">
        <v>469</v>
      </c>
    </row>
    <row r="139" spans="1:23" hidden="1" x14ac:dyDescent="0.2">
      <c r="A139" s="1">
        <v>45372</v>
      </c>
      <c r="B139" s="2">
        <v>132153</v>
      </c>
      <c r="C139" s="2" t="s">
        <v>454</v>
      </c>
      <c r="D139" s="2">
        <v>41510680</v>
      </c>
      <c r="E139" s="2" t="s">
        <v>14</v>
      </c>
      <c r="F139" s="1">
        <v>18109</v>
      </c>
      <c r="G139" s="1">
        <v>45367.79583333333</v>
      </c>
      <c r="H139" s="24">
        <f t="shared" si="2"/>
        <v>74.681632420091319</v>
      </c>
      <c r="I139" s="24" t="s">
        <v>165</v>
      </c>
      <c r="J139" s="24" t="s">
        <v>161</v>
      </c>
      <c r="K139" s="2"/>
      <c r="L139" s="2" t="s">
        <v>28</v>
      </c>
      <c r="M139" s="2" t="s">
        <v>30</v>
      </c>
      <c r="N139" s="2" t="s">
        <v>52</v>
      </c>
      <c r="O139" s="2" t="s">
        <v>0</v>
      </c>
      <c r="P139" s="2" t="s">
        <v>341</v>
      </c>
      <c r="Q139" s="2" t="s">
        <v>499</v>
      </c>
      <c r="R139" s="2" t="s">
        <v>206</v>
      </c>
      <c r="S139" s="2" t="s">
        <v>516</v>
      </c>
      <c r="T139" s="30" t="s">
        <v>517</v>
      </c>
      <c r="U139" s="2">
        <v>14.3</v>
      </c>
      <c r="V139" s="2" t="s">
        <v>420</v>
      </c>
      <c r="W139" s="80" t="s">
        <v>469</v>
      </c>
    </row>
    <row r="140" spans="1:23" hidden="1" x14ac:dyDescent="0.2">
      <c r="A140" s="1">
        <v>45372</v>
      </c>
      <c r="B140" s="2">
        <v>132154</v>
      </c>
      <c r="C140" s="2" t="s">
        <v>455</v>
      </c>
      <c r="D140" s="2">
        <v>1023941212</v>
      </c>
      <c r="E140" s="2" t="s">
        <v>14</v>
      </c>
      <c r="F140" s="1">
        <v>34790</v>
      </c>
      <c r="G140" s="1">
        <v>45371.550694444442</v>
      </c>
      <c r="H140" s="24">
        <f t="shared" si="2"/>
        <v>28.990549847792991</v>
      </c>
      <c r="I140" s="24" t="s">
        <v>108</v>
      </c>
      <c r="J140" s="24" t="s">
        <v>161</v>
      </c>
      <c r="K140" s="2" t="s">
        <v>6</v>
      </c>
      <c r="L140" s="2" t="s">
        <v>28</v>
      </c>
      <c r="M140" s="2" t="s">
        <v>30</v>
      </c>
      <c r="N140" s="2" t="s">
        <v>51</v>
      </c>
      <c r="O140" s="2" t="s">
        <v>0</v>
      </c>
      <c r="P140" s="2" t="s">
        <v>117</v>
      </c>
      <c r="Q140" s="2" t="s">
        <v>500</v>
      </c>
      <c r="R140" s="2" t="s">
        <v>533</v>
      </c>
      <c r="S140" s="2" t="s">
        <v>516</v>
      </c>
      <c r="T140" s="30" t="s">
        <v>517</v>
      </c>
      <c r="U140" s="2">
        <v>14.7</v>
      </c>
      <c r="V140" s="2" t="s">
        <v>256</v>
      </c>
      <c r="W140" s="80" t="s">
        <v>469</v>
      </c>
    </row>
    <row r="141" spans="1:23" hidden="1" x14ac:dyDescent="0.2">
      <c r="A141" s="1">
        <v>45372</v>
      </c>
      <c r="B141" s="2">
        <v>132158</v>
      </c>
      <c r="C141" s="2" t="s">
        <v>456</v>
      </c>
      <c r="D141" s="2">
        <v>52375720</v>
      </c>
      <c r="E141" s="2" t="s">
        <v>14</v>
      </c>
      <c r="F141" s="1">
        <v>25002</v>
      </c>
      <c r="G141" s="1">
        <v>45370</v>
      </c>
      <c r="H141" s="24">
        <f t="shared" si="2"/>
        <v>55.802739726027397</v>
      </c>
      <c r="I141" s="24" t="s">
        <v>108</v>
      </c>
      <c r="J141" s="24" t="s">
        <v>161</v>
      </c>
      <c r="K141" s="2"/>
      <c r="L141" s="2" t="s">
        <v>28</v>
      </c>
      <c r="M141" s="2" t="s">
        <v>30</v>
      </c>
      <c r="N141" s="2" t="s">
        <v>52</v>
      </c>
      <c r="O141" s="2" t="s">
        <v>0</v>
      </c>
      <c r="P141" s="2" t="s">
        <v>151</v>
      </c>
      <c r="Q141" s="2" t="s">
        <v>501</v>
      </c>
      <c r="R141" s="2" t="s">
        <v>206</v>
      </c>
      <c r="S141" s="2" t="s">
        <v>516</v>
      </c>
      <c r="T141" s="30" t="s">
        <v>517</v>
      </c>
      <c r="U141" s="2">
        <v>14.3</v>
      </c>
      <c r="V141" s="2" t="s">
        <v>254</v>
      </c>
      <c r="W141" s="80" t="s">
        <v>469</v>
      </c>
    </row>
    <row r="142" spans="1:23" hidden="1" x14ac:dyDescent="0.2">
      <c r="A142" s="1">
        <v>45373</v>
      </c>
      <c r="B142" s="2">
        <v>132163</v>
      </c>
      <c r="C142" s="2" t="s">
        <v>457</v>
      </c>
      <c r="D142" s="2">
        <v>9321700</v>
      </c>
      <c r="E142" s="2" t="s">
        <v>14</v>
      </c>
      <c r="F142" s="1">
        <v>19928</v>
      </c>
      <c r="G142" s="1">
        <v>45372.529861111114</v>
      </c>
      <c r="H142" s="24">
        <f t="shared" si="2"/>
        <v>69.711040715372917</v>
      </c>
      <c r="I142" s="24" t="s">
        <v>165</v>
      </c>
      <c r="J142" s="24" t="s">
        <v>160</v>
      </c>
      <c r="K142" s="2"/>
      <c r="L142" s="2" t="s">
        <v>28</v>
      </c>
      <c r="M142" s="2" t="s">
        <v>30</v>
      </c>
      <c r="N142" s="2" t="s">
        <v>51</v>
      </c>
      <c r="O142" s="2" t="s">
        <v>0</v>
      </c>
      <c r="P142" s="2" t="s">
        <v>510</v>
      </c>
      <c r="Q142" s="2" t="s">
        <v>502</v>
      </c>
      <c r="R142" s="2" t="s">
        <v>528</v>
      </c>
      <c r="S142" s="2" t="s">
        <v>516</v>
      </c>
      <c r="T142" s="30" t="s">
        <v>517</v>
      </c>
      <c r="U142" s="2">
        <v>16.899999999999999</v>
      </c>
      <c r="V142" s="2" t="s">
        <v>257</v>
      </c>
      <c r="W142" s="80" t="s">
        <v>469</v>
      </c>
    </row>
    <row r="143" spans="1:23" hidden="1" x14ac:dyDescent="0.2">
      <c r="A143" s="1">
        <v>45373</v>
      </c>
      <c r="B143" s="2">
        <v>316031</v>
      </c>
      <c r="C143" s="2" t="s">
        <v>458</v>
      </c>
      <c r="D143" s="2">
        <v>64869365</v>
      </c>
      <c r="E143" s="2" t="s">
        <v>14</v>
      </c>
      <c r="F143" s="1">
        <v>28329</v>
      </c>
      <c r="G143" s="1">
        <v>45371.881944444445</v>
      </c>
      <c r="H143" s="24">
        <f t="shared" si="2"/>
        <v>46.692827245053273</v>
      </c>
      <c r="I143" s="24" t="s">
        <v>108</v>
      </c>
      <c r="J143" s="24" t="s">
        <v>161</v>
      </c>
      <c r="K143" s="2" t="s">
        <v>11</v>
      </c>
      <c r="L143" s="2" t="s">
        <v>28</v>
      </c>
      <c r="M143" s="2" t="s">
        <v>30</v>
      </c>
      <c r="N143" s="2" t="s">
        <v>52</v>
      </c>
      <c r="O143" s="2" t="s">
        <v>0</v>
      </c>
      <c r="P143" s="2" t="s">
        <v>117</v>
      </c>
      <c r="Q143" s="2" t="s">
        <v>511</v>
      </c>
      <c r="R143" s="2" t="s">
        <v>206</v>
      </c>
      <c r="S143" s="2" t="s">
        <v>516</v>
      </c>
      <c r="T143" s="30" t="s">
        <v>517</v>
      </c>
      <c r="U143" s="2">
        <v>14.3</v>
      </c>
      <c r="V143" s="2" t="s">
        <v>254</v>
      </c>
      <c r="W143" s="80" t="s">
        <v>469</v>
      </c>
    </row>
    <row r="144" spans="1:23" hidden="1" x14ac:dyDescent="0.2">
      <c r="A144" s="1">
        <v>45377</v>
      </c>
      <c r="B144" s="2">
        <v>316055</v>
      </c>
      <c r="C144" s="2" t="s">
        <v>459</v>
      </c>
      <c r="D144" s="2">
        <v>80499984</v>
      </c>
      <c r="E144" s="2" t="s">
        <v>18</v>
      </c>
      <c r="F144" s="1">
        <v>25890</v>
      </c>
      <c r="G144" s="1">
        <v>45364</v>
      </c>
      <c r="H144" s="24">
        <f t="shared" si="2"/>
        <v>53.353424657534248</v>
      </c>
      <c r="I144" s="24" t="s">
        <v>108</v>
      </c>
      <c r="J144" s="24" t="s">
        <v>161</v>
      </c>
      <c r="K144" s="2"/>
      <c r="L144" s="2" t="s">
        <v>28</v>
      </c>
      <c r="M144" s="2" t="s">
        <v>315</v>
      </c>
      <c r="N144" s="2" t="s">
        <v>52</v>
      </c>
      <c r="O144" s="2" t="s">
        <v>0</v>
      </c>
      <c r="P144" s="2" t="s">
        <v>510</v>
      </c>
      <c r="Q144" s="2" t="s">
        <v>503</v>
      </c>
      <c r="R144" s="2" t="s">
        <v>206</v>
      </c>
      <c r="S144" s="2" t="s">
        <v>516</v>
      </c>
      <c r="T144" s="30" t="s">
        <v>517</v>
      </c>
      <c r="U144" s="2">
        <v>14.3</v>
      </c>
      <c r="V144" s="2" t="s">
        <v>418</v>
      </c>
      <c r="W144" s="80" t="s">
        <v>469</v>
      </c>
    </row>
    <row r="145" spans="1:23" hidden="1" x14ac:dyDescent="0.2">
      <c r="A145" s="1">
        <v>45377</v>
      </c>
      <c r="B145" s="2">
        <v>316057</v>
      </c>
      <c r="C145" s="2" t="s">
        <v>460</v>
      </c>
      <c r="D145" s="2">
        <v>79374800</v>
      </c>
      <c r="E145" s="2" t="s">
        <v>18</v>
      </c>
      <c r="F145" s="1">
        <v>23839</v>
      </c>
      <c r="G145" s="1">
        <v>45374.3125</v>
      </c>
      <c r="H145" s="24">
        <f t="shared" si="2"/>
        <v>59.000856164383563</v>
      </c>
      <c r="I145" s="24" t="s">
        <v>108</v>
      </c>
      <c r="J145" s="24" t="s">
        <v>160</v>
      </c>
      <c r="K145" s="2"/>
      <c r="L145" s="2" t="s">
        <v>28</v>
      </c>
      <c r="M145" s="2" t="s">
        <v>30</v>
      </c>
      <c r="N145" s="2" t="s">
        <v>52</v>
      </c>
      <c r="O145" s="2" t="s">
        <v>0</v>
      </c>
      <c r="P145" s="2" t="s">
        <v>131</v>
      </c>
      <c r="Q145" s="2" t="s">
        <v>504</v>
      </c>
      <c r="R145" s="2" t="s">
        <v>225</v>
      </c>
      <c r="S145" s="2" t="s">
        <v>516</v>
      </c>
      <c r="T145" s="30" t="s">
        <v>517</v>
      </c>
      <c r="U145" s="2">
        <v>15.2</v>
      </c>
      <c r="V145" s="2" t="s">
        <v>418</v>
      </c>
      <c r="W145" s="80" t="s">
        <v>469</v>
      </c>
    </row>
    <row r="146" spans="1:23" hidden="1" x14ac:dyDescent="0.2">
      <c r="A146" s="1">
        <v>45377</v>
      </c>
      <c r="B146" s="2">
        <v>316059</v>
      </c>
      <c r="C146" s="2" t="s">
        <v>461</v>
      </c>
      <c r="D146" s="2">
        <v>24034210886695</v>
      </c>
      <c r="E146" s="2" t="s">
        <v>14</v>
      </c>
      <c r="F146" s="1">
        <v>45356</v>
      </c>
      <c r="G146" s="1">
        <v>45374</v>
      </c>
      <c r="H146" s="24">
        <f t="shared" si="2"/>
        <v>4.9315068493150684E-2</v>
      </c>
      <c r="I146" s="24" t="s">
        <v>102</v>
      </c>
      <c r="J146" s="24" t="s">
        <v>160</v>
      </c>
      <c r="K146" s="2"/>
      <c r="L146" s="2" t="s">
        <v>28</v>
      </c>
      <c r="M146" s="2" t="s">
        <v>30</v>
      </c>
      <c r="N146" s="2" t="s">
        <v>53</v>
      </c>
      <c r="O146" s="2" t="s">
        <v>0</v>
      </c>
      <c r="P146" s="2" t="s">
        <v>241</v>
      </c>
      <c r="Q146" s="2" t="s">
        <v>505</v>
      </c>
      <c r="R146" s="2" t="s">
        <v>532</v>
      </c>
      <c r="S146" s="2" t="s">
        <v>516</v>
      </c>
      <c r="T146" s="30" t="s">
        <v>517</v>
      </c>
      <c r="U146" s="2">
        <v>15</v>
      </c>
      <c r="V146" s="2" t="s">
        <v>541</v>
      </c>
      <c r="W146" s="80" t="s">
        <v>469</v>
      </c>
    </row>
    <row r="147" spans="1:23" hidden="1" x14ac:dyDescent="0.2">
      <c r="A147" s="1">
        <v>45377</v>
      </c>
      <c r="B147" s="2">
        <v>132196</v>
      </c>
      <c r="C147" s="2" t="s">
        <v>462</v>
      </c>
      <c r="D147" s="2">
        <v>52035467</v>
      </c>
      <c r="E147" s="2" t="s">
        <v>14</v>
      </c>
      <c r="F147" s="1">
        <v>33988</v>
      </c>
      <c r="G147" s="1">
        <v>45374</v>
      </c>
      <c r="H147" s="24">
        <f t="shared" si="2"/>
        <v>31.194520547945206</v>
      </c>
      <c r="I147" s="24" t="s">
        <v>108</v>
      </c>
      <c r="J147" s="24" t="s">
        <v>160</v>
      </c>
      <c r="K147" s="2"/>
      <c r="L147" s="2" t="s">
        <v>28</v>
      </c>
      <c r="M147" s="2" t="s">
        <v>30</v>
      </c>
      <c r="N147" s="2" t="s">
        <v>52</v>
      </c>
      <c r="O147" s="2" t="s">
        <v>0</v>
      </c>
      <c r="P147" s="2" t="s">
        <v>131</v>
      </c>
      <c r="Q147" s="2" t="s">
        <v>506</v>
      </c>
      <c r="R147" s="2" t="s">
        <v>539</v>
      </c>
      <c r="S147" s="2" t="s">
        <v>516</v>
      </c>
      <c r="T147" s="30" t="s">
        <v>517</v>
      </c>
      <c r="U147" s="2">
        <v>8</v>
      </c>
      <c r="V147" s="2" t="s">
        <v>542</v>
      </c>
      <c r="W147" s="80" t="s">
        <v>469</v>
      </c>
    </row>
    <row r="148" spans="1:23" hidden="1" x14ac:dyDescent="0.2">
      <c r="A148" s="1">
        <v>45377</v>
      </c>
      <c r="B148" s="2">
        <v>316063</v>
      </c>
      <c r="C148" s="2" t="s">
        <v>463</v>
      </c>
      <c r="D148" s="2">
        <v>1106739133</v>
      </c>
      <c r="E148" s="2" t="s">
        <v>18</v>
      </c>
      <c r="F148" s="1">
        <v>26543</v>
      </c>
      <c r="G148" s="1">
        <v>45369</v>
      </c>
      <c r="H148" s="24">
        <f t="shared" si="2"/>
        <v>51.578082191780823</v>
      </c>
      <c r="I148" s="24" t="s">
        <v>108</v>
      </c>
      <c r="J148" s="24" t="s">
        <v>161</v>
      </c>
      <c r="K148" s="2"/>
      <c r="L148" s="2" t="s">
        <v>28</v>
      </c>
      <c r="M148" s="2" t="s">
        <v>30</v>
      </c>
      <c r="N148" s="2" t="s">
        <v>52</v>
      </c>
      <c r="O148" s="2" t="s">
        <v>0</v>
      </c>
      <c r="P148" s="2" t="s">
        <v>513</v>
      </c>
      <c r="Q148" s="2" t="s">
        <v>507</v>
      </c>
      <c r="R148" s="2" t="s">
        <v>206</v>
      </c>
      <c r="S148" s="2" t="s">
        <v>516</v>
      </c>
      <c r="T148" s="30" t="s">
        <v>517</v>
      </c>
      <c r="U148" s="2">
        <v>14.3</v>
      </c>
      <c r="V148" s="2" t="s">
        <v>541</v>
      </c>
      <c r="W148" s="80" t="s">
        <v>469</v>
      </c>
    </row>
    <row r="149" spans="1:23" hidden="1" x14ac:dyDescent="0.2">
      <c r="A149" s="1">
        <v>45377</v>
      </c>
      <c r="B149" s="2">
        <v>316064</v>
      </c>
      <c r="C149" s="2" t="s">
        <v>464</v>
      </c>
      <c r="D149" s="2">
        <v>13582001</v>
      </c>
      <c r="E149" s="2" t="s">
        <v>14</v>
      </c>
      <c r="F149" s="1">
        <v>28791</v>
      </c>
      <c r="G149" s="1">
        <v>45374</v>
      </c>
      <c r="H149" s="24">
        <f t="shared" si="2"/>
        <v>45.43287671232877</v>
      </c>
      <c r="I149" s="24" t="s">
        <v>108</v>
      </c>
      <c r="J149" s="24" t="s">
        <v>161</v>
      </c>
      <c r="K149" s="2" t="s">
        <v>11</v>
      </c>
      <c r="L149" s="2" t="s">
        <v>28</v>
      </c>
      <c r="M149" s="2" t="s">
        <v>30</v>
      </c>
      <c r="N149" s="2" t="s">
        <v>52</v>
      </c>
      <c r="O149" s="2" t="s">
        <v>0</v>
      </c>
      <c r="P149" s="2" t="s">
        <v>510</v>
      </c>
      <c r="Q149" s="2" t="s">
        <v>508</v>
      </c>
      <c r="R149" s="2" t="s">
        <v>206</v>
      </c>
      <c r="S149" s="2" t="s">
        <v>516</v>
      </c>
      <c r="T149" s="30" t="s">
        <v>517</v>
      </c>
      <c r="U149" s="2">
        <v>14.3</v>
      </c>
      <c r="V149" s="2" t="s">
        <v>416</v>
      </c>
      <c r="W149" s="80" t="s">
        <v>469</v>
      </c>
    </row>
    <row r="150" spans="1:23" hidden="1" x14ac:dyDescent="0.2">
      <c r="A150" s="1">
        <v>45378</v>
      </c>
      <c r="B150" s="2">
        <v>132210</v>
      </c>
      <c r="C150" s="2" t="s">
        <v>467</v>
      </c>
      <c r="D150" s="2">
        <v>8597667</v>
      </c>
      <c r="E150" s="2" t="s">
        <v>14</v>
      </c>
      <c r="F150" s="1">
        <v>23816</v>
      </c>
      <c r="G150" s="1">
        <v>45378.326388888891</v>
      </c>
      <c r="H150" s="24">
        <f>(G150-F150)/365</f>
        <v>59.074866818873673</v>
      </c>
      <c r="I150" s="24" t="s">
        <v>108</v>
      </c>
      <c r="J150" s="24" t="s">
        <v>160</v>
      </c>
      <c r="K150" s="2" t="s">
        <v>8</v>
      </c>
      <c r="L150" s="2" t="s">
        <v>28</v>
      </c>
      <c r="M150" s="2" t="s">
        <v>30</v>
      </c>
      <c r="N150" s="2" t="s">
        <v>51</v>
      </c>
      <c r="O150" s="2" t="s">
        <v>0</v>
      </c>
      <c r="P150" s="2" t="s">
        <v>117</v>
      </c>
      <c r="Q150" s="2" t="s">
        <v>509</v>
      </c>
      <c r="R150" s="2" t="s">
        <v>537</v>
      </c>
      <c r="S150" s="2" t="s">
        <v>516</v>
      </c>
      <c r="T150" s="30" t="s">
        <v>517</v>
      </c>
      <c r="U150" s="2">
        <v>13.8</v>
      </c>
      <c r="V150" s="2" t="s">
        <v>257</v>
      </c>
      <c r="W150" s="80" t="s">
        <v>469</v>
      </c>
    </row>
    <row r="151" spans="1:23" hidden="1" x14ac:dyDescent="0.2">
      <c r="A151" s="1">
        <v>45383</v>
      </c>
      <c r="B151" s="2">
        <v>316107</v>
      </c>
      <c r="C151" s="2" t="s">
        <v>583</v>
      </c>
      <c r="D151" s="2">
        <v>41467533</v>
      </c>
      <c r="E151" s="2" t="s">
        <v>14</v>
      </c>
      <c r="F151" s="1">
        <v>17791</v>
      </c>
      <c r="G151" s="1">
        <v>45379</v>
      </c>
      <c r="H151" s="24">
        <f t="shared" ref="H151:H208" si="3">(G151-F151)/365</f>
        <v>75.583561643835623</v>
      </c>
      <c r="I151" s="24" t="s">
        <v>165</v>
      </c>
      <c r="J151" s="24" t="s">
        <v>160</v>
      </c>
      <c r="K151" s="77"/>
      <c r="L151" s="2" t="s">
        <v>28</v>
      </c>
      <c r="M151" s="2" t="s">
        <v>30</v>
      </c>
      <c r="N151" s="2" t="s">
        <v>52</v>
      </c>
      <c r="O151" s="2" t="s">
        <v>0</v>
      </c>
      <c r="P151" s="2" t="s">
        <v>333</v>
      </c>
      <c r="Q151" s="2" t="s">
        <v>585</v>
      </c>
      <c r="R151" s="2" t="s">
        <v>206</v>
      </c>
      <c r="S151" s="2" t="s">
        <v>516</v>
      </c>
      <c r="T151" s="30" t="s">
        <v>517</v>
      </c>
      <c r="U151" s="2"/>
      <c r="V151" s="2"/>
      <c r="W151" s="80" t="s">
        <v>584</v>
      </c>
    </row>
    <row r="152" spans="1:23" hidden="1" x14ac:dyDescent="0.2">
      <c r="A152" s="1">
        <v>45383</v>
      </c>
      <c r="B152" s="2">
        <v>316108</v>
      </c>
      <c r="C152" s="2" t="s">
        <v>543</v>
      </c>
      <c r="D152" s="2">
        <v>19107294</v>
      </c>
      <c r="E152" s="2" t="s">
        <v>18</v>
      </c>
      <c r="F152" s="1">
        <v>17211</v>
      </c>
      <c r="G152" s="1">
        <v>45376</v>
      </c>
      <c r="H152" s="24">
        <f t="shared" si="3"/>
        <v>77.164383561643831</v>
      </c>
      <c r="I152" s="24" t="s">
        <v>165</v>
      </c>
      <c r="J152" s="24" t="s">
        <v>160</v>
      </c>
      <c r="K152" s="2"/>
      <c r="L152" s="2" t="s">
        <v>28</v>
      </c>
      <c r="M152" s="2" t="s">
        <v>30</v>
      </c>
      <c r="N152" s="2" t="s">
        <v>52</v>
      </c>
      <c r="O152" s="2" t="s">
        <v>0</v>
      </c>
      <c r="P152" s="2" t="s">
        <v>239</v>
      </c>
      <c r="Q152" s="2" t="s">
        <v>586</v>
      </c>
      <c r="R152" s="2" t="s">
        <v>206</v>
      </c>
      <c r="S152" s="2" t="s">
        <v>516</v>
      </c>
      <c r="T152" s="30" t="s">
        <v>517</v>
      </c>
      <c r="U152" s="2"/>
      <c r="V152" s="2"/>
      <c r="W152" s="80" t="s">
        <v>584</v>
      </c>
    </row>
    <row r="153" spans="1:23" hidden="1" x14ac:dyDescent="0.2">
      <c r="A153" s="1">
        <v>45385</v>
      </c>
      <c r="B153" s="2">
        <v>132266</v>
      </c>
      <c r="C153" s="2" t="s">
        <v>544</v>
      </c>
      <c r="D153" s="2">
        <v>6770020</v>
      </c>
      <c r="E153" s="2" t="s">
        <v>18</v>
      </c>
      <c r="F153" s="1">
        <v>29227</v>
      </c>
      <c r="G153" s="1">
        <v>45385.4375</v>
      </c>
      <c r="H153" s="24">
        <f t="shared" si="3"/>
        <v>44.269691780821915</v>
      </c>
      <c r="I153" s="24" t="s">
        <v>108</v>
      </c>
      <c r="J153" s="24" t="s">
        <v>160</v>
      </c>
      <c r="K153" s="2"/>
      <c r="L153" s="2" t="s">
        <v>28</v>
      </c>
      <c r="M153" s="2" t="s">
        <v>30</v>
      </c>
      <c r="N153" s="2" t="s">
        <v>51</v>
      </c>
      <c r="O153" s="2" t="s">
        <v>0</v>
      </c>
      <c r="P153" s="2" t="s">
        <v>162</v>
      </c>
      <c r="Q153" s="2" t="s">
        <v>587</v>
      </c>
      <c r="R153" s="2" t="s">
        <v>587</v>
      </c>
      <c r="S153" s="2" t="s">
        <v>516</v>
      </c>
      <c r="T153" s="30" t="s">
        <v>517</v>
      </c>
      <c r="U153" s="2"/>
      <c r="V153" s="2"/>
      <c r="W153" s="80" t="s">
        <v>584</v>
      </c>
    </row>
    <row r="154" spans="1:23" hidden="1" x14ac:dyDescent="0.2">
      <c r="A154" s="1">
        <v>45385</v>
      </c>
      <c r="B154" s="2">
        <v>316123</v>
      </c>
      <c r="C154" s="2" t="s">
        <v>545</v>
      </c>
      <c r="D154" s="2">
        <v>79480530</v>
      </c>
      <c r="E154" s="2" t="s">
        <v>18</v>
      </c>
      <c r="F154" s="1">
        <v>24799</v>
      </c>
      <c r="G154" s="1">
        <v>45381.854166666664</v>
      </c>
      <c r="H154" s="24">
        <f t="shared" si="3"/>
        <v>56.391381278538809</v>
      </c>
      <c r="I154" s="24" t="s">
        <v>108</v>
      </c>
      <c r="J154" s="24" t="s">
        <v>202</v>
      </c>
      <c r="K154" s="2" t="s">
        <v>8</v>
      </c>
      <c r="L154" s="2" t="s">
        <v>28</v>
      </c>
      <c r="M154" s="2" t="s">
        <v>30</v>
      </c>
      <c r="N154" s="2" t="s">
        <v>52</v>
      </c>
      <c r="O154" s="2" t="s">
        <v>0</v>
      </c>
      <c r="P154" s="2" t="s">
        <v>241</v>
      </c>
      <c r="Q154" s="2" t="s">
        <v>588</v>
      </c>
      <c r="R154" s="2" t="s">
        <v>206</v>
      </c>
      <c r="S154" s="2" t="s">
        <v>516</v>
      </c>
      <c r="T154" s="30" t="s">
        <v>517</v>
      </c>
      <c r="U154" s="2"/>
      <c r="V154" s="2"/>
      <c r="W154" s="80" t="s">
        <v>584</v>
      </c>
    </row>
    <row r="155" spans="1:23" hidden="1" x14ac:dyDescent="0.2">
      <c r="A155" s="1">
        <v>45385</v>
      </c>
      <c r="B155" s="2">
        <v>132263</v>
      </c>
      <c r="C155" s="2" t="s">
        <v>546</v>
      </c>
      <c r="D155" s="2">
        <v>1015489618</v>
      </c>
      <c r="E155" s="2" t="s">
        <v>18</v>
      </c>
      <c r="F155" s="1">
        <v>45234</v>
      </c>
      <c r="G155" s="1">
        <v>45384.647916666669</v>
      </c>
      <c r="H155" s="24">
        <f t="shared" si="3"/>
        <v>0.41273401826484551</v>
      </c>
      <c r="I155" s="24" t="s">
        <v>102</v>
      </c>
      <c r="J155" s="24" t="s">
        <v>160</v>
      </c>
      <c r="K155" s="2"/>
      <c r="L155" s="2" t="s">
        <v>28</v>
      </c>
      <c r="M155" s="2" t="s">
        <v>30</v>
      </c>
      <c r="N155" s="2" t="s">
        <v>53</v>
      </c>
      <c r="O155" s="2" t="s">
        <v>0</v>
      </c>
      <c r="P155" s="2" t="s">
        <v>341</v>
      </c>
      <c r="Q155" s="2" t="s">
        <v>589</v>
      </c>
      <c r="R155" s="2" t="s">
        <v>590</v>
      </c>
      <c r="S155" s="2" t="s">
        <v>516</v>
      </c>
      <c r="T155" s="30" t="s">
        <v>517</v>
      </c>
      <c r="U155" s="2"/>
      <c r="V155" s="2"/>
      <c r="W155" s="80" t="s">
        <v>584</v>
      </c>
    </row>
    <row r="156" spans="1:23" hidden="1" x14ac:dyDescent="0.2">
      <c r="A156" s="1">
        <v>45385</v>
      </c>
      <c r="B156" s="2">
        <v>132261</v>
      </c>
      <c r="C156" s="2" t="s">
        <v>547</v>
      </c>
      <c r="D156" s="2">
        <v>1078694944</v>
      </c>
      <c r="E156" s="2" t="s">
        <v>14</v>
      </c>
      <c r="F156" s="1">
        <v>45173</v>
      </c>
      <c r="G156" s="1">
        <v>45385</v>
      </c>
      <c r="H156" s="24">
        <f>(G156-F156)/365</f>
        <v>0.58082191780821912</v>
      </c>
      <c r="I156" s="24" t="s">
        <v>102</v>
      </c>
      <c r="J156" s="24" t="s">
        <v>160</v>
      </c>
      <c r="K156" s="2"/>
      <c r="L156" s="2" t="s">
        <v>28</v>
      </c>
      <c r="M156" s="2" t="s">
        <v>316</v>
      </c>
      <c r="N156" s="2" t="s">
        <v>93</v>
      </c>
      <c r="O156" s="2" t="s">
        <v>0</v>
      </c>
      <c r="P156" s="2" t="s">
        <v>117</v>
      </c>
      <c r="Q156" s="2" t="s">
        <v>591</v>
      </c>
      <c r="R156" s="2" t="s">
        <v>206</v>
      </c>
      <c r="S156" s="2" t="s">
        <v>516</v>
      </c>
      <c r="T156" s="30" t="s">
        <v>517</v>
      </c>
      <c r="U156" s="2"/>
      <c r="V156" s="2"/>
      <c r="W156" s="80" t="s">
        <v>584</v>
      </c>
    </row>
    <row r="157" spans="1:23" hidden="1" x14ac:dyDescent="0.2">
      <c r="A157" s="1">
        <v>45386</v>
      </c>
      <c r="B157" s="2">
        <v>132279</v>
      </c>
      <c r="C157" s="2" t="s">
        <v>548</v>
      </c>
      <c r="D157" s="2">
        <v>25008122</v>
      </c>
      <c r="E157" s="2" t="s">
        <v>18</v>
      </c>
      <c r="F157" s="1">
        <v>33616</v>
      </c>
      <c r="G157" s="1">
        <v>45290</v>
      </c>
      <c r="H157" s="24">
        <f t="shared" si="3"/>
        <v>31.983561643835618</v>
      </c>
      <c r="I157" s="24" t="s">
        <v>108</v>
      </c>
      <c r="J157" s="24" t="s">
        <v>202</v>
      </c>
      <c r="K157" s="2"/>
      <c r="L157" s="2" t="s">
        <v>28</v>
      </c>
      <c r="M157" s="2" t="s">
        <v>30</v>
      </c>
      <c r="N157" s="2" t="s">
        <v>52</v>
      </c>
      <c r="O157" s="2" t="s">
        <v>0</v>
      </c>
      <c r="P157" s="2" t="s">
        <v>142</v>
      </c>
      <c r="Q157" s="2" t="s">
        <v>592</v>
      </c>
      <c r="R157" s="2" t="s">
        <v>206</v>
      </c>
      <c r="S157" s="2" t="s">
        <v>516</v>
      </c>
      <c r="T157" s="30" t="s">
        <v>517</v>
      </c>
      <c r="U157" s="2"/>
      <c r="V157" s="2"/>
      <c r="W157" s="80" t="s">
        <v>584</v>
      </c>
    </row>
    <row r="158" spans="1:23" hidden="1" x14ac:dyDescent="0.2">
      <c r="A158" s="1">
        <v>45386</v>
      </c>
      <c r="B158" s="2">
        <v>132276</v>
      </c>
      <c r="C158" s="2" t="s">
        <v>549</v>
      </c>
      <c r="D158" s="2">
        <v>13876080</v>
      </c>
      <c r="E158" s="2" t="s">
        <v>18</v>
      </c>
      <c r="F158" s="1">
        <v>17961</v>
      </c>
      <c r="G158" s="1">
        <v>45385.572916666664</v>
      </c>
      <c r="H158" s="24">
        <f t="shared" si="3"/>
        <v>75.135816210045661</v>
      </c>
      <c r="I158" s="24" t="s">
        <v>165</v>
      </c>
      <c r="J158" s="24" t="s">
        <v>160</v>
      </c>
      <c r="K158" s="2" t="s">
        <v>9</v>
      </c>
      <c r="L158" s="2" t="s">
        <v>28</v>
      </c>
      <c r="M158" s="2" t="s">
        <v>30</v>
      </c>
      <c r="N158" s="2" t="s">
        <v>52</v>
      </c>
      <c r="O158" s="2" t="s">
        <v>0</v>
      </c>
      <c r="P158" s="2" t="s">
        <v>110</v>
      </c>
      <c r="Q158" s="2" t="s">
        <v>593</v>
      </c>
      <c r="R158" s="78" t="s">
        <v>594</v>
      </c>
      <c r="S158" s="2" t="s">
        <v>516</v>
      </c>
      <c r="T158" s="30" t="s">
        <v>517</v>
      </c>
      <c r="U158" s="2"/>
      <c r="V158" s="2"/>
      <c r="W158" s="80" t="s">
        <v>584</v>
      </c>
    </row>
    <row r="159" spans="1:23" hidden="1" x14ac:dyDescent="0.2">
      <c r="A159" s="1">
        <v>45387</v>
      </c>
      <c r="B159" s="2">
        <v>316133</v>
      </c>
      <c r="C159" s="2" t="s">
        <v>550</v>
      </c>
      <c r="D159" s="2"/>
      <c r="E159" s="2" t="s">
        <v>18</v>
      </c>
      <c r="F159" s="1">
        <v>45384</v>
      </c>
      <c r="G159" s="1">
        <v>45384.972222222219</v>
      </c>
      <c r="H159" s="24">
        <f t="shared" si="3"/>
        <v>2.6636225266273655E-3</v>
      </c>
      <c r="I159" s="24" t="s">
        <v>102</v>
      </c>
      <c r="J159" s="24" t="s">
        <v>160</v>
      </c>
      <c r="K159" s="2"/>
      <c r="L159" s="2" t="s">
        <v>28</v>
      </c>
      <c r="M159" s="2" t="s">
        <v>30</v>
      </c>
      <c r="N159" s="2" t="s">
        <v>53</v>
      </c>
      <c r="O159" s="2" t="s">
        <v>0</v>
      </c>
      <c r="P159" s="2" t="s">
        <v>162</v>
      </c>
      <c r="Q159" s="2" t="s">
        <v>595</v>
      </c>
      <c r="R159" s="2" t="s">
        <v>596</v>
      </c>
      <c r="S159" s="2" t="s">
        <v>516</v>
      </c>
      <c r="T159" s="30" t="s">
        <v>517</v>
      </c>
      <c r="U159" s="2"/>
      <c r="V159" s="2"/>
      <c r="W159" s="80" t="s">
        <v>584</v>
      </c>
    </row>
    <row r="160" spans="1:23" hidden="1" x14ac:dyDescent="0.2">
      <c r="A160" s="1">
        <v>45388</v>
      </c>
      <c r="B160" s="2">
        <v>132302</v>
      </c>
      <c r="C160" s="2" t="s">
        <v>551</v>
      </c>
      <c r="D160" s="2">
        <v>39403042</v>
      </c>
      <c r="E160" s="2" t="s">
        <v>14</v>
      </c>
      <c r="F160" s="1">
        <v>21905</v>
      </c>
      <c r="G160" s="1">
        <v>45387.3125</v>
      </c>
      <c r="H160" s="24">
        <f t="shared" si="3"/>
        <v>64.335102739726025</v>
      </c>
      <c r="I160" s="24" t="s">
        <v>165</v>
      </c>
      <c r="J160" s="24" t="s">
        <v>160</v>
      </c>
      <c r="K160" s="2" t="s">
        <v>7</v>
      </c>
      <c r="L160" s="2" t="s">
        <v>28</v>
      </c>
      <c r="M160" s="2" t="s">
        <v>30</v>
      </c>
      <c r="N160" s="2" t="s">
        <v>52</v>
      </c>
      <c r="O160" s="2" t="s">
        <v>0</v>
      </c>
      <c r="P160" s="2" t="s">
        <v>117</v>
      </c>
      <c r="Q160" s="2" t="s">
        <v>598</v>
      </c>
      <c r="R160" s="2" t="s">
        <v>597</v>
      </c>
      <c r="S160" s="2" t="s">
        <v>516</v>
      </c>
      <c r="T160" s="30" t="s">
        <v>517</v>
      </c>
      <c r="U160" s="2"/>
      <c r="V160" s="2"/>
      <c r="W160" s="80" t="s">
        <v>584</v>
      </c>
    </row>
    <row r="161" spans="1:23" hidden="1" x14ac:dyDescent="0.2">
      <c r="A161" s="1">
        <v>45390</v>
      </c>
      <c r="B161" s="2">
        <v>132317</v>
      </c>
      <c r="C161" s="2" t="s">
        <v>552</v>
      </c>
      <c r="D161" s="2">
        <v>17153565</v>
      </c>
      <c r="E161" s="2" t="s">
        <v>18</v>
      </c>
      <c r="F161" s="1">
        <v>15691</v>
      </c>
      <c r="G161" s="1">
        <v>45389.506944444445</v>
      </c>
      <c r="H161" s="24">
        <f t="shared" si="3"/>
        <v>81.365772450532731</v>
      </c>
      <c r="I161" s="24" t="s">
        <v>165</v>
      </c>
      <c r="J161" s="24" t="s">
        <v>160</v>
      </c>
      <c r="K161" s="2"/>
      <c r="L161" s="2" t="s">
        <v>28</v>
      </c>
      <c r="M161" s="2" t="s">
        <v>30</v>
      </c>
      <c r="N161" s="2" t="s">
        <v>52</v>
      </c>
      <c r="O161" s="2" t="s">
        <v>0</v>
      </c>
      <c r="P161" s="2" t="s">
        <v>328</v>
      </c>
      <c r="Q161" s="2" t="s">
        <v>599</v>
      </c>
      <c r="R161" s="2" t="s">
        <v>526</v>
      </c>
      <c r="S161" s="2" t="s">
        <v>516</v>
      </c>
      <c r="T161" s="30" t="s">
        <v>517</v>
      </c>
      <c r="U161" s="2"/>
      <c r="V161" s="2"/>
      <c r="W161" s="80" t="s">
        <v>584</v>
      </c>
    </row>
    <row r="162" spans="1:23" hidden="1" x14ac:dyDescent="0.2">
      <c r="A162" s="1">
        <v>45392</v>
      </c>
      <c r="B162" s="2">
        <v>316164</v>
      </c>
      <c r="C162" s="2" t="s">
        <v>553</v>
      </c>
      <c r="D162" s="2"/>
      <c r="E162" s="2" t="s">
        <v>14</v>
      </c>
      <c r="F162" s="1">
        <v>45380</v>
      </c>
      <c r="G162" s="1">
        <v>45380.636111111111</v>
      </c>
      <c r="H162" s="24">
        <f t="shared" si="3"/>
        <v>1.7427701674272587E-3</v>
      </c>
      <c r="I162" s="24" t="s">
        <v>102</v>
      </c>
      <c r="J162" s="24" t="s">
        <v>160</v>
      </c>
      <c r="K162" s="2"/>
      <c r="L162" s="2" t="s">
        <v>28</v>
      </c>
      <c r="M162" s="2" t="s">
        <v>30</v>
      </c>
      <c r="N162" s="2" t="s">
        <v>93</v>
      </c>
      <c r="O162" s="2" t="s">
        <v>0</v>
      </c>
      <c r="P162" s="2" t="s">
        <v>328</v>
      </c>
      <c r="Q162" s="2" t="s">
        <v>601</v>
      </c>
      <c r="R162" s="2" t="s">
        <v>600</v>
      </c>
      <c r="S162" s="2" t="s">
        <v>516</v>
      </c>
      <c r="T162" s="30" t="s">
        <v>517</v>
      </c>
      <c r="U162" s="2"/>
      <c r="V162" s="2"/>
      <c r="W162" s="80" t="s">
        <v>584</v>
      </c>
    </row>
    <row r="163" spans="1:23" hidden="1" x14ac:dyDescent="0.2">
      <c r="A163" s="1">
        <v>45394</v>
      </c>
      <c r="B163" s="2">
        <v>316176</v>
      </c>
      <c r="C163" s="2" t="s">
        <v>554</v>
      </c>
      <c r="D163" s="2">
        <v>17072644</v>
      </c>
      <c r="E163" s="2" t="s">
        <v>18</v>
      </c>
      <c r="F163" s="1">
        <v>16171</v>
      </c>
      <c r="G163" s="1">
        <v>45394.0625</v>
      </c>
      <c r="H163" s="24">
        <f t="shared" si="3"/>
        <v>80.063184931506854</v>
      </c>
      <c r="I163" s="24" t="s">
        <v>165</v>
      </c>
      <c r="J163" s="24" t="s">
        <v>160</v>
      </c>
      <c r="K163" s="2" t="s">
        <v>10</v>
      </c>
      <c r="L163" s="2" t="s">
        <v>28</v>
      </c>
      <c r="M163" s="2" t="s">
        <v>30</v>
      </c>
      <c r="N163" s="2" t="s">
        <v>51</v>
      </c>
      <c r="O163" s="2" t="s">
        <v>0</v>
      </c>
      <c r="P163" s="2" t="s">
        <v>603</v>
      </c>
      <c r="Q163" s="2" t="s">
        <v>602</v>
      </c>
      <c r="R163" s="2" t="s">
        <v>526</v>
      </c>
      <c r="S163" s="2" t="s">
        <v>516</v>
      </c>
      <c r="T163" s="30" t="s">
        <v>517</v>
      </c>
      <c r="U163" s="2"/>
      <c r="V163" s="2"/>
      <c r="W163" s="80" t="s">
        <v>584</v>
      </c>
    </row>
    <row r="164" spans="1:23" hidden="1" x14ac:dyDescent="0.2">
      <c r="A164" s="1">
        <v>45394</v>
      </c>
      <c r="B164" s="2">
        <v>132373</v>
      </c>
      <c r="C164" s="2" t="s">
        <v>555</v>
      </c>
      <c r="D164" s="2">
        <v>51992662</v>
      </c>
      <c r="E164" s="2" t="s">
        <v>14</v>
      </c>
      <c r="F164" s="1">
        <v>25204</v>
      </c>
      <c r="G164" s="1">
        <v>45016.354166666664</v>
      </c>
      <c r="H164" s="24">
        <f t="shared" si="3"/>
        <v>54.280422374429214</v>
      </c>
      <c r="I164" s="24" t="s">
        <v>108</v>
      </c>
      <c r="J164" s="24" t="s">
        <v>160</v>
      </c>
      <c r="K164" s="2"/>
      <c r="L164" s="2" t="s">
        <v>28</v>
      </c>
      <c r="M164" s="2" t="s">
        <v>30</v>
      </c>
      <c r="N164" s="2" t="s">
        <v>51</v>
      </c>
      <c r="O164" s="2" t="s">
        <v>0</v>
      </c>
      <c r="P164" s="2" t="s">
        <v>603</v>
      </c>
      <c r="Q164" s="2" t="s">
        <v>604</v>
      </c>
      <c r="R164" s="2" t="s">
        <v>526</v>
      </c>
      <c r="S164" s="2" t="s">
        <v>516</v>
      </c>
      <c r="T164" s="30" t="s">
        <v>517</v>
      </c>
      <c r="U164" s="2"/>
      <c r="V164" s="2"/>
      <c r="W164" s="80" t="s">
        <v>584</v>
      </c>
    </row>
    <row r="165" spans="1:23" hidden="1" x14ac:dyDescent="0.2">
      <c r="A165" s="1">
        <v>45394</v>
      </c>
      <c r="B165" s="2">
        <v>316172</v>
      </c>
      <c r="C165" s="2" t="s">
        <v>556</v>
      </c>
      <c r="D165" s="2">
        <v>19188328</v>
      </c>
      <c r="E165" s="2" t="s">
        <v>18</v>
      </c>
      <c r="F165" s="1">
        <v>19094</v>
      </c>
      <c r="G165" s="1">
        <v>45392</v>
      </c>
      <c r="H165" s="24">
        <f t="shared" si="3"/>
        <v>72.049315068493144</v>
      </c>
      <c r="I165" s="24" t="s">
        <v>165</v>
      </c>
      <c r="J165" s="24" t="s">
        <v>160</v>
      </c>
      <c r="K165" s="2" t="s">
        <v>11</v>
      </c>
      <c r="L165" s="2" t="s">
        <v>28</v>
      </c>
      <c r="M165" s="2" t="s">
        <v>30</v>
      </c>
      <c r="N165" s="2" t="s">
        <v>52</v>
      </c>
      <c r="O165" s="2" t="s">
        <v>0</v>
      </c>
      <c r="P165" s="2" t="s">
        <v>239</v>
      </c>
      <c r="Q165" s="2" t="s">
        <v>605</v>
      </c>
      <c r="R165" s="2" t="s">
        <v>606</v>
      </c>
      <c r="S165" s="2" t="s">
        <v>516</v>
      </c>
      <c r="T165" s="30" t="s">
        <v>517</v>
      </c>
      <c r="U165" s="2"/>
      <c r="V165" s="2"/>
      <c r="W165" s="80" t="s">
        <v>584</v>
      </c>
    </row>
    <row r="166" spans="1:23" hidden="1" x14ac:dyDescent="0.2">
      <c r="A166" s="1">
        <v>45394</v>
      </c>
      <c r="B166" s="2">
        <v>316171</v>
      </c>
      <c r="C166" s="2" t="s">
        <v>557</v>
      </c>
      <c r="D166" s="2">
        <v>6999176</v>
      </c>
      <c r="E166" s="2" t="s">
        <v>18</v>
      </c>
      <c r="F166" s="1">
        <v>36814</v>
      </c>
      <c r="G166" s="1">
        <v>45392.791666666664</v>
      </c>
      <c r="H166" s="24">
        <f t="shared" si="3"/>
        <v>23.503538812785383</v>
      </c>
      <c r="I166" s="24" t="s">
        <v>108</v>
      </c>
      <c r="J166" s="24" t="s">
        <v>160</v>
      </c>
      <c r="K166" s="2" t="s">
        <v>8</v>
      </c>
      <c r="L166" s="2" t="s">
        <v>28</v>
      </c>
      <c r="M166" s="2" t="s">
        <v>30</v>
      </c>
      <c r="N166" s="2" t="s">
        <v>52</v>
      </c>
      <c r="O166" s="2" t="s">
        <v>0</v>
      </c>
      <c r="P166" s="2" t="s">
        <v>603</v>
      </c>
      <c r="Q166" s="2" t="s">
        <v>607</v>
      </c>
      <c r="R166" s="2" t="s">
        <v>526</v>
      </c>
      <c r="S166" s="2" t="s">
        <v>516</v>
      </c>
      <c r="T166" s="30" t="s">
        <v>517</v>
      </c>
      <c r="U166" s="2"/>
      <c r="V166" s="2"/>
      <c r="W166" s="80" t="s">
        <v>584</v>
      </c>
    </row>
    <row r="167" spans="1:23" hidden="1" x14ac:dyDescent="0.2">
      <c r="A167" s="1">
        <v>45394</v>
      </c>
      <c r="B167" s="2">
        <v>132367</v>
      </c>
      <c r="C167" s="2" t="s">
        <v>558</v>
      </c>
      <c r="D167" s="2">
        <v>1067875667</v>
      </c>
      <c r="E167" s="2" t="s">
        <v>18</v>
      </c>
      <c r="F167" s="1">
        <v>45392</v>
      </c>
      <c r="G167" s="1">
        <v>45392.54583333333</v>
      </c>
      <c r="H167" s="24">
        <f t="shared" si="3"/>
        <v>1.4954337899450354E-3</v>
      </c>
      <c r="I167" s="24" t="s">
        <v>102</v>
      </c>
      <c r="J167" s="24" t="s">
        <v>160</v>
      </c>
      <c r="K167" s="2"/>
      <c r="L167" s="2" t="s">
        <v>28</v>
      </c>
      <c r="M167" s="2" t="s">
        <v>30</v>
      </c>
      <c r="N167" s="2" t="s">
        <v>53</v>
      </c>
      <c r="O167" s="2" t="s">
        <v>0</v>
      </c>
      <c r="P167" s="2" t="s">
        <v>164</v>
      </c>
      <c r="Q167" s="2" t="s">
        <v>609</v>
      </c>
      <c r="R167" s="2" t="s">
        <v>608</v>
      </c>
      <c r="S167" s="2" t="s">
        <v>516</v>
      </c>
      <c r="T167" s="30" t="s">
        <v>517</v>
      </c>
      <c r="U167" s="2"/>
      <c r="V167" s="2"/>
      <c r="W167" s="80" t="s">
        <v>584</v>
      </c>
    </row>
    <row r="168" spans="1:23" hidden="1" x14ac:dyDescent="0.2">
      <c r="A168" s="1">
        <v>45394</v>
      </c>
      <c r="B168" s="2">
        <v>132371</v>
      </c>
      <c r="C168" s="2" t="s">
        <v>559</v>
      </c>
      <c r="D168" s="2">
        <v>31417911</v>
      </c>
      <c r="E168" s="2" t="s">
        <v>18</v>
      </c>
      <c r="F168" s="1">
        <v>45378</v>
      </c>
      <c r="G168" s="1">
        <v>45378.525694444441</v>
      </c>
      <c r="H168" s="24">
        <f t="shared" si="3"/>
        <v>1.4402587518928419E-3</v>
      </c>
      <c r="I168" s="24" t="s">
        <v>102</v>
      </c>
      <c r="J168" s="24" t="s">
        <v>160</v>
      </c>
      <c r="K168" s="2"/>
      <c r="L168" s="2" t="s">
        <v>28</v>
      </c>
      <c r="M168" s="2" t="s">
        <v>30</v>
      </c>
      <c r="N168" s="2" t="s">
        <v>93</v>
      </c>
      <c r="O168" s="2" t="s">
        <v>0</v>
      </c>
      <c r="P168" s="2" t="s">
        <v>328</v>
      </c>
      <c r="Q168" s="2" t="s">
        <v>610</v>
      </c>
      <c r="R168" s="2" t="s">
        <v>611</v>
      </c>
      <c r="S168" s="2" t="s">
        <v>516</v>
      </c>
      <c r="T168" s="30" t="s">
        <v>517</v>
      </c>
      <c r="U168" s="2"/>
      <c r="V168" s="2"/>
      <c r="W168" s="80" t="s">
        <v>584</v>
      </c>
    </row>
    <row r="169" spans="1:23" hidden="1" x14ac:dyDescent="0.2">
      <c r="A169" s="1">
        <v>45397</v>
      </c>
      <c r="B169" s="2">
        <v>316195</v>
      </c>
      <c r="C169" s="2" t="s">
        <v>560</v>
      </c>
      <c r="D169" s="2">
        <v>1206228776</v>
      </c>
      <c r="E169" s="2" t="s">
        <v>14</v>
      </c>
      <c r="F169" s="1">
        <v>44876</v>
      </c>
      <c r="G169" s="1">
        <v>45398</v>
      </c>
      <c r="H169" s="24">
        <f t="shared" si="3"/>
        <v>1.4301369863013698</v>
      </c>
      <c r="I169" s="24" t="s">
        <v>102</v>
      </c>
      <c r="J169" s="24" t="s">
        <v>160</v>
      </c>
      <c r="K169" s="2" t="s">
        <v>11</v>
      </c>
      <c r="L169" s="2" t="s">
        <v>28</v>
      </c>
      <c r="M169" s="2" t="s">
        <v>30</v>
      </c>
      <c r="N169" s="2" t="s">
        <v>53</v>
      </c>
      <c r="O169" s="2" t="s">
        <v>0</v>
      </c>
      <c r="P169" s="2" t="s">
        <v>162</v>
      </c>
      <c r="Q169" s="2" t="s">
        <v>613</v>
      </c>
      <c r="R169" s="2" t="s">
        <v>612</v>
      </c>
      <c r="S169" s="2" t="s">
        <v>516</v>
      </c>
      <c r="T169" s="30" t="s">
        <v>517</v>
      </c>
      <c r="U169" s="2"/>
      <c r="V169" s="2"/>
      <c r="W169" s="80" t="s">
        <v>584</v>
      </c>
    </row>
    <row r="170" spans="1:23" hidden="1" x14ac:dyDescent="0.2">
      <c r="A170" s="1">
        <v>45397</v>
      </c>
      <c r="B170" s="2">
        <v>132411</v>
      </c>
      <c r="C170" s="2" t="s">
        <v>561</v>
      </c>
      <c r="D170" s="2">
        <v>13321113</v>
      </c>
      <c r="E170" s="2" t="s">
        <v>18</v>
      </c>
      <c r="F170" s="1">
        <v>27889</v>
      </c>
      <c r="G170" s="1">
        <v>45377</v>
      </c>
      <c r="H170" s="24">
        <f t="shared" si="3"/>
        <v>47.912328767123284</v>
      </c>
      <c r="I170" s="24" t="s">
        <v>108</v>
      </c>
      <c r="J170" s="24" t="s">
        <v>202</v>
      </c>
      <c r="K170" s="2"/>
      <c r="L170" s="2" t="s">
        <v>28</v>
      </c>
      <c r="M170" s="2" t="s">
        <v>33</v>
      </c>
      <c r="N170" s="2" t="s">
        <v>52</v>
      </c>
      <c r="O170" s="2" t="s">
        <v>0</v>
      </c>
      <c r="P170" s="2" t="s">
        <v>110</v>
      </c>
      <c r="Q170" s="2" t="s">
        <v>614</v>
      </c>
      <c r="R170" s="2" t="s">
        <v>206</v>
      </c>
      <c r="S170" s="2" t="s">
        <v>516</v>
      </c>
      <c r="T170" s="30" t="s">
        <v>517</v>
      </c>
      <c r="U170" s="2"/>
      <c r="V170" s="2"/>
      <c r="W170" s="80" t="s">
        <v>584</v>
      </c>
    </row>
    <row r="171" spans="1:23" hidden="1" x14ac:dyDescent="0.2">
      <c r="A171" s="1">
        <v>45397</v>
      </c>
      <c r="B171" s="2">
        <v>316192</v>
      </c>
      <c r="C171" s="2" t="s">
        <v>562</v>
      </c>
      <c r="D171" s="2">
        <v>2701188</v>
      </c>
      <c r="E171" s="2" t="s">
        <v>18</v>
      </c>
      <c r="F171" s="1">
        <v>12509</v>
      </c>
      <c r="G171" s="1">
        <v>45395.458333333336</v>
      </c>
      <c r="H171" s="24">
        <f t="shared" si="3"/>
        <v>90.099885844748869</v>
      </c>
      <c r="I171" s="24" t="s">
        <v>165</v>
      </c>
      <c r="J171" s="24" t="s">
        <v>160</v>
      </c>
      <c r="K171" s="2"/>
      <c r="L171" s="2" t="s">
        <v>28</v>
      </c>
      <c r="M171" s="2" t="s">
        <v>30</v>
      </c>
      <c r="N171" s="2" t="s">
        <v>52</v>
      </c>
      <c r="O171" s="2" t="s">
        <v>0</v>
      </c>
      <c r="P171" s="2" t="s">
        <v>616</v>
      </c>
      <c r="Q171" s="2" t="s">
        <v>615</v>
      </c>
      <c r="R171" s="2" t="s">
        <v>597</v>
      </c>
      <c r="S171" s="2" t="s">
        <v>516</v>
      </c>
      <c r="T171" s="30" t="s">
        <v>517</v>
      </c>
      <c r="U171" s="2"/>
      <c r="V171" s="2"/>
      <c r="W171" s="80" t="s">
        <v>584</v>
      </c>
    </row>
    <row r="172" spans="1:23" hidden="1" x14ac:dyDescent="0.2">
      <c r="A172" s="1">
        <v>45400</v>
      </c>
      <c r="B172" s="2">
        <v>316223</v>
      </c>
      <c r="C172" s="2" t="s">
        <v>563</v>
      </c>
      <c r="D172" s="2">
        <v>38552348</v>
      </c>
      <c r="E172" s="2" t="s">
        <v>14</v>
      </c>
      <c r="F172" s="1">
        <v>21023</v>
      </c>
      <c r="G172" s="1">
        <v>45369</v>
      </c>
      <c r="H172" s="24">
        <f t="shared" si="3"/>
        <v>66.701369863013696</v>
      </c>
      <c r="I172" s="24" t="s">
        <v>165</v>
      </c>
      <c r="J172" s="24" t="s">
        <v>160</v>
      </c>
      <c r="K172" s="2"/>
      <c r="L172" s="2" t="s">
        <v>28</v>
      </c>
      <c r="M172" s="2" t="s">
        <v>30</v>
      </c>
      <c r="N172" s="2" t="s">
        <v>52</v>
      </c>
      <c r="O172" s="2" t="s">
        <v>0</v>
      </c>
      <c r="P172" s="2" t="s">
        <v>341</v>
      </c>
      <c r="Q172" s="2" t="s">
        <v>617</v>
      </c>
      <c r="R172" s="2" t="s">
        <v>206</v>
      </c>
      <c r="S172" s="2" t="s">
        <v>516</v>
      </c>
      <c r="T172" s="30" t="s">
        <v>517</v>
      </c>
      <c r="U172" s="2"/>
      <c r="V172" s="2"/>
      <c r="W172" s="80" t="s">
        <v>584</v>
      </c>
    </row>
    <row r="173" spans="1:23" hidden="1" x14ac:dyDescent="0.2">
      <c r="A173" s="1">
        <v>45400</v>
      </c>
      <c r="B173" s="2">
        <v>316222</v>
      </c>
      <c r="C173" s="2" t="s">
        <v>564</v>
      </c>
      <c r="D173" s="2"/>
      <c r="E173" s="2" t="s">
        <v>18</v>
      </c>
      <c r="F173" s="1">
        <v>45388</v>
      </c>
      <c r="G173" s="1">
        <v>45388.482638888891</v>
      </c>
      <c r="H173" s="24">
        <f t="shared" si="3"/>
        <v>1.3222983257274131E-3</v>
      </c>
      <c r="I173" s="24" t="s">
        <v>102</v>
      </c>
      <c r="J173" s="24" t="s">
        <v>160</v>
      </c>
      <c r="K173" s="2"/>
      <c r="L173" s="2" t="s">
        <v>28</v>
      </c>
      <c r="M173" s="2" t="s">
        <v>30</v>
      </c>
      <c r="N173" s="2" t="s">
        <v>53</v>
      </c>
      <c r="O173" s="2" t="s">
        <v>0</v>
      </c>
      <c r="P173" s="2" t="s">
        <v>341</v>
      </c>
      <c r="Q173" s="2" t="s">
        <v>618</v>
      </c>
      <c r="R173" s="2" t="s">
        <v>225</v>
      </c>
      <c r="S173" s="2" t="s">
        <v>516</v>
      </c>
      <c r="T173" s="30" t="s">
        <v>517</v>
      </c>
      <c r="U173" s="2"/>
      <c r="V173" s="2"/>
      <c r="W173" s="80" t="s">
        <v>584</v>
      </c>
    </row>
    <row r="174" spans="1:23" hidden="1" x14ac:dyDescent="0.2">
      <c r="A174" s="1">
        <v>45401</v>
      </c>
      <c r="B174" s="2">
        <v>316229</v>
      </c>
      <c r="C174" s="2" t="s">
        <v>565</v>
      </c>
      <c r="D174" s="2">
        <v>1031154405</v>
      </c>
      <c r="E174" s="2" t="s">
        <v>18</v>
      </c>
      <c r="F174" s="1">
        <v>34515</v>
      </c>
      <c r="G174" s="1">
        <v>45395</v>
      </c>
      <c r="H174" s="24">
        <f t="shared" si="3"/>
        <v>29.80821917808219</v>
      </c>
      <c r="I174" s="24" t="s">
        <v>108</v>
      </c>
      <c r="J174" s="24" t="s">
        <v>202</v>
      </c>
      <c r="K174" s="2"/>
      <c r="L174" s="2" t="s">
        <v>28</v>
      </c>
      <c r="M174" s="2" t="s">
        <v>30</v>
      </c>
      <c r="N174" s="2" t="s">
        <v>52</v>
      </c>
      <c r="O174" s="2" t="s">
        <v>0</v>
      </c>
      <c r="P174" s="2" t="s">
        <v>162</v>
      </c>
      <c r="Q174" s="2" t="s">
        <v>619</v>
      </c>
      <c r="R174" s="2" t="s">
        <v>206</v>
      </c>
      <c r="S174" s="2" t="s">
        <v>516</v>
      </c>
      <c r="T174" s="30" t="s">
        <v>517</v>
      </c>
      <c r="U174" s="2"/>
      <c r="V174" s="2"/>
      <c r="W174" s="80" t="s">
        <v>584</v>
      </c>
    </row>
    <row r="175" spans="1:23" hidden="1" x14ac:dyDescent="0.2">
      <c r="A175" s="1">
        <v>45401</v>
      </c>
      <c r="B175" s="2">
        <v>132452</v>
      </c>
      <c r="C175" s="2" t="s">
        <v>566</v>
      </c>
      <c r="D175" s="2">
        <v>1033806079</v>
      </c>
      <c r="E175" s="2" t="s">
        <v>18</v>
      </c>
      <c r="F175" s="1">
        <v>35848</v>
      </c>
      <c r="G175" s="1">
        <v>45401.154166666667</v>
      </c>
      <c r="H175" s="24">
        <f t="shared" si="3"/>
        <v>26.173025114155251</v>
      </c>
      <c r="I175" s="24" t="s">
        <v>108</v>
      </c>
      <c r="J175" s="24" t="s">
        <v>202</v>
      </c>
      <c r="K175" s="2" t="s">
        <v>6</v>
      </c>
      <c r="L175" s="2" t="s">
        <v>28</v>
      </c>
      <c r="M175" s="2" t="s">
        <v>30</v>
      </c>
      <c r="N175" s="2" t="s">
        <v>52</v>
      </c>
      <c r="O175" s="2" t="s">
        <v>0</v>
      </c>
      <c r="P175" s="2" t="s">
        <v>110</v>
      </c>
      <c r="Q175" s="2" t="s">
        <v>620</v>
      </c>
      <c r="R175" s="2" t="s">
        <v>206</v>
      </c>
      <c r="S175" s="2" t="s">
        <v>516</v>
      </c>
      <c r="T175" s="30" t="s">
        <v>517</v>
      </c>
      <c r="U175" s="2"/>
      <c r="V175" s="2"/>
      <c r="W175" s="80" t="s">
        <v>584</v>
      </c>
    </row>
    <row r="176" spans="1:23" hidden="1" x14ac:dyDescent="0.2">
      <c r="A176" s="1">
        <v>45401</v>
      </c>
      <c r="B176" s="2">
        <v>132450</v>
      </c>
      <c r="C176" s="2" t="s">
        <v>567</v>
      </c>
      <c r="D176" s="2">
        <v>1022387521</v>
      </c>
      <c r="E176" s="2" t="s">
        <v>18</v>
      </c>
      <c r="F176" s="1">
        <v>33933</v>
      </c>
      <c r="G176" s="1">
        <v>45398</v>
      </c>
      <c r="H176" s="24">
        <f t="shared" si="3"/>
        <v>31.410958904109588</v>
      </c>
      <c r="I176" s="24" t="s">
        <v>108</v>
      </c>
      <c r="J176" s="24" t="s">
        <v>202</v>
      </c>
      <c r="K176" s="2" t="s">
        <v>13</v>
      </c>
      <c r="L176" s="2" t="s">
        <v>28</v>
      </c>
      <c r="M176" s="2" t="s">
        <v>30</v>
      </c>
      <c r="N176" s="2" t="s">
        <v>52</v>
      </c>
      <c r="O176" s="2" t="s">
        <v>0</v>
      </c>
      <c r="P176" s="2" t="s">
        <v>162</v>
      </c>
      <c r="Q176" s="2" t="s">
        <v>621</v>
      </c>
      <c r="R176" s="2" t="s">
        <v>206</v>
      </c>
      <c r="S176" s="2" t="s">
        <v>516</v>
      </c>
      <c r="T176" s="30" t="s">
        <v>517</v>
      </c>
      <c r="U176" s="2"/>
      <c r="V176" s="2"/>
      <c r="W176" s="80" t="s">
        <v>584</v>
      </c>
    </row>
    <row r="177" spans="1:23" hidden="1" x14ac:dyDescent="0.2">
      <c r="A177" s="1">
        <v>45404</v>
      </c>
      <c r="B177" s="2">
        <v>132466</v>
      </c>
      <c r="C177" s="2" t="s">
        <v>568</v>
      </c>
      <c r="D177" s="2">
        <v>22353685</v>
      </c>
      <c r="E177" s="2" t="s">
        <v>14</v>
      </c>
      <c r="F177" s="1">
        <v>15615</v>
      </c>
      <c r="G177" s="1">
        <v>45401.73333333333</v>
      </c>
      <c r="H177" s="24">
        <f t="shared" si="3"/>
        <v>81.607488584474879</v>
      </c>
      <c r="I177" s="24" t="s">
        <v>165</v>
      </c>
      <c r="J177" s="24" t="s">
        <v>160</v>
      </c>
      <c r="K177" s="2" t="s">
        <v>580</v>
      </c>
      <c r="L177" s="2" t="s">
        <v>28</v>
      </c>
      <c r="M177" s="2" t="s">
        <v>30</v>
      </c>
      <c r="N177" s="2" t="s">
        <v>51</v>
      </c>
      <c r="O177" s="2" t="s">
        <v>0</v>
      </c>
      <c r="P177" s="2" t="s">
        <v>110</v>
      </c>
      <c r="Q177" s="2" t="s">
        <v>622</v>
      </c>
      <c r="R177" s="2" t="s">
        <v>623</v>
      </c>
      <c r="S177" s="2" t="s">
        <v>516</v>
      </c>
      <c r="T177" s="30" t="s">
        <v>517</v>
      </c>
      <c r="U177" s="2"/>
      <c r="V177" s="2"/>
      <c r="W177" s="80" t="s">
        <v>584</v>
      </c>
    </row>
    <row r="178" spans="1:23" hidden="1" x14ac:dyDescent="0.2">
      <c r="A178" s="1">
        <v>45404</v>
      </c>
      <c r="B178" s="2">
        <v>132469</v>
      </c>
      <c r="C178" s="2" t="s">
        <v>569</v>
      </c>
      <c r="D178" s="2">
        <v>1108930353</v>
      </c>
      <c r="E178" s="2" t="s">
        <v>18</v>
      </c>
      <c r="F178" s="1">
        <v>23091</v>
      </c>
      <c r="G178" s="1">
        <v>45404.100694444445</v>
      </c>
      <c r="H178" s="24">
        <f t="shared" si="3"/>
        <v>61.131782724505328</v>
      </c>
      <c r="I178" s="24" t="s">
        <v>165</v>
      </c>
      <c r="J178" s="24" t="s">
        <v>160</v>
      </c>
      <c r="K178" s="2"/>
      <c r="L178" s="2" t="s">
        <v>28</v>
      </c>
      <c r="M178" s="2" t="s">
        <v>30</v>
      </c>
      <c r="N178" s="2" t="s">
        <v>52</v>
      </c>
      <c r="O178" s="2" t="s">
        <v>0</v>
      </c>
      <c r="P178" s="2" t="s">
        <v>142</v>
      </c>
      <c r="Q178" s="2" t="s">
        <v>624</v>
      </c>
      <c r="R178" s="2" t="s">
        <v>526</v>
      </c>
      <c r="S178" s="2" t="s">
        <v>516</v>
      </c>
      <c r="T178" s="30" t="s">
        <v>517</v>
      </c>
      <c r="U178" s="2"/>
      <c r="V178" s="2"/>
      <c r="W178" s="80" t="s">
        <v>584</v>
      </c>
    </row>
    <row r="179" spans="1:23" hidden="1" x14ac:dyDescent="0.2">
      <c r="A179" s="1">
        <v>45404</v>
      </c>
      <c r="B179" s="2">
        <v>316256</v>
      </c>
      <c r="C179" s="2" t="s">
        <v>570</v>
      </c>
      <c r="D179" s="2">
        <v>35545879</v>
      </c>
      <c r="E179" s="2" t="s">
        <v>14</v>
      </c>
      <c r="F179" s="1">
        <v>30712</v>
      </c>
      <c r="G179" s="1">
        <v>45402.770833333336</v>
      </c>
      <c r="H179" s="24">
        <f t="shared" si="3"/>
        <v>40.248687214611877</v>
      </c>
      <c r="I179" s="24" t="s">
        <v>108</v>
      </c>
      <c r="J179" s="24" t="s">
        <v>160</v>
      </c>
      <c r="K179" s="2" t="s">
        <v>8</v>
      </c>
      <c r="L179" s="2" t="s">
        <v>28</v>
      </c>
      <c r="M179" s="2" t="s">
        <v>30</v>
      </c>
      <c r="N179" s="2" t="s">
        <v>52</v>
      </c>
      <c r="O179" s="2" t="s">
        <v>0</v>
      </c>
      <c r="P179" s="2" t="s">
        <v>163</v>
      </c>
      <c r="Q179" s="2" t="s">
        <v>625</v>
      </c>
      <c r="R179" s="2" t="s">
        <v>626</v>
      </c>
      <c r="S179" s="2" t="s">
        <v>516</v>
      </c>
      <c r="T179" s="30" t="s">
        <v>517</v>
      </c>
      <c r="U179" s="2"/>
      <c r="V179" s="2"/>
      <c r="W179" s="80" t="s">
        <v>584</v>
      </c>
    </row>
    <row r="180" spans="1:23" hidden="1" x14ac:dyDescent="0.2">
      <c r="A180" s="1">
        <v>45405</v>
      </c>
      <c r="B180" s="2">
        <v>316264</v>
      </c>
      <c r="C180" s="2" t="s">
        <v>571</v>
      </c>
      <c r="D180" s="2">
        <v>1078177083</v>
      </c>
      <c r="E180" s="2" t="s">
        <v>14</v>
      </c>
      <c r="F180" s="1">
        <v>36106</v>
      </c>
      <c r="G180" s="1">
        <v>45404</v>
      </c>
      <c r="H180" s="24">
        <f t="shared" si="3"/>
        <v>25.473972602739725</v>
      </c>
      <c r="I180" s="24" t="s">
        <v>108</v>
      </c>
      <c r="J180" s="24" t="s">
        <v>202</v>
      </c>
      <c r="K180" s="2"/>
      <c r="L180" s="2" t="s">
        <v>314</v>
      </c>
      <c r="M180" s="2" t="s">
        <v>30</v>
      </c>
      <c r="N180" s="2" t="s">
        <v>52</v>
      </c>
      <c r="O180" s="2" t="s">
        <v>0</v>
      </c>
      <c r="P180" s="2" t="s">
        <v>110</v>
      </c>
      <c r="Q180" s="2" t="s">
        <v>627</v>
      </c>
      <c r="R180" s="2" t="s">
        <v>206</v>
      </c>
      <c r="S180" s="2" t="s">
        <v>516</v>
      </c>
      <c r="T180" s="30" t="s">
        <v>517</v>
      </c>
      <c r="U180" s="2"/>
      <c r="V180" s="2"/>
      <c r="W180" s="80" t="s">
        <v>584</v>
      </c>
    </row>
    <row r="181" spans="1:23" hidden="1" x14ac:dyDescent="0.2">
      <c r="A181" s="1">
        <v>45406</v>
      </c>
      <c r="B181" s="2">
        <v>132494</v>
      </c>
      <c r="C181" s="2" t="s">
        <v>572</v>
      </c>
      <c r="D181" s="2">
        <v>1006583126</v>
      </c>
      <c r="E181" s="2" t="s">
        <v>18</v>
      </c>
      <c r="F181" s="1">
        <v>35392</v>
      </c>
      <c r="G181" s="1">
        <v>45406.632638888892</v>
      </c>
      <c r="H181" s="24">
        <f t="shared" si="3"/>
        <v>27.437349695586004</v>
      </c>
      <c r="I181" s="24" t="s">
        <v>108</v>
      </c>
      <c r="J181" s="24" t="s">
        <v>202</v>
      </c>
      <c r="K181" s="2" t="s">
        <v>313</v>
      </c>
      <c r="L181" s="2" t="s">
        <v>314</v>
      </c>
      <c r="M181" s="2" t="s">
        <v>316</v>
      </c>
      <c r="N181" s="2" t="s">
        <v>52</v>
      </c>
      <c r="O181" s="2" t="s">
        <v>0</v>
      </c>
      <c r="P181" s="2" t="s">
        <v>131</v>
      </c>
      <c r="Q181" s="2" t="s">
        <v>628</v>
      </c>
      <c r="R181" s="2" t="s">
        <v>206</v>
      </c>
      <c r="S181" s="2" t="s">
        <v>516</v>
      </c>
      <c r="T181" s="30" t="s">
        <v>629</v>
      </c>
      <c r="U181" s="2"/>
      <c r="V181" s="2"/>
      <c r="W181" s="80" t="s">
        <v>584</v>
      </c>
    </row>
    <row r="182" spans="1:23" hidden="1" x14ac:dyDescent="0.2">
      <c r="A182" s="1">
        <v>45406</v>
      </c>
      <c r="B182" s="2">
        <v>132491</v>
      </c>
      <c r="C182" s="2" t="s">
        <v>573</v>
      </c>
      <c r="D182" s="2">
        <v>1033815340</v>
      </c>
      <c r="E182" s="2" t="s">
        <v>14</v>
      </c>
      <c r="F182" s="1">
        <v>36241</v>
      </c>
      <c r="G182" s="1">
        <v>45325</v>
      </c>
      <c r="H182" s="24">
        <f t="shared" si="3"/>
        <v>24.887671232876713</v>
      </c>
      <c r="I182" s="24" t="s">
        <v>108</v>
      </c>
      <c r="J182" s="24" t="s">
        <v>202</v>
      </c>
      <c r="K182" s="2" t="s">
        <v>6</v>
      </c>
      <c r="L182" s="2" t="s">
        <v>28</v>
      </c>
      <c r="M182" s="2" t="s">
        <v>30</v>
      </c>
      <c r="N182" s="2" t="s">
        <v>52</v>
      </c>
      <c r="O182" s="2" t="s">
        <v>0</v>
      </c>
      <c r="P182" s="2" t="s">
        <v>603</v>
      </c>
      <c r="Q182" s="2" t="s">
        <v>630</v>
      </c>
      <c r="R182" s="2" t="s">
        <v>206</v>
      </c>
      <c r="S182" s="2" t="s">
        <v>516</v>
      </c>
      <c r="T182" s="30" t="s">
        <v>517</v>
      </c>
      <c r="U182" s="2"/>
      <c r="V182" s="2"/>
      <c r="W182" s="80" t="s">
        <v>584</v>
      </c>
    </row>
    <row r="183" spans="1:23" hidden="1" x14ac:dyDescent="0.2">
      <c r="A183" s="1">
        <v>45406</v>
      </c>
      <c r="B183" s="2">
        <v>132486</v>
      </c>
      <c r="C183" s="2" t="s">
        <v>574</v>
      </c>
      <c r="D183" s="2">
        <v>6594920</v>
      </c>
      <c r="E183" s="2" t="s">
        <v>18</v>
      </c>
      <c r="F183" s="1">
        <v>27988</v>
      </c>
      <c r="G183" s="1">
        <v>45406.461805555555</v>
      </c>
      <c r="H183" s="24">
        <f t="shared" si="3"/>
        <v>47.72181316590563</v>
      </c>
      <c r="I183" s="24" t="s">
        <v>108</v>
      </c>
      <c r="J183" s="24" t="s">
        <v>160</v>
      </c>
      <c r="K183" s="2" t="s">
        <v>10</v>
      </c>
      <c r="L183" s="2" t="s">
        <v>28</v>
      </c>
      <c r="M183" s="2" t="s">
        <v>30</v>
      </c>
      <c r="N183" s="2" t="s">
        <v>52</v>
      </c>
      <c r="O183" s="2" t="s">
        <v>0</v>
      </c>
      <c r="P183" s="2" t="s">
        <v>603</v>
      </c>
      <c r="Q183" s="2" t="s">
        <v>631</v>
      </c>
      <c r="R183" s="2" t="s">
        <v>526</v>
      </c>
      <c r="S183" s="2" t="s">
        <v>516</v>
      </c>
      <c r="T183" s="30" t="s">
        <v>517</v>
      </c>
      <c r="U183" s="2"/>
      <c r="V183" s="2"/>
      <c r="W183" s="80" t="s">
        <v>584</v>
      </c>
    </row>
    <row r="184" spans="1:23" hidden="1" x14ac:dyDescent="0.2">
      <c r="A184" s="1">
        <v>45407</v>
      </c>
      <c r="B184" s="2">
        <v>316276</v>
      </c>
      <c r="C184" s="2" t="s">
        <v>575</v>
      </c>
      <c r="D184" s="2">
        <v>1000125399</v>
      </c>
      <c r="E184" s="2" t="s">
        <v>14</v>
      </c>
      <c r="F184" s="1">
        <v>37198</v>
      </c>
      <c r="G184" s="1">
        <v>45397</v>
      </c>
      <c r="H184" s="24">
        <f t="shared" si="3"/>
        <v>22.463013698630139</v>
      </c>
      <c r="I184" s="24" t="s">
        <v>108</v>
      </c>
      <c r="J184" s="24" t="s">
        <v>202</v>
      </c>
      <c r="K184" s="2" t="s">
        <v>6</v>
      </c>
      <c r="L184" s="2" t="s">
        <v>28</v>
      </c>
      <c r="M184" s="2" t="s">
        <v>30</v>
      </c>
      <c r="N184" s="2" t="s">
        <v>52</v>
      </c>
      <c r="O184" s="2" t="s">
        <v>0</v>
      </c>
      <c r="P184" s="2" t="s">
        <v>131</v>
      </c>
      <c r="Q184" s="2" t="s">
        <v>632</v>
      </c>
      <c r="R184" s="2" t="s">
        <v>206</v>
      </c>
      <c r="S184" s="2" t="s">
        <v>516</v>
      </c>
      <c r="T184" s="30" t="s">
        <v>517</v>
      </c>
      <c r="U184" s="2"/>
      <c r="V184" s="2"/>
      <c r="W184" s="80" t="s">
        <v>584</v>
      </c>
    </row>
    <row r="185" spans="1:23" hidden="1" x14ac:dyDescent="0.2">
      <c r="A185" s="1">
        <v>45408</v>
      </c>
      <c r="B185" s="2">
        <v>132507</v>
      </c>
      <c r="C185" s="2" t="s">
        <v>576</v>
      </c>
      <c r="D185" s="2">
        <v>79480047</v>
      </c>
      <c r="E185" s="2" t="s">
        <v>18</v>
      </c>
      <c r="F185" s="1">
        <v>25187</v>
      </c>
      <c r="G185" s="1">
        <v>45408.587500000001</v>
      </c>
      <c r="H185" s="24">
        <f t="shared" si="3"/>
        <v>55.401609589041101</v>
      </c>
      <c r="I185" s="24" t="s">
        <v>108</v>
      </c>
      <c r="J185" s="24" t="s">
        <v>160</v>
      </c>
      <c r="K185" s="2" t="s">
        <v>13</v>
      </c>
      <c r="L185" s="2" t="s">
        <v>28</v>
      </c>
      <c r="M185" s="2" t="s">
        <v>30</v>
      </c>
      <c r="N185" s="2" t="s">
        <v>51</v>
      </c>
      <c r="O185" s="2" t="s">
        <v>0</v>
      </c>
      <c r="P185" s="2" t="s">
        <v>117</v>
      </c>
      <c r="Q185" s="2" t="s">
        <v>633</v>
      </c>
      <c r="R185" s="2" t="s">
        <v>634</v>
      </c>
      <c r="S185" s="2" t="s">
        <v>516</v>
      </c>
      <c r="T185" s="30" t="s">
        <v>517</v>
      </c>
      <c r="U185" s="2"/>
      <c r="V185" s="2"/>
      <c r="W185" s="80" t="s">
        <v>584</v>
      </c>
    </row>
    <row r="186" spans="1:23" hidden="1" x14ac:dyDescent="0.2">
      <c r="A186" s="1">
        <v>45408</v>
      </c>
      <c r="B186" s="2">
        <v>132514</v>
      </c>
      <c r="C186" s="2" t="s">
        <v>577</v>
      </c>
      <c r="D186" s="2">
        <v>1026583532</v>
      </c>
      <c r="E186" s="2" t="s">
        <v>14</v>
      </c>
      <c r="F186" s="1">
        <v>34891</v>
      </c>
      <c r="G186" s="1">
        <v>45398</v>
      </c>
      <c r="H186" s="24">
        <f t="shared" si="3"/>
        <v>28.786301369863015</v>
      </c>
      <c r="I186" s="24" t="s">
        <v>108</v>
      </c>
      <c r="J186" s="24" t="s">
        <v>202</v>
      </c>
      <c r="K186" s="2" t="s">
        <v>6</v>
      </c>
      <c r="L186" s="2" t="s">
        <v>28</v>
      </c>
      <c r="M186" s="2" t="s">
        <v>30</v>
      </c>
      <c r="N186" s="2" t="s">
        <v>52</v>
      </c>
      <c r="O186" s="2" t="s">
        <v>0</v>
      </c>
      <c r="P186" s="2" t="s">
        <v>151</v>
      </c>
      <c r="Q186" s="2" t="s">
        <v>635</v>
      </c>
      <c r="R186" s="2" t="s">
        <v>206</v>
      </c>
      <c r="S186" s="2" t="s">
        <v>516</v>
      </c>
      <c r="T186" s="30" t="s">
        <v>517</v>
      </c>
      <c r="U186" s="2"/>
      <c r="V186" s="2"/>
      <c r="W186" s="80" t="s">
        <v>584</v>
      </c>
    </row>
    <row r="187" spans="1:23" hidden="1" x14ac:dyDescent="0.2">
      <c r="A187" s="1">
        <v>45408</v>
      </c>
      <c r="B187" s="2">
        <v>132508</v>
      </c>
      <c r="C187" s="2" t="s">
        <v>578</v>
      </c>
      <c r="D187" s="2">
        <v>901536425</v>
      </c>
      <c r="E187" s="2" t="s">
        <v>14</v>
      </c>
      <c r="F187" s="1">
        <v>19869</v>
      </c>
      <c r="G187" s="1">
        <v>45408.512499999997</v>
      </c>
      <c r="H187" s="24">
        <f t="shared" si="3"/>
        <v>69.97126712328766</v>
      </c>
      <c r="I187" s="24" t="s">
        <v>165</v>
      </c>
      <c r="J187" s="24" t="s">
        <v>160</v>
      </c>
      <c r="K187" s="2" t="s">
        <v>9</v>
      </c>
      <c r="L187" s="2" t="s">
        <v>28</v>
      </c>
      <c r="M187" s="2" t="s">
        <v>30</v>
      </c>
      <c r="N187" s="2" t="s">
        <v>52</v>
      </c>
      <c r="O187" s="2" t="s">
        <v>0</v>
      </c>
      <c r="P187" s="2" t="s">
        <v>117</v>
      </c>
      <c r="Q187" s="2" t="s">
        <v>636</v>
      </c>
      <c r="R187" s="2" t="s">
        <v>597</v>
      </c>
      <c r="S187" s="2" t="s">
        <v>516</v>
      </c>
      <c r="T187" s="30" t="s">
        <v>517</v>
      </c>
      <c r="U187" s="2"/>
      <c r="V187" s="2"/>
      <c r="W187" s="80" t="s">
        <v>584</v>
      </c>
    </row>
    <row r="188" spans="1:23" hidden="1" x14ac:dyDescent="0.2">
      <c r="A188" s="1">
        <v>45411</v>
      </c>
      <c r="B188" s="2">
        <v>316296</v>
      </c>
      <c r="C188" s="2" t="s">
        <v>579</v>
      </c>
      <c r="D188" s="2">
        <v>1101877957</v>
      </c>
      <c r="E188" s="2" t="s">
        <v>14</v>
      </c>
      <c r="F188" s="1">
        <v>45398</v>
      </c>
      <c r="G188" s="1">
        <v>45398.723611111112</v>
      </c>
      <c r="H188" s="24">
        <f t="shared" si="3"/>
        <v>1.9824961948285056E-3</v>
      </c>
      <c r="I188" s="24" t="s">
        <v>102</v>
      </c>
      <c r="J188" s="24" t="s">
        <v>160</v>
      </c>
      <c r="K188" s="2"/>
      <c r="L188" s="2" t="s">
        <v>28</v>
      </c>
      <c r="M188" s="2" t="s">
        <v>30</v>
      </c>
      <c r="N188" s="2" t="s">
        <v>53</v>
      </c>
      <c r="O188" s="2" t="s">
        <v>0</v>
      </c>
      <c r="P188" s="2" t="s">
        <v>163</v>
      </c>
      <c r="Q188" s="2" t="s">
        <v>637</v>
      </c>
      <c r="R188" s="2" t="s">
        <v>640</v>
      </c>
      <c r="S188" s="2" t="s">
        <v>516</v>
      </c>
      <c r="T188" s="30" t="s">
        <v>517</v>
      </c>
      <c r="U188" s="2"/>
      <c r="V188" s="2"/>
      <c r="W188" s="80" t="s">
        <v>584</v>
      </c>
    </row>
    <row r="189" spans="1:23" hidden="1" x14ac:dyDescent="0.2">
      <c r="A189" s="1">
        <v>45380</v>
      </c>
      <c r="B189" s="2">
        <v>132221</v>
      </c>
      <c r="C189" s="2" t="s">
        <v>582</v>
      </c>
      <c r="D189" s="2">
        <v>5455254</v>
      </c>
      <c r="E189" s="2" t="s">
        <v>18</v>
      </c>
      <c r="F189" s="1">
        <v>25207</v>
      </c>
      <c r="G189" s="1">
        <v>45379.479166666664</v>
      </c>
      <c r="H189" s="24">
        <f t="shared" si="3"/>
        <v>55.267066210045655</v>
      </c>
      <c r="I189" s="24" t="s">
        <v>108</v>
      </c>
      <c r="J189" s="24" t="s">
        <v>160</v>
      </c>
      <c r="K189" s="2" t="s">
        <v>5</v>
      </c>
      <c r="L189" s="2" t="s">
        <v>28</v>
      </c>
      <c r="M189" s="2" t="s">
        <v>30</v>
      </c>
      <c r="N189" s="2" t="s">
        <v>51</v>
      </c>
      <c r="O189" s="2" t="s">
        <v>0</v>
      </c>
      <c r="P189" s="2" t="s">
        <v>151</v>
      </c>
      <c r="Q189" s="2" t="s">
        <v>638</v>
      </c>
      <c r="R189" s="2" t="s">
        <v>641</v>
      </c>
      <c r="S189" s="2" t="s">
        <v>516</v>
      </c>
      <c r="T189" s="30" t="s">
        <v>517</v>
      </c>
      <c r="U189" s="2"/>
      <c r="V189" s="2"/>
      <c r="W189" s="80" t="s">
        <v>584</v>
      </c>
    </row>
    <row r="190" spans="1:23" hidden="1" x14ac:dyDescent="0.2">
      <c r="A190" s="1">
        <v>45412</v>
      </c>
      <c r="B190" s="2">
        <v>132553</v>
      </c>
      <c r="C190" s="2" t="s">
        <v>581</v>
      </c>
      <c r="D190" s="2">
        <v>1083552958</v>
      </c>
      <c r="E190" s="2" t="s">
        <v>14</v>
      </c>
      <c r="F190" s="1">
        <v>39371</v>
      </c>
      <c r="G190" s="1">
        <v>45412.259722222225</v>
      </c>
      <c r="H190" s="24">
        <f t="shared" si="3"/>
        <v>16.551396499238972</v>
      </c>
      <c r="I190" s="24" t="s">
        <v>102</v>
      </c>
      <c r="J190" s="24" t="s">
        <v>160</v>
      </c>
      <c r="K190" s="2" t="s">
        <v>11</v>
      </c>
      <c r="L190" s="2" t="s">
        <v>28</v>
      </c>
      <c r="M190" s="2" t="s">
        <v>30</v>
      </c>
      <c r="N190" s="2" t="s">
        <v>52</v>
      </c>
      <c r="O190" s="2" t="s">
        <v>0</v>
      </c>
      <c r="P190" s="2" t="s">
        <v>151</v>
      </c>
      <c r="Q190" s="2" t="s">
        <v>639</v>
      </c>
      <c r="R190" s="2" t="s">
        <v>642</v>
      </c>
      <c r="S190" s="2" t="s">
        <v>516</v>
      </c>
      <c r="T190" s="30" t="s">
        <v>517</v>
      </c>
      <c r="U190" s="2"/>
      <c r="V190" s="2"/>
      <c r="W190" s="80" t="s">
        <v>584</v>
      </c>
    </row>
    <row r="191" spans="1:23" x14ac:dyDescent="0.2">
      <c r="A191" s="1">
        <v>45413</v>
      </c>
      <c r="B191" s="2">
        <v>132561</v>
      </c>
      <c r="C191" s="2" t="s">
        <v>643</v>
      </c>
      <c r="D191" s="2">
        <v>1002909</v>
      </c>
      <c r="E191" s="2" t="s">
        <v>18</v>
      </c>
      <c r="F191" s="1">
        <v>21844</v>
      </c>
      <c r="G191" s="1">
        <v>45411</v>
      </c>
      <c r="H191" s="24">
        <f t="shared" si="3"/>
        <v>64.567123287671237</v>
      </c>
      <c r="I191" s="24" t="s">
        <v>165</v>
      </c>
      <c r="J191" s="85"/>
      <c r="K191" s="24" t="s">
        <v>8</v>
      </c>
      <c r="L191" s="24" t="s">
        <v>28</v>
      </c>
      <c r="M191" s="24" t="s">
        <v>30</v>
      </c>
      <c r="N191" s="2" t="s">
        <v>52</v>
      </c>
      <c r="O191" s="2" t="s">
        <v>0</v>
      </c>
      <c r="P191" s="2"/>
      <c r="Q191" s="2"/>
      <c r="R191" s="2"/>
      <c r="S191" s="2" t="s">
        <v>516</v>
      </c>
      <c r="T191" s="30" t="s">
        <v>517</v>
      </c>
      <c r="U191" s="2"/>
      <c r="V191" s="2"/>
      <c r="W191" s="80" t="s">
        <v>661</v>
      </c>
    </row>
    <row r="192" spans="1:23" x14ac:dyDescent="0.2">
      <c r="A192" s="1">
        <v>45420</v>
      </c>
      <c r="B192" s="2">
        <v>132618</v>
      </c>
      <c r="C192" s="2" t="s">
        <v>644</v>
      </c>
      <c r="D192" s="2">
        <v>13665183</v>
      </c>
      <c r="E192" s="2" t="s">
        <v>14</v>
      </c>
      <c r="F192" s="1">
        <v>28066</v>
      </c>
      <c r="G192" s="1">
        <v>45419.354166666664</v>
      </c>
      <c r="H192" s="24">
        <f t="shared" si="3"/>
        <v>47.543436073059354</v>
      </c>
      <c r="I192" s="24" t="s">
        <v>108</v>
      </c>
      <c r="J192" s="85"/>
      <c r="K192" s="24" t="s">
        <v>6</v>
      </c>
      <c r="L192" s="24" t="s">
        <v>28</v>
      </c>
      <c r="M192" s="24" t="s">
        <v>30</v>
      </c>
      <c r="N192" s="2" t="s">
        <v>51</v>
      </c>
      <c r="O192" s="2" t="s">
        <v>0</v>
      </c>
      <c r="P192" s="2"/>
      <c r="Q192" s="2"/>
      <c r="R192" s="2"/>
      <c r="S192" s="2" t="s">
        <v>516</v>
      </c>
      <c r="T192" s="30" t="s">
        <v>517</v>
      </c>
      <c r="U192" s="2"/>
      <c r="V192" s="2"/>
      <c r="W192" s="80" t="s">
        <v>661</v>
      </c>
    </row>
    <row r="193" spans="1:23" x14ac:dyDescent="0.2">
      <c r="A193" s="1">
        <v>45420</v>
      </c>
      <c r="B193" s="2">
        <v>316349</v>
      </c>
      <c r="C193" s="2" t="s">
        <v>645</v>
      </c>
      <c r="D193" s="2">
        <v>53009023</v>
      </c>
      <c r="E193" s="2" t="s">
        <v>14</v>
      </c>
      <c r="F193" s="1">
        <v>30148</v>
      </c>
      <c r="G193" s="1">
        <v>45419.548611111109</v>
      </c>
      <c r="H193" s="24">
        <f t="shared" si="3"/>
        <v>41.839859208523585</v>
      </c>
      <c r="I193" s="24" t="s">
        <v>108</v>
      </c>
      <c r="J193" s="85"/>
      <c r="K193" s="24" t="s">
        <v>20</v>
      </c>
      <c r="L193" s="24" t="s">
        <v>28</v>
      </c>
      <c r="M193" s="24" t="s">
        <v>30</v>
      </c>
      <c r="N193" s="2" t="s">
        <v>51</v>
      </c>
      <c r="O193" s="2" t="s">
        <v>0</v>
      </c>
      <c r="P193" s="2"/>
      <c r="Q193" s="2"/>
      <c r="R193" s="2"/>
      <c r="S193" s="2" t="s">
        <v>516</v>
      </c>
      <c r="T193" s="30" t="s">
        <v>517</v>
      </c>
      <c r="U193" s="2"/>
      <c r="V193" s="2"/>
      <c r="W193" s="80" t="s">
        <v>661</v>
      </c>
    </row>
    <row r="194" spans="1:23" x14ac:dyDescent="0.2">
      <c r="A194" s="1">
        <v>45414</v>
      </c>
      <c r="B194" s="2">
        <v>132575</v>
      </c>
      <c r="C194" s="2" t="s">
        <v>646</v>
      </c>
      <c r="D194" s="2">
        <v>24044110951629</v>
      </c>
      <c r="E194" s="2" t="s">
        <v>18</v>
      </c>
      <c r="F194" s="1">
        <v>45410</v>
      </c>
      <c r="G194" s="1">
        <v>45413.263888888891</v>
      </c>
      <c r="H194" s="24">
        <f t="shared" si="3"/>
        <v>8.9421613394260434E-3</v>
      </c>
      <c r="I194" s="24" t="s">
        <v>102</v>
      </c>
      <c r="J194" s="85"/>
      <c r="K194" s="24"/>
      <c r="L194" s="24" t="s">
        <v>28</v>
      </c>
      <c r="M194" s="24" t="s">
        <v>30</v>
      </c>
      <c r="N194" s="2" t="s">
        <v>53</v>
      </c>
      <c r="O194" s="2" t="s">
        <v>0</v>
      </c>
      <c r="P194" s="2"/>
      <c r="Q194" s="2"/>
      <c r="R194" s="2"/>
      <c r="S194" s="2" t="s">
        <v>516</v>
      </c>
      <c r="T194" s="30" t="s">
        <v>517</v>
      </c>
      <c r="U194" s="2"/>
      <c r="V194" s="2"/>
      <c r="W194" s="80" t="s">
        <v>661</v>
      </c>
    </row>
    <row r="195" spans="1:23" x14ac:dyDescent="0.2">
      <c r="A195" s="1">
        <v>45414</v>
      </c>
      <c r="B195" s="2">
        <v>132573</v>
      </c>
      <c r="C195" s="2" t="s">
        <v>647</v>
      </c>
      <c r="D195" s="2">
        <v>1206229277</v>
      </c>
      <c r="E195" s="2" t="s">
        <v>14</v>
      </c>
      <c r="F195" s="1">
        <v>45091</v>
      </c>
      <c r="G195" s="1">
        <v>45413.104166666664</v>
      </c>
      <c r="H195" s="24">
        <f t="shared" si="3"/>
        <v>0.88247716894976502</v>
      </c>
      <c r="I195" s="24" t="s">
        <v>102</v>
      </c>
      <c r="J195" s="85"/>
      <c r="K195" s="24"/>
      <c r="L195" s="24" t="s">
        <v>28</v>
      </c>
      <c r="M195" s="24" t="s">
        <v>30</v>
      </c>
      <c r="N195" s="2" t="s">
        <v>93</v>
      </c>
      <c r="O195" s="2" t="s">
        <v>0</v>
      </c>
      <c r="P195" s="2"/>
      <c r="Q195" s="2"/>
      <c r="R195" s="2"/>
      <c r="S195" s="2" t="s">
        <v>516</v>
      </c>
      <c r="T195" s="30" t="s">
        <v>517</v>
      </c>
      <c r="U195" s="2"/>
      <c r="V195" s="2"/>
      <c r="W195" s="80" t="s">
        <v>661</v>
      </c>
    </row>
    <row r="196" spans="1:23" x14ac:dyDescent="0.2">
      <c r="A196" s="1">
        <v>45415</v>
      </c>
      <c r="B196" s="2">
        <v>132583</v>
      </c>
      <c r="C196" s="2" t="s">
        <v>648</v>
      </c>
      <c r="D196" s="2">
        <v>30182635</v>
      </c>
      <c r="E196" s="2" t="s">
        <v>18</v>
      </c>
      <c r="F196" s="1">
        <v>37592</v>
      </c>
      <c r="G196" s="1">
        <v>45359</v>
      </c>
      <c r="H196" s="24">
        <f t="shared" si="3"/>
        <v>21.279452054794522</v>
      </c>
      <c r="I196" s="24" t="s">
        <v>108</v>
      </c>
      <c r="J196" s="85"/>
      <c r="K196" s="24" t="s">
        <v>11</v>
      </c>
      <c r="L196" s="24" t="s">
        <v>28</v>
      </c>
      <c r="M196" s="24" t="s">
        <v>315</v>
      </c>
      <c r="N196" s="2" t="s">
        <v>52</v>
      </c>
      <c r="O196" s="2" t="s">
        <v>0</v>
      </c>
      <c r="P196" s="2"/>
      <c r="Q196" s="2"/>
      <c r="R196" s="2"/>
      <c r="S196" s="2" t="s">
        <v>516</v>
      </c>
      <c r="T196" s="30" t="s">
        <v>517</v>
      </c>
      <c r="U196" s="2"/>
      <c r="V196" s="2"/>
      <c r="W196" s="80" t="s">
        <v>661</v>
      </c>
    </row>
    <row r="197" spans="1:23" x14ac:dyDescent="0.2">
      <c r="A197" s="1">
        <v>45426</v>
      </c>
      <c r="B197" s="2">
        <v>132660</v>
      </c>
      <c r="C197" s="2" t="s">
        <v>649</v>
      </c>
      <c r="D197" s="2">
        <v>18607147</v>
      </c>
      <c r="E197" s="2" t="s">
        <v>18</v>
      </c>
      <c r="F197" s="1">
        <v>27638</v>
      </c>
      <c r="G197" s="1">
        <v>45425.311111111114</v>
      </c>
      <c r="H197" s="24">
        <f t="shared" si="3"/>
        <v>48.732359208523597</v>
      </c>
      <c r="I197" s="24" t="s">
        <v>108</v>
      </c>
      <c r="J197" s="85"/>
      <c r="K197" s="24"/>
      <c r="L197" s="24" t="s">
        <v>28</v>
      </c>
      <c r="M197" s="24" t="s">
        <v>315</v>
      </c>
      <c r="N197" s="2" t="s">
        <v>51</v>
      </c>
      <c r="O197" s="2" t="s">
        <v>0</v>
      </c>
      <c r="P197" s="2"/>
      <c r="Q197" s="2"/>
      <c r="R197" s="2"/>
      <c r="S197" s="2" t="s">
        <v>516</v>
      </c>
      <c r="T197" s="30" t="s">
        <v>517</v>
      </c>
      <c r="U197" s="2"/>
      <c r="V197" s="2"/>
      <c r="W197" s="80" t="s">
        <v>661</v>
      </c>
    </row>
    <row r="198" spans="1:23" x14ac:dyDescent="0.2">
      <c r="A198" s="1">
        <v>45426</v>
      </c>
      <c r="B198" s="2">
        <v>132670</v>
      </c>
      <c r="C198" s="2" t="s">
        <v>650</v>
      </c>
      <c r="D198" s="2">
        <v>4102456</v>
      </c>
      <c r="E198" s="2" t="s">
        <v>18</v>
      </c>
      <c r="F198" s="1">
        <v>16882</v>
      </c>
      <c r="G198" s="1">
        <v>45426.229166666664</v>
      </c>
      <c r="H198" s="24">
        <f t="shared" si="3"/>
        <v>78.203367579908672</v>
      </c>
      <c r="I198" s="24" t="s">
        <v>165</v>
      </c>
      <c r="J198" s="85"/>
      <c r="K198" s="24" t="s">
        <v>21</v>
      </c>
      <c r="L198" s="24" t="s">
        <v>28</v>
      </c>
      <c r="M198" s="24" t="s">
        <v>30</v>
      </c>
      <c r="N198" s="2" t="s">
        <v>52</v>
      </c>
      <c r="O198" s="2" t="s">
        <v>0</v>
      </c>
      <c r="P198" s="2"/>
      <c r="Q198" s="2"/>
      <c r="R198" s="2"/>
      <c r="S198" s="2" t="s">
        <v>516</v>
      </c>
      <c r="T198" s="30" t="s">
        <v>517</v>
      </c>
      <c r="U198" s="2"/>
      <c r="V198" s="2"/>
      <c r="W198" s="80" t="s">
        <v>661</v>
      </c>
    </row>
    <row r="199" spans="1:23" x14ac:dyDescent="0.2">
      <c r="A199" s="1">
        <v>45427</v>
      </c>
      <c r="B199" s="2">
        <v>132677</v>
      </c>
      <c r="C199" s="2" t="s">
        <v>651</v>
      </c>
      <c r="D199" s="2">
        <v>16711358</v>
      </c>
      <c r="E199" s="2" t="s">
        <v>18</v>
      </c>
      <c r="F199" s="1">
        <v>23854</v>
      </c>
      <c r="G199" s="1">
        <v>45424</v>
      </c>
      <c r="H199" s="24">
        <f t="shared" si="3"/>
        <v>59.095890410958901</v>
      </c>
      <c r="I199" s="24" t="s">
        <v>108</v>
      </c>
      <c r="J199" s="85"/>
      <c r="K199" s="24" t="s">
        <v>6</v>
      </c>
      <c r="L199" s="24" t="s">
        <v>28</v>
      </c>
      <c r="M199" s="24" t="s">
        <v>30</v>
      </c>
      <c r="N199" s="2" t="s">
        <v>52</v>
      </c>
      <c r="O199" s="2" t="s">
        <v>0</v>
      </c>
      <c r="P199" s="2"/>
      <c r="Q199" s="2"/>
      <c r="R199" s="2"/>
      <c r="S199" s="2" t="s">
        <v>516</v>
      </c>
      <c r="T199" s="30" t="s">
        <v>517</v>
      </c>
      <c r="U199" s="2"/>
      <c r="V199" s="2"/>
      <c r="W199" s="80" t="s">
        <v>661</v>
      </c>
    </row>
    <row r="200" spans="1:23" x14ac:dyDescent="0.2">
      <c r="A200" s="1">
        <v>45428</v>
      </c>
      <c r="B200" s="2">
        <v>316419</v>
      </c>
      <c r="C200" s="2" t="s">
        <v>652</v>
      </c>
      <c r="D200" s="2">
        <v>21064402</v>
      </c>
      <c r="E200" s="2" t="s">
        <v>18</v>
      </c>
      <c r="F200" s="1">
        <v>33756</v>
      </c>
      <c r="G200" s="1">
        <v>45424</v>
      </c>
      <c r="H200" s="24">
        <f t="shared" si="3"/>
        <v>31.967123287671232</v>
      </c>
      <c r="I200" s="24" t="s">
        <v>108</v>
      </c>
      <c r="J200" s="85"/>
      <c r="K200" s="24" t="s">
        <v>6</v>
      </c>
      <c r="L200" s="24" t="s">
        <v>28</v>
      </c>
      <c r="M200" s="24" t="s">
        <v>30</v>
      </c>
      <c r="N200" s="2" t="s">
        <v>52</v>
      </c>
      <c r="O200" s="2" t="s">
        <v>0</v>
      </c>
      <c r="P200" s="2"/>
      <c r="Q200" s="2"/>
      <c r="R200" s="2"/>
      <c r="S200" s="2" t="s">
        <v>516</v>
      </c>
      <c r="T200" s="30" t="s">
        <v>517</v>
      </c>
      <c r="U200" s="2"/>
      <c r="V200" s="2"/>
      <c r="W200" s="80" t="s">
        <v>661</v>
      </c>
    </row>
    <row r="201" spans="1:23" x14ac:dyDescent="0.2">
      <c r="A201" s="1">
        <v>45429</v>
      </c>
      <c r="B201" s="2">
        <v>132690</v>
      </c>
      <c r="C201" s="2" t="s">
        <v>653</v>
      </c>
      <c r="D201" s="2">
        <v>19118853</v>
      </c>
      <c r="E201" s="2" t="s">
        <v>18</v>
      </c>
      <c r="F201" s="1">
        <v>18264</v>
      </c>
      <c r="G201" s="1">
        <v>45428.486111111109</v>
      </c>
      <c r="H201" s="24">
        <f t="shared" si="3"/>
        <v>74.42324961948249</v>
      </c>
      <c r="I201" s="24" t="s">
        <v>165</v>
      </c>
      <c r="J201" s="85"/>
      <c r="K201" s="24" t="s">
        <v>9</v>
      </c>
      <c r="L201" s="24" t="s">
        <v>28</v>
      </c>
      <c r="M201" s="24" t="s">
        <v>30</v>
      </c>
      <c r="N201" s="2" t="s">
        <v>52</v>
      </c>
      <c r="O201" s="2" t="s">
        <v>0</v>
      </c>
      <c r="P201" s="2"/>
      <c r="Q201" s="2"/>
      <c r="R201" s="2"/>
      <c r="S201" s="2" t="s">
        <v>516</v>
      </c>
      <c r="T201" s="30" t="s">
        <v>517</v>
      </c>
      <c r="U201" s="2"/>
      <c r="V201" s="2"/>
      <c r="W201" s="80" t="s">
        <v>661</v>
      </c>
    </row>
    <row r="202" spans="1:23" x14ac:dyDescent="0.2">
      <c r="A202" s="1">
        <v>45432</v>
      </c>
      <c r="B202" s="2">
        <v>316441</v>
      </c>
      <c r="C202" s="2" t="s">
        <v>654</v>
      </c>
      <c r="D202" s="2">
        <v>1023920941</v>
      </c>
      <c r="E202" s="2" t="s">
        <v>18</v>
      </c>
      <c r="F202" s="1">
        <v>33907</v>
      </c>
      <c r="G202" s="1">
        <v>45425</v>
      </c>
      <c r="H202" s="24">
        <f t="shared" si="3"/>
        <v>31.556164383561644</v>
      </c>
      <c r="I202" s="24" t="s">
        <v>108</v>
      </c>
      <c r="J202" s="85"/>
      <c r="K202" s="24"/>
      <c r="L202" s="24" t="s">
        <v>28</v>
      </c>
      <c r="M202" s="24" t="s">
        <v>30</v>
      </c>
      <c r="N202" s="2" t="s">
        <v>52</v>
      </c>
      <c r="O202" s="2" t="s">
        <v>0</v>
      </c>
      <c r="P202" s="2"/>
      <c r="Q202" s="2"/>
      <c r="R202" s="2"/>
      <c r="S202" s="2" t="s">
        <v>516</v>
      </c>
      <c r="T202" s="30" t="s">
        <v>517</v>
      </c>
      <c r="U202" s="2"/>
      <c r="V202" s="2"/>
      <c r="W202" s="80" t="s">
        <v>661</v>
      </c>
    </row>
    <row r="203" spans="1:23" x14ac:dyDescent="0.2">
      <c r="A203" s="1">
        <v>45433</v>
      </c>
      <c r="B203" s="2">
        <v>316450</v>
      </c>
      <c r="C203" s="2" t="s">
        <v>655</v>
      </c>
      <c r="D203" s="2">
        <v>52438218</v>
      </c>
      <c r="E203" s="2" t="s">
        <v>14</v>
      </c>
      <c r="F203" s="1">
        <v>24039</v>
      </c>
      <c r="G203" s="1">
        <v>45430</v>
      </c>
      <c r="H203" s="24">
        <f t="shared" si="3"/>
        <v>58.605479452054794</v>
      </c>
      <c r="I203" s="24" t="s">
        <v>108</v>
      </c>
      <c r="J203" s="85"/>
      <c r="K203" s="24" t="s">
        <v>6</v>
      </c>
      <c r="L203" s="24" t="s">
        <v>28</v>
      </c>
      <c r="M203" s="24" t="s">
        <v>33</v>
      </c>
      <c r="N203" s="2" t="s">
        <v>52</v>
      </c>
      <c r="O203" s="2" t="s">
        <v>0</v>
      </c>
      <c r="P203" s="2"/>
      <c r="Q203" s="2"/>
      <c r="R203" s="2"/>
      <c r="S203" s="2" t="s">
        <v>516</v>
      </c>
      <c r="T203" s="30" t="s">
        <v>517</v>
      </c>
      <c r="U203" s="2"/>
      <c r="V203" s="2"/>
      <c r="W203" s="80" t="s">
        <v>661</v>
      </c>
    </row>
    <row r="204" spans="1:23" x14ac:dyDescent="0.2">
      <c r="A204" s="1">
        <v>45434</v>
      </c>
      <c r="B204" s="2">
        <v>316457</v>
      </c>
      <c r="C204" s="2" t="s">
        <v>656</v>
      </c>
      <c r="D204" s="2">
        <v>66713565</v>
      </c>
      <c r="E204" s="2" t="s">
        <v>14</v>
      </c>
      <c r="F204" s="1">
        <v>25108</v>
      </c>
      <c r="G204" s="1">
        <v>45433.739583333336</v>
      </c>
      <c r="H204" s="24">
        <f t="shared" si="3"/>
        <v>55.686957762557086</v>
      </c>
      <c r="I204" s="24" t="s">
        <v>108</v>
      </c>
      <c r="J204" s="85"/>
      <c r="K204" s="24"/>
      <c r="L204" s="24" t="s">
        <v>28</v>
      </c>
      <c r="M204" s="24" t="s">
        <v>30</v>
      </c>
      <c r="N204" s="2" t="s">
        <v>51</v>
      </c>
      <c r="O204" s="2" t="s">
        <v>0</v>
      </c>
      <c r="P204" s="2"/>
      <c r="Q204" s="2"/>
      <c r="R204" s="2"/>
      <c r="S204" s="2" t="s">
        <v>516</v>
      </c>
      <c r="T204" s="30" t="s">
        <v>517</v>
      </c>
      <c r="U204" s="2"/>
      <c r="V204" s="2"/>
      <c r="W204" s="80" t="s">
        <v>661</v>
      </c>
    </row>
    <row r="205" spans="1:23" x14ac:dyDescent="0.2">
      <c r="A205" s="1">
        <v>45434</v>
      </c>
      <c r="B205" s="2">
        <v>132738</v>
      </c>
      <c r="C205" s="2" t="s">
        <v>657</v>
      </c>
      <c r="D205" s="2">
        <v>79814422</v>
      </c>
      <c r="E205" s="2" t="s">
        <v>18</v>
      </c>
      <c r="F205" s="1">
        <v>28677</v>
      </c>
      <c r="G205" s="1">
        <v>45430</v>
      </c>
      <c r="H205" s="24">
        <f t="shared" si="3"/>
        <v>45.898630136986299</v>
      </c>
      <c r="I205" s="24" t="s">
        <v>108</v>
      </c>
      <c r="J205" s="85"/>
      <c r="K205" s="24" t="s">
        <v>13</v>
      </c>
      <c r="L205" s="24" t="s">
        <v>28</v>
      </c>
      <c r="M205" s="24" t="s">
        <v>30</v>
      </c>
      <c r="N205" s="2" t="s">
        <v>52</v>
      </c>
      <c r="O205" s="2" t="s">
        <v>0</v>
      </c>
      <c r="P205" s="2"/>
      <c r="Q205" s="2"/>
      <c r="R205" s="2"/>
      <c r="S205" s="2" t="s">
        <v>516</v>
      </c>
      <c r="T205" s="30" t="s">
        <v>517</v>
      </c>
      <c r="U205" s="2"/>
      <c r="V205" s="2"/>
      <c r="W205" s="80" t="s">
        <v>661</v>
      </c>
    </row>
    <row r="206" spans="1:23" x14ac:dyDescent="0.2">
      <c r="A206" s="1">
        <v>45436</v>
      </c>
      <c r="B206" s="2">
        <v>132759</v>
      </c>
      <c r="C206" s="2" t="s">
        <v>658</v>
      </c>
      <c r="D206" s="2"/>
      <c r="E206" s="2" t="s">
        <v>14</v>
      </c>
      <c r="F206" s="1">
        <v>45431</v>
      </c>
      <c r="G206" s="1">
        <v>45431.323611111111</v>
      </c>
      <c r="H206" s="24">
        <f t="shared" si="3"/>
        <v>8.8660578386561483E-4</v>
      </c>
      <c r="I206" s="24" t="s">
        <v>102</v>
      </c>
      <c r="J206" s="85"/>
      <c r="K206" s="24"/>
      <c r="L206" s="24" t="s">
        <v>28</v>
      </c>
      <c r="M206" s="24" t="s">
        <v>30</v>
      </c>
      <c r="N206" s="2" t="s">
        <v>53</v>
      </c>
      <c r="O206" s="2" t="s">
        <v>0</v>
      </c>
      <c r="P206" s="2"/>
      <c r="Q206" s="2"/>
      <c r="R206" s="2"/>
      <c r="S206" s="2" t="s">
        <v>516</v>
      </c>
      <c r="T206" s="30" t="s">
        <v>517</v>
      </c>
      <c r="U206" s="2"/>
      <c r="V206" s="2"/>
      <c r="W206" s="80" t="s">
        <v>661</v>
      </c>
    </row>
    <row r="207" spans="1:23" x14ac:dyDescent="0.2">
      <c r="A207" s="1">
        <v>45436</v>
      </c>
      <c r="B207" s="2">
        <v>132760</v>
      </c>
      <c r="C207" s="2" t="s">
        <v>658</v>
      </c>
      <c r="D207" s="2"/>
      <c r="E207" s="2" t="s">
        <v>14</v>
      </c>
      <c r="F207" s="1">
        <v>45431</v>
      </c>
      <c r="G207" s="1">
        <v>45431.347222222219</v>
      </c>
      <c r="H207" s="24">
        <f t="shared" si="3"/>
        <v>9.5129375950407798E-4</v>
      </c>
      <c r="I207" s="24" t="s">
        <v>102</v>
      </c>
      <c r="J207" s="85"/>
      <c r="K207" s="24"/>
      <c r="L207" s="24" t="s">
        <v>28</v>
      </c>
      <c r="M207" s="24" t="s">
        <v>30</v>
      </c>
      <c r="N207" s="2" t="s">
        <v>53</v>
      </c>
      <c r="O207" s="2" t="s">
        <v>0</v>
      </c>
      <c r="P207" s="2"/>
      <c r="Q207" s="2"/>
      <c r="R207" s="2"/>
      <c r="S207" s="2" t="s">
        <v>516</v>
      </c>
      <c r="T207" s="30" t="s">
        <v>517</v>
      </c>
      <c r="U207" s="2"/>
      <c r="V207" s="2"/>
      <c r="W207" s="80" t="s">
        <v>661</v>
      </c>
    </row>
    <row r="208" spans="1:23" x14ac:dyDescent="0.2">
      <c r="A208" s="1">
        <v>45439</v>
      </c>
      <c r="B208" s="2">
        <v>316484</v>
      </c>
      <c r="C208" s="2" t="s">
        <v>659</v>
      </c>
      <c r="D208" s="2">
        <v>6362225</v>
      </c>
      <c r="E208" s="2" t="s">
        <v>14</v>
      </c>
      <c r="F208" s="1">
        <v>36441</v>
      </c>
      <c r="G208" s="1">
        <v>45436</v>
      </c>
      <c r="H208" s="24">
        <f t="shared" si="3"/>
        <v>24.643835616438356</v>
      </c>
      <c r="I208" s="24" t="s">
        <v>108</v>
      </c>
      <c r="J208" s="85"/>
      <c r="K208" s="24" t="s">
        <v>5</v>
      </c>
      <c r="L208" s="24" t="s">
        <v>28</v>
      </c>
      <c r="M208" s="24" t="s">
        <v>30</v>
      </c>
      <c r="N208" s="2" t="s">
        <v>52</v>
      </c>
      <c r="O208" s="2" t="s">
        <v>0</v>
      </c>
      <c r="P208" s="2"/>
      <c r="Q208" s="2"/>
      <c r="R208" s="2"/>
      <c r="S208" s="2" t="s">
        <v>516</v>
      </c>
      <c r="T208" s="30" t="s">
        <v>517</v>
      </c>
      <c r="U208" s="2"/>
      <c r="V208" s="2"/>
      <c r="W208" s="80" t="s">
        <v>661</v>
      </c>
    </row>
    <row r="210" spans="9:9" x14ac:dyDescent="0.2">
      <c r="I210" t="s">
        <v>660</v>
      </c>
    </row>
  </sheetData>
  <autoFilter ref="A1:W208">
    <filterColumn colId="22">
      <filters>
        <filter val="May*24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A9"/>
  <sheetViews>
    <sheetView workbookViewId="0">
      <selection activeCell="A20" sqref="A20"/>
    </sheetView>
  </sheetViews>
  <sheetFormatPr baseColWidth="10" defaultRowHeight="12.75" x14ac:dyDescent="0.2"/>
  <cols>
    <col min="1" max="1" width="39.85546875" bestFit="1" customWidth="1"/>
    <col min="3" max="3" width="16.28515625" customWidth="1"/>
    <col min="7" max="7" width="15" customWidth="1"/>
    <col min="8" max="8" width="19.140625" customWidth="1"/>
    <col min="15" max="15" width="23.5703125" customWidth="1"/>
  </cols>
  <sheetData>
    <row r="1" spans="1:27" ht="17.25" x14ac:dyDescent="0.2">
      <c r="A1" s="5" t="s">
        <v>69</v>
      </c>
      <c r="B1" s="5" t="s">
        <v>70</v>
      </c>
      <c r="C1" s="4" t="s">
        <v>62</v>
      </c>
      <c r="D1" s="4" t="s">
        <v>61</v>
      </c>
      <c r="E1" s="4" t="s">
        <v>56</v>
      </c>
      <c r="F1" s="4" t="s">
        <v>66</v>
      </c>
      <c r="G1" s="14" t="s">
        <v>57</v>
      </c>
      <c r="H1" s="3" t="s">
        <v>60</v>
      </c>
      <c r="I1" s="4" t="s">
        <v>59</v>
      </c>
      <c r="J1" s="4" t="s">
        <v>79</v>
      </c>
      <c r="K1" s="4" t="s">
        <v>58</v>
      </c>
      <c r="L1" s="4" t="s">
        <v>80</v>
      </c>
      <c r="M1" s="4" t="s">
        <v>63</v>
      </c>
      <c r="N1" s="4" t="s">
        <v>64</v>
      </c>
      <c r="O1" s="4" t="s">
        <v>65</v>
      </c>
      <c r="P1" s="4" t="s">
        <v>67</v>
      </c>
      <c r="Q1" s="4" t="s">
        <v>81</v>
      </c>
      <c r="R1" s="4" t="s">
        <v>82</v>
      </c>
      <c r="S1" s="4" t="s">
        <v>83</v>
      </c>
      <c r="T1" s="4" t="s">
        <v>84</v>
      </c>
      <c r="U1" s="4" t="s">
        <v>85</v>
      </c>
      <c r="V1" s="4" t="s">
        <v>86</v>
      </c>
      <c r="W1" s="4" t="s">
        <v>87</v>
      </c>
      <c r="X1" s="4" t="s">
        <v>88</v>
      </c>
      <c r="Y1" s="4" t="s">
        <v>89</v>
      </c>
      <c r="Z1" s="4" t="s">
        <v>90</v>
      </c>
      <c r="AA1" s="4" t="s">
        <v>91</v>
      </c>
    </row>
    <row r="2" spans="1:27" x14ac:dyDescent="0.2">
      <c r="A2" s="6" t="s">
        <v>71</v>
      </c>
      <c r="B2" s="6" t="s">
        <v>72</v>
      </c>
      <c r="C2" s="66">
        <v>327360</v>
      </c>
      <c r="D2" s="8">
        <v>391050</v>
      </c>
      <c r="E2" s="9">
        <v>390000</v>
      </c>
      <c r="F2" s="8">
        <v>0</v>
      </c>
      <c r="G2" s="8">
        <v>137643</v>
      </c>
      <c r="H2" s="8">
        <v>202244</v>
      </c>
      <c r="I2" s="8">
        <v>47025</v>
      </c>
      <c r="J2" s="8">
        <v>438147</v>
      </c>
      <c r="K2" s="8">
        <v>15932</v>
      </c>
      <c r="L2" s="8">
        <v>66095</v>
      </c>
      <c r="M2" s="8">
        <v>206715</v>
      </c>
      <c r="N2" s="8">
        <v>10166</v>
      </c>
      <c r="O2" s="8">
        <v>97714</v>
      </c>
      <c r="P2" s="8">
        <v>48980</v>
      </c>
      <c r="Q2" s="8">
        <v>229557</v>
      </c>
      <c r="R2" s="8" t="s">
        <v>73</v>
      </c>
      <c r="S2" s="8">
        <v>4455</v>
      </c>
      <c r="T2" s="8">
        <v>14850</v>
      </c>
      <c r="U2" s="8">
        <v>4851</v>
      </c>
      <c r="V2" s="8">
        <v>97214</v>
      </c>
      <c r="W2" s="8">
        <v>7920</v>
      </c>
      <c r="X2" s="8">
        <v>27084</v>
      </c>
      <c r="Y2" s="8">
        <v>14856</v>
      </c>
      <c r="Z2" s="8">
        <v>137643</v>
      </c>
      <c r="AA2" s="8">
        <v>7200234</v>
      </c>
    </row>
    <row r="3" spans="1:27" x14ac:dyDescent="0.2">
      <c r="A3" s="11" t="s">
        <v>74</v>
      </c>
      <c r="B3" s="11" t="s">
        <v>75</v>
      </c>
      <c r="C3" s="12">
        <v>184929</v>
      </c>
      <c r="D3" s="12">
        <v>391050</v>
      </c>
      <c r="E3" s="12">
        <v>0</v>
      </c>
      <c r="F3" s="12">
        <v>363500</v>
      </c>
      <c r="G3" s="12">
        <v>137643</v>
      </c>
      <c r="H3" s="12">
        <v>202244</v>
      </c>
      <c r="I3" s="12">
        <v>47025</v>
      </c>
      <c r="J3" s="12">
        <v>438147</v>
      </c>
      <c r="K3" s="12">
        <v>15932</v>
      </c>
      <c r="L3" s="12">
        <v>66095</v>
      </c>
      <c r="M3" s="13">
        <v>206715</v>
      </c>
      <c r="N3" s="12">
        <v>10166</v>
      </c>
      <c r="O3" s="12">
        <v>97714</v>
      </c>
      <c r="P3" s="12">
        <v>48980</v>
      </c>
      <c r="Q3" s="12">
        <v>229557</v>
      </c>
      <c r="R3" s="12" t="s">
        <v>73</v>
      </c>
      <c r="S3" s="10"/>
      <c r="T3" s="10"/>
      <c r="U3" s="10"/>
      <c r="V3" s="10"/>
      <c r="W3" s="10"/>
      <c r="X3" s="10"/>
      <c r="Y3" s="10"/>
      <c r="Z3" s="10"/>
      <c r="AA3" s="10"/>
    </row>
    <row r="4" spans="1:27" x14ac:dyDescent="0.2">
      <c r="A4" s="6" t="s">
        <v>76</v>
      </c>
      <c r="B4" s="6" t="s">
        <v>77</v>
      </c>
      <c r="C4" s="7">
        <v>471281</v>
      </c>
      <c r="D4" s="8">
        <v>391050</v>
      </c>
      <c r="E4" s="8">
        <v>718400</v>
      </c>
      <c r="F4" s="8"/>
      <c r="G4" s="8">
        <v>137643</v>
      </c>
      <c r="H4" s="8">
        <v>221524</v>
      </c>
      <c r="I4" s="8">
        <v>47025</v>
      </c>
      <c r="J4" s="8">
        <v>438147</v>
      </c>
      <c r="K4" s="8">
        <v>15932</v>
      </c>
      <c r="L4" s="8">
        <v>66095</v>
      </c>
      <c r="M4" s="8">
        <v>206715</v>
      </c>
      <c r="N4" s="8">
        <v>10166</v>
      </c>
      <c r="O4" s="8">
        <v>97714</v>
      </c>
      <c r="P4" s="8">
        <v>44756</v>
      </c>
      <c r="Q4" s="8">
        <v>0</v>
      </c>
      <c r="R4" s="8" t="s">
        <v>73</v>
      </c>
      <c r="S4" s="8">
        <v>4455</v>
      </c>
      <c r="T4" s="8">
        <v>14850</v>
      </c>
      <c r="U4" s="8">
        <v>4851</v>
      </c>
      <c r="V4" s="8">
        <v>97214</v>
      </c>
      <c r="W4" s="8">
        <v>7920</v>
      </c>
      <c r="X4" s="8">
        <v>27084</v>
      </c>
      <c r="Y4" s="8">
        <v>14856</v>
      </c>
      <c r="Z4" s="8">
        <v>137643</v>
      </c>
      <c r="AA4" s="8">
        <v>7200234</v>
      </c>
    </row>
    <row r="5" spans="1:27" x14ac:dyDescent="0.2">
      <c r="A5" s="11" t="s">
        <v>201</v>
      </c>
      <c r="B5" s="11" t="s">
        <v>78</v>
      </c>
      <c r="C5" s="12">
        <v>471281</v>
      </c>
      <c r="D5" s="12">
        <v>391050</v>
      </c>
      <c r="E5" s="12">
        <v>0</v>
      </c>
      <c r="F5" s="12">
        <v>694300</v>
      </c>
      <c r="G5" s="12">
        <v>137643</v>
      </c>
      <c r="H5" s="12">
        <v>221524</v>
      </c>
      <c r="I5" s="12">
        <v>47025</v>
      </c>
      <c r="J5" s="12">
        <v>438147</v>
      </c>
      <c r="K5" s="12">
        <v>15932</v>
      </c>
      <c r="L5" s="12">
        <v>66095</v>
      </c>
      <c r="M5" s="12">
        <v>206715</v>
      </c>
      <c r="N5" s="12">
        <v>10166</v>
      </c>
      <c r="O5" s="12">
        <v>97714</v>
      </c>
      <c r="P5" s="12">
        <v>44756</v>
      </c>
      <c r="Q5" s="12">
        <v>0</v>
      </c>
      <c r="R5" s="12" t="s">
        <v>73</v>
      </c>
      <c r="S5" s="10"/>
      <c r="T5" s="10"/>
      <c r="U5" s="10"/>
      <c r="V5" s="10"/>
      <c r="W5" s="10"/>
      <c r="X5" s="10"/>
      <c r="Y5" s="10"/>
      <c r="Z5" s="10"/>
      <c r="AA5" s="10"/>
    </row>
    <row r="6" spans="1:27" x14ac:dyDescent="0.2">
      <c r="A6" s="67"/>
      <c r="B6" s="67"/>
      <c r="C6" s="67"/>
      <c r="D6" s="68"/>
      <c r="E6" s="68"/>
      <c r="F6" s="68"/>
      <c r="G6" s="67"/>
      <c r="H6" s="67"/>
      <c r="I6" s="67"/>
      <c r="J6" s="67"/>
      <c r="K6" s="67"/>
      <c r="L6" s="67"/>
      <c r="M6" s="67"/>
      <c r="N6" s="67"/>
      <c r="O6" s="67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</row>
    <row r="9" spans="1:27" x14ac:dyDescent="0.2">
      <c r="C9" s="19"/>
    </row>
  </sheetData>
  <conditionalFormatting sqref="A1:A1048576">
    <cfRule type="duplicateValues" dxfId="0" priority="1" stopIfTrue="1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aacbfa1-0f10-445e-84a9-9c8f497fb498" xsi:nil="true"/>
    <lcf76f155ced4ddcb4097134ff3c332f xmlns="5ca22cf7-8797-4ae4-b80a-fc85c23bb07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164A61FD86864F91665C289CAD1003" ma:contentTypeVersion="19" ma:contentTypeDescription="Crear nuevo documento." ma:contentTypeScope="" ma:versionID="8e8fb5e8d181ca0e97a3387b662eb815">
  <xsd:schema xmlns:xsd="http://www.w3.org/2001/XMLSchema" xmlns:xs="http://www.w3.org/2001/XMLSchema" xmlns:p="http://schemas.microsoft.com/office/2006/metadata/properties" xmlns:ns2="5ca22cf7-8797-4ae4-b80a-fc85c23bb077" xmlns:ns3="0aacbfa1-0f10-445e-84a9-9c8f497fb498" targetNamespace="http://schemas.microsoft.com/office/2006/metadata/properties" ma:root="true" ma:fieldsID="8f975db6551cccddb47d4cf70e4feda1" ns2:_="" ns3:_="">
    <xsd:import namespace="5ca22cf7-8797-4ae4-b80a-fc85c23bb077"/>
    <xsd:import namespace="0aacbfa1-0f10-445e-84a9-9c8f497fb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22cf7-8797-4ae4-b80a-fc85c23bb0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db0e30ab-eb3b-405d-a077-fa28265dff7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acbfa1-0f10-445e-84a9-9c8f497fb49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d60aa92-359a-473d-8860-d88343dd6eb6}" ma:internalName="TaxCatchAll" ma:showField="CatchAllData" ma:web="0aacbfa1-0f10-445e-84a9-9c8f497fb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5294E4-C2FF-4076-9918-F0AB2463B698}">
  <ds:schemaRefs>
    <ds:schemaRef ds:uri="http://schemas.microsoft.com/office/2006/metadata/properties"/>
    <ds:schemaRef ds:uri="http://schemas.microsoft.com/office/infopath/2007/PartnerControls"/>
    <ds:schemaRef ds:uri="0aacbfa1-0f10-445e-84a9-9c8f497fb498"/>
    <ds:schemaRef ds:uri="5ca22cf7-8797-4ae4-b80a-fc85c23bb077"/>
  </ds:schemaRefs>
</ds:datastoreItem>
</file>

<file path=customXml/itemProps2.xml><?xml version="1.0" encoding="utf-8"?>
<ds:datastoreItem xmlns:ds="http://schemas.openxmlformats.org/officeDocument/2006/customXml" ds:itemID="{3FC57AE1-3C89-4709-B1EB-74C8E1448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22cf7-8797-4ae4-b80a-fc85c23bb077"/>
    <ds:schemaRef ds:uri="0aacbfa1-0f10-445e-84a9-9c8f497fb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844BA4-E4D8-4023-B775-222BDC85CB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GENERAL</vt:lpstr>
      <vt:lpstr>DATA</vt:lpstr>
      <vt:lpstr>BBDD</vt:lpstr>
      <vt:lpstr>Hoja1</vt:lpstr>
      <vt:lpstr>Consolidado</vt:lpstr>
      <vt:lpstr>TARIFAS</vt:lpstr>
    </vt:vector>
  </TitlesOfParts>
  <Company>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Joan Manuel Ladino Rojas</cp:lastModifiedBy>
  <dcterms:created xsi:type="dcterms:W3CDTF">2003-08-27T16:40:13Z</dcterms:created>
  <dcterms:modified xsi:type="dcterms:W3CDTF">2024-06-06T20:22:35Z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0x01010050164A61FD86864F91665C289CAD1003</vt:lpwstr>
  </property>
  <property fmtid="{D5CDD505-2E9C-101B-9397-08002B2CF9AE}" pid="3" name="MediaServiceImageTags">
    <vt:lpwstr/>
  </property>
</Properties>
</file>