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9"/>
  <workbookPr/>
  <mc:AlternateContent xmlns:mc="http://schemas.openxmlformats.org/markup-compatibility/2006">
    <mc:Choice Requires="x15">
      <x15ac:absPath xmlns:x15ac="http://schemas.microsoft.com/office/spreadsheetml/2010/11/ac" url="/Users/nathalybravo/Desktop/asesorias externas/SOLEDAD/junio/camaras/"/>
    </mc:Choice>
  </mc:AlternateContent>
  <xr:revisionPtr revIDLastSave="0" documentId="13_ncr:1_{3082BCC3-4DDB-A542-AA6D-D914A2FEAB23}" xr6:coauthVersionLast="47" xr6:coauthVersionMax="47" xr10:uidLastSave="{00000000-0000-0000-0000-000000000000}"/>
  <bookViews>
    <workbookView xWindow="0" yWindow="500" windowWidth="22260" windowHeight="15540" activeTab="2" xr2:uid="{00000000-000D-0000-FFFF-FFFF00000000}"/>
  </bookViews>
  <sheets>
    <sheet name="evaluacion economica" sheetId="2" r:id="rId1"/>
    <sheet name="evaluacion tecnica proponente" sheetId="1" r:id="rId2"/>
    <sheet name="evaluacion equipo minimo" sheetId="3" r:id="rId3"/>
    <sheet name="evaluacion juridica "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0" i="2" l="1"/>
  <c r="G100" i="2" s="1"/>
  <c r="E99" i="2"/>
  <c r="G99" i="2" s="1"/>
  <c r="E98" i="2"/>
  <c r="G98" i="2" s="1"/>
  <c r="E97" i="2"/>
  <c r="G97" i="2" s="1"/>
  <c r="E96" i="2"/>
  <c r="G96" i="2" s="1"/>
  <c r="E95" i="2"/>
  <c r="G95" i="2" s="1"/>
  <c r="E94" i="2"/>
  <c r="G94" i="2" s="1"/>
  <c r="E93" i="2"/>
  <c r="G93" i="2" s="1"/>
  <c r="E92" i="2"/>
  <c r="G92" i="2" s="1"/>
  <c r="E86" i="2"/>
  <c r="G86" i="2" s="1"/>
  <c r="E85" i="2"/>
  <c r="G85" i="2" s="1"/>
  <c r="E84" i="2"/>
  <c r="G84" i="2" s="1"/>
  <c r="E83" i="2"/>
  <c r="G83" i="2" s="1"/>
  <c r="E82" i="2"/>
  <c r="G82" i="2" s="1"/>
  <c r="E81" i="2"/>
  <c r="G81" i="2" s="1"/>
  <c r="G80" i="2"/>
  <c r="E80" i="2"/>
  <c r="E79" i="2"/>
  <c r="G79" i="2" s="1"/>
  <c r="E78" i="2"/>
  <c r="G78" i="2" s="1"/>
  <c r="E70" i="2"/>
  <c r="G70" i="2" s="1"/>
  <c r="E69" i="2"/>
  <c r="G69" i="2" s="1"/>
  <c r="E68" i="2"/>
  <c r="G68" i="2" s="1"/>
  <c r="E67" i="2"/>
  <c r="G67" i="2" s="1"/>
  <c r="E66" i="2"/>
  <c r="G66" i="2" s="1"/>
  <c r="E65" i="2"/>
  <c r="G65" i="2" s="1"/>
  <c r="E64" i="2"/>
  <c r="G64" i="2" s="1"/>
  <c r="E63" i="2"/>
  <c r="G63" i="2" s="1"/>
  <c r="E62" i="2"/>
  <c r="G62" i="2" s="1"/>
  <c r="E55" i="2"/>
  <c r="G55" i="2" s="1"/>
  <c r="E54" i="2"/>
  <c r="G54" i="2" s="1"/>
  <c r="E53" i="2"/>
  <c r="G53" i="2" s="1"/>
  <c r="E52" i="2"/>
  <c r="G52" i="2" s="1"/>
  <c r="E51" i="2"/>
  <c r="G51" i="2" s="1"/>
  <c r="E50" i="2"/>
  <c r="G50" i="2" s="1"/>
  <c r="E49" i="2"/>
  <c r="G49" i="2" s="1"/>
  <c r="E48" i="2"/>
  <c r="G48" i="2" s="1"/>
  <c r="E47" i="2"/>
  <c r="G47" i="2" s="1"/>
  <c r="E40" i="2"/>
  <c r="G40" i="2" s="1"/>
  <c r="E39" i="2"/>
  <c r="G39" i="2" s="1"/>
  <c r="E38" i="2"/>
  <c r="G38" i="2" s="1"/>
  <c r="E37" i="2"/>
  <c r="G37" i="2" s="1"/>
  <c r="E36" i="2"/>
  <c r="G36" i="2" s="1"/>
  <c r="E35" i="2"/>
  <c r="G35" i="2" s="1"/>
  <c r="E34" i="2"/>
  <c r="G34" i="2" s="1"/>
  <c r="E33" i="2"/>
  <c r="G33" i="2" s="1"/>
  <c r="E32" i="2"/>
  <c r="G32" i="2" s="1"/>
  <c r="G26" i="2"/>
  <c r="G25" i="2"/>
  <c r="G24" i="2"/>
  <c r="G27" i="2" s="1"/>
  <c r="G23" i="2"/>
  <c r="G22" i="2"/>
  <c r="G21" i="2"/>
  <c r="G20" i="2"/>
  <c r="G19" i="2"/>
  <c r="G18" i="2"/>
  <c r="G101" i="2" l="1"/>
  <c r="G87" i="2"/>
  <c r="G71" i="2"/>
  <c r="G56" i="2"/>
  <c r="G41" i="2"/>
  <c r="G28" i="2"/>
  <c r="G29" i="2" s="1"/>
  <c r="G102" i="2" l="1"/>
  <c r="G103" i="2" s="1"/>
  <c r="G88" i="2"/>
  <c r="G89" i="2" s="1"/>
  <c r="G72" i="2"/>
  <c r="G73" i="2" s="1"/>
  <c r="G57" i="2"/>
  <c r="G58" i="2" s="1"/>
  <c r="G42" i="2"/>
  <c r="G43" i="2" s="1"/>
</calcChain>
</file>

<file path=xl/sharedStrings.xml><?xml version="1.0" encoding="utf-8"?>
<sst xmlns="http://schemas.openxmlformats.org/spreadsheetml/2006/main" count="266" uniqueCount="119">
  <si>
    <t>MANTENIMIENTO, RECUPERACION E INSTALACION DE ALARMAS Y CAMARAS DE VIDEO VIGILANCIA COMUNITARIAS QUE PERMITA EL MONITOREO DE LA COMUNIDAD PARA EL FORTALECIMIENTO DE LA SEGURIDAD Y CONVIVENCIA CIUDADANA IMPLEMENTADAS EN LOS BARRIOS DEL MUNICIPIO DE SOLEDAD</t>
  </si>
  <si>
    <r>
      <rPr>
        <b/>
        <sz val="7"/>
        <color theme="1"/>
        <rFont val="Times New Roman"/>
        <family val="1"/>
      </rPr>
      <t xml:space="preserve"> </t>
    </r>
    <r>
      <rPr>
        <b/>
        <sz val="10"/>
        <color theme="1"/>
        <rFont val="Arial Narrow"/>
        <family val="2"/>
      </rPr>
      <t>Objeto del contrato</t>
    </r>
  </si>
  <si>
    <t xml:space="preserve">EVALUACIÓN TECNICA </t>
  </si>
  <si>
    <t xml:space="preserve">PROPONENTE </t>
  </si>
  <si>
    <t>No Proponente</t>
  </si>
  <si>
    <t xml:space="preserve">Proponente </t>
  </si>
  <si>
    <t>Nombre de la entidad Contratante</t>
  </si>
  <si>
    <t xml:space="preserve">No de contrato </t>
  </si>
  <si>
    <t xml:space="preserve">CUMPLE/NO CUMPLE </t>
  </si>
  <si>
    <t xml:space="preserve">OBSERVACIONES </t>
  </si>
  <si>
    <t>Contrato Nº1</t>
  </si>
  <si>
    <t>Contrato Nº2</t>
  </si>
  <si>
    <r>
      <rPr>
        <sz val="7"/>
        <color rgb="FF000000"/>
        <rFont val="Times New Roman"/>
        <family val="1"/>
      </rPr>
      <t xml:space="preserve"> </t>
    </r>
    <r>
      <rPr>
        <sz val="11"/>
        <color rgb="FF000000"/>
        <rFont val="Arial"/>
        <family val="2"/>
      </rPr>
      <t xml:space="preserve">Fotocopia de la cedula de ciudadanía </t>
    </r>
  </si>
  <si>
    <t xml:space="preserve">Fotocopia del título o acta de grado </t>
  </si>
  <si>
    <r>
      <rPr>
        <sz val="7"/>
        <color rgb="FF000000"/>
        <rFont val="Times New Roman"/>
        <family val="1"/>
      </rPr>
      <t xml:space="preserve"> </t>
    </r>
    <r>
      <rPr>
        <sz val="11"/>
        <color rgb="FF000000"/>
        <rFont val="Arial"/>
        <family val="2"/>
      </rPr>
      <t>Fotocopia de la matrícula o tarjeta profesional (cuando aplique)</t>
    </r>
  </si>
  <si>
    <t>Un (1) Director del proyecto</t>
  </si>
  <si>
    <t>EVALUACIÓN ECONOMICA</t>
  </si>
  <si>
    <r>
      <t xml:space="preserve"> </t>
    </r>
    <r>
      <rPr>
        <b/>
        <sz val="10"/>
        <color rgb="FF000000"/>
        <rFont val="Arial Narrow"/>
        <family val="2"/>
      </rPr>
      <t>Objeto del contrato</t>
    </r>
  </si>
  <si>
    <t>a) EXPERIENCIA (2 contratos )</t>
  </si>
  <si>
    <t xml:space="preserve">EJECUTADOS, TERMINADOS </t>
  </si>
  <si>
    <t>Al menos uno de los contratos deberá adicionalmente encontrarse LIQUIDADO</t>
  </si>
  <si>
    <t>CRR SOLUCIONES INTEGRALES SAS</t>
  </si>
  <si>
    <t>DTRAFFIC CORP SAS</t>
  </si>
  <si>
    <t>SMART PLANNING PROJECTS SAS</t>
  </si>
  <si>
    <t>GRUPO EMPRESARIAL SECURITY SAS</t>
  </si>
  <si>
    <t>GRUPO EMPRESARIAL GRESS</t>
  </si>
  <si>
    <t>MAZU SERVICIOS INTEGRALES</t>
  </si>
  <si>
    <t>LYN INGENIERIA SAS</t>
  </si>
  <si>
    <t>VALOR</t>
  </si>
  <si>
    <t>SG-MC- 2024-P005</t>
  </si>
  <si>
    <r>
      <rPr>
        <b/>
        <sz val="12"/>
        <color theme="1"/>
        <rFont val="Aptos Narrow"/>
        <scheme val="minor"/>
      </rPr>
      <t>Objeto y/o actividades contrato 1:</t>
    </r>
    <r>
      <rPr>
        <sz val="12"/>
        <color theme="1"/>
        <rFont val="Aptos Narrow"/>
        <family val="2"/>
        <scheme val="minor"/>
      </rPr>
      <t xml:space="preserve">
INSTALACION DE ALARMAS Y CAMARAS DE VIDEO VIGILANCIA COMUNITARIAS Y/O IMPLEMENTACION DE MEDIDAS TECNOLOGICOS EN SEGURIDAD</t>
    </r>
  </si>
  <si>
    <t>El contrato  deberá corresponder a una suma mayor al valor total del presupuesto oficial o su equivalente en SMLM, es decir, 65,38  SMLM</t>
  </si>
  <si>
    <r>
      <rPr>
        <b/>
        <sz val="12"/>
        <color theme="1"/>
        <rFont val="Aptos Narrow"/>
        <scheme val="minor"/>
      </rPr>
      <t xml:space="preserve">Objeto y/o actividades contrato 1:
</t>
    </r>
    <r>
      <rPr>
        <sz val="12"/>
        <color theme="1"/>
        <rFont val="Aptos Narrow"/>
        <scheme val="minor"/>
      </rPr>
      <t>SERVICIO DE INSTALACION, MANTENIMIENTO CÁMARAS DE FIBRA ÓPTICA Y/O INSTALACIÓN DE FIBRA ÓPTICA Y CABLEADO ESTRUCTURADO</t>
    </r>
  </si>
  <si>
    <t>*Cuando se acredite experiencia de contratos en los cuales el proponente hizo parte de Consorcios o Uniones Temporales, el Municipio tendrá en cuenta únicamente el porcentaje de participación del integrante, por lo cual se deberá especificar la participación de cada uno de los miembros, o anexar copia del contrato en el que se mencione el porcentaje de participación</t>
  </si>
  <si>
    <t xml:space="preserve">**Cuando se trate de certificaciones expedidas por personas de derecho privado, Es obligatorio aportar copia de contratos objeto de la certificación o del acta de liquidación </t>
  </si>
  <si>
    <t>% de participacion Unión Temporal o  Consorcio, o Singular (100%)*</t>
  </si>
  <si>
    <t xml:space="preserve">Publica/privada **
 </t>
  </si>
  <si>
    <t xml:space="preserve">Profesional en las áreas del Derecho o Administración de Empresas o Economía con especialización en negocios internacionales o gerencia de proyectos </t>
  </si>
  <si>
    <t>Un (1) Ingeniero de redes y telecomunicaciones</t>
  </si>
  <si>
    <t xml:space="preserve">Profesional en Ingeniería Electrónica y telecomunicaciones o ingeniería electrónica </t>
  </si>
  <si>
    <t xml:space="preserve">	Carta de Autorización para presenta su hoja de vida en el proceso</t>
  </si>
  <si>
    <t xml:space="preserve">Nombre </t>
  </si>
  <si>
    <t xml:space="preserve">EVALUACION EQUIPO MINIMO </t>
  </si>
  <si>
    <t xml:space="preserve">Carta de presentación de la Propuesta </t>
  </si>
  <si>
    <t xml:space="preserve">Certificado de Existencia y Representación Legal expedido por Cámara de Comercio con fecha de expedición no mayor a treinta (30) días. </t>
  </si>
  <si>
    <t>DOCUMENTO DE CONSTITUCIÓN DEL CONSORCIO, UNIÓN TEMPORAL (si aplica)</t>
  </si>
  <si>
    <t xml:space="preserve">Fotocopia de la Cedula de Ciudadanía del Representante Legal </t>
  </si>
  <si>
    <t xml:space="preserve">Formato único de hoja de vida (SIGEP) para persona jurídica. </t>
  </si>
  <si>
    <t xml:space="preserve">Registro Único Tributario de la DIAN (RUT) actualizado </t>
  </si>
  <si>
    <t xml:space="preserve">Certificado de antecedentes Disciplinarios de la Sociedad y del Representante Legal </t>
  </si>
  <si>
    <t xml:space="preserve">Certificado de antecedentes de responsabilidad fiscal de la sociedad y del Representante Legal. </t>
  </si>
  <si>
    <t xml:space="preserve">Certificado de Antecedentes Judiciales del Representante Legal </t>
  </si>
  <si>
    <t xml:space="preserve">Certificado de Medidas Correctivas </t>
  </si>
  <si>
    <t xml:space="preserve">Certificación de afiliación a los sistemas generales de seguridad social integral y parafiscales (salud, pensión). </t>
  </si>
  <si>
    <t xml:space="preserve">Certificación Bancaria </t>
  </si>
  <si>
    <t xml:space="preserve">Servicio de conectividad Camaras tipo Bala </t>
  </si>
  <si>
    <t>Servicio de Conectividad Camaras PTZ</t>
  </si>
  <si>
    <t>Servicio de Conectividad Alarmas</t>
  </si>
  <si>
    <t>Servicio de Conectividad NOC</t>
  </si>
  <si>
    <t>Servicio de Mantenimiento Camaras de Fibra Optica</t>
  </si>
  <si>
    <t>Servicio de Mantenimiento Camaras tipo Bala</t>
  </si>
  <si>
    <t>Servicio de Mantenimiento Camaras PTZ</t>
  </si>
  <si>
    <t>Servicio de Mantenimiento Alarmas</t>
  </si>
  <si>
    <t>Servicio de Soporte y Mantenimiento NOC</t>
  </si>
  <si>
    <t>Valor unitario</t>
  </si>
  <si>
    <t>total mensual</t>
  </si>
  <si>
    <t>numero de meses</t>
  </si>
  <si>
    <t xml:space="preserve">total </t>
  </si>
  <si>
    <t xml:space="preserve">Subtotal </t>
  </si>
  <si>
    <t xml:space="preserve">IVA </t>
  </si>
  <si>
    <t>TOTAL</t>
  </si>
  <si>
    <t xml:space="preserve">total con correción aritmetica  </t>
  </si>
  <si>
    <t>Rechazado economicamente</t>
  </si>
  <si>
    <t xml:space="preserve">total con correción aritmetica de meses de ejecución </t>
  </si>
  <si>
    <r>
      <t xml:space="preserve">*Al realizar la correción aritmetica de multiplicación por el numero de meses de ejecución, supera el presupuesto oficial </t>
    </r>
    <r>
      <rPr>
        <b/>
        <sz val="12"/>
        <color theme="1"/>
        <rFont val="Aptos Narrow"/>
        <scheme val="minor"/>
      </rPr>
      <t xml:space="preserve">y se encuentra incurso en causal de rechazo "Cuando la propuesta presentada no cumpla con los requerimientos económicos" </t>
    </r>
    <r>
      <rPr>
        <sz val="12"/>
        <color theme="1"/>
        <rFont val="Aptos Narrow"/>
        <scheme val="minor"/>
      </rPr>
      <t>(el proponente en el formato de propuesta economica  si puso 4 meses de ejecución, pero no multiplico el valor total mensual por este numero)</t>
    </r>
  </si>
  <si>
    <r>
      <t xml:space="preserve">*Al realizar la multiplicación por el numero de meses de ejecución, supera el presupuesto oficial </t>
    </r>
    <r>
      <rPr>
        <b/>
        <sz val="12"/>
        <color theme="1"/>
        <rFont val="Aptos Narrow"/>
        <scheme val="minor"/>
      </rPr>
      <t xml:space="preserve">y se encuentra incurso en causal de rechazo "Cuando la propuesta presentada no cumpla con los requerimientos económicos" </t>
    </r>
    <r>
      <rPr>
        <sz val="12"/>
        <color theme="1"/>
        <rFont val="Aptos Narrow"/>
        <scheme val="minor"/>
      </rPr>
      <t xml:space="preserve"> (el proponente en el formato de propuesta economica  si puso 4 meses de ejecución, pero no multiplico el valor total mensual por este numero)</t>
    </r>
  </si>
  <si>
    <r>
      <t>*El proponenente en el item 2, tiene un error en el valor ($73.8470,63),  al realizar la corrección aritmetica, supera el presupuesto oficial,</t>
    </r>
    <r>
      <rPr>
        <b/>
        <sz val="12"/>
        <color theme="1"/>
        <rFont val="Aptos Narrow"/>
        <scheme val="minor"/>
      </rPr>
      <t xml:space="preserve"> y se encuentra incurso en causal de rechazo "Cuando la propuesta presentada no cumpla con los requerimientos económicos"</t>
    </r>
    <r>
      <rPr>
        <sz val="12"/>
        <color theme="1"/>
        <rFont val="Aptos Narrow"/>
        <family val="2"/>
        <scheme val="minor"/>
      </rPr>
      <t xml:space="preserve"> ( el proponente si multiplico bien por el numero de meses de ejecución)</t>
    </r>
  </si>
  <si>
    <t>ANTICORRUPCION</t>
  </si>
  <si>
    <t>CUMPLE, firmada por representante legal PEDRO DE LA OSSA CONTRERAS</t>
  </si>
  <si>
    <t xml:space="preserve">CUMPLE,  firmada por representante legal PEDRO DE LA OSSA CONTRERAS y contador </t>
  </si>
  <si>
    <t>ACUERDO DE CONFIDENCIALIDAD</t>
  </si>
  <si>
    <t>ORIGEN LÍCITO DE RECURSOS</t>
  </si>
  <si>
    <t>CERTIFICADO DE INHABILIDADES E INCOMPATIBILIDADES</t>
  </si>
  <si>
    <t>CERTIFICACIÓN DE APLICACIÓN DE NORMAS DE PREVENCIÓN Y CONTROL DEL LAVADO DE ACTIVOS Y FINANCIACIÓN DEL TERRORISMO</t>
  </si>
  <si>
    <t>FORMATO ESPECIFICACIONES TÉCNICAS MÍNIMAS</t>
  </si>
  <si>
    <t>FORMATO DE IDONEIDAD DEL RECURSO HUMANO OFRECIDO</t>
  </si>
  <si>
    <t>CUMPLE</t>
  </si>
  <si>
    <t xml:space="preserve">cumple </t>
  </si>
  <si>
    <t xml:space="preserve">CUMPLE </t>
  </si>
  <si>
    <t xml:space="preserve">Teniendo en cuenta que los proponentes 1,2,3,4  y 5 se encuentran incurso en causal de rechazo de acuerdo con la evaluación economica, la entidad verificará los aspectos tecnicos y juridicos del proponente DTRAFFIC CORP SAS quien se encuentra habilitado desde la parte economica. </t>
  </si>
  <si>
    <t xml:space="preserve">Habilitado economicamente </t>
  </si>
  <si>
    <r>
      <t xml:space="preserve">*El proponente no presenta formato de oferta economica, </t>
    </r>
    <r>
      <rPr>
        <b/>
        <sz val="12"/>
        <color theme="1"/>
        <rFont val="Aptos Narrow"/>
        <scheme val="minor"/>
      </rPr>
      <t>se encuentra incurso en causal de rechazo "Cuando no se presente la propuesta técnica o la propuesta económica" y "Cuando la propuesta presentada no cumpla con los requerimientos económicos"</t>
    </r>
    <r>
      <rPr>
        <sz val="12"/>
        <color theme="1"/>
        <rFont val="Aptos Narrow"/>
        <family val="2"/>
        <scheme val="minor"/>
      </rPr>
      <t xml:space="preserve">. Teniendo en cuenta que en Minima cuantia, lo unico ponderable es el precio y no es sujeto de subsanación </t>
    </r>
  </si>
  <si>
    <r>
      <t>*El proponente, se encuentra</t>
    </r>
    <r>
      <rPr>
        <b/>
        <sz val="12"/>
        <color theme="1"/>
        <rFont val="Aptos Narrow"/>
        <scheme val="minor"/>
      </rPr>
      <t xml:space="preserve"> incurso en causal de rechazo </t>
    </r>
    <r>
      <rPr>
        <sz val="12"/>
        <color theme="1"/>
        <rFont val="Aptos Narrow"/>
        <family val="2"/>
        <scheme val="minor"/>
      </rPr>
      <t xml:space="preserve">por las siguientes circunstancias:
-El formato de oferta economica no se encuentra diligenciado como se solicita, elimina el cuadro de precios.
-Ahora bien, como en el en el formato certificación sostenimiento de precios  se evidencias los valores de la oferta, se verifican en aras de garantizar la selección objetiva de las propuestas, sin embargo, </t>
    </r>
    <r>
      <rPr>
        <b/>
        <sz val="12"/>
        <color theme="1"/>
        <rFont val="Aptos Narrow"/>
        <scheme val="minor"/>
      </rPr>
      <t>no se estipula el numero de meses, realizada la correción artimetica  incluyendo el numero de meses de ejecución, supera el valor del presupuesto oficial y se encuentra incurso en causal de rechazo "Cuando la propuesta presentada no cumpla con los requerimientos económicos"</t>
    </r>
    <r>
      <rPr>
        <sz val="12"/>
        <color theme="1"/>
        <rFont val="Aptos Narrow"/>
        <family val="2"/>
        <scheme val="minor"/>
      </rPr>
      <t>.</t>
    </r>
  </si>
  <si>
    <t>Secretario de Gobierno</t>
  </si>
  <si>
    <t>Original Firmado</t>
  </si>
  <si>
    <t>CORONEL® Calros Alberto Valencia Muñoz</t>
  </si>
  <si>
    <t xml:space="preserve">ETB </t>
  </si>
  <si>
    <t>mixta</t>
  </si>
  <si>
    <t xml:space="preserve">si </t>
  </si>
  <si>
    <t>N/A</t>
  </si>
  <si>
    <t xml:space="preserve">86 SMMLV </t>
  </si>
  <si>
    <t xml:space="preserve">METROTEL </t>
  </si>
  <si>
    <t>No</t>
  </si>
  <si>
    <t>Anexo 3 del convenio MSA-ALIANZA-094-0416</t>
  </si>
  <si>
    <t xml:space="preserve">1.263 SMMLV </t>
  </si>
  <si>
    <t xml:space="preserve">HABILITADO, el proponente luego de la subsanación cumple con lo solicitado en la Invitación. </t>
  </si>
  <si>
    <t>JUAN MANUEL PALACIO POSADA</t>
  </si>
  <si>
    <t>Administrador de empresas</t>
  </si>
  <si>
    <t>cumple</t>
  </si>
  <si>
    <t xml:space="preserve">INVIMA: del 15/01/2019 hasta el 1/11/2022 , cumple con el requisito de experiencia en procesos estrategicos de transformacion difigital y con certificacion de ASEC obligación 5.  Y conforme el cuadro se evidencia que tiene mas de 10 años </t>
  </si>
  <si>
    <t>JULIO EDDYSON HAMBURGER</t>
  </si>
  <si>
    <t xml:space="preserve">Ingeniero electronico y telecomunicaciones </t>
  </si>
  <si>
    <t xml:space="preserve">N/A </t>
  </si>
  <si>
    <t xml:space="preserve">El proponente luego de subsanar, cumple con los requisitos juridicos y se encuentra HABILITADO </t>
  </si>
  <si>
    <t xml:space="preserve">Si </t>
  </si>
  <si>
    <t>*Nota 4: En el evento en que las certificaciones de experiencia sean expedidas por el Proponente, como contratante, se deberá adjuntar copia contrato en el cual se evidencien las funciones o actividades desarrolladas y el tiempo de vinculación.</t>
  </si>
  <si>
    <t xml:space="preserve">*Experiencia de más de 10 años liderado proyectos y/o como asesor, y/o estructurador de proyectos, y de los cuales al menos 1 año debe tener experiencia en procesos estratégicos de transformación digital. </t>
  </si>
  <si>
    <t>*Experiencia de más de 5 años en la Instalación, configuración y monitoreo y/o soporte de equipos de telecomunicaciones.</t>
  </si>
  <si>
    <r>
      <rPr>
        <sz val="12"/>
        <color theme="1"/>
        <rFont val="Aptos Narrow (Cuerpo)"/>
      </rPr>
      <t xml:space="preserve">Certificacion de DTRAFFIC CORP SAS desde agosto 2019 hasta 25 de junio de 2024 </t>
    </r>
    <r>
      <rPr>
        <sz val="12"/>
        <color theme="1"/>
        <rFont val="Aptos Narrow"/>
        <family val="2"/>
        <scheme val="minor"/>
      </rPr>
      <t xml:space="preserve">(aporta copia del contrato laboral)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</si>
</sst>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quot;$&quot;* #,##0_-;_-&quot;$&quot;* &quot;-&quot;_-;_-@_-"/>
    <numFmt numFmtId="44" formatCode="_-&quot;$&quot;* #,##0.00_-;\-&quot;$&quot;* #,##0.00_-;_-&quot;$&quot;* &quot;-&quot;??_-;_-@_-"/>
    <numFmt numFmtId="164" formatCode="_-&quot;$&quot;\ * #,##0.00_-;\-&quot;$&quot;\ * #,##0.00_-;_-&quot;$&quot;\ * &quot;-&quot;??_-;_-@_-"/>
    <numFmt numFmtId="165" formatCode="_-&quot;$&quot;* #,##0.00_-;\-&quot;$&quot;* #,##0.00_-;_-&quot;$&quot;* &quot;-&quot;_-;_-@_-"/>
    <numFmt numFmtId="166" formatCode="_-&quot;$&quot;* #,##0_-;\-&quot;$&quot;* #,##0_-;_-&quot;$&quot;* &quot;-&quot;??_-;_-@_-"/>
  </numFmts>
  <fonts count="28" x14ac:knownFonts="1">
    <font>
      <sz val="12"/>
      <color theme="1"/>
      <name val="Aptos Narrow"/>
      <family val="2"/>
      <scheme val="minor"/>
    </font>
    <font>
      <sz val="12"/>
      <color theme="1"/>
      <name val="Aptos Narrow"/>
      <family val="2"/>
      <scheme val="minor"/>
    </font>
    <font>
      <sz val="12"/>
      <color rgb="FFFF0000"/>
      <name val="Aptos Narrow"/>
      <family val="2"/>
      <scheme val="minor"/>
    </font>
    <font>
      <b/>
      <sz val="12"/>
      <color theme="1"/>
      <name val="Aptos Narrow"/>
      <family val="2"/>
      <scheme val="minor"/>
    </font>
    <font>
      <b/>
      <sz val="10"/>
      <color theme="1"/>
      <name val="Arial Narrow"/>
      <family val="2"/>
    </font>
    <font>
      <b/>
      <sz val="7"/>
      <color theme="1"/>
      <name val="Times New Roman"/>
      <family val="1"/>
    </font>
    <font>
      <b/>
      <sz val="10"/>
      <color theme="1"/>
      <name val="Arial Narrow"/>
      <family val="1"/>
    </font>
    <font>
      <sz val="10"/>
      <color theme="1"/>
      <name val="Aptos Narrow"/>
      <family val="2"/>
      <scheme val="minor"/>
    </font>
    <font>
      <b/>
      <sz val="12"/>
      <color theme="3"/>
      <name val="Aptos Narrow"/>
      <family val="2"/>
      <scheme val="minor"/>
    </font>
    <font>
      <sz val="12"/>
      <color theme="1"/>
      <name val="Aptos Narrow"/>
      <scheme val="minor"/>
    </font>
    <font>
      <b/>
      <sz val="12"/>
      <color theme="1"/>
      <name val="Aptos Narrow"/>
      <scheme val="minor"/>
    </font>
    <font>
      <b/>
      <sz val="11"/>
      <color theme="1"/>
      <name val="Aptos Narrow"/>
      <family val="2"/>
      <scheme val="minor"/>
    </font>
    <font>
      <b/>
      <i/>
      <sz val="12"/>
      <color theme="1"/>
      <name val="Arial"/>
      <family val="2"/>
    </font>
    <font>
      <sz val="11"/>
      <color rgb="FF000000"/>
      <name val="Arial"/>
      <family val="1"/>
    </font>
    <font>
      <sz val="7"/>
      <color rgb="FF000000"/>
      <name val="Times New Roman"/>
      <family val="1"/>
    </font>
    <font>
      <sz val="11"/>
      <color rgb="FF000000"/>
      <name val="Arial"/>
      <family val="2"/>
    </font>
    <font>
      <i/>
      <sz val="12"/>
      <color theme="1"/>
      <name val="Arial"/>
      <family val="2"/>
    </font>
    <font>
      <i/>
      <sz val="11"/>
      <color rgb="FF000000"/>
      <name val="Arial"/>
      <family val="2"/>
    </font>
    <font>
      <i/>
      <sz val="12"/>
      <color rgb="FF000000"/>
      <name val="Arial"/>
      <family val="2"/>
    </font>
    <font>
      <sz val="12"/>
      <color rgb="FF000000"/>
      <name val="Aptos Narrow"/>
      <family val="2"/>
      <scheme val="minor"/>
    </font>
    <font>
      <b/>
      <sz val="7"/>
      <color rgb="FF000000"/>
      <name val="Times New Roman"/>
      <family val="1"/>
    </font>
    <font>
      <b/>
      <sz val="10"/>
      <color rgb="FF000000"/>
      <name val="Arial Narrow"/>
      <family val="2"/>
    </font>
    <font>
      <b/>
      <sz val="11"/>
      <color rgb="FF000000"/>
      <name val="Calibri"/>
      <family val="2"/>
    </font>
    <font>
      <sz val="11"/>
      <color rgb="FF000000"/>
      <name val="Calibri"/>
      <family val="2"/>
    </font>
    <font>
      <sz val="12"/>
      <color theme="1"/>
      <name val="Aptos Narrow (Cuerpo)"/>
    </font>
    <font>
      <sz val="12"/>
      <color rgb="FFFF0000"/>
      <name val="Aptos Narrow"/>
      <scheme val="minor"/>
    </font>
    <font>
      <sz val="11"/>
      <color rgb="FF000000"/>
      <name val="Helvetica"/>
      <family val="2"/>
    </font>
    <font>
      <sz val="10"/>
      <color rgb="FF000000"/>
      <name val="Helvetica"/>
      <family val="2"/>
    </font>
  </fonts>
  <fills count="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3" tint="0.89999084444715716"/>
        <bgColor indexed="64"/>
      </patternFill>
    </fill>
  </fills>
  <borders count="13">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97">
    <xf numFmtId="0" fontId="0" fillId="0" borderId="0" xfId="0"/>
    <xf numFmtId="0" fontId="0" fillId="0" borderId="0" xfId="0" applyAlignment="1">
      <alignment horizontal="center"/>
    </xf>
    <xf numFmtId="0" fontId="6" fillId="0" borderId="1" xfId="0" applyFont="1" applyBorder="1" applyAlignment="1">
      <alignment horizontal="left" vertical="center" wrapText="1" indent="3"/>
    </xf>
    <xf numFmtId="3" fontId="0" fillId="0" borderId="0" xfId="0" applyNumberFormat="1"/>
    <xf numFmtId="0" fontId="0" fillId="4" borderId="4" xfId="0" applyFill="1" applyBorder="1" applyAlignment="1">
      <alignment horizontal="center" vertical="center" wrapText="1"/>
    </xf>
    <xf numFmtId="0" fontId="10" fillId="3" borderId="5" xfId="0" applyFont="1" applyFill="1" applyBorder="1" applyAlignment="1">
      <alignment vertical="center" wrapText="1"/>
    </xf>
    <xf numFmtId="0" fontId="10" fillId="3" borderId="6" xfId="0" applyFont="1" applyFill="1" applyBorder="1" applyAlignment="1">
      <alignment vertical="center" wrapText="1"/>
    </xf>
    <xf numFmtId="0" fontId="9" fillId="3" borderId="6" xfId="0" applyFont="1" applyFill="1" applyBorder="1" applyAlignment="1">
      <alignment vertical="center" wrapText="1"/>
    </xf>
    <xf numFmtId="0" fontId="0" fillId="3" borderId="6" xfId="0" applyFill="1" applyBorder="1" applyAlignment="1">
      <alignment horizontal="center" vertical="center" wrapText="1"/>
    </xf>
    <xf numFmtId="0" fontId="0" fillId="3" borderId="6" xfId="0" applyFill="1" applyBorder="1" applyAlignment="1">
      <alignment vertical="center" wrapText="1"/>
    </xf>
    <xf numFmtId="0" fontId="0" fillId="3" borderId="7" xfId="0" applyFill="1" applyBorder="1" applyAlignment="1">
      <alignment vertical="center" wrapText="1"/>
    </xf>
    <xf numFmtId="0" fontId="9" fillId="0" borderId="3" xfId="0" applyFont="1" applyBorder="1" applyAlignment="1">
      <alignment horizontal="center" vertical="center"/>
    </xf>
    <xf numFmtId="0" fontId="0" fillId="3" borderId="3" xfId="0" applyFill="1" applyBorder="1" applyAlignment="1">
      <alignment wrapText="1"/>
    </xf>
    <xf numFmtId="0" fontId="13" fillId="3" borderId="3" xfId="0" applyFont="1" applyFill="1" applyBorder="1" applyAlignment="1">
      <alignment horizontal="justify" vertical="center"/>
    </xf>
    <xf numFmtId="0" fontId="15" fillId="3" borderId="3" xfId="0" applyFont="1" applyFill="1" applyBorder="1" applyAlignment="1">
      <alignment horizontal="justify" vertical="center"/>
    </xf>
    <xf numFmtId="0" fontId="19" fillId="0" borderId="0" xfId="0" applyFont="1"/>
    <xf numFmtId="0" fontId="20" fillId="0" borderId="1" xfId="0" applyFont="1" applyBorder="1" applyAlignment="1">
      <alignment horizontal="left" vertical="center" wrapText="1" indent="3"/>
    </xf>
    <xf numFmtId="0" fontId="19" fillId="0" borderId="0" xfId="0" applyFont="1" applyAlignment="1">
      <alignment horizontal="center"/>
    </xf>
    <xf numFmtId="0" fontId="3" fillId="3" borderId="3" xfId="0" applyFont="1"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left" vertical="center"/>
    </xf>
    <xf numFmtId="44" fontId="0" fillId="0" borderId="3" xfId="1" applyFont="1" applyBorder="1" applyAlignment="1">
      <alignment horizontal="center" vertical="center"/>
    </xf>
    <xf numFmtId="44" fontId="2" fillId="2" borderId="3" xfId="1" applyFont="1" applyFill="1" applyBorder="1" applyAlignment="1">
      <alignment horizontal="center" vertical="center"/>
    </xf>
    <xf numFmtId="0" fontId="11" fillId="5" borderId="3" xfId="0" applyFont="1" applyFill="1" applyBorder="1" applyAlignment="1">
      <alignment horizontal="center" vertical="center"/>
    </xf>
    <xf numFmtId="0" fontId="8" fillId="2" borderId="0" xfId="0" applyFont="1" applyFill="1" applyAlignment="1">
      <alignment horizontal="center" vertical="center"/>
    </xf>
    <xf numFmtId="4" fontId="7" fillId="2" borderId="0" xfId="0" applyNumberFormat="1" applyFont="1" applyFill="1"/>
    <xf numFmtId="0" fontId="9" fillId="3" borderId="6" xfId="0" applyFont="1" applyFill="1" applyBorder="1" applyAlignment="1">
      <alignment horizontal="center" vertical="center" wrapText="1"/>
    </xf>
    <xf numFmtId="0" fontId="0" fillId="0" borderId="3" xfId="0" applyBorder="1"/>
    <xf numFmtId="0" fontId="17" fillId="0" borderId="0" xfId="0" applyFont="1" applyAlignment="1">
      <alignment vertical="center" wrapText="1"/>
    </xf>
    <xf numFmtId="0" fontId="12" fillId="0" borderId="0" xfId="0" applyFont="1" applyAlignment="1">
      <alignment wrapText="1"/>
    </xf>
    <xf numFmtId="0" fontId="21" fillId="0" borderId="0" xfId="0" applyFont="1" applyAlignment="1">
      <alignment vertical="center" wrapText="1"/>
    </xf>
    <xf numFmtId="0" fontId="16" fillId="2" borderId="0" xfId="0" applyFont="1" applyFill="1" applyAlignment="1">
      <alignment horizontal="center" vertical="center" wrapText="1"/>
    </xf>
    <xf numFmtId="0" fontId="17" fillId="3" borderId="3" xfId="0" applyFont="1" applyFill="1" applyBorder="1" applyAlignment="1">
      <alignment vertical="center" wrapText="1"/>
    </xf>
    <xf numFmtId="0" fontId="18" fillId="3" borderId="9" xfId="0" applyFont="1" applyFill="1" applyBorder="1" applyAlignment="1">
      <alignment vertical="center" wrapText="1"/>
    </xf>
    <xf numFmtId="0" fontId="0" fillId="0" borderId="3" xfId="0" applyBorder="1" applyAlignment="1">
      <alignment wrapText="1"/>
    </xf>
    <xf numFmtId="0" fontId="0" fillId="5" borderId="3" xfId="0" applyFill="1" applyBorder="1" applyAlignment="1">
      <alignment wrapText="1"/>
    </xf>
    <xf numFmtId="0" fontId="0" fillId="0" borderId="8" xfId="0" applyBorder="1"/>
    <xf numFmtId="42" fontId="0" fillId="0" borderId="3" xfId="0" applyNumberFormat="1" applyBorder="1"/>
    <xf numFmtId="0" fontId="0" fillId="0" borderId="3" xfId="0" applyBorder="1" applyAlignment="1">
      <alignment horizontal="center" wrapText="1"/>
    </xf>
    <xf numFmtId="42" fontId="2" fillId="0" borderId="3" xfId="0" applyNumberFormat="1" applyFont="1" applyBorder="1"/>
    <xf numFmtId="0" fontId="0" fillId="5" borderId="0" xfId="0" applyFill="1"/>
    <xf numFmtId="0" fontId="2" fillId="0" borderId="3" xfId="0" applyFont="1" applyBorder="1" applyAlignment="1">
      <alignment wrapText="1"/>
    </xf>
    <xf numFmtId="0" fontId="2" fillId="0" borderId="3" xfId="0" applyFont="1" applyBorder="1" applyAlignment="1">
      <alignment horizontal="center" vertical="center"/>
    </xf>
    <xf numFmtId="165" fontId="0" fillId="0" borderId="3" xfId="2" applyNumberFormat="1" applyFont="1" applyBorder="1"/>
    <xf numFmtId="165" fontId="2" fillId="0" borderId="3" xfId="2" applyNumberFormat="1" applyFont="1" applyBorder="1"/>
    <xf numFmtId="44" fontId="25" fillId="2" borderId="3" xfId="1" applyFont="1" applyFill="1" applyBorder="1" applyAlignment="1">
      <alignment horizontal="center" vertical="center"/>
    </xf>
    <xf numFmtId="44" fontId="0" fillId="0" borderId="3" xfId="0" applyNumberFormat="1" applyBorder="1"/>
    <xf numFmtId="166" fontId="0" fillId="0" borderId="3" xfId="0" applyNumberFormat="1" applyBorder="1"/>
    <xf numFmtId="166" fontId="2" fillId="0" borderId="3" xfId="0" applyNumberFormat="1" applyFont="1" applyBorder="1"/>
    <xf numFmtId="165" fontId="1" fillId="0" borderId="3" xfId="2" applyNumberFormat="1" applyFont="1" applyBorder="1"/>
    <xf numFmtId="0" fontId="0" fillId="3" borderId="0" xfId="0" applyFill="1"/>
    <xf numFmtId="42" fontId="0" fillId="3" borderId="3" xfId="0" applyNumberFormat="1" applyFill="1" applyBorder="1"/>
    <xf numFmtId="0" fontId="22" fillId="2" borderId="0" xfId="0" applyFont="1" applyFill="1" applyAlignment="1">
      <alignment horizontal="center" vertical="center"/>
    </xf>
    <xf numFmtId="164" fontId="23" fillId="2" borderId="0" xfId="0" applyNumberFormat="1" applyFont="1" applyFill="1" applyAlignment="1">
      <alignment horizontal="center" vertical="center"/>
    </xf>
    <xf numFmtId="0" fontId="23" fillId="2" borderId="0" xfId="0" applyFont="1" applyFill="1" applyAlignment="1">
      <alignment vertical="center"/>
    </xf>
    <xf numFmtId="0" fontId="24" fillId="0" borderId="3" xfId="0" applyFont="1" applyBorder="1" applyAlignment="1">
      <alignment wrapText="1"/>
    </xf>
    <xf numFmtId="0" fontId="0" fillId="0" borderId="0" xfId="0" applyAlignment="1">
      <alignment horizontal="center" vertical="center"/>
    </xf>
    <xf numFmtId="44" fontId="2" fillId="0" borderId="3" xfId="1" applyFont="1" applyBorder="1" applyAlignment="1">
      <alignment horizontal="center" vertical="center"/>
    </xf>
    <xf numFmtId="0" fontId="26" fillId="0" borderId="0" xfId="0" applyFont="1"/>
    <xf numFmtId="0" fontId="26" fillId="0" borderId="3" xfId="0" applyFont="1" applyBorder="1" applyAlignment="1">
      <alignment wrapText="1"/>
    </xf>
    <xf numFmtId="0" fontId="0" fillId="3" borderId="3" xfId="0" applyFill="1" applyBorder="1"/>
    <xf numFmtId="44" fontId="0" fillId="3" borderId="3" xfId="1" applyFont="1" applyFill="1" applyBorder="1" applyAlignment="1">
      <alignment horizontal="center" vertical="center"/>
    </xf>
    <xf numFmtId="0" fontId="10" fillId="0" borderId="0" xfId="0" applyFont="1"/>
    <xf numFmtId="0" fontId="0" fillId="5" borderId="3" xfId="0" applyFill="1" applyBorder="1" applyAlignment="1">
      <alignment horizontal="center"/>
    </xf>
    <xf numFmtId="0" fontId="0" fillId="5" borderId="8" xfId="0" applyFill="1" applyBorder="1" applyAlignment="1">
      <alignment horizontal="center" vertical="center"/>
    </xf>
    <xf numFmtId="0" fontId="17" fillId="6" borderId="11" xfId="0" applyFont="1" applyFill="1" applyBorder="1" applyAlignment="1">
      <alignment horizontal="center" vertical="center" wrapText="1"/>
    </xf>
    <xf numFmtId="0" fontId="9" fillId="0" borderId="0" xfId="0" applyFont="1"/>
    <xf numFmtId="0" fontId="9" fillId="0" borderId="3" xfId="0" applyFont="1" applyBorder="1" applyAlignment="1">
      <alignment wrapText="1"/>
    </xf>
    <xf numFmtId="0" fontId="27" fillId="0" borderId="3" xfId="0" applyFont="1" applyBorder="1"/>
    <xf numFmtId="0" fontId="17" fillId="8" borderId="3" xfId="0" applyFont="1" applyFill="1" applyBorder="1" applyAlignment="1">
      <alignment vertical="center" wrapText="1"/>
    </xf>
    <xf numFmtId="0" fontId="16" fillId="8" borderId="3" xfId="0" applyFont="1" applyFill="1" applyBorder="1" applyAlignment="1">
      <alignment vertical="center" wrapText="1"/>
    </xf>
    <xf numFmtId="0" fontId="13" fillId="8" borderId="3" xfId="0" applyFont="1" applyFill="1" applyBorder="1" applyAlignment="1">
      <alignment horizontal="justify" vertical="center"/>
    </xf>
    <xf numFmtId="0" fontId="15" fillId="8" borderId="3" xfId="0" applyFont="1" applyFill="1" applyBorder="1" applyAlignment="1">
      <alignment horizontal="justify" vertical="center"/>
    </xf>
    <xf numFmtId="0" fontId="0" fillId="8" borderId="3" xfId="0" applyFill="1" applyBorder="1" applyAlignment="1">
      <alignment horizontal="center" vertical="center" wrapText="1"/>
    </xf>
    <xf numFmtId="0" fontId="24" fillId="0" borderId="3" xfId="0" applyFont="1" applyBorder="1"/>
    <xf numFmtId="0" fontId="0" fillId="0" borderId="8" xfId="0" applyBorder="1" applyAlignment="1">
      <alignment horizontal="center"/>
    </xf>
    <xf numFmtId="0" fontId="0" fillId="0" borderId="10" xfId="0" applyBorder="1" applyAlignment="1">
      <alignment horizontal="center"/>
    </xf>
    <xf numFmtId="0" fontId="10" fillId="0" borderId="0" xfId="0" applyFont="1" applyAlignment="1">
      <alignment horizontal="center"/>
    </xf>
    <xf numFmtId="0" fontId="0" fillId="0" borderId="0" xfId="0" applyAlignment="1">
      <alignment horizontal="center"/>
    </xf>
    <xf numFmtId="0" fontId="0" fillId="3" borderId="0" xfId="0" applyFill="1" applyAlignment="1">
      <alignment horizontal="center" wrapText="1"/>
    </xf>
    <xf numFmtId="0" fontId="0" fillId="0" borderId="12" xfId="0" applyBorder="1" applyAlignment="1">
      <alignment horizontal="center" wrapText="1"/>
    </xf>
    <xf numFmtId="0" fontId="0" fillId="0" borderId="0" xfId="0" applyAlignment="1">
      <alignment horizontal="center" wrapText="1"/>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19" fillId="0" borderId="0" xfId="0" applyFont="1" applyAlignment="1">
      <alignment horizontal="center"/>
    </xf>
    <xf numFmtId="0" fontId="22" fillId="2" borderId="0" xfId="0" applyFont="1" applyFill="1" applyAlignment="1">
      <alignment horizontal="center" vertical="center"/>
    </xf>
    <xf numFmtId="0" fontId="0" fillId="5" borderId="3" xfId="0" applyFill="1" applyBorder="1" applyAlignment="1">
      <alignment horizontal="center"/>
    </xf>
    <xf numFmtId="0" fontId="9" fillId="0" borderId="4" xfId="0" applyFont="1" applyBorder="1" applyAlignment="1">
      <alignment horizontal="center" vertical="center" wrapText="1"/>
    </xf>
    <xf numFmtId="0" fontId="9" fillId="0" borderId="9" xfId="0" applyFont="1" applyBorder="1" applyAlignment="1">
      <alignment horizontal="center" vertical="center" wrapText="1"/>
    </xf>
    <xf numFmtId="0" fontId="0" fillId="5" borderId="3" xfId="0" applyFill="1" applyBorder="1" applyAlignment="1">
      <alignment horizontal="center" vertical="center"/>
    </xf>
    <xf numFmtId="0" fontId="19" fillId="0" borderId="3" xfId="0" applyFont="1" applyBorder="1" applyAlignment="1">
      <alignment horizontal="center"/>
    </xf>
    <xf numFmtId="0" fontId="21" fillId="0" borderId="2" xfId="0" applyFont="1" applyBorder="1" applyAlignment="1">
      <alignment horizontal="center" vertical="center" wrapText="1"/>
    </xf>
    <xf numFmtId="0" fontId="21" fillId="0" borderId="0" xfId="0" applyFont="1" applyAlignment="1">
      <alignment horizontal="center" vertical="center" wrapText="1"/>
    </xf>
    <xf numFmtId="0" fontId="17" fillId="6" borderId="8" xfId="0" applyFont="1" applyFill="1" applyBorder="1" applyAlignment="1">
      <alignment horizontal="center" vertical="center" wrapText="1"/>
    </xf>
    <xf numFmtId="0" fontId="17" fillId="6" borderId="11" xfId="0" applyFont="1" applyFill="1" applyBorder="1" applyAlignment="1">
      <alignment horizontal="center" vertical="center" wrapText="1"/>
    </xf>
    <xf numFmtId="0" fontId="17" fillId="7" borderId="3" xfId="0" applyFont="1" applyFill="1" applyBorder="1" applyAlignment="1">
      <alignment horizontal="center" vertical="center" wrapText="1"/>
    </xf>
    <xf numFmtId="0" fontId="9" fillId="3" borderId="0" xfId="0" applyFont="1" applyFill="1" applyAlignment="1">
      <alignment horizontal="center" wrapText="1"/>
    </xf>
  </cellXfs>
  <cellStyles count="3">
    <cellStyle name="Moneda" xfId="1" builtinId="4"/>
    <cellStyle name="Moneda [0]" xfId="2" builtinId="7"/>
    <cellStyle name="Normal" xfId="0" builtinId="0"/>
  </cellStyles>
  <dxfs count="0"/>
  <tableStyles count="0" defaultTableStyle="TableStyleMedium2" defaultPivotStyle="PivotStyleLight16"/>
  <colors>
    <mruColors>
      <color rgb="FFFB725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_rels/drawing2.xml.rels><?xml version="1.0" encoding="UTF-8" standalone="yes"?>
<Relationships xmlns="http://schemas.openxmlformats.org/package/2006/relationships"><Relationship Id="rId1" Type="http://schemas.openxmlformats.org/officeDocument/2006/relationships/image" Target="../media/image1.tmp"/></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tmp"/></Relationships>
</file>

<file path=xl/drawings/_rels/drawing4.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xdr:from>
      <xdr:col>1</xdr:col>
      <xdr:colOff>2705100</xdr:colOff>
      <xdr:row>110</xdr:row>
      <xdr:rowOff>9525</xdr:rowOff>
    </xdr:from>
    <xdr:to>
      <xdr:col>4</xdr:col>
      <xdr:colOff>828675</xdr:colOff>
      <xdr:row>110</xdr:row>
      <xdr:rowOff>9525</xdr:rowOff>
    </xdr:to>
    <xdr:cxnSp macro="">
      <xdr:nvCxnSpPr>
        <xdr:cNvPr id="3" name="Conector recto 2">
          <a:extLst>
            <a:ext uri="{FF2B5EF4-FFF2-40B4-BE49-F238E27FC236}">
              <a16:creationId xmlns:a16="http://schemas.microsoft.com/office/drawing/2014/main" id="{00000000-0008-0000-0000-000003000000}"/>
            </a:ext>
          </a:extLst>
        </xdr:cNvPr>
        <xdr:cNvCxnSpPr/>
      </xdr:nvCxnSpPr>
      <xdr:spPr>
        <a:xfrm>
          <a:off x="3695700" y="28165425"/>
          <a:ext cx="5133975" cy="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editAs="oneCell">
    <xdr:from>
      <xdr:col>0</xdr:col>
      <xdr:colOff>0</xdr:colOff>
      <xdr:row>0</xdr:row>
      <xdr:rowOff>0</xdr:rowOff>
    </xdr:from>
    <xdr:to>
      <xdr:col>2</xdr:col>
      <xdr:colOff>28575</xdr:colOff>
      <xdr:row>0</xdr:row>
      <xdr:rowOff>866775</xdr:rowOff>
    </xdr:to>
    <xdr:pic>
      <xdr:nvPicPr>
        <xdr:cNvPr id="5" name="Imagen 4" descr="Recorte de pantalla">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972050" cy="866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2705100</xdr:colOff>
      <xdr:row>20</xdr:row>
      <xdr:rowOff>9525</xdr:rowOff>
    </xdr:from>
    <xdr:to>
      <xdr:col>4</xdr:col>
      <xdr:colOff>828675</xdr:colOff>
      <xdr:row>20</xdr:row>
      <xdr:rowOff>9525</xdr:rowOff>
    </xdr:to>
    <xdr:cxnSp macro="">
      <xdr:nvCxnSpPr>
        <xdr:cNvPr id="2" name="Conector recto 1">
          <a:extLst>
            <a:ext uri="{FF2B5EF4-FFF2-40B4-BE49-F238E27FC236}">
              <a16:creationId xmlns:a16="http://schemas.microsoft.com/office/drawing/2014/main" id="{00000000-0008-0000-0100-000002000000}"/>
            </a:ext>
          </a:extLst>
        </xdr:cNvPr>
        <xdr:cNvCxnSpPr/>
      </xdr:nvCxnSpPr>
      <xdr:spPr>
        <a:xfrm>
          <a:off x="3695700" y="28174950"/>
          <a:ext cx="5133975" cy="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editAs="oneCell">
    <xdr:from>
      <xdr:col>0</xdr:col>
      <xdr:colOff>0</xdr:colOff>
      <xdr:row>0</xdr:row>
      <xdr:rowOff>0</xdr:rowOff>
    </xdr:from>
    <xdr:to>
      <xdr:col>2</xdr:col>
      <xdr:colOff>19050</xdr:colOff>
      <xdr:row>1</xdr:row>
      <xdr:rowOff>0</xdr:rowOff>
    </xdr:to>
    <xdr:pic>
      <xdr:nvPicPr>
        <xdr:cNvPr id="3" name="Imagen 2" descr="Recorte de pantalla">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133850" cy="9906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762000</xdr:colOff>
      <xdr:row>17</xdr:row>
      <xdr:rowOff>9525</xdr:rowOff>
    </xdr:from>
    <xdr:to>
      <xdr:col>5</xdr:col>
      <xdr:colOff>57150</xdr:colOff>
      <xdr:row>17</xdr:row>
      <xdr:rowOff>19050</xdr:rowOff>
    </xdr:to>
    <xdr:cxnSp macro="">
      <xdr:nvCxnSpPr>
        <xdr:cNvPr id="2" name="Conector recto 1">
          <a:extLst>
            <a:ext uri="{FF2B5EF4-FFF2-40B4-BE49-F238E27FC236}">
              <a16:creationId xmlns:a16="http://schemas.microsoft.com/office/drawing/2014/main" id="{00000000-0008-0000-0200-000002000000}"/>
            </a:ext>
          </a:extLst>
        </xdr:cNvPr>
        <xdr:cNvCxnSpPr/>
      </xdr:nvCxnSpPr>
      <xdr:spPr>
        <a:xfrm flipV="1">
          <a:off x="7353300" y="5534025"/>
          <a:ext cx="4505325" cy="9525"/>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editAs="oneCell">
    <xdr:from>
      <xdr:col>0</xdr:col>
      <xdr:colOff>0</xdr:colOff>
      <xdr:row>0</xdr:row>
      <xdr:rowOff>0</xdr:rowOff>
    </xdr:from>
    <xdr:to>
      <xdr:col>1</xdr:col>
      <xdr:colOff>2790825</xdr:colOff>
      <xdr:row>2</xdr:row>
      <xdr:rowOff>28574</xdr:rowOff>
    </xdr:to>
    <xdr:pic>
      <xdr:nvPicPr>
        <xdr:cNvPr id="5" name="Imagen 4" descr="Recorte de pantalla">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048125" cy="885824"/>
        </a:xfrm>
        <a:prstGeom prst="rect">
          <a:avLst/>
        </a:prstGeom>
      </xdr:spPr>
    </xdr:pic>
    <xdr:clientData/>
  </xdr:twoCellAnchor>
  <xdr:twoCellAnchor editAs="oneCell">
    <xdr:from>
      <xdr:col>3</xdr:col>
      <xdr:colOff>50800</xdr:colOff>
      <xdr:row>9</xdr:row>
      <xdr:rowOff>52124</xdr:rowOff>
    </xdr:from>
    <xdr:to>
      <xdr:col>5</xdr:col>
      <xdr:colOff>1574800</xdr:colOff>
      <xdr:row>10</xdr:row>
      <xdr:rowOff>939800</xdr:rowOff>
    </xdr:to>
    <xdr:pic>
      <xdr:nvPicPr>
        <xdr:cNvPr id="6" name="Imagen 5">
          <a:extLst>
            <a:ext uri="{FF2B5EF4-FFF2-40B4-BE49-F238E27FC236}">
              <a16:creationId xmlns:a16="http://schemas.microsoft.com/office/drawing/2014/main" id="{A8914A53-3BF8-1454-989E-C93BF501874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54700" y="4840024"/>
          <a:ext cx="6159500" cy="21576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2647950</xdr:colOff>
      <xdr:row>29</xdr:row>
      <xdr:rowOff>9525</xdr:rowOff>
    </xdr:from>
    <xdr:to>
      <xdr:col>2</xdr:col>
      <xdr:colOff>3600450</xdr:colOff>
      <xdr:row>29</xdr:row>
      <xdr:rowOff>9525</xdr:rowOff>
    </xdr:to>
    <xdr:cxnSp macro="">
      <xdr:nvCxnSpPr>
        <xdr:cNvPr id="6" name="Conector recto 5">
          <a:extLst>
            <a:ext uri="{FF2B5EF4-FFF2-40B4-BE49-F238E27FC236}">
              <a16:creationId xmlns:a16="http://schemas.microsoft.com/office/drawing/2014/main" id="{00000000-0008-0000-0300-000006000000}"/>
            </a:ext>
          </a:extLst>
        </xdr:cNvPr>
        <xdr:cNvCxnSpPr/>
      </xdr:nvCxnSpPr>
      <xdr:spPr>
        <a:xfrm>
          <a:off x="3638550" y="9867900"/>
          <a:ext cx="5048250" cy="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editAs="oneCell">
    <xdr:from>
      <xdr:col>0</xdr:col>
      <xdr:colOff>0</xdr:colOff>
      <xdr:row>0</xdr:row>
      <xdr:rowOff>0</xdr:rowOff>
    </xdr:from>
    <xdr:to>
      <xdr:col>1</xdr:col>
      <xdr:colOff>3057525</xdr:colOff>
      <xdr:row>0</xdr:row>
      <xdr:rowOff>828674</xdr:rowOff>
    </xdr:to>
    <xdr:pic>
      <xdr:nvPicPr>
        <xdr:cNvPr id="9" name="Imagen 8" descr="Recorte de pantalla">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048125" cy="828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2"/>
  <sheetViews>
    <sheetView topLeftCell="A78" workbookViewId="0">
      <selection activeCell="B112" sqref="B112:F112"/>
    </sheetView>
  </sheetViews>
  <sheetFormatPr baseColWidth="10" defaultRowHeight="16" x14ac:dyDescent="0.2"/>
  <cols>
    <col min="2" max="2" width="46.1640625" customWidth="1"/>
    <col min="3" max="3" width="20.33203125" customWidth="1"/>
    <col min="4" max="5" width="15.33203125" customWidth="1"/>
    <col min="7" max="7" width="22.5" customWidth="1"/>
    <col min="8" max="8" width="33.33203125" customWidth="1"/>
    <col min="9" max="9" width="30.1640625" customWidth="1"/>
  </cols>
  <sheetData>
    <row r="1" spans="1:9" ht="70" customHeight="1" x14ac:dyDescent="0.2">
      <c r="A1" s="84"/>
      <c r="B1" s="84"/>
    </row>
    <row r="2" spans="1:9" ht="27" customHeight="1" thickBot="1" x14ac:dyDescent="0.25">
      <c r="E2" s="78" t="s">
        <v>29</v>
      </c>
      <c r="F2" s="78"/>
    </row>
    <row r="3" spans="1:9" ht="61" customHeight="1" thickBot="1" x14ac:dyDescent="0.25">
      <c r="A3" s="2" t="s">
        <v>1</v>
      </c>
      <c r="B3" s="82" t="s">
        <v>0</v>
      </c>
      <c r="C3" s="83"/>
      <c r="D3" s="83"/>
      <c r="E3" s="83"/>
      <c r="F3" s="83"/>
      <c r="G3" s="83"/>
      <c r="H3" s="83"/>
      <c r="I3" s="83"/>
    </row>
    <row r="5" spans="1:9" x14ac:dyDescent="0.2">
      <c r="B5" s="78" t="s">
        <v>16</v>
      </c>
      <c r="C5" s="78"/>
    </row>
    <row r="6" spans="1:9" x14ac:dyDescent="0.2">
      <c r="C6" s="3"/>
    </row>
    <row r="7" spans="1:9" x14ac:dyDescent="0.2">
      <c r="B7" s="18" t="s">
        <v>3</v>
      </c>
      <c r="C7" s="23" t="s">
        <v>28</v>
      </c>
    </row>
    <row r="8" spans="1:9" x14ac:dyDescent="0.2">
      <c r="A8" s="19">
        <v>7</v>
      </c>
      <c r="B8" s="20" t="s">
        <v>21</v>
      </c>
      <c r="C8" s="21">
        <v>80274858</v>
      </c>
    </row>
    <row r="9" spans="1:9" x14ac:dyDescent="0.2">
      <c r="A9" s="19">
        <v>6</v>
      </c>
      <c r="B9" s="20" t="s">
        <v>22</v>
      </c>
      <c r="C9" s="61">
        <v>80044160</v>
      </c>
      <c r="D9" t="s">
        <v>90</v>
      </c>
    </row>
    <row r="10" spans="1:9" x14ac:dyDescent="0.2">
      <c r="A10" s="19">
        <v>5</v>
      </c>
      <c r="B10" s="20" t="s">
        <v>23</v>
      </c>
      <c r="C10" s="57">
        <v>78584982</v>
      </c>
      <c r="D10" t="s">
        <v>72</v>
      </c>
    </row>
    <row r="11" spans="1:9" x14ac:dyDescent="0.2">
      <c r="A11" s="19">
        <v>4</v>
      </c>
      <c r="B11" s="20" t="s">
        <v>24</v>
      </c>
      <c r="C11" s="22">
        <v>74854999</v>
      </c>
      <c r="D11" t="s">
        <v>72</v>
      </c>
      <c r="G11" s="85"/>
      <c r="H11" s="85"/>
      <c r="I11" s="53"/>
    </row>
    <row r="12" spans="1:9" x14ac:dyDescent="0.2">
      <c r="A12" s="19">
        <v>3</v>
      </c>
      <c r="B12" s="20" t="s">
        <v>25</v>
      </c>
      <c r="C12" s="57">
        <v>67211200</v>
      </c>
      <c r="D12" t="s">
        <v>72</v>
      </c>
      <c r="G12" s="54"/>
      <c r="H12" s="54"/>
      <c r="I12" s="54"/>
    </row>
    <row r="13" spans="1:9" x14ac:dyDescent="0.2">
      <c r="A13" s="19">
        <v>2</v>
      </c>
      <c r="B13" s="20" t="s">
        <v>26</v>
      </c>
      <c r="C13" s="45">
        <v>61678771</v>
      </c>
      <c r="D13" t="s">
        <v>72</v>
      </c>
      <c r="G13" s="54"/>
      <c r="H13" s="54"/>
      <c r="I13" s="54"/>
    </row>
    <row r="14" spans="1:9" x14ac:dyDescent="0.2">
      <c r="A14" s="19">
        <v>1</v>
      </c>
      <c r="B14" s="20" t="s">
        <v>27</v>
      </c>
      <c r="C14" s="45">
        <v>57876721</v>
      </c>
      <c r="D14" t="s">
        <v>72</v>
      </c>
      <c r="G14" s="54"/>
      <c r="H14" s="54"/>
      <c r="I14" s="54"/>
    </row>
    <row r="15" spans="1:9" x14ac:dyDescent="0.2">
      <c r="B15" s="24"/>
      <c r="C15" s="25"/>
      <c r="G15" s="52"/>
      <c r="H15" s="52"/>
      <c r="I15" s="52"/>
    </row>
    <row r="17" spans="1:12" ht="34" x14ac:dyDescent="0.2">
      <c r="A17" s="56">
        <v>1</v>
      </c>
      <c r="B17" s="40" t="s">
        <v>27</v>
      </c>
      <c r="D17" s="27" t="s">
        <v>64</v>
      </c>
      <c r="E17" s="34" t="s">
        <v>65</v>
      </c>
      <c r="F17" s="38" t="s">
        <v>66</v>
      </c>
      <c r="G17" s="55" t="s">
        <v>67</v>
      </c>
    </row>
    <row r="18" spans="1:12" x14ac:dyDescent="0.2">
      <c r="B18" s="27" t="s">
        <v>55</v>
      </c>
      <c r="C18" s="36">
        <v>42</v>
      </c>
      <c r="D18" s="43"/>
      <c r="E18" s="27"/>
      <c r="F18" s="19">
        <v>4</v>
      </c>
      <c r="G18" s="37">
        <f t="shared" ref="G18:G26" si="0">D18*C18*4</f>
        <v>0</v>
      </c>
    </row>
    <row r="19" spans="1:12" x14ac:dyDescent="0.2">
      <c r="B19" s="27" t="s">
        <v>56</v>
      </c>
      <c r="C19" s="36">
        <v>16</v>
      </c>
      <c r="D19" s="44"/>
      <c r="E19" s="27"/>
      <c r="F19" s="19">
        <v>4</v>
      </c>
      <c r="G19" s="37">
        <f t="shared" si="0"/>
        <v>0</v>
      </c>
    </row>
    <row r="20" spans="1:12" x14ac:dyDescent="0.2">
      <c r="B20" s="27" t="s">
        <v>57</v>
      </c>
      <c r="C20" s="36">
        <v>51</v>
      </c>
      <c r="D20" s="43"/>
      <c r="E20" s="27"/>
      <c r="F20" s="19">
        <v>4</v>
      </c>
      <c r="G20" s="37">
        <f t="shared" si="0"/>
        <v>0</v>
      </c>
    </row>
    <row r="21" spans="1:12" x14ac:dyDescent="0.2">
      <c r="B21" s="27" t="s">
        <v>58</v>
      </c>
      <c r="C21" s="36">
        <v>1</v>
      </c>
      <c r="D21" s="43"/>
      <c r="E21" s="27"/>
      <c r="F21" s="19">
        <v>4</v>
      </c>
      <c r="G21" s="37">
        <f t="shared" si="0"/>
        <v>0</v>
      </c>
    </row>
    <row r="22" spans="1:12" x14ac:dyDescent="0.2">
      <c r="B22" s="27" t="s">
        <v>59</v>
      </c>
      <c r="C22" s="36">
        <v>9</v>
      </c>
      <c r="D22" s="43"/>
      <c r="E22" s="27"/>
      <c r="F22" s="19">
        <v>4</v>
      </c>
      <c r="G22" s="37">
        <f t="shared" si="0"/>
        <v>0</v>
      </c>
    </row>
    <row r="23" spans="1:12" x14ac:dyDescent="0.2">
      <c r="B23" s="27" t="s">
        <v>60</v>
      </c>
      <c r="C23" s="36">
        <v>42</v>
      </c>
      <c r="D23" s="43"/>
      <c r="E23" s="27"/>
      <c r="F23" s="19">
        <v>4</v>
      </c>
      <c r="G23" s="37">
        <f t="shared" si="0"/>
        <v>0</v>
      </c>
    </row>
    <row r="24" spans="1:12" x14ac:dyDescent="0.2">
      <c r="B24" s="27" t="s">
        <v>61</v>
      </c>
      <c r="C24" s="36">
        <v>16</v>
      </c>
      <c r="D24" s="43"/>
      <c r="E24" s="27"/>
      <c r="F24" s="19">
        <v>4</v>
      </c>
      <c r="G24" s="37">
        <f t="shared" si="0"/>
        <v>0</v>
      </c>
    </row>
    <row r="25" spans="1:12" x14ac:dyDescent="0.2">
      <c r="B25" s="27" t="s">
        <v>62</v>
      </c>
      <c r="C25" s="36">
        <v>51</v>
      </c>
      <c r="D25" s="43"/>
      <c r="E25" s="27"/>
      <c r="F25" s="19">
        <v>4</v>
      </c>
      <c r="G25" s="37">
        <f t="shared" si="0"/>
        <v>0</v>
      </c>
    </row>
    <row r="26" spans="1:12" x14ac:dyDescent="0.2">
      <c r="B26" s="27" t="s">
        <v>63</v>
      </c>
      <c r="C26" s="36">
        <v>1</v>
      </c>
      <c r="D26" s="43"/>
      <c r="E26" s="27"/>
      <c r="F26" s="19">
        <v>4</v>
      </c>
      <c r="G26" s="37">
        <f t="shared" si="0"/>
        <v>0</v>
      </c>
    </row>
    <row r="27" spans="1:12" x14ac:dyDescent="0.2">
      <c r="B27" s="75" t="s">
        <v>68</v>
      </c>
      <c r="C27" s="76"/>
      <c r="D27" s="27"/>
      <c r="E27" s="27"/>
      <c r="F27" s="27"/>
      <c r="G27" s="37">
        <f>SUM(G18:G26)</f>
        <v>0</v>
      </c>
    </row>
    <row r="28" spans="1:12" ht="16" customHeight="1" x14ac:dyDescent="0.2">
      <c r="B28" s="75" t="s">
        <v>69</v>
      </c>
      <c r="C28" s="76"/>
      <c r="D28" s="27"/>
      <c r="E28" s="27"/>
      <c r="F28" s="27"/>
      <c r="G28" s="37">
        <f>G27*19%</f>
        <v>0</v>
      </c>
      <c r="H28" s="80" t="s">
        <v>91</v>
      </c>
      <c r="I28" s="81"/>
      <c r="J28" s="81"/>
      <c r="K28" s="81"/>
      <c r="L28" s="81"/>
    </row>
    <row r="29" spans="1:12" ht="52" customHeight="1" x14ac:dyDescent="0.2">
      <c r="B29" s="75" t="s">
        <v>70</v>
      </c>
      <c r="C29" s="76"/>
      <c r="D29" s="27"/>
      <c r="E29" s="27"/>
      <c r="F29" s="27"/>
      <c r="G29" s="37">
        <f>SUM(G27:G28)</f>
        <v>0</v>
      </c>
      <c r="H29" s="80"/>
      <c r="I29" s="81"/>
      <c r="J29" s="81"/>
      <c r="K29" s="81"/>
      <c r="L29" s="81"/>
    </row>
    <row r="31" spans="1:12" ht="51" x14ac:dyDescent="0.2">
      <c r="A31">
        <v>2</v>
      </c>
      <c r="B31" s="40" t="s">
        <v>26</v>
      </c>
      <c r="D31" s="27" t="s">
        <v>64</v>
      </c>
      <c r="E31" s="34" t="s">
        <v>65</v>
      </c>
      <c r="F31" s="38" t="s">
        <v>66</v>
      </c>
      <c r="G31" s="41" t="s">
        <v>73</v>
      </c>
    </row>
    <row r="32" spans="1:12" x14ac:dyDescent="0.2">
      <c r="B32" s="27" t="s">
        <v>55</v>
      </c>
      <c r="C32" s="36">
        <v>42</v>
      </c>
      <c r="D32" s="43">
        <v>179352.38</v>
      </c>
      <c r="E32" s="46">
        <f t="shared" ref="E32:E40" si="1">C32*D32</f>
        <v>7532799.96</v>
      </c>
      <c r="F32" s="42">
        <v>4</v>
      </c>
      <c r="G32" s="39">
        <f t="shared" ref="G32:G40" si="2">E32*4</f>
        <v>30131199.84</v>
      </c>
    </row>
    <row r="33" spans="1:12" x14ac:dyDescent="0.2">
      <c r="B33" s="27" t="s">
        <v>56</v>
      </c>
      <c r="C33" s="36">
        <v>16</v>
      </c>
      <c r="D33" s="49">
        <v>231818.75</v>
      </c>
      <c r="E33" s="46">
        <f t="shared" si="1"/>
        <v>3709100</v>
      </c>
      <c r="F33" s="42">
        <v>4</v>
      </c>
      <c r="G33" s="39">
        <f t="shared" si="2"/>
        <v>14836400</v>
      </c>
    </row>
    <row r="34" spans="1:12" x14ac:dyDescent="0.2">
      <c r="B34" s="27" t="s">
        <v>57</v>
      </c>
      <c r="C34" s="36">
        <v>51</v>
      </c>
      <c r="D34" s="43">
        <v>143982.35</v>
      </c>
      <c r="E34" s="46">
        <f t="shared" si="1"/>
        <v>7343099.8500000006</v>
      </c>
      <c r="F34" s="42">
        <v>4</v>
      </c>
      <c r="G34" s="39">
        <f t="shared" si="2"/>
        <v>29372399.400000002</v>
      </c>
    </row>
    <row r="35" spans="1:12" x14ac:dyDescent="0.2">
      <c r="B35" s="27" t="s">
        <v>58</v>
      </c>
      <c r="C35" s="36">
        <v>1</v>
      </c>
      <c r="D35" s="43">
        <v>1060400</v>
      </c>
      <c r="E35" s="46">
        <f t="shared" si="1"/>
        <v>1060400</v>
      </c>
      <c r="F35" s="42">
        <v>4</v>
      </c>
      <c r="G35" s="39">
        <f t="shared" si="2"/>
        <v>4241600</v>
      </c>
    </row>
    <row r="36" spans="1:12" x14ac:dyDescent="0.2">
      <c r="B36" s="27" t="s">
        <v>59</v>
      </c>
      <c r="C36" s="36">
        <v>9</v>
      </c>
      <c r="D36" s="43">
        <v>560144.43999999994</v>
      </c>
      <c r="E36" s="46">
        <f t="shared" si="1"/>
        <v>5041299.959999999</v>
      </c>
      <c r="F36" s="42">
        <v>4</v>
      </c>
      <c r="G36" s="39">
        <f t="shared" si="2"/>
        <v>20165199.839999996</v>
      </c>
    </row>
    <row r="37" spans="1:12" x14ac:dyDescent="0.2">
      <c r="B37" s="27" t="s">
        <v>60</v>
      </c>
      <c r="C37" s="36">
        <v>42</v>
      </c>
      <c r="D37" s="43">
        <v>251528.57</v>
      </c>
      <c r="E37" s="46">
        <f t="shared" si="1"/>
        <v>10564199.939999999</v>
      </c>
      <c r="F37" s="42">
        <v>4</v>
      </c>
      <c r="G37" s="39">
        <f t="shared" si="2"/>
        <v>42256799.759999998</v>
      </c>
    </row>
    <row r="38" spans="1:12" x14ac:dyDescent="0.2">
      <c r="B38" s="27" t="s">
        <v>61</v>
      </c>
      <c r="C38" s="36">
        <v>16</v>
      </c>
      <c r="D38" s="43">
        <v>295325</v>
      </c>
      <c r="E38" s="46">
        <f t="shared" si="1"/>
        <v>4725200</v>
      </c>
      <c r="F38" s="42">
        <v>4</v>
      </c>
      <c r="G38" s="39">
        <f t="shared" si="2"/>
        <v>18900800</v>
      </c>
    </row>
    <row r="39" spans="1:12" x14ac:dyDescent="0.2">
      <c r="B39" s="27" t="s">
        <v>62</v>
      </c>
      <c r="C39" s="36">
        <v>51</v>
      </c>
      <c r="D39" s="43">
        <v>181592.16</v>
      </c>
      <c r="E39" s="46">
        <f t="shared" si="1"/>
        <v>9261200.1600000001</v>
      </c>
      <c r="F39" s="42">
        <v>4</v>
      </c>
      <c r="G39" s="39">
        <f t="shared" si="2"/>
        <v>37044800.640000001</v>
      </c>
    </row>
    <row r="40" spans="1:12" x14ac:dyDescent="0.2">
      <c r="B40" s="27" t="s">
        <v>63</v>
      </c>
      <c r="C40" s="36">
        <v>1</v>
      </c>
      <c r="D40" s="43">
        <v>2593600</v>
      </c>
      <c r="E40" s="46">
        <f t="shared" si="1"/>
        <v>2593600</v>
      </c>
      <c r="F40" s="42">
        <v>4</v>
      </c>
      <c r="G40" s="39">
        <f t="shared" si="2"/>
        <v>10374400</v>
      </c>
    </row>
    <row r="41" spans="1:12" x14ac:dyDescent="0.2">
      <c r="B41" s="75" t="s">
        <v>68</v>
      </c>
      <c r="C41" s="76"/>
      <c r="D41" s="27"/>
      <c r="E41" s="27"/>
      <c r="F41" s="27"/>
      <c r="G41" s="39">
        <f>SUM(G32:G40)</f>
        <v>207323599.48000002</v>
      </c>
    </row>
    <row r="42" spans="1:12" x14ac:dyDescent="0.2">
      <c r="B42" s="75" t="s">
        <v>69</v>
      </c>
      <c r="C42" s="76"/>
      <c r="D42" s="27"/>
      <c r="E42" s="27"/>
      <c r="F42" s="27"/>
      <c r="G42" s="39">
        <f>G41*19%</f>
        <v>39391483.901200004</v>
      </c>
    </row>
    <row r="43" spans="1:12" ht="113" customHeight="1" x14ac:dyDescent="0.2">
      <c r="B43" s="75" t="s">
        <v>70</v>
      </c>
      <c r="C43" s="76"/>
      <c r="D43" s="27"/>
      <c r="E43" s="27"/>
      <c r="F43" s="27"/>
      <c r="G43" s="39">
        <f>SUM(G41:G42)</f>
        <v>246715083.38120002</v>
      </c>
      <c r="H43" s="80" t="s">
        <v>92</v>
      </c>
      <c r="I43" s="81"/>
      <c r="J43" s="81"/>
      <c r="K43" s="81"/>
      <c r="L43" s="81"/>
    </row>
    <row r="46" spans="1:12" ht="51" x14ac:dyDescent="0.2">
      <c r="A46">
        <v>3</v>
      </c>
      <c r="B46" s="40" t="s">
        <v>25</v>
      </c>
      <c r="D46" s="27" t="s">
        <v>64</v>
      </c>
      <c r="E46" s="34" t="s">
        <v>65</v>
      </c>
      <c r="F46" s="38" t="s">
        <v>66</v>
      </c>
      <c r="G46" s="41" t="s">
        <v>73</v>
      </c>
    </row>
    <row r="47" spans="1:12" x14ac:dyDescent="0.2">
      <c r="B47" s="27" t="s">
        <v>55</v>
      </c>
      <c r="C47" s="36">
        <v>42</v>
      </c>
      <c r="D47" s="43">
        <v>261800</v>
      </c>
      <c r="E47" s="46">
        <f t="shared" ref="E47:E55" si="3">D47*C47</f>
        <v>10995600</v>
      </c>
      <c r="F47" s="42">
        <v>4</v>
      </c>
      <c r="G47" s="39">
        <f t="shared" ref="G47:G55" si="4">E47*4</f>
        <v>43982400</v>
      </c>
    </row>
    <row r="48" spans="1:12" x14ac:dyDescent="0.2">
      <c r="B48" s="27" t="s">
        <v>56</v>
      </c>
      <c r="C48" s="36">
        <v>16</v>
      </c>
      <c r="D48" s="49">
        <v>297500</v>
      </c>
      <c r="E48" s="46">
        <f t="shared" si="3"/>
        <v>4760000</v>
      </c>
      <c r="F48" s="42">
        <v>4</v>
      </c>
      <c r="G48" s="39">
        <f t="shared" si="4"/>
        <v>19040000</v>
      </c>
    </row>
    <row r="49" spans="1:12" x14ac:dyDescent="0.2">
      <c r="B49" s="27" t="s">
        <v>57</v>
      </c>
      <c r="C49" s="36">
        <v>51</v>
      </c>
      <c r="D49" s="43">
        <v>190400</v>
      </c>
      <c r="E49" s="46">
        <f t="shared" si="3"/>
        <v>9710400</v>
      </c>
      <c r="F49" s="42">
        <v>4</v>
      </c>
      <c r="G49" s="39">
        <f t="shared" si="4"/>
        <v>38841600</v>
      </c>
    </row>
    <row r="50" spans="1:12" x14ac:dyDescent="0.2">
      <c r="B50" s="27" t="s">
        <v>58</v>
      </c>
      <c r="C50" s="36">
        <v>1</v>
      </c>
      <c r="D50" s="43">
        <v>1082900</v>
      </c>
      <c r="E50" s="46">
        <f t="shared" si="3"/>
        <v>1082900</v>
      </c>
      <c r="F50" s="42">
        <v>4</v>
      </c>
      <c r="G50" s="39">
        <f t="shared" si="4"/>
        <v>4331600</v>
      </c>
    </row>
    <row r="51" spans="1:12" x14ac:dyDescent="0.2">
      <c r="B51" s="27" t="s">
        <v>59</v>
      </c>
      <c r="C51" s="36">
        <v>9</v>
      </c>
      <c r="D51" s="43">
        <v>844900</v>
      </c>
      <c r="E51" s="46">
        <f t="shared" si="3"/>
        <v>7604100</v>
      </c>
      <c r="F51" s="42">
        <v>4</v>
      </c>
      <c r="G51" s="39">
        <f t="shared" si="4"/>
        <v>30416400</v>
      </c>
    </row>
    <row r="52" spans="1:12" x14ac:dyDescent="0.2">
      <c r="B52" s="27" t="s">
        <v>60</v>
      </c>
      <c r="C52" s="36">
        <v>42</v>
      </c>
      <c r="D52" s="43">
        <v>261800</v>
      </c>
      <c r="E52" s="46">
        <f t="shared" si="3"/>
        <v>10995600</v>
      </c>
      <c r="F52" s="42">
        <v>4</v>
      </c>
      <c r="G52" s="39">
        <f t="shared" si="4"/>
        <v>43982400</v>
      </c>
    </row>
    <row r="53" spans="1:12" x14ac:dyDescent="0.2">
      <c r="B53" s="27" t="s">
        <v>61</v>
      </c>
      <c r="C53" s="36">
        <v>16</v>
      </c>
      <c r="D53" s="43">
        <v>416500</v>
      </c>
      <c r="E53" s="46">
        <f t="shared" si="3"/>
        <v>6664000</v>
      </c>
      <c r="F53" s="42">
        <v>4</v>
      </c>
      <c r="G53" s="39">
        <f t="shared" si="4"/>
        <v>26656000</v>
      </c>
    </row>
    <row r="54" spans="1:12" x14ac:dyDescent="0.2">
      <c r="B54" s="27" t="s">
        <v>62</v>
      </c>
      <c r="C54" s="36">
        <v>51</v>
      </c>
      <c r="D54" s="43">
        <v>261800</v>
      </c>
      <c r="E54" s="46">
        <f t="shared" si="3"/>
        <v>13351800</v>
      </c>
      <c r="F54" s="42">
        <v>4</v>
      </c>
      <c r="G54" s="39">
        <f t="shared" si="4"/>
        <v>53407200</v>
      </c>
    </row>
    <row r="55" spans="1:12" x14ac:dyDescent="0.2">
      <c r="B55" s="27" t="s">
        <v>63</v>
      </c>
      <c r="C55" s="36">
        <v>1</v>
      </c>
      <c r="D55" s="43">
        <v>2046800</v>
      </c>
      <c r="E55" s="46">
        <f t="shared" si="3"/>
        <v>2046800</v>
      </c>
      <c r="F55" s="42">
        <v>4</v>
      </c>
      <c r="G55" s="39">
        <f t="shared" si="4"/>
        <v>8187200</v>
      </c>
    </row>
    <row r="56" spans="1:12" x14ac:dyDescent="0.2">
      <c r="B56" s="75" t="s">
        <v>68</v>
      </c>
      <c r="C56" s="76"/>
      <c r="D56" s="27"/>
      <c r="E56" s="27"/>
      <c r="F56" s="27"/>
      <c r="G56" s="39">
        <f>SUM(G47:G55)</f>
        <v>268844800</v>
      </c>
    </row>
    <row r="57" spans="1:12" x14ac:dyDescent="0.2">
      <c r="B57" s="75" t="s">
        <v>69</v>
      </c>
      <c r="C57" s="76"/>
      <c r="D57" s="27"/>
      <c r="E57" s="27"/>
      <c r="F57" s="27"/>
      <c r="G57" s="39">
        <f>G56*19%</f>
        <v>51080512</v>
      </c>
    </row>
    <row r="58" spans="1:12" ht="70" customHeight="1" x14ac:dyDescent="0.2">
      <c r="B58" s="75" t="s">
        <v>70</v>
      </c>
      <c r="C58" s="76"/>
      <c r="D58" s="27"/>
      <c r="E58" s="27"/>
      <c r="F58" s="27"/>
      <c r="G58" s="39">
        <f>SUM(G56:G57)</f>
        <v>319925312</v>
      </c>
      <c r="H58" s="80" t="s">
        <v>74</v>
      </c>
      <c r="I58" s="81"/>
      <c r="J58" s="81"/>
      <c r="K58" s="81"/>
      <c r="L58" s="81"/>
    </row>
    <row r="61" spans="1:12" ht="51" x14ac:dyDescent="0.2">
      <c r="A61">
        <v>4</v>
      </c>
      <c r="B61" s="40" t="s">
        <v>24</v>
      </c>
      <c r="D61" s="27" t="s">
        <v>64</v>
      </c>
      <c r="E61" s="34" t="s">
        <v>65</v>
      </c>
      <c r="F61" s="38" t="s">
        <v>66</v>
      </c>
      <c r="G61" s="41" t="s">
        <v>73</v>
      </c>
    </row>
    <row r="62" spans="1:12" x14ac:dyDescent="0.2">
      <c r="B62" s="27" t="s">
        <v>55</v>
      </c>
      <c r="C62" s="36">
        <v>42</v>
      </c>
      <c r="D62" s="43">
        <v>172269</v>
      </c>
      <c r="E62" s="46">
        <f t="shared" ref="E62:E70" si="5">D62*C62</f>
        <v>7235298</v>
      </c>
      <c r="F62" s="42">
        <v>4</v>
      </c>
      <c r="G62" s="39">
        <f t="shared" ref="G62:G70" si="6">E62*4</f>
        <v>28941192</v>
      </c>
    </row>
    <row r="63" spans="1:12" x14ac:dyDescent="0.2">
      <c r="B63" s="27" t="s">
        <v>56</v>
      </c>
      <c r="C63" s="36">
        <v>16</v>
      </c>
      <c r="D63" s="49">
        <v>294118</v>
      </c>
      <c r="E63" s="46">
        <f t="shared" si="5"/>
        <v>4705888</v>
      </c>
      <c r="F63" s="42">
        <v>4</v>
      </c>
      <c r="G63" s="39">
        <f t="shared" si="6"/>
        <v>18823552</v>
      </c>
    </row>
    <row r="64" spans="1:12" x14ac:dyDescent="0.2">
      <c r="B64" s="27" t="s">
        <v>57</v>
      </c>
      <c r="C64" s="36">
        <v>51</v>
      </c>
      <c r="D64" s="43">
        <v>172269</v>
      </c>
      <c r="E64" s="46">
        <f t="shared" si="5"/>
        <v>8785719</v>
      </c>
      <c r="F64" s="42">
        <v>4</v>
      </c>
      <c r="G64" s="39">
        <f t="shared" si="6"/>
        <v>35142876</v>
      </c>
    </row>
    <row r="65" spans="1:12" x14ac:dyDescent="0.2">
      <c r="B65" s="27" t="s">
        <v>58</v>
      </c>
      <c r="C65" s="36">
        <v>1</v>
      </c>
      <c r="D65" s="43">
        <v>1445378</v>
      </c>
      <c r="E65" s="46">
        <f t="shared" si="5"/>
        <v>1445378</v>
      </c>
      <c r="F65" s="42">
        <v>4</v>
      </c>
      <c r="G65" s="39">
        <f t="shared" si="6"/>
        <v>5781512</v>
      </c>
    </row>
    <row r="66" spans="1:12" x14ac:dyDescent="0.2">
      <c r="B66" s="27" t="s">
        <v>59</v>
      </c>
      <c r="C66" s="36">
        <v>9</v>
      </c>
      <c r="D66" s="43">
        <v>718487</v>
      </c>
      <c r="E66" s="46">
        <f t="shared" si="5"/>
        <v>6466383</v>
      </c>
      <c r="F66" s="42">
        <v>4</v>
      </c>
      <c r="G66" s="39">
        <f t="shared" si="6"/>
        <v>25865532</v>
      </c>
    </row>
    <row r="67" spans="1:12" x14ac:dyDescent="0.2">
      <c r="B67" s="27" t="s">
        <v>60</v>
      </c>
      <c r="C67" s="36">
        <v>42</v>
      </c>
      <c r="D67" s="43">
        <v>306723</v>
      </c>
      <c r="E67" s="46">
        <f t="shared" si="5"/>
        <v>12882366</v>
      </c>
      <c r="F67" s="42">
        <v>4</v>
      </c>
      <c r="G67" s="39">
        <f t="shared" si="6"/>
        <v>51529464</v>
      </c>
    </row>
    <row r="68" spans="1:12" x14ac:dyDescent="0.2">
      <c r="B68" s="27" t="s">
        <v>61</v>
      </c>
      <c r="C68" s="36">
        <v>16</v>
      </c>
      <c r="D68" s="43">
        <v>378151</v>
      </c>
      <c r="E68" s="46">
        <f t="shared" si="5"/>
        <v>6050416</v>
      </c>
      <c r="F68" s="42">
        <v>4</v>
      </c>
      <c r="G68" s="39">
        <f t="shared" si="6"/>
        <v>24201664</v>
      </c>
    </row>
    <row r="69" spans="1:12" x14ac:dyDescent="0.2">
      <c r="B69" s="27" t="s">
        <v>62</v>
      </c>
      <c r="C69" s="36">
        <v>51</v>
      </c>
      <c r="D69" s="43">
        <v>231092</v>
      </c>
      <c r="E69" s="46">
        <f t="shared" si="5"/>
        <v>11785692</v>
      </c>
      <c r="F69" s="42">
        <v>4</v>
      </c>
      <c r="G69" s="39">
        <f t="shared" si="6"/>
        <v>47142768</v>
      </c>
    </row>
    <row r="70" spans="1:12" x14ac:dyDescent="0.2">
      <c r="B70" s="27" t="s">
        <v>63</v>
      </c>
      <c r="C70" s="36">
        <v>1</v>
      </c>
      <c r="D70" s="43">
        <v>3546218</v>
      </c>
      <c r="E70" s="46">
        <f t="shared" si="5"/>
        <v>3546218</v>
      </c>
      <c r="F70" s="42">
        <v>4</v>
      </c>
      <c r="G70" s="39">
        <f t="shared" si="6"/>
        <v>14184872</v>
      </c>
    </row>
    <row r="71" spans="1:12" x14ac:dyDescent="0.2">
      <c r="B71" s="75" t="s">
        <v>68</v>
      </c>
      <c r="C71" s="76"/>
      <c r="D71" s="27"/>
      <c r="E71" s="27"/>
      <c r="F71" s="27"/>
      <c r="G71" s="39">
        <f>SUM(G62:G70)</f>
        <v>251613432</v>
      </c>
    </row>
    <row r="72" spans="1:12" x14ac:dyDescent="0.2">
      <c r="B72" s="75" t="s">
        <v>69</v>
      </c>
      <c r="C72" s="76"/>
      <c r="D72" s="27"/>
      <c r="E72" s="27"/>
      <c r="F72" s="27"/>
      <c r="G72" s="39">
        <f>G71*19%</f>
        <v>47806552.079999998</v>
      </c>
    </row>
    <row r="73" spans="1:12" ht="73" customHeight="1" x14ac:dyDescent="0.2">
      <c r="B73" s="75" t="s">
        <v>70</v>
      </c>
      <c r="C73" s="76"/>
      <c r="D73" s="27"/>
      <c r="E73" s="27"/>
      <c r="F73" s="27"/>
      <c r="G73" s="39">
        <f>SUM(G71:G72)</f>
        <v>299419984.07999998</v>
      </c>
      <c r="H73" s="80" t="s">
        <v>75</v>
      </c>
      <c r="I73" s="81"/>
      <c r="J73" s="81"/>
      <c r="K73" s="81"/>
      <c r="L73" s="81"/>
    </row>
    <row r="77" spans="1:12" ht="34" x14ac:dyDescent="0.2">
      <c r="A77">
        <v>5</v>
      </c>
      <c r="B77" s="40" t="s">
        <v>23</v>
      </c>
      <c r="D77" s="27" t="s">
        <v>64</v>
      </c>
      <c r="E77" s="34" t="s">
        <v>65</v>
      </c>
      <c r="F77" s="38" t="s">
        <v>66</v>
      </c>
      <c r="G77" s="41" t="s">
        <v>71</v>
      </c>
    </row>
    <row r="78" spans="1:12" x14ac:dyDescent="0.2">
      <c r="B78" s="27" t="s">
        <v>55</v>
      </c>
      <c r="C78" s="36">
        <v>42</v>
      </c>
      <c r="D78" s="43">
        <v>57128.57</v>
      </c>
      <c r="E78" s="47">
        <f t="shared" ref="E78:E86" si="7">C78*D78</f>
        <v>2399399.94</v>
      </c>
      <c r="F78" s="19">
        <v>4</v>
      </c>
      <c r="G78" s="37">
        <f t="shared" ref="G78:G86" si="8">E78*4</f>
        <v>9597599.7599999998</v>
      </c>
    </row>
    <row r="79" spans="1:12" x14ac:dyDescent="0.2">
      <c r="B79" s="27" t="s">
        <v>56</v>
      </c>
      <c r="C79" s="36">
        <v>16</v>
      </c>
      <c r="D79" s="44">
        <v>738470.63</v>
      </c>
      <c r="E79" s="48">
        <f t="shared" si="7"/>
        <v>11815530.08</v>
      </c>
      <c r="F79" s="19">
        <v>4</v>
      </c>
      <c r="G79" s="39">
        <f t="shared" si="8"/>
        <v>47262120.32</v>
      </c>
    </row>
    <row r="80" spans="1:12" x14ac:dyDescent="0.2">
      <c r="B80" s="27" t="s">
        <v>57</v>
      </c>
      <c r="C80" s="36">
        <v>51</v>
      </c>
      <c r="D80" s="43">
        <v>45861.760000000002</v>
      </c>
      <c r="E80" s="47">
        <f t="shared" si="7"/>
        <v>2338949.7600000002</v>
      </c>
      <c r="F80" s="19">
        <v>4</v>
      </c>
      <c r="G80" s="37">
        <f t="shared" si="8"/>
        <v>9355799.040000001</v>
      </c>
    </row>
    <row r="81" spans="1:12" x14ac:dyDescent="0.2">
      <c r="B81" s="27" t="s">
        <v>58</v>
      </c>
      <c r="C81" s="36">
        <v>1</v>
      </c>
      <c r="D81" s="43">
        <v>337775</v>
      </c>
      <c r="E81" s="47">
        <f t="shared" si="7"/>
        <v>337775</v>
      </c>
      <c r="F81" s="19">
        <v>4</v>
      </c>
      <c r="G81" s="37">
        <f t="shared" si="8"/>
        <v>1351100</v>
      </c>
    </row>
    <row r="82" spans="1:12" x14ac:dyDescent="0.2">
      <c r="B82" s="27" t="s">
        <v>59</v>
      </c>
      <c r="C82" s="36">
        <v>9</v>
      </c>
      <c r="D82" s="43">
        <v>178419.44</v>
      </c>
      <c r="E82" s="47">
        <f t="shared" si="7"/>
        <v>1605774.96</v>
      </c>
      <c r="F82" s="19">
        <v>4</v>
      </c>
      <c r="G82" s="37">
        <f t="shared" si="8"/>
        <v>6423099.8399999999</v>
      </c>
    </row>
    <row r="83" spans="1:12" x14ac:dyDescent="0.2">
      <c r="B83" s="27" t="s">
        <v>60</v>
      </c>
      <c r="C83" s="36">
        <v>42</v>
      </c>
      <c r="D83" s="43">
        <v>80117.86</v>
      </c>
      <c r="E83" s="47">
        <f t="shared" si="7"/>
        <v>3364950.12</v>
      </c>
      <c r="F83" s="19">
        <v>4</v>
      </c>
      <c r="G83" s="37">
        <f t="shared" si="8"/>
        <v>13459800.48</v>
      </c>
    </row>
    <row r="84" spans="1:12" x14ac:dyDescent="0.2">
      <c r="B84" s="27" t="s">
        <v>61</v>
      </c>
      <c r="C84" s="36">
        <v>16</v>
      </c>
      <c r="D84" s="43">
        <v>94068.75</v>
      </c>
      <c r="E84" s="47">
        <f t="shared" si="7"/>
        <v>1505100</v>
      </c>
      <c r="F84" s="19">
        <v>4</v>
      </c>
      <c r="G84" s="37">
        <f t="shared" si="8"/>
        <v>6020400</v>
      </c>
    </row>
    <row r="85" spans="1:12" x14ac:dyDescent="0.2">
      <c r="B85" s="27" t="s">
        <v>62</v>
      </c>
      <c r="C85" s="36">
        <v>51</v>
      </c>
      <c r="D85" s="43">
        <v>57841.67</v>
      </c>
      <c r="E85" s="47">
        <f t="shared" si="7"/>
        <v>2949925.17</v>
      </c>
      <c r="F85" s="19">
        <v>4</v>
      </c>
      <c r="G85" s="37">
        <f t="shared" si="8"/>
        <v>11799700.68</v>
      </c>
    </row>
    <row r="86" spans="1:12" x14ac:dyDescent="0.2">
      <c r="B86" s="27" t="s">
        <v>63</v>
      </c>
      <c r="C86" s="36">
        <v>1</v>
      </c>
      <c r="D86" s="43">
        <v>826125</v>
      </c>
      <c r="E86" s="47">
        <f t="shared" si="7"/>
        <v>826125</v>
      </c>
      <c r="F86" s="19">
        <v>4</v>
      </c>
      <c r="G86" s="37">
        <f t="shared" si="8"/>
        <v>3304500</v>
      </c>
    </row>
    <row r="87" spans="1:12" x14ac:dyDescent="0.2">
      <c r="B87" s="75" t="s">
        <v>68</v>
      </c>
      <c r="C87" s="76"/>
      <c r="D87" s="27"/>
      <c r="E87" s="27"/>
      <c r="F87" s="27"/>
      <c r="G87" s="39">
        <f>SUM(G78:G86)</f>
        <v>108574120.12</v>
      </c>
    </row>
    <row r="88" spans="1:12" x14ac:dyDescent="0.2">
      <c r="B88" s="75" t="s">
        <v>69</v>
      </c>
      <c r="C88" s="76"/>
      <c r="D88" s="27"/>
      <c r="E88" s="27"/>
      <c r="F88" s="27"/>
      <c r="G88" s="39">
        <f>G87*19%</f>
        <v>20629082.822800003</v>
      </c>
    </row>
    <row r="89" spans="1:12" ht="59" customHeight="1" x14ac:dyDescent="0.2">
      <c r="B89" s="75" t="s">
        <v>70</v>
      </c>
      <c r="C89" s="76"/>
      <c r="D89" s="27"/>
      <c r="E89" s="27"/>
      <c r="F89" s="27"/>
      <c r="G89" s="39">
        <f>SUM(G87:G88)</f>
        <v>129203202.94280002</v>
      </c>
      <c r="H89" s="80" t="s">
        <v>76</v>
      </c>
      <c r="I89" s="81"/>
      <c r="J89" s="81"/>
      <c r="K89" s="81"/>
      <c r="L89" s="81"/>
    </row>
    <row r="91" spans="1:12" ht="34" x14ac:dyDescent="0.2">
      <c r="A91">
        <v>6</v>
      </c>
      <c r="B91" s="50" t="s">
        <v>22</v>
      </c>
      <c r="D91" s="27" t="s">
        <v>64</v>
      </c>
      <c r="E91" s="34" t="s">
        <v>65</v>
      </c>
      <c r="F91" s="38" t="s">
        <v>66</v>
      </c>
      <c r="G91" s="34" t="s">
        <v>67</v>
      </c>
    </row>
    <row r="92" spans="1:12" x14ac:dyDescent="0.2">
      <c r="B92" s="27" t="s">
        <v>55</v>
      </c>
      <c r="C92" s="36">
        <v>42</v>
      </c>
      <c r="D92" s="43">
        <v>60000</v>
      </c>
      <c r="E92" s="46">
        <f t="shared" ref="E92:E100" si="9">D92*C92</f>
        <v>2520000</v>
      </c>
      <c r="F92" s="19">
        <v>4</v>
      </c>
      <c r="G92" s="37">
        <f t="shared" ref="G92:G100" si="10">E92*4</f>
        <v>10080000</v>
      </c>
    </row>
    <row r="93" spans="1:12" x14ac:dyDescent="0.2">
      <c r="B93" s="27" t="s">
        <v>56</v>
      </c>
      <c r="C93" s="36">
        <v>16</v>
      </c>
      <c r="D93" s="49">
        <v>83000</v>
      </c>
      <c r="E93" s="46">
        <f t="shared" si="9"/>
        <v>1328000</v>
      </c>
      <c r="F93" s="19">
        <v>4</v>
      </c>
      <c r="G93" s="37">
        <f t="shared" si="10"/>
        <v>5312000</v>
      </c>
    </row>
    <row r="94" spans="1:12" x14ac:dyDescent="0.2">
      <c r="B94" s="27" t="s">
        <v>57</v>
      </c>
      <c r="C94" s="36">
        <v>51</v>
      </c>
      <c r="D94" s="43">
        <v>50000</v>
      </c>
      <c r="E94" s="46">
        <f t="shared" si="9"/>
        <v>2550000</v>
      </c>
      <c r="F94" s="19">
        <v>4</v>
      </c>
      <c r="G94" s="37">
        <f t="shared" si="10"/>
        <v>10200000</v>
      </c>
    </row>
    <row r="95" spans="1:12" x14ac:dyDescent="0.2">
      <c r="B95" s="27" t="s">
        <v>58</v>
      </c>
      <c r="C95" s="36">
        <v>1</v>
      </c>
      <c r="D95" s="43">
        <v>298000</v>
      </c>
      <c r="E95" s="46">
        <f t="shared" si="9"/>
        <v>298000</v>
      </c>
      <c r="F95" s="19">
        <v>4</v>
      </c>
      <c r="G95" s="37">
        <f t="shared" si="10"/>
        <v>1192000</v>
      </c>
    </row>
    <row r="96" spans="1:12" x14ac:dyDescent="0.2">
      <c r="B96" s="27" t="s">
        <v>59</v>
      </c>
      <c r="C96" s="36">
        <v>9</v>
      </c>
      <c r="D96" s="43">
        <v>180000</v>
      </c>
      <c r="E96" s="46">
        <f t="shared" si="9"/>
        <v>1620000</v>
      </c>
      <c r="F96" s="19">
        <v>4</v>
      </c>
      <c r="G96" s="37">
        <f t="shared" si="10"/>
        <v>6480000</v>
      </c>
    </row>
    <row r="97" spans="2:7" x14ac:dyDescent="0.2">
      <c r="B97" s="27" t="s">
        <v>60</v>
      </c>
      <c r="C97" s="36">
        <v>42</v>
      </c>
      <c r="D97" s="43">
        <v>80000</v>
      </c>
      <c r="E97" s="46">
        <f t="shared" si="9"/>
        <v>3360000</v>
      </c>
      <c r="F97" s="19">
        <v>4</v>
      </c>
      <c r="G97" s="37">
        <f t="shared" si="10"/>
        <v>13440000</v>
      </c>
    </row>
    <row r="98" spans="2:7" x14ac:dyDescent="0.2">
      <c r="B98" s="27" t="s">
        <v>61</v>
      </c>
      <c r="C98" s="36">
        <v>16</v>
      </c>
      <c r="D98" s="43">
        <v>90000</v>
      </c>
      <c r="E98" s="46">
        <f t="shared" si="9"/>
        <v>1440000</v>
      </c>
      <c r="F98" s="19">
        <v>4</v>
      </c>
      <c r="G98" s="37">
        <f t="shared" si="10"/>
        <v>5760000</v>
      </c>
    </row>
    <row r="99" spans="2:7" x14ac:dyDescent="0.2">
      <c r="B99" s="27" t="s">
        <v>62</v>
      </c>
      <c r="C99" s="36">
        <v>51</v>
      </c>
      <c r="D99" s="43">
        <v>60000</v>
      </c>
      <c r="E99" s="46">
        <f t="shared" si="9"/>
        <v>3060000</v>
      </c>
      <c r="F99" s="19">
        <v>4</v>
      </c>
      <c r="G99" s="37">
        <f t="shared" si="10"/>
        <v>12240000</v>
      </c>
    </row>
    <row r="100" spans="2:7" x14ac:dyDescent="0.2">
      <c r="B100" s="27" t="s">
        <v>63</v>
      </c>
      <c r="C100" s="36">
        <v>1</v>
      </c>
      <c r="D100" s="43">
        <v>640000</v>
      </c>
      <c r="E100" s="46">
        <f t="shared" si="9"/>
        <v>640000</v>
      </c>
      <c r="F100" s="19">
        <v>4</v>
      </c>
      <c r="G100" s="37">
        <f t="shared" si="10"/>
        <v>2560000</v>
      </c>
    </row>
    <row r="101" spans="2:7" x14ac:dyDescent="0.2">
      <c r="B101" s="75" t="s">
        <v>68</v>
      </c>
      <c r="C101" s="76"/>
      <c r="D101" s="27"/>
      <c r="E101" s="27"/>
      <c r="F101" s="27"/>
      <c r="G101" s="37">
        <f>SUM(G92:G100)</f>
        <v>67264000</v>
      </c>
    </row>
    <row r="102" spans="2:7" x14ac:dyDescent="0.2">
      <c r="B102" s="75" t="s">
        <v>69</v>
      </c>
      <c r="C102" s="76"/>
      <c r="D102" s="27"/>
      <c r="E102" s="27"/>
      <c r="F102" s="27"/>
      <c r="G102" s="37">
        <f>G101*19%</f>
        <v>12780160</v>
      </c>
    </row>
    <row r="103" spans="2:7" x14ac:dyDescent="0.2">
      <c r="B103" s="75" t="s">
        <v>70</v>
      </c>
      <c r="C103" s="76"/>
      <c r="D103" s="27"/>
      <c r="E103" s="27"/>
      <c r="F103" s="27"/>
      <c r="G103" s="51">
        <f>SUM(G101:G102)</f>
        <v>80044160</v>
      </c>
    </row>
    <row r="107" spans="2:7" ht="42" customHeight="1" x14ac:dyDescent="0.2">
      <c r="B107" s="79" t="s">
        <v>89</v>
      </c>
      <c r="C107" s="79"/>
      <c r="D107" s="79"/>
      <c r="E107" s="79"/>
      <c r="F107" s="79"/>
      <c r="G107" s="79"/>
    </row>
    <row r="110" spans="2:7" x14ac:dyDescent="0.2">
      <c r="C110" s="62" t="s">
        <v>94</v>
      </c>
    </row>
    <row r="111" spans="2:7" x14ac:dyDescent="0.2">
      <c r="B111" s="77" t="s">
        <v>95</v>
      </c>
      <c r="C111" s="77"/>
      <c r="D111" s="77"/>
      <c r="E111" s="77"/>
      <c r="F111" s="77"/>
    </row>
    <row r="112" spans="2:7" x14ac:dyDescent="0.2">
      <c r="B112" s="78" t="s">
        <v>93</v>
      </c>
      <c r="C112" s="78"/>
      <c r="D112" s="78"/>
      <c r="E112" s="78"/>
      <c r="F112" s="78"/>
    </row>
  </sheetData>
  <mergeCells count="31">
    <mergeCell ref="B3:I3"/>
    <mergeCell ref="E2:F2"/>
    <mergeCell ref="B29:C29"/>
    <mergeCell ref="A1:B1"/>
    <mergeCell ref="G11:H11"/>
    <mergeCell ref="B5:C5"/>
    <mergeCell ref="B27:C27"/>
    <mergeCell ref="B28:C28"/>
    <mergeCell ref="H28:L29"/>
    <mergeCell ref="B41:C41"/>
    <mergeCell ref="B103:C103"/>
    <mergeCell ref="B89:C89"/>
    <mergeCell ref="H89:L89"/>
    <mergeCell ref="H73:L73"/>
    <mergeCell ref="B42:C42"/>
    <mergeCell ref="B43:C43"/>
    <mergeCell ref="H43:L43"/>
    <mergeCell ref="B56:C56"/>
    <mergeCell ref="B57:C57"/>
    <mergeCell ref="B58:C58"/>
    <mergeCell ref="H58:L58"/>
    <mergeCell ref="B71:C71"/>
    <mergeCell ref="B72:C72"/>
    <mergeCell ref="B73:C73"/>
    <mergeCell ref="B87:C87"/>
    <mergeCell ref="B88:C88"/>
    <mergeCell ref="B111:F111"/>
    <mergeCell ref="B112:F112"/>
    <mergeCell ref="B107:G107"/>
    <mergeCell ref="B101:C101"/>
    <mergeCell ref="B102:C102"/>
  </mergeCells>
  <pageMargins left="0.7" right="0.7" top="0.75" bottom="0.75" header="0.3" footer="0.3"/>
  <pageSetup orientation="portrait" horizontalDpi="200" verticalDpi="200" copies="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2"/>
  <sheetViews>
    <sheetView topLeftCell="E6" workbookViewId="0">
      <selection activeCell="O9" sqref="O9"/>
    </sheetView>
  </sheetViews>
  <sheetFormatPr baseColWidth="10" defaultRowHeight="16" x14ac:dyDescent="0.2"/>
  <cols>
    <col min="2" max="2" width="36.5" customWidth="1"/>
    <col min="3" max="4" width="21.1640625" customWidth="1"/>
    <col min="5" max="5" width="20.33203125" customWidth="1"/>
    <col min="6" max="6" width="16.1640625" customWidth="1"/>
    <col min="7" max="7" width="15.33203125" customWidth="1"/>
    <col min="8" max="9" width="22.33203125" customWidth="1"/>
    <col min="10" max="10" width="26.1640625" customWidth="1"/>
    <col min="11" max="13" width="32.5" customWidth="1"/>
    <col min="14" max="14" width="15.5" customWidth="1"/>
    <col min="15" max="15" width="21.83203125" customWidth="1"/>
  </cols>
  <sheetData>
    <row r="1" spans="1:16" ht="78" customHeight="1" x14ac:dyDescent="0.2">
      <c r="B1" s="17"/>
    </row>
    <row r="2" spans="1:16" ht="17" thickBot="1" x14ac:dyDescent="0.25">
      <c r="D2" s="78" t="s">
        <v>29</v>
      </c>
      <c r="E2" s="78"/>
    </row>
    <row r="3" spans="1:16" ht="41" customHeight="1" thickBot="1" x14ac:dyDescent="0.25">
      <c r="A3" s="2" t="s">
        <v>1</v>
      </c>
      <c r="B3" s="82" t="s">
        <v>0</v>
      </c>
      <c r="C3" s="83"/>
      <c r="D3" s="83"/>
      <c r="E3" s="83"/>
      <c r="F3" s="83"/>
      <c r="G3" s="83"/>
      <c r="H3" s="83"/>
      <c r="I3" s="83"/>
      <c r="J3" s="83"/>
    </row>
    <row r="5" spans="1:16" ht="17" thickBot="1" x14ac:dyDescent="0.25">
      <c r="D5" s="78" t="s">
        <v>2</v>
      </c>
      <c r="E5" s="78"/>
    </row>
    <row r="6" spans="1:16" ht="136" x14ac:dyDescent="0.2">
      <c r="A6" s="4" t="s">
        <v>4</v>
      </c>
      <c r="B6" s="4" t="s">
        <v>5</v>
      </c>
      <c r="C6" s="5" t="s">
        <v>18</v>
      </c>
      <c r="D6" s="6" t="s">
        <v>6</v>
      </c>
      <c r="E6" s="6" t="s">
        <v>35</v>
      </c>
      <c r="F6" s="6" t="s">
        <v>36</v>
      </c>
      <c r="G6" s="6" t="s">
        <v>7</v>
      </c>
      <c r="H6" s="6" t="s">
        <v>19</v>
      </c>
      <c r="I6" s="6" t="s">
        <v>20</v>
      </c>
      <c r="J6" s="7" t="s">
        <v>30</v>
      </c>
      <c r="K6" s="8" t="s">
        <v>31</v>
      </c>
      <c r="L6" s="26" t="s">
        <v>32</v>
      </c>
      <c r="M6" s="8" t="s">
        <v>31</v>
      </c>
      <c r="N6" s="9" t="s">
        <v>8</v>
      </c>
      <c r="O6" s="10" t="s">
        <v>9</v>
      </c>
    </row>
    <row r="7" spans="1:16" ht="16" customHeight="1" x14ac:dyDescent="0.2">
      <c r="A7" s="86">
        <v>6</v>
      </c>
      <c r="B7" s="89" t="s">
        <v>22</v>
      </c>
      <c r="C7" s="11" t="s">
        <v>10</v>
      </c>
      <c r="D7" s="67" t="s">
        <v>96</v>
      </c>
      <c r="E7" s="67">
        <v>100</v>
      </c>
      <c r="F7" s="67" t="s">
        <v>97</v>
      </c>
      <c r="G7" s="68">
        <v>4600018286</v>
      </c>
      <c r="H7" s="67" t="s">
        <v>98</v>
      </c>
      <c r="I7" s="67" t="s">
        <v>98</v>
      </c>
      <c r="J7" s="67" t="s">
        <v>99</v>
      </c>
      <c r="K7" s="67" t="s">
        <v>99</v>
      </c>
      <c r="L7" s="67" t="s">
        <v>98</v>
      </c>
      <c r="M7" s="67" t="s">
        <v>100</v>
      </c>
      <c r="N7" s="67" t="s">
        <v>86</v>
      </c>
      <c r="O7" s="87" t="s">
        <v>105</v>
      </c>
      <c r="P7" s="66"/>
    </row>
    <row r="8" spans="1:16" ht="68" x14ac:dyDescent="0.2">
      <c r="A8" s="86"/>
      <c r="B8" s="89"/>
      <c r="C8" s="11" t="s">
        <v>11</v>
      </c>
      <c r="D8" s="67" t="s">
        <v>101</v>
      </c>
      <c r="E8" s="67">
        <v>100</v>
      </c>
      <c r="F8" s="67" t="s">
        <v>97</v>
      </c>
      <c r="G8" s="67" t="s">
        <v>103</v>
      </c>
      <c r="H8" s="67" t="s">
        <v>98</v>
      </c>
      <c r="I8" s="67" t="s">
        <v>102</v>
      </c>
      <c r="J8" s="67" t="s">
        <v>98</v>
      </c>
      <c r="K8" s="67" t="s">
        <v>104</v>
      </c>
      <c r="L8" s="67" t="s">
        <v>99</v>
      </c>
      <c r="M8" s="67" t="s">
        <v>99</v>
      </c>
      <c r="N8" s="67" t="s">
        <v>86</v>
      </c>
      <c r="O8" s="88"/>
      <c r="P8" s="66"/>
    </row>
    <row r="9" spans="1:16" x14ac:dyDescent="0.2">
      <c r="D9" s="66"/>
      <c r="E9" s="66"/>
      <c r="F9" s="66"/>
      <c r="G9" s="66"/>
      <c r="H9" s="66"/>
      <c r="I9" s="66"/>
      <c r="J9" s="66"/>
      <c r="K9" s="66"/>
      <c r="L9" s="66"/>
      <c r="M9" s="66"/>
      <c r="N9" s="66"/>
      <c r="O9" s="66"/>
      <c r="P9" s="66"/>
    </row>
    <row r="10" spans="1:16" ht="34" x14ac:dyDescent="0.2">
      <c r="B10" s="34" t="s">
        <v>84</v>
      </c>
      <c r="C10" s="60" t="s">
        <v>88</v>
      </c>
    </row>
    <row r="15" spans="1:16" x14ac:dyDescent="0.2">
      <c r="B15" t="s">
        <v>34</v>
      </c>
    </row>
    <row r="16" spans="1:16" x14ac:dyDescent="0.2">
      <c r="B16" t="s">
        <v>33</v>
      </c>
    </row>
    <row r="20" spans="2:5" x14ac:dyDescent="0.2">
      <c r="C20" s="77" t="s">
        <v>94</v>
      </c>
      <c r="D20" s="77"/>
    </row>
    <row r="21" spans="2:5" x14ac:dyDescent="0.2">
      <c r="B21" s="77" t="s">
        <v>95</v>
      </c>
      <c r="C21" s="77"/>
      <c r="D21" s="77"/>
      <c r="E21" s="77"/>
    </row>
    <row r="22" spans="2:5" x14ac:dyDescent="0.2">
      <c r="B22" s="78" t="s">
        <v>93</v>
      </c>
      <c r="C22" s="78"/>
      <c r="D22" s="78"/>
      <c r="E22" s="78"/>
    </row>
  </sheetData>
  <mergeCells count="9">
    <mergeCell ref="B21:E21"/>
    <mergeCell ref="B22:E22"/>
    <mergeCell ref="C20:D20"/>
    <mergeCell ref="B7:B8"/>
    <mergeCell ref="A7:A8"/>
    <mergeCell ref="O7:O8"/>
    <mergeCell ref="D2:E2"/>
    <mergeCell ref="B3:J3"/>
    <mergeCell ref="D5:E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19"/>
  <sheetViews>
    <sheetView tabSelected="1" topLeftCell="B8" workbookViewId="0">
      <selection activeCell="M9" sqref="M9"/>
    </sheetView>
  </sheetViews>
  <sheetFormatPr baseColWidth="10" defaultRowHeight="16" x14ac:dyDescent="0.2"/>
  <cols>
    <col min="2" max="2" width="36.6640625" customWidth="1"/>
    <col min="3" max="3" width="28.6640625" customWidth="1"/>
    <col min="4" max="4" width="22.33203125" customWidth="1"/>
    <col min="5" max="5" width="38.5" customWidth="1"/>
    <col min="6" max="6" width="24.33203125" customWidth="1"/>
    <col min="7" max="7" width="14.33203125" customWidth="1"/>
    <col min="8" max="8" width="17.33203125" customWidth="1"/>
    <col min="9" max="10" width="16.5" customWidth="1"/>
    <col min="11" max="11" width="17.6640625" customWidth="1"/>
    <col min="12" max="12" width="23.5" customWidth="1"/>
    <col min="13" max="13" width="23.33203125" customWidth="1"/>
    <col min="14" max="14" width="22" customWidth="1"/>
    <col min="15" max="15" width="16.5" customWidth="1"/>
    <col min="16" max="17" width="15.5" customWidth="1"/>
    <col min="18" max="18" width="20.5" customWidth="1"/>
  </cols>
  <sheetData>
    <row r="1" spans="1:20" ht="52" customHeight="1" x14ac:dyDescent="0.2">
      <c r="A1" s="84"/>
      <c r="B1" s="84"/>
      <c r="C1" s="84"/>
      <c r="D1" s="15"/>
      <c r="E1" s="15"/>
      <c r="F1" s="15"/>
      <c r="G1" s="15"/>
      <c r="H1" s="15"/>
      <c r="I1" s="15"/>
      <c r="J1" s="15"/>
      <c r="K1" s="15"/>
      <c r="L1" s="15"/>
      <c r="M1" s="15"/>
      <c r="N1" s="15"/>
      <c r="O1" s="15"/>
      <c r="P1" s="15"/>
      <c r="Q1" s="15"/>
      <c r="R1" s="15"/>
      <c r="S1" s="15"/>
      <c r="T1" s="15"/>
    </row>
    <row r="2" spans="1:20" ht="17" thickBot="1" x14ac:dyDescent="0.25">
      <c r="A2" s="15"/>
      <c r="B2" s="15"/>
      <c r="C2" s="15"/>
      <c r="D2" s="15"/>
      <c r="E2" s="1" t="s">
        <v>29</v>
      </c>
      <c r="F2" s="1"/>
      <c r="G2" s="1"/>
      <c r="H2" s="1"/>
      <c r="I2" s="1"/>
      <c r="J2" s="1"/>
      <c r="K2" s="1"/>
      <c r="L2" s="1"/>
      <c r="M2" s="1"/>
      <c r="N2" s="1"/>
      <c r="O2" s="15"/>
      <c r="P2" s="15"/>
      <c r="Q2" s="15"/>
      <c r="R2" s="15"/>
      <c r="S2" s="15"/>
      <c r="T2" s="15"/>
    </row>
    <row r="3" spans="1:20" ht="43" customHeight="1" thickBot="1" x14ac:dyDescent="0.25">
      <c r="A3" s="16" t="s">
        <v>17</v>
      </c>
      <c r="B3" s="91" t="s">
        <v>0</v>
      </c>
      <c r="C3" s="92"/>
      <c r="D3" s="92"/>
      <c r="E3" s="92"/>
      <c r="F3" s="92"/>
      <c r="G3" s="92"/>
      <c r="H3" s="92"/>
      <c r="I3" s="92"/>
      <c r="J3" s="92"/>
      <c r="K3" s="92"/>
      <c r="L3" s="92"/>
      <c r="M3" s="30"/>
      <c r="N3" s="30"/>
      <c r="O3" s="30"/>
      <c r="P3" s="30"/>
      <c r="Q3" s="30"/>
      <c r="R3" s="30"/>
      <c r="S3" s="30"/>
      <c r="T3" s="30"/>
    </row>
    <row r="4" spans="1:20" x14ac:dyDescent="0.2">
      <c r="A4" s="15"/>
      <c r="B4" s="15"/>
      <c r="C4" s="15"/>
      <c r="D4" s="15"/>
      <c r="E4" s="15" t="s">
        <v>42</v>
      </c>
      <c r="F4" s="15"/>
      <c r="G4" s="15"/>
      <c r="H4" s="15"/>
      <c r="I4" s="15"/>
      <c r="J4" s="15"/>
      <c r="K4" s="15"/>
      <c r="L4" s="15"/>
      <c r="M4" s="15"/>
      <c r="N4" s="15"/>
      <c r="O4" s="15"/>
      <c r="P4" s="15"/>
      <c r="Q4" s="15"/>
      <c r="R4" s="15"/>
      <c r="S4" s="15"/>
      <c r="T4" s="15"/>
    </row>
    <row r="5" spans="1:20" x14ac:dyDescent="0.2">
      <c r="A5" s="15"/>
      <c r="B5" s="15"/>
      <c r="C5" s="15"/>
      <c r="D5" s="15"/>
      <c r="E5" s="15"/>
      <c r="F5" s="15"/>
      <c r="G5" s="15"/>
      <c r="H5" s="15"/>
      <c r="I5" s="15"/>
      <c r="J5" s="15"/>
      <c r="K5" s="15"/>
      <c r="L5" s="15"/>
      <c r="M5" s="15"/>
      <c r="N5" s="15"/>
      <c r="O5" s="15"/>
      <c r="P5" s="15"/>
      <c r="Q5" s="15"/>
      <c r="R5" s="15"/>
      <c r="S5" s="15"/>
      <c r="T5" s="15"/>
    </row>
    <row r="6" spans="1:20" x14ac:dyDescent="0.2">
      <c r="A6" s="15"/>
      <c r="B6" s="15"/>
      <c r="C6" s="31"/>
      <c r="D6" s="29"/>
      <c r="E6" s="28"/>
      <c r="F6" s="28"/>
      <c r="G6" s="28"/>
      <c r="H6" s="28"/>
      <c r="I6" s="28"/>
      <c r="J6" s="28"/>
      <c r="K6" s="28"/>
      <c r="L6" s="28"/>
      <c r="M6" s="28"/>
      <c r="N6" s="15"/>
      <c r="O6" s="15"/>
      <c r="P6" s="15"/>
      <c r="Q6" s="15"/>
      <c r="R6" s="15"/>
      <c r="S6" s="15"/>
      <c r="T6" s="15"/>
    </row>
    <row r="7" spans="1:20" ht="30" customHeight="1" x14ac:dyDescent="0.2">
      <c r="A7" s="15"/>
      <c r="B7" s="90" t="s">
        <v>5</v>
      </c>
      <c r="C7" s="93" t="s">
        <v>15</v>
      </c>
      <c r="D7" s="94"/>
      <c r="E7" s="94"/>
      <c r="F7" s="94"/>
      <c r="G7" s="94"/>
      <c r="H7" s="94"/>
      <c r="I7" s="94"/>
      <c r="J7" s="65"/>
      <c r="K7" s="95" t="s">
        <v>38</v>
      </c>
      <c r="L7" s="95"/>
      <c r="M7" s="95"/>
      <c r="N7" s="95"/>
      <c r="O7" s="95"/>
      <c r="P7" s="95"/>
      <c r="Q7" s="95"/>
      <c r="R7" s="95"/>
      <c r="S7" s="15"/>
      <c r="T7" s="15"/>
    </row>
    <row r="8" spans="1:20" ht="105" x14ac:dyDescent="0.2">
      <c r="B8" s="90"/>
      <c r="C8" s="33" t="s">
        <v>41</v>
      </c>
      <c r="D8" s="32" t="s">
        <v>37</v>
      </c>
      <c r="E8" s="13" t="s">
        <v>116</v>
      </c>
      <c r="F8" s="13" t="s">
        <v>40</v>
      </c>
      <c r="G8" s="13" t="s">
        <v>12</v>
      </c>
      <c r="H8" s="14" t="s">
        <v>13</v>
      </c>
      <c r="I8" s="13" t="s">
        <v>14</v>
      </c>
      <c r="J8" s="13" t="s">
        <v>8</v>
      </c>
      <c r="K8" s="69" t="s">
        <v>41</v>
      </c>
      <c r="L8" s="69" t="s">
        <v>39</v>
      </c>
      <c r="M8" s="69" t="s">
        <v>117</v>
      </c>
      <c r="N8" s="70" t="s">
        <v>40</v>
      </c>
      <c r="O8" s="71" t="s">
        <v>12</v>
      </c>
      <c r="P8" s="72" t="s">
        <v>13</v>
      </c>
      <c r="Q8" s="71" t="s">
        <v>14</v>
      </c>
      <c r="R8" s="71" t="s">
        <v>8</v>
      </c>
    </row>
    <row r="9" spans="1:20" ht="117" customHeight="1" x14ac:dyDescent="0.2">
      <c r="A9" s="63">
        <v>6</v>
      </c>
      <c r="B9" s="64" t="s">
        <v>22</v>
      </c>
      <c r="C9" s="34" t="s">
        <v>106</v>
      </c>
      <c r="D9" s="34" t="s">
        <v>107</v>
      </c>
      <c r="E9" s="34" t="s">
        <v>109</v>
      </c>
      <c r="F9" s="67" t="s">
        <v>98</v>
      </c>
      <c r="G9" s="34" t="s">
        <v>98</v>
      </c>
      <c r="H9" s="34" t="s">
        <v>98</v>
      </c>
      <c r="I9" s="34" t="s">
        <v>98</v>
      </c>
      <c r="J9" s="12" t="s">
        <v>108</v>
      </c>
      <c r="K9" s="34" t="s">
        <v>110</v>
      </c>
      <c r="L9" s="34" t="s">
        <v>111</v>
      </c>
      <c r="M9" s="34" t="s">
        <v>118</v>
      </c>
      <c r="N9" s="34" t="s">
        <v>114</v>
      </c>
      <c r="O9" s="34" t="s">
        <v>98</v>
      </c>
      <c r="P9" s="34" t="s">
        <v>98</v>
      </c>
      <c r="Q9" s="34" t="s">
        <v>98</v>
      </c>
      <c r="R9" s="73" t="s">
        <v>86</v>
      </c>
    </row>
    <row r="10" spans="1:20" ht="100" customHeight="1" x14ac:dyDescent="0.2"/>
    <row r="11" spans="1:20" ht="132" customHeight="1" x14ac:dyDescent="0.2"/>
    <row r="12" spans="1:20" ht="32" x14ac:dyDescent="0.2">
      <c r="B12" s="59" t="s">
        <v>85</v>
      </c>
      <c r="C12" s="60" t="s">
        <v>87</v>
      </c>
    </row>
    <row r="14" spans="1:20" x14ac:dyDescent="0.2">
      <c r="B14" t="s">
        <v>115</v>
      </c>
    </row>
    <row r="17" spans="3:7" x14ac:dyDescent="0.2">
      <c r="D17" s="77" t="s">
        <v>94</v>
      </c>
      <c r="E17" s="77"/>
    </row>
    <row r="18" spans="3:7" x14ac:dyDescent="0.2">
      <c r="C18" s="77" t="s">
        <v>95</v>
      </c>
      <c r="D18" s="77"/>
      <c r="E18" s="77"/>
      <c r="F18" s="77"/>
      <c r="G18" s="77"/>
    </row>
    <row r="19" spans="3:7" x14ac:dyDescent="0.2">
      <c r="C19" s="78" t="s">
        <v>93</v>
      </c>
      <c r="D19" s="78"/>
      <c r="E19" s="78"/>
      <c r="F19" s="78"/>
      <c r="G19" s="78"/>
    </row>
  </sheetData>
  <mergeCells count="8">
    <mergeCell ref="C19:G19"/>
    <mergeCell ref="D17:E17"/>
    <mergeCell ref="C18:G18"/>
    <mergeCell ref="A1:C1"/>
    <mergeCell ref="B7:B8"/>
    <mergeCell ref="B3:L3"/>
    <mergeCell ref="C7:I7"/>
    <mergeCell ref="K7:R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1"/>
  <sheetViews>
    <sheetView topLeftCell="A19" workbookViewId="0">
      <selection activeCell="B26" sqref="B26:C26"/>
    </sheetView>
  </sheetViews>
  <sheetFormatPr baseColWidth="10" defaultRowHeight="16" x14ac:dyDescent="0.2"/>
  <cols>
    <col min="2" max="2" width="47.83203125" customWidth="1"/>
    <col min="3" max="3" width="71" customWidth="1"/>
  </cols>
  <sheetData>
    <row r="1" spans="1:5" ht="67" customHeight="1" x14ac:dyDescent="0.2">
      <c r="A1" s="84"/>
      <c r="B1" s="84"/>
      <c r="C1" s="15"/>
      <c r="D1" s="15"/>
      <c r="E1" s="15"/>
    </row>
    <row r="2" spans="1:5" ht="17" thickBot="1" x14ac:dyDescent="0.25">
      <c r="A2" s="15"/>
      <c r="B2" s="15"/>
      <c r="C2" s="1"/>
      <c r="D2" s="1"/>
      <c r="E2" s="1"/>
    </row>
    <row r="3" spans="1:5" ht="43" thickBot="1" x14ac:dyDescent="0.25">
      <c r="A3" s="16" t="s">
        <v>17</v>
      </c>
      <c r="B3" s="92" t="s">
        <v>0</v>
      </c>
      <c r="C3" s="92"/>
      <c r="D3" s="92"/>
      <c r="E3" s="92"/>
    </row>
    <row r="6" spans="1:5" ht="17" x14ac:dyDescent="0.2">
      <c r="C6" s="12" t="s">
        <v>22</v>
      </c>
    </row>
    <row r="7" spans="1:5" ht="31" customHeight="1" x14ac:dyDescent="0.2">
      <c r="B7" s="35" t="s">
        <v>43</v>
      </c>
      <c r="C7" s="27" t="s">
        <v>78</v>
      </c>
    </row>
    <row r="8" spans="1:5" ht="51" x14ac:dyDescent="0.2">
      <c r="B8" s="35" t="s">
        <v>44</v>
      </c>
      <c r="C8" s="27" t="s">
        <v>86</v>
      </c>
    </row>
    <row r="9" spans="1:5" ht="34" x14ac:dyDescent="0.2">
      <c r="B9" s="35" t="s">
        <v>45</v>
      </c>
      <c r="C9" s="74" t="s">
        <v>112</v>
      </c>
    </row>
    <row r="10" spans="1:5" ht="34" x14ac:dyDescent="0.2">
      <c r="B10" s="35" t="s">
        <v>46</v>
      </c>
      <c r="C10" s="27" t="s">
        <v>86</v>
      </c>
    </row>
    <row r="11" spans="1:5" ht="34" x14ac:dyDescent="0.2">
      <c r="B11" s="35" t="s">
        <v>47</v>
      </c>
      <c r="C11" s="27" t="s">
        <v>86</v>
      </c>
    </row>
    <row r="12" spans="1:5" ht="29" customHeight="1" x14ac:dyDescent="0.2">
      <c r="B12" s="35" t="s">
        <v>48</v>
      </c>
      <c r="C12" s="27" t="s">
        <v>86</v>
      </c>
    </row>
    <row r="13" spans="1:5" ht="34" x14ac:dyDescent="0.2">
      <c r="B13" s="35" t="s">
        <v>49</v>
      </c>
      <c r="C13" s="27" t="s">
        <v>86</v>
      </c>
    </row>
    <row r="14" spans="1:5" ht="34" x14ac:dyDescent="0.2">
      <c r="B14" s="35" t="s">
        <v>50</v>
      </c>
      <c r="C14" s="27" t="s">
        <v>86</v>
      </c>
    </row>
    <row r="15" spans="1:5" ht="34" x14ac:dyDescent="0.2">
      <c r="B15" s="35" t="s">
        <v>51</v>
      </c>
      <c r="C15" s="27" t="s">
        <v>86</v>
      </c>
    </row>
    <row r="16" spans="1:5" ht="17" x14ac:dyDescent="0.2">
      <c r="B16" s="35" t="s">
        <v>52</v>
      </c>
      <c r="C16" s="27" t="s">
        <v>86</v>
      </c>
    </row>
    <row r="17" spans="2:6" ht="34" x14ac:dyDescent="0.2">
      <c r="B17" s="35" t="s">
        <v>53</v>
      </c>
      <c r="C17" s="27" t="s">
        <v>79</v>
      </c>
    </row>
    <row r="18" spans="2:6" ht="17" x14ac:dyDescent="0.2">
      <c r="B18" s="35" t="s">
        <v>54</v>
      </c>
      <c r="C18" s="27" t="s">
        <v>86</v>
      </c>
    </row>
    <row r="19" spans="2:6" ht="17" x14ac:dyDescent="0.2">
      <c r="B19" s="35" t="s">
        <v>77</v>
      </c>
      <c r="C19" s="27" t="s">
        <v>86</v>
      </c>
    </row>
    <row r="20" spans="2:6" ht="17" x14ac:dyDescent="0.2">
      <c r="B20" s="35" t="s">
        <v>80</v>
      </c>
      <c r="C20" s="27" t="s">
        <v>86</v>
      </c>
    </row>
    <row r="21" spans="2:6" ht="17" x14ac:dyDescent="0.2">
      <c r="B21" s="35" t="s">
        <v>81</v>
      </c>
      <c r="C21" s="27" t="s">
        <v>86</v>
      </c>
    </row>
    <row r="22" spans="2:6" ht="34" x14ac:dyDescent="0.2">
      <c r="B22" s="35" t="s">
        <v>82</v>
      </c>
      <c r="C22" s="27" t="s">
        <v>86</v>
      </c>
    </row>
    <row r="23" spans="2:6" ht="51" x14ac:dyDescent="0.2">
      <c r="B23" s="35" t="s">
        <v>83</v>
      </c>
      <c r="C23" s="27" t="s">
        <v>86</v>
      </c>
    </row>
    <row r="24" spans="2:6" x14ac:dyDescent="0.2">
      <c r="B24" s="58"/>
    </row>
    <row r="26" spans="2:6" ht="26" customHeight="1" x14ac:dyDescent="0.2">
      <c r="B26" s="96" t="s">
        <v>113</v>
      </c>
      <c r="C26" s="96"/>
    </row>
    <row r="29" spans="2:6" x14ac:dyDescent="0.2">
      <c r="C29" s="62" t="s">
        <v>94</v>
      </c>
      <c r="D29" s="62"/>
    </row>
    <row r="30" spans="2:6" x14ac:dyDescent="0.2">
      <c r="B30" s="77" t="s">
        <v>95</v>
      </c>
      <c r="C30" s="77"/>
      <c r="D30" s="62"/>
      <c r="E30" s="62"/>
      <c r="F30" s="62"/>
    </row>
    <row r="31" spans="2:6" x14ac:dyDescent="0.2">
      <c r="B31" s="78" t="s">
        <v>93</v>
      </c>
      <c r="C31" s="78"/>
    </row>
  </sheetData>
  <mergeCells count="5">
    <mergeCell ref="B30:C30"/>
    <mergeCell ref="B31:C31"/>
    <mergeCell ref="A1:B1"/>
    <mergeCell ref="B3:E3"/>
    <mergeCell ref="B26:C26"/>
  </mergeCells>
  <pageMargins left="0.7" right="0.7" top="0.75" bottom="0.75" header="0.3" footer="0.3"/>
  <pageSetup orientation="portrait" horizontalDpi="200" verticalDpi="200" copies="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evaluacion economica</vt:lpstr>
      <vt:lpstr>evaluacion tecnica proponente</vt:lpstr>
      <vt:lpstr>evaluacion equipo minimo</vt:lpstr>
      <vt:lpstr>evaluacion juridica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Nathaly Bravo Carvajal</dc:creator>
  <cp:lastModifiedBy>Nathaly Bravo Carvajal</cp:lastModifiedBy>
  <cp:lastPrinted>2024-07-03T23:37:53Z</cp:lastPrinted>
  <dcterms:created xsi:type="dcterms:W3CDTF">2024-07-02T14:42:50Z</dcterms:created>
  <dcterms:modified xsi:type="dcterms:W3CDTF">2024-07-04T17:36:15Z</dcterms:modified>
</cp:coreProperties>
</file>