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showInkAnnotation="0"/>
  <mc:AlternateContent xmlns:mc="http://schemas.openxmlformats.org/markup-compatibility/2006">
    <mc:Choice Requires="x15">
      <x15ac:absPath xmlns:x15ac="http://schemas.microsoft.com/office/spreadsheetml/2010/11/ac" url="/Users/macbook/Desktop/DULIS/I.E.I. Nº 4/SAMC-001-2024/"/>
    </mc:Choice>
  </mc:AlternateContent>
  <xr:revisionPtr revIDLastSave="0" documentId="13_ncr:1_{CBE1B0F0-FBD7-9F4E-A5F3-7306B0166EE7}" xr6:coauthVersionLast="47" xr6:coauthVersionMax="47" xr10:uidLastSave="{00000000-0000-0000-0000-000000000000}"/>
  <bookViews>
    <workbookView xWindow="0" yWindow="500" windowWidth="28800" windowHeight="15540" tabRatio="912" xr2:uid="{8D0F2593-8B73-D345-B8A3-8B9F04D57688}"/>
  </bookViews>
  <sheets>
    <sheet name="PPTO OFICIAL" sheetId="24" r:id="rId1"/>
    <sheet name="APUS" sheetId="27" r:id="rId2"/>
  </sheets>
  <definedNames>
    <definedName name="_xlnm.Print_Area" localSheetId="0">'PPTO OFICIAL'!$A$1:$F$48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2" i="24" l="1"/>
  <c r="D17" i="24"/>
  <c r="D487" i="27"/>
  <c r="F483" i="27"/>
  <c r="H483" i="27"/>
  <c r="D482" i="27"/>
  <c r="F482" i="27"/>
  <c r="H482" i="27"/>
  <c r="D481" i="27"/>
  <c r="F481" i="27"/>
  <c r="H481" i="27"/>
  <c r="F480" i="27"/>
  <c r="H480" i="27"/>
  <c r="I485" i="27"/>
  <c r="H472" i="27"/>
  <c r="H471" i="27"/>
  <c r="H470" i="27"/>
  <c r="H469" i="27"/>
  <c r="E469" i="27"/>
  <c r="H468" i="27"/>
  <c r="I474" i="27"/>
  <c r="H460" i="27"/>
  <c r="H459" i="27"/>
  <c r="H458" i="27"/>
  <c r="H457" i="27"/>
  <c r="H456" i="27"/>
  <c r="H455" i="27"/>
  <c r="H454" i="27"/>
  <c r="H453" i="27"/>
  <c r="H452" i="27"/>
  <c r="H451" i="27"/>
  <c r="H450" i="27"/>
  <c r="O435" i="27"/>
  <c r="Q435" i="27"/>
  <c r="M434" i="27"/>
  <c r="O434" i="27"/>
  <c r="Q434" i="27"/>
  <c r="O433" i="27"/>
  <c r="Q433" i="27"/>
  <c r="O432" i="27"/>
  <c r="Q432" i="27"/>
  <c r="Q424" i="27"/>
  <c r="Q423" i="27"/>
  <c r="Q422" i="27"/>
  <c r="Q421" i="27"/>
  <c r="N420" i="27"/>
  <c r="Q420" i="27"/>
  <c r="R426" i="27"/>
  <c r="K413" i="27"/>
  <c r="K414" i="27"/>
  <c r="Q412" i="27"/>
  <c r="Q411" i="27"/>
  <c r="Q410" i="27"/>
  <c r="Q409" i="27"/>
  <c r="Q408" i="27"/>
  <c r="Q407" i="27"/>
  <c r="Q406" i="27"/>
  <c r="Q405" i="27"/>
  <c r="R414" i="27"/>
  <c r="Q404" i="27"/>
  <c r="Q403" i="27"/>
  <c r="Q402" i="27"/>
  <c r="F435" i="27"/>
  <c r="H435" i="27"/>
  <c r="D434" i="27"/>
  <c r="F434" i="27"/>
  <c r="H434" i="27"/>
  <c r="F433" i="27"/>
  <c r="H433" i="27"/>
  <c r="F432" i="27"/>
  <c r="H432" i="27"/>
  <c r="H424" i="27"/>
  <c r="H423" i="27"/>
  <c r="H422" i="27"/>
  <c r="E421" i="27"/>
  <c r="H421" i="27"/>
  <c r="I426" i="27"/>
  <c r="H420" i="27"/>
  <c r="H412" i="27"/>
  <c r="H411" i="27"/>
  <c r="H410" i="27"/>
  <c r="H409" i="27"/>
  <c r="H408" i="27"/>
  <c r="H407" i="27"/>
  <c r="H406" i="27"/>
  <c r="H405" i="27"/>
  <c r="I414" i="27"/>
  <c r="H404" i="27"/>
  <c r="H403" i="27"/>
  <c r="H402" i="27"/>
  <c r="O386" i="27"/>
  <c r="Q386" i="27"/>
  <c r="M385" i="27"/>
  <c r="O385" i="27"/>
  <c r="Q385" i="27"/>
  <c r="O384" i="27"/>
  <c r="Q384" i="27"/>
  <c r="O383" i="27"/>
  <c r="Q383" i="27"/>
  <c r="Q375" i="27"/>
  <c r="Q374" i="27"/>
  <c r="Q373" i="27"/>
  <c r="Q372" i="27"/>
  <c r="Q371" i="27"/>
  <c r="Q363" i="27"/>
  <c r="Q362" i="27"/>
  <c r="Q361" i="27"/>
  <c r="Q360" i="27"/>
  <c r="Q359" i="27"/>
  <c r="Q358" i="27"/>
  <c r="Q357" i="27"/>
  <c r="Q356" i="27"/>
  <c r="Q355" i="27"/>
  <c r="Q354" i="27"/>
  <c r="Q353" i="27"/>
  <c r="R365" i="27"/>
  <c r="R391" i="27"/>
  <c r="E31" i="24"/>
  <c r="F31" i="24"/>
  <c r="F386" i="27"/>
  <c r="H386" i="27"/>
  <c r="D385" i="27"/>
  <c r="F385" i="27"/>
  <c r="H385" i="27"/>
  <c r="F384" i="27"/>
  <c r="H384" i="27"/>
  <c r="F383" i="27"/>
  <c r="H383" i="27"/>
  <c r="I388" i="27"/>
  <c r="H375" i="27"/>
  <c r="H374" i="27"/>
  <c r="H373" i="27"/>
  <c r="H372" i="27"/>
  <c r="H371" i="27"/>
  <c r="I377" i="27"/>
  <c r="H363" i="27"/>
  <c r="H362" i="27"/>
  <c r="H361" i="27"/>
  <c r="H359" i="27"/>
  <c r="H358" i="27"/>
  <c r="H357" i="27"/>
  <c r="H356" i="27"/>
  <c r="H355" i="27"/>
  <c r="H354" i="27"/>
  <c r="H353" i="27"/>
  <c r="O338" i="27"/>
  <c r="Q338" i="27"/>
  <c r="M337" i="27"/>
  <c r="O337" i="27"/>
  <c r="Q337" i="27"/>
  <c r="O336" i="27"/>
  <c r="Q336" i="27"/>
  <c r="O335" i="27"/>
  <c r="Q335" i="27"/>
  <c r="R340" i="27"/>
  <c r="Q327" i="27"/>
  <c r="Q326" i="27"/>
  <c r="R329" i="27"/>
  <c r="Q325" i="27"/>
  <c r="Q324" i="27"/>
  <c r="Q323" i="27"/>
  <c r="Q315" i="27"/>
  <c r="Q314" i="27"/>
  <c r="Q313" i="27"/>
  <c r="Q312" i="27"/>
  <c r="Q311" i="27"/>
  <c r="Q308" i="27"/>
  <c r="Q307" i="27"/>
  <c r="Q306" i="27"/>
  <c r="R317" i="27"/>
  <c r="Q305" i="27"/>
  <c r="F338" i="27"/>
  <c r="H338" i="27"/>
  <c r="D337" i="27"/>
  <c r="F337" i="27"/>
  <c r="H337" i="27"/>
  <c r="F336" i="27"/>
  <c r="H336" i="27"/>
  <c r="F335" i="27"/>
  <c r="H335" i="27"/>
  <c r="H327" i="27"/>
  <c r="H326" i="27"/>
  <c r="H325" i="27"/>
  <c r="H324" i="27"/>
  <c r="H323" i="27"/>
  <c r="I329" i="27"/>
  <c r="H315" i="27"/>
  <c r="H314" i="27"/>
  <c r="H313" i="27"/>
  <c r="H312" i="27"/>
  <c r="H311" i="27"/>
  <c r="H308" i="27"/>
  <c r="H307" i="27"/>
  <c r="H306" i="27"/>
  <c r="H305" i="27"/>
  <c r="H309" i="27"/>
  <c r="O289" i="27"/>
  <c r="Q289" i="27"/>
  <c r="M288" i="27"/>
  <c r="O288" i="27"/>
  <c r="Q288" i="27"/>
  <c r="O287" i="27"/>
  <c r="Q287" i="27"/>
  <c r="O286" i="27"/>
  <c r="Q286" i="27"/>
  <c r="Q278" i="27"/>
  <c r="Q277" i="27"/>
  <c r="Q276" i="27"/>
  <c r="Q275" i="27"/>
  <c r="Q274" i="27"/>
  <c r="R280" i="27"/>
  <c r="Q266" i="27"/>
  <c r="Q265" i="27"/>
  <c r="Q264" i="27"/>
  <c r="Q263" i="27"/>
  <c r="Q262" i="27"/>
  <c r="Q261" i="27"/>
  <c r="Q260" i="27"/>
  <c r="Q259" i="27"/>
  <c r="Q258" i="27"/>
  <c r="Q257" i="27"/>
  <c r="Q256" i="27"/>
  <c r="R268" i="27"/>
  <c r="F289" i="27"/>
  <c r="H289" i="27"/>
  <c r="D288" i="27"/>
  <c r="F288" i="27"/>
  <c r="H288" i="27"/>
  <c r="F287" i="27"/>
  <c r="H287" i="27"/>
  <c r="F286" i="27"/>
  <c r="H286" i="27"/>
  <c r="I291" i="27"/>
  <c r="H278" i="27"/>
  <c r="H277" i="27"/>
  <c r="H276" i="27"/>
  <c r="H275" i="27"/>
  <c r="H274" i="27"/>
  <c r="I280" i="27"/>
  <c r="H256" i="27"/>
  <c r="I268" i="27"/>
  <c r="O240" i="27"/>
  <c r="Q240" i="27"/>
  <c r="M239" i="27"/>
  <c r="O239" i="27"/>
  <c r="Q239" i="27"/>
  <c r="O238" i="27"/>
  <c r="Q238" i="27"/>
  <c r="O237" i="27"/>
  <c r="Q237" i="27"/>
  <c r="Q229" i="27"/>
  <c r="Q228" i="27"/>
  <c r="Q227" i="27"/>
  <c r="Q226" i="27"/>
  <c r="Q225" i="27"/>
  <c r="R231" i="27"/>
  <c r="Q217" i="27"/>
  <c r="Q216" i="27"/>
  <c r="Q215" i="27"/>
  <c r="Q212" i="27"/>
  <c r="Q211" i="27"/>
  <c r="Q210" i="27"/>
  <c r="Q209" i="27"/>
  <c r="Q208" i="27"/>
  <c r="P207" i="27"/>
  <c r="Q207" i="27"/>
  <c r="F240" i="27"/>
  <c r="H240" i="27"/>
  <c r="D239" i="27"/>
  <c r="F239" i="27"/>
  <c r="H239" i="27"/>
  <c r="D238" i="27"/>
  <c r="F238" i="27"/>
  <c r="H238" i="27"/>
  <c r="F237" i="27"/>
  <c r="H237" i="27"/>
  <c r="H229" i="27"/>
  <c r="H228" i="27"/>
  <c r="E227" i="27"/>
  <c r="H227" i="27"/>
  <c r="H226" i="27"/>
  <c r="H225" i="27"/>
  <c r="I231" i="27"/>
  <c r="H217" i="27"/>
  <c r="H216" i="27"/>
  <c r="H215" i="27"/>
  <c r="H214" i="27"/>
  <c r="H213" i="27"/>
  <c r="H212" i="27"/>
  <c r="H211" i="27"/>
  <c r="H210" i="27"/>
  <c r="H209" i="27"/>
  <c r="I219" i="27"/>
  <c r="H208" i="27"/>
  <c r="H207" i="27"/>
  <c r="O191" i="27"/>
  <c r="Q191" i="27"/>
  <c r="M190" i="27"/>
  <c r="O190" i="27"/>
  <c r="Q190" i="27"/>
  <c r="O189" i="27"/>
  <c r="Q189" i="27"/>
  <c r="O188" i="27"/>
  <c r="Q188" i="27"/>
  <c r="Q180" i="27"/>
  <c r="Q179" i="27"/>
  <c r="Q178" i="27"/>
  <c r="Q177" i="27"/>
  <c r="Q176" i="27"/>
  <c r="R182" i="27"/>
  <c r="Q168" i="27"/>
  <c r="Q167" i="27"/>
  <c r="Q166" i="27"/>
  <c r="Q165" i="27"/>
  <c r="Q164" i="27"/>
  <c r="Q163" i="27"/>
  <c r="Q162" i="27"/>
  <c r="Q161" i="27"/>
  <c r="Q160" i="27"/>
  <c r="Q159" i="27"/>
  <c r="Q158" i="27"/>
  <c r="R170" i="27"/>
  <c r="E178" i="27"/>
  <c r="H178" i="27"/>
  <c r="I182" i="27"/>
  <c r="F191" i="27"/>
  <c r="H191" i="27"/>
  <c r="D190" i="27"/>
  <c r="F190" i="27"/>
  <c r="H190" i="27"/>
  <c r="D189" i="27"/>
  <c r="F189" i="27"/>
  <c r="H189" i="27"/>
  <c r="F188" i="27"/>
  <c r="H188" i="27"/>
  <c r="H180" i="27"/>
  <c r="H179" i="27"/>
  <c r="H177" i="27"/>
  <c r="H176" i="27"/>
  <c r="H168" i="27"/>
  <c r="H167" i="27"/>
  <c r="H166" i="27"/>
  <c r="H165" i="27"/>
  <c r="H164" i="27"/>
  <c r="H163" i="27"/>
  <c r="H162" i="27"/>
  <c r="H161" i="27"/>
  <c r="H160" i="27"/>
  <c r="I170" i="27"/>
  <c r="I196" i="27"/>
  <c r="E17" i="24"/>
  <c r="H159" i="27"/>
  <c r="H158" i="27"/>
  <c r="O142" i="27"/>
  <c r="Q142" i="27"/>
  <c r="M141" i="27"/>
  <c r="O141" i="27"/>
  <c r="Q141" i="27"/>
  <c r="O140" i="27"/>
  <c r="Q140" i="27"/>
  <c r="O139" i="27"/>
  <c r="Q139" i="27"/>
  <c r="Q131" i="27"/>
  <c r="Q130" i="27"/>
  <c r="Q129" i="27"/>
  <c r="R133" i="27"/>
  <c r="Q127" i="27"/>
  <c r="Q112" i="27"/>
  <c r="Q111" i="27"/>
  <c r="Q110" i="27"/>
  <c r="Q109" i="27"/>
  <c r="R121" i="27"/>
  <c r="F142" i="27"/>
  <c r="H142" i="27"/>
  <c r="D141" i="27"/>
  <c r="F141" i="27"/>
  <c r="H141" i="27"/>
  <c r="D140" i="27"/>
  <c r="F140" i="27"/>
  <c r="H140" i="27"/>
  <c r="F139" i="27"/>
  <c r="H139" i="27"/>
  <c r="H131" i="27"/>
  <c r="H130" i="27"/>
  <c r="H129" i="27"/>
  <c r="H128" i="27"/>
  <c r="H127" i="27"/>
  <c r="H119" i="27"/>
  <c r="H118" i="27"/>
  <c r="H117" i="27"/>
  <c r="H116" i="27"/>
  <c r="H115" i="27"/>
  <c r="H114" i="27"/>
  <c r="H113" i="27"/>
  <c r="H112" i="27"/>
  <c r="H111" i="27"/>
  <c r="H110" i="27"/>
  <c r="H109" i="27"/>
  <c r="I121" i="27"/>
  <c r="O93" i="27"/>
  <c r="Q93" i="27"/>
  <c r="M92" i="27"/>
  <c r="O92" i="27"/>
  <c r="Q92" i="27"/>
  <c r="M91" i="27"/>
  <c r="O91" i="27"/>
  <c r="Q91" i="27"/>
  <c r="O90" i="27"/>
  <c r="Q90" i="27"/>
  <c r="Q82" i="27"/>
  <c r="Q81" i="27"/>
  <c r="Q80" i="27"/>
  <c r="Q79" i="27"/>
  <c r="Q78" i="27"/>
  <c r="Q70" i="27"/>
  <c r="Q69" i="27"/>
  <c r="Q68" i="27"/>
  <c r="Q67" i="27"/>
  <c r="Q66" i="27"/>
  <c r="Q65" i="27"/>
  <c r="Q64" i="27"/>
  <c r="Q63" i="27"/>
  <c r="Q62" i="27"/>
  <c r="Q61" i="27"/>
  <c r="Q60" i="27"/>
  <c r="R72" i="27"/>
  <c r="F93" i="27"/>
  <c r="H93" i="27"/>
  <c r="F92" i="27"/>
  <c r="H92" i="27"/>
  <c r="F91" i="27"/>
  <c r="H91" i="27"/>
  <c r="D91" i="27"/>
  <c r="D90" i="27"/>
  <c r="F90" i="27"/>
  <c r="H90" i="27"/>
  <c r="H82" i="27"/>
  <c r="H81" i="27"/>
  <c r="H80" i="27"/>
  <c r="H79" i="27"/>
  <c r="H78" i="27"/>
  <c r="I84" i="27"/>
  <c r="H70" i="27"/>
  <c r="H69" i="27"/>
  <c r="H68" i="27"/>
  <c r="H67" i="27"/>
  <c r="H66" i="27"/>
  <c r="H65" i="27"/>
  <c r="H64" i="27"/>
  <c r="H63" i="27"/>
  <c r="H62" i="27"/>
  <c r="H61" i="27"/>
  <c r="H60" i="27"/>
  <c r="I72" i="27"/>
  <c r="O44" i="27"/>
  <c r="Q44" i="27"/>
  <c r="M43" i="27"/>
  <c r="O43" i="27"/>
  <c r="Q43" i="27"/>
  <c r="O42" i="27"/>
  <c r="Q42" i="27"/>
  <c r="Q41" i="27"/>
  <c r="R46" i="27"/>
  <c r="O41" i="27"/>
  <c r="Q33" i="27"/>
  <c r="Q32" i="27"/>
  <c r="Q31" i="27"/>
  <c r="Q30" i="27"/>
  <c r="Q29" i="27"/>
  <c r="R35" i="27"/>
  <c r="Q21" i="27"/>
  <c r="Q20" i="27"/>
  <c r="Q19" i="27"/>
  <c r="Q18" i="27"/>
  <c r="Q17" i="27"/>
  <c r="Q16" i="27"/>
  <c r="Q15" i="27"/>
  <c r="Q14" i="27"/>
  <c r="Q13" i="27"/>
  <c r="Q12" i="27"/>
  <c r="Q11" i="27"/>
  <c r="R23" i="27"/>
  <c r="F44" i="27"/>
  <c r="H44" i="27"/>
  <c r="D43" i="27"/>
  <c r="F43" i="27"/>
  <c r="H43" i="27"/>
  <c r="D42" i="27"/>
  <c r="F42" i="27"/>
  <c r="H42" i="27"/>
  <c r="F41" i="27"/>
  <c r="H41" i="27"/>
  <c r="H33" i="27"/>
  <c r="H32" i="27"/>
  <c r="H31" i="27"/>
  <c r="H30" i="27"/>
  <c r="H29" i="27"/>
  <c r="I35" i="27"/>
  <c r="H21" i="27"/>
  <c r="H20" i="27"/>
  <c r="H19" i="27"/>
  <c r="H18" i="27"/>
  <c r="H17" i="27"/>
  <c r="H16" i="27"/>
  <c r="H15" i="27"/>
  <c r="H14" i="27"/>
  <c r="H13" i="27"/>
  <c r="I23" i="27"/>
  <c r="H12" i="27"/>
  <c r="H11" i="27"/>
  <c r="D13" i="24"/>
  <c r="I462" i="27"/>
  <c r="R377" i="27"/>
  <c r="H360" i="27"/>
  <c r="I365" i="27"/>
  <c r="I317" i="27"/>
  <c r="I133" i="27"/>
  <c r="R84" i="27"/>
  <c r="R49" i="27"/>
  <c r="E9" i="24"/>
  <c r="F9" i="24"/>
  <c r="I242" i="27"/>
  <c r="I391" i="27"/>
  <c r="E29" i="24"/>
  <c r="F29" i="24"/>
  <c r="I95" i="27"/>
  <c r="R144" i="27"/>
  <c r="R147" i="27"/>
  <c r="E15" i="24"/>
  <c r="F15" i="24"/>
  <c r="I245" i="27"/>
  <c r="E18" i="24"/>
  <c r="F18" i="24"/>
  <c r="R291" i="27"/>
  <c r="R294" i="27"/>
  <c r="E24" i="24"/>
  <c r="F24" i="24"/>
  <c r="I340" i="27"/>
  <c r="I343" i="27"/>
  <c r="E26" i="24"/>
  <c r="F26" i="24"/>
  <c r="I46" i="27"/>
  <c r="R95" i="27"/>
  <c r="R98" i="27"/>
  <c r="E13" i="24"/>
  <c r="F13" i="24"/>
  <c r="I144" i="27"/>
  <c r="I147" i="27"/>
  <c r="E14" i="24"/>
  <c r="F14" i="24"/>
  <c r="R193" i="27"/>
  <c r="R196" i="27"/>
  <c r="E20" i="24"/>
  <c r="F20" i="24"/>
  <c r="R212" i="27"/>
  <c r="Q213" i="27"/>
  <c r="R219" i="27"/>
  <c r="R245" i="27"/>
  <c r="E22" i="24"/>
  <c r="F22" i="24"/>
  <c r="I294" i="27"/>
  <c r="E23" i="24"/>
  <c r="F23" i="24"/>
  <c r="I437" i="27"/>
  <c r="I440" i="27"/>
  <c r="E33" i="24"/>
  <c r="F33" i="24"/>
  <c r="I98" i="27"/>
  <c r="E11" i="24"/>
  <c r="F11" i="24"/>
  <c r="R242" i="27"/>
  <c r="R437" i="27"/>
  <c r="R440" i="27"/>
  <c r="E35" i="24"/>
  <c r="F35" i="24"/>
  <c r="I488" i="27"/>
  <c r="E37" i="24"/>
  <c r="F37" i="24"/>
  <c r="I49" i="27"/>
  <c r="E7" i="24"/>
  <c r="F7" i="24"/>
  <c r="F39" i="24"/>
  <c r="R343" i="27"/>
  <c r="E27" i="24"/>
  <c r="F27" i="24"/>
  <c r="F17" i="24"/>
  <c r="F41" i="24"/>
  <c r="F40" i="24"/>
  <c r="F43" i="24"/>
</calcChain>
</file>

<file path=xl/sharedStrings.xml><?xml version="1.0" encoding="utf-8"?>
<sst xmlns="http://schemas.openxmlformats.org/spreadsheetml/2006/main" count="933" uniqueCount="189">
  <si>
    <t>ANÁLISIS DE PRECIOS UNITARIOS</t>
  </si>
  <si>
    <t>OBRA:</t>
  </si>
  <si>
    <t xml:space="preserve">ITEM: </t>
  </si>
  <si>
    <t>Localización y replanteo</t>
  </si>
  <si>
    <t>ITEM:</t>
  </si>
  <si>
    <t>UND.:</t>
  </si>
  <si>
    <t>ML</t>
  </si>
  <si>
    <t>CANT.:</t>
  </si>
  <si>
    <t>M2</t>
  </si>
  <si>
    <t>1.- MATERIALES EN OBRA:</t>
  </si>
  <si>
    <t>CÓD.</t>
  </si>
  <si>
    <t>DESCRIPCIÓN</t>
  </si>
  <si>
    <t>UND.</t>
  </si>
  <si>
    <t>CANT/UND</t>
  </si>
  <si>
    <t>COSTO</t>
  </si>
  <si>
    <t>VR. PARCIAL</t>
  </si>
  <si>
    <t>Estacas, cuerdas, etc.</t>
  </si>
  <si>
    <t>GBL</t>
  </si>
  <si>
    <t>Listones 2" x 3"</t>
  </si>
  <si>
    <t>Clavos</t>
  </si>
  <si>
    <t>Kg</t>
  </si>
  <si>
    <t>Transporte</t>
  </si>
  <si>
    <t>%</t>
  </si>
  <si>
    <t>SUB-TOTAL MATERIALES:</t>
  </si>
  <si>
    <t>2.- EQUIPOS:</t>
  </si>
  <si>
    <t>Tarifa/dia u hora</t>
  </si>
  <si>
    <t>RENDIM.</t>
  </si>
  <si>
    <t>Equipo menor</t>
  </si>
  <si>
    <t>Equipo de topografía</t>
  </si>
  <si>
    <t>SUB-TOTAL EQUIPOS:</t>
  </si>
  <si>
    <t>3.- MANO DE OBRA:</t>
  </si>
  <si>
    <t>JORNAL</t>
  </si>
  <si>
    <t>% PREST.</t>
  </si>
  <si>
    <t>JORNAL TOT.</t>
  </si>
  <si>
    <t>RENDIMIENTO</t>
  </si>
  <si>
    <t>Obreros</t>
  </si>
  <si>
    <t>Topógrafo</t>
  </si>
  <si>
    <t>dia</t>
  </si>
  <si>
    <t>Cadeneros</t>
  </si>
  <si>
    <t>Maestro</t>
  </si>
  <si>
    <t>SUB-TOTAL MANO DE OBRA:</t>
  </si>
  <si>
    <t>COSTO DIRECTO:</t>
  </si>
  <si>
    <t>M3</t>
  </si>
  <si>
    <t>Excavación a mano</t>
  </si>
  <si>
    <t>UN</t>
  </si>
  <si>
    <t>1/2</t>
  </si>
  <si>
    <t>Oficial</t>
  </si>
  <si>
    <t>Ayudante</t>
  </si>
  <si>
    <t xml:space="preserve">Ayudante </t>
  </si>
  <si>
    <t>Viga de concreto de cimentación 0,30 x 0,30 m, NO INCLUYE REFUERZO</t>
  </si>
  <si>
    <t xml:space="preserve">UND.: </t>
  </si>
  <si>
    <t>Concreto 3000 psi</t>
  </si>
  <si>
    <t>Concreto de 3000 PSI</t>
  </si>
  <si>
    <t>Vibrador de concreto</t>
  </si>
  <si>
    <t>Albañil</t>
  </si>
  <si>
    <t>Ayudantes</t>
  </si>
  <si>
    <t>Ayudante (2)</t>
  </si>
  <si>
    <t>Acero de refuerzo de 60.000 psi</t>
  </si>
  <si>
    <t xml:space="preserve"> Vigas  aéreas, sección 0,30 x 0,30 m, en concreto de 3000 psi</t>
  </si>
  <si>
    <t>Varillas  corrugadas</t>
  </si>
  <si>
    <t>Alambre de amarre</t>
  </si>
  <si>
    <t>Tablas de encofrado 2 usos</t>
  </si>
  <si>
    <t>Puntales dos usos</t>
  </si>
  <si>
    <t>Cortadora de varillas</t>
  </si>
  <si>
    <t>Dobladora de varillas</t>
  </si>
  <si>
    <t>Andamios (2)</t>
  </si>
  <si>
    <t>Camión transporte</t>
  </si>
  <si>
    <t>Herrero</t>
  </si>
  <si>
    <t>UND.: ML</t>
  </si>
  <si>
    <t>Arena para mortero</t>
  </si>
  <si>
    <t>Cemento gris</t>
  </si>
  <si>
    <t>Agua</t>
  </si>
  <si>
    <t>Lt</t>
  </si>
  <si>
    <t xml:space="preserve">Ayudantes </t>
  </si>
  <si>
    <t>Ayudantes 2</t>
  </si>
  <si>
    <t>Andén en concreto allanado (no incluye cimientos)</t>
  </si>
  <si>
    <t>Arena</t>
  </si>
  <si>
    <t>Concreto</t>
  </si>
  <si>
    <t>Cemento</t>
  </si>
  <si>
    <t>Relleno compactado</t>
  </si>
  <si>
    <t>Ladrillos</t>
  </si>
  <si>
    <t xml:space="preserve">transporte </t>
  </si>
  <si>
    <t>Andamio</t>
  </si>
  <si>
    <t xml:space="preserve"> Ayudante</t>
  </si>
  <si>
    <t>día</t>
  </si>
  <si>
    <t>ITEM: Piso en tablón vitrificado</t>
  </si>
  <si>
    <t>Suministro e instalación de puerta metálica 1,0 x 2,0 m., Cal. 18</t>
  </si>
  <si>
    <t>UND.: M2</t>
  </si>
  <si>
    <t>Tablón</t>
  </si>
  <si>
    <t>Puerta metálica</t>
  </si>
  <si>
    <t>Pintura</t>
  </si>
  <si>
    <t>Gal</t>
  </si>
  <si>
    <t xml:space="preserve">Cemento </t>
  </si>
  <si>
    <t>Cerradura</t>
  </si>
  <si>
    <t>Soldadura</t>
  </si>
  <si>
    <t>Equipo de soldadura</t>
  </si>
  <si>
    <t>Soldador</t>
  </si>
  <si>
    <t>Pintura de vinilo Tipo 1 sobre muros</t>
  </si>
  <si>
    <t>Gbl</t>
  </si>
  <si>
    <t>Mezcla de resane</t>
  </si>
  <si>
    <t>Pintor</t>
  </si>
  <si>
    <t>Andamios</t>
  </si>
  <si>
    <t>UND</t>
  </si>
  <si>
    <t xml:space="preserve">Relleno en material seleccionado </t>
  </si>
  <si>
    <t>Bloques</t>
  </si>
  <si>
    <t>Relleno seleccionado</t>
  </si>
  <si>
    <t>Litros</t>
  </si>
  <si>
    <t>Rana vibrocompactadora</t>
  </si>
  <si>
    <t>Obreros (2)</t>
  </si>
  <si>
    <t xml:space="preserve"> Sobrecimientos en bloques macizos de cemento</t>
  </si>
  <si>
    <t>Bloques de cemento</t>
  </si>
  <si>
    <t>Transporte de bloques 5 %</t>
  </si>
  <si>
    <t>ITEM: Suministro e instalación de cubierta en asbesto cemento, tejas onduladas</t>
  </si>
  <si>
    <t>Plantilla de piso, en concreto de 3000 psi, e = 7 cm</t>
  </si>
  <si>
    <t xml:space="preserve">Levante en calados de cemento </t>
  </si>
  <si>
    <t>Teja en obra</t>
  </si>
  <si>
    <t>Calados de cemento</t>
  </si>
  <si>
    <t>Amarre</t>
  </si>
  <si>
    <t>Tablas dos usos</t>
  </si>
  <si>
    <t xml:space="preserve">Clavos </t>
  </si>
  <si>
    <t>PRESUPUESTO OFICIAL</t>
  </si>
  <si>
    <t>ITEM</t>
  </si>
  <si>
    <t>DESCRIPCION</t>
  </si>
  <si>
    <t>2.1</t>
  </si>
  <si>
    <t>KG</t>
  </si>
  <si>
    <t>Piso en tablón vitrificado</t>
  </si>
  <si>
    <t>Levante de muros en bloques de cemento, huecos</t>
  </si>
  <si>
    <t>4.1</t>
  </si>
  <si>
    <t>5.1</t>
  </si>
  <si>
    <t>5.2</t>
  </si>
  <si>
    <t>6.1</t>
  </si>
  <si>
    <t>7.1</t>
  </si>
  <si>
    <t>4.2</t>
  </si>
  <si>
    <t>7.2</t>
  </si>
  <si>
    <t>1.0 PRELIMINARES</t>
  </si>
  <si>
    <t>1.2</t>
  </si>
  <si>
    <t>Localizacion  y replanteo</t>
  </si>
  <si>
    <t>2.0 EXCAVACIONES</t>
  </si>
  <si>
    <t>Excavacion manual</t>
  </si>
  <si>
    <t>3.0 RELLENO</t>
  </si>
  <si>
    <t>Relleno seleccionado de sitio</t>
  </si>
  <si>
    <t>4.0 CIMIENTACIONES Y PISOS</t>
  </si>
  <si>
    <t>Zapatas y pedestales en concreto de 3000 psi no incl. Refuerzo</t>
  </si>
  <si>
    <t>5.0 ESTRUCTURA</t>
  </si>
  <si>
    <t>6.0 ACERO</t>
  </si>
  <si>
    <t>Acero de refuerzo de 60000 psi</t>
  </si>
  <si>
    <t>KLS</t>
  </si>
  <si>
    <t>7.0 PISOS</t>
  </si>
  <si>
    <t>Anden en concreto de 3000 psi allanado e= 0,07M  incl. Levante   cimiento, pañete, plantilla y relleno</t>
  </si>
  <si>
    <t>Plantilla en concreto piso de 0,07 M en concreto de 3000 psi</t>
  </si>
  <si>
    <t>8,0 MAMPOSTERIA</t>
  </si>
  <si>
    <t>8.1</t>
  </si>
  <si>
    <t>8.2</t>
  </si>
  <si>
    <t>Levante en calados de cemento</t>
  </si>
  <si>
    <t>9.0. PAÑETES</t>
  </si>
  <si>
    <t>9.1</t>
  </si>
  <si>
    <t>Pañete allanado 1:5  en muros</t>
  </si>
  <si>
    <t>10. CARPINTERIA METALICA</t>
  </si>
  <si>
    <t>10.1</t>
  </si>
  <si>
    <t>Suministro e Instalacion de puerta metalica de 2x1 cal 18</t>
  </si>
  <si>
    <t>11. ACABADOS Y PINTURA</t>
  </si>
  <si>
    <t>11.2</t>
  </si>
  <si>
    <t xml:space="preserve">12. CUBIERTA </t>
  </si>
  <si>
    <t>12.2</t>
  </si>
  <si>
    <t>Suministro e instalación de cubierta en asbesto cemento, tejas onduladas</t>
  </si>
  <si>
    <t>13. ESTRUCTURA METALICA PARA CUBIERTA</t>
  </si>
  <si>
    <t>13.1</t>
  </si>
  <si>
    <t>Administracion</t>
  </si>
  <si>
    <t>Utilidad</t>
  </si>
  <si>
    <t>COSTO DIRECTO CONSTRUCCION DE AULA</t>
  </si>
  <si>
    <t>Estructura metálica para cubierta</t>
  </si>
  <si>
    <t>Sobrenivel en bloques de cemento, macizos</t>
  </si>
  <si>
    <t>Columnas  y pedestales en concreto de 3000 psi de 0,30x0,30 M</t>
  </si>
  <si>
    <t>Viga de cimiento de 0,30x0,30 M no incl. Refuerzo</t>
  </si>
  <si>
    <t xml:space="preserve"> Zapatas en concreto de 4000 psi</t>
  </si>
  <si>
    <t>Concreto 4000 psi</t>
  </si>
  <si>
    <t>Columnas en concreto 3000 psi, sección 0,30 x 0,30 m</t>
  </si>
  <si>
    <t>Listones 2"x 3"</t>
  </si>
  <si>
    <t xml:space="preserve">Levante de muros en bloques de cemento e = 0,09 m, huecos. </t>
  </si>
  <si>
    <t>Pañete allanado en muros</t>
  </si>
  <si>
    <t xml:space="preserve"> Estructura metálica para cubierta</t>
  </si>
  <si>
    <t>Acero estructural galvanizado</t>
  </si>
  <si>
    <t>Tornillos</t>
  </si>
  <si>
    <t>Vigas sobre muro, reforzadas, sección 0,30 x 0,30 m, en concreto de 3000 psi</t>
  </si>
  <si>
    <t>VALOR TOTAL DE LA OBRA:</t>
  </si>
  <si>
    <t>VR. UNITARIO</t>
  </si>
  <si>
    <t>CANTIDAD</t>
  </si>
  <si>
    <t>UNIDAD</t>
  </si>
  <si>
    <t>Imprevistos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</si>
</sst>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* #,##0.00_);_(* \(#,##0.00\);_(* &quot;-&quot;??_);_(@_)"/>
    <numFmt numFmtId="167" formatCode="_-* #,##0.00\ _€_-;\-* #,##0.00\ _€_-;_-* &quot;-&quot;??\ _€_-;_-@_-"/>
    <numFmt numFmtId="168" formatCode="_(&quot;$&quot;\ * #,##0_);_(&quot;$&quot;\ * \(#,##0\);_(&quot;$&quot;\ * &quot;-&quot;_);_(@_)"/>
    <numFmt numFmtId="169" formatCode="_(&quot;$&quot;\ * #,##0.00_);_(&quot;$&quot;\ * \(#,##0.00\);_(&quot;$&quot;\ * &quot;-&quot;??_);_(@_)"/>
    <numFmt numFmtId="170" formatCode="_-* #,##0\ _€_-;\-* #,##0\ _€_-;_-* &quot;-&quot;\ _€_-;_-@_-"/>
    <numFmt numFmtId="171" formatCode="_ * #,##0.00_ ;_ * \-#,##0.00_ ;_ * &quot;-&quot;??_ ;_ @_ "/>
    <numFmt numFmtId="172" formatCode="_(* #,##0_);_(* \(#,##0\);_(* &quot;-&quot;??_);_(@_)"/>
    <numFmt numFmtId="173" formatCode="#,##0.000"/>
    <numFmt numFmtId="174" formatCode="#,##0.0"/>
    <numFmt numFmtId="175" formatCode="_(&quot;$&quot;\ * #,##0.0_);_(&quot;$&quot;\ * \(#,##0.0\);_(&quot;$&quot;\ * &quot;-&quot;_);_(@_)"/>
    <numFmt numFmtId="176" formatCode="0.0%"/>
  </numFmts>
  <fonts count="23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indexed="8"/>
      <name val="Calibri"/>
      <family val="2"/>
    </font>
    <font>
      <sz val="10"/>
      <name val="MS Sans Serif"/>
      <family val="2"/>
    </font>
    <font>
      <b/>
      <i/>
      <sz val="12"/>
      <name val="Century Gothic"/>
      <family val="2"/>
    </font>
    <font>
      <b/>
      <sz val="12"/>
      <name val="Century Gothic"/>
      <family val="2"/>
    </font>
    <font>
      <b/>
      <sz val="12"/>
      <color indexed="8"/>
      <name val="Century Gothic"/>
      <family val="2"/>
    </font>
    <font>
      <sz val="12"/>
      <color indexed="8"/>
      <name val="Century Gothic"/>
      <family val="2"/>
    </font>
    <font>
      <sz val="12"/>
      <name val="Century Gothic"/>
      <family val="2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color theme="1"/>
      <name val="Century Gothic"/>
      <family val="2"/>
    </font>
    <font>
      <b/>
      <sz val="12"/>
      <color rgb="FF000000"/>
      <name val="Century Gothic"/>
      <family val="2"/>
    </font>
    <font>
      <sz val="12"/>
      <color rgb="FF000000"/>
      <name val="Century Gothic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8">
    <xf numFmtId="0" fontId="0" fillId="0" borderId="0"/>
    <xf numFmtId="0" fontId="17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166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7" fillId="0" borderId="0"/>
    <xf numFmtId="0" fontId="10" fillId="0" borderId="0"/>
    <xf numFmtId="0" fontId="18" fillId="0" borderId="0"/>
    <xf numFmtId="0" fontId="7" fillId="0" borderId="0"/>
    <xf numFmtId="0" fontId="19" fillId="0" borderId="0"/>
    <xf numFmtId="0" fontId="19" fillId="0" borderId="0"/>
    <xf numFmtId="0" fontId="16" fillId="0" borderId="0"/>
    <xf numFmtId="0" fontId="1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1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4" fontId="0" fillId="0" borderId="2" xfId="0" applyNumberFormat="1" applyBorder="1" applyAlignment="1">
      <alignment vertical="center"/>
    </xf>
    <xf numFmtId="3" fontId="0" fillId="0" borderId="2" xfId="0" applyNumberFormat="1" applyBorder="1" applyAlignment="1">
      <alignment vertical="center"/>
    </xf>
    <xf numFmtId="3" fontId="0" fillId="0" borderId="6" xfId="0" applyNumberForma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4" fontId="0" fillId="0" borderId="7" xfId="0" applyNumberFormat="1" applyBorder="1" applyAlignment="1">
      <alignment vertical="center"/>
    </xf>
    <xf numFmtId="3" fontId="0" fillId="0" borderId="7" xfId="0" applyNumberFormat="1" applyBorder="1" applyAlignment="1">
      <alignment vertical="center"/>
    </xf>
    <xf numFmtId="3" fontId="0" fillId="0" borderId="8" xfId="0" applyNumberFormat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2" fontId="0" fillId="0" borderId="7" xfId="0" applyNumberFormat="1" applyBorder="1" applyAlignment="1">
      <alignment vertical="center"/>
    </xf>
    <xf numFmtId="0" fontId="3" fillId="0" borderId="0" xfId="0" applyFont="1" applyAlignment="1">
      <alignment vertical="center"/>
    </xf>
    <xf numFmtId="4" fontId="0" fillId="0" borderId="6" xfId="0" applyNumberFormat="1" applyBorder="1" applyAlignment="1">
      <alignment vertical="center"/>
    </xf>
    <xf numFmtId="4" fontId="0" fillId="0" borderId="8" xfId="0" applyNumberFormat="1" applyBorder="1" applyAlignment="1">
      <alignment vertical="center"/>
    </xf>
    <xf numFmtId="3" fontId="0" fillId="0" borderId="0" xfId="0" applyNumberFormat="1" applyAlignment="1">
      <alignment vertical="center"/>
    </xf>
    <xf numFmtId="0" fontId="0" fillId="0" borderId="11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3" fontId="0" fillId="0" borderId="11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173" fontId="0" fillId="0" borderId="2" xfId="0" applyNumberFormat="1" applyBorder="1" applyAlignment="1">
      <alignment vertical="center"/>
    </xf>
    <xf numFmtId="174" fontId="0" fillId="0" borderId="7" xfId="0" applyNumberFormat="1" applyBorder="1" applyAlignment="1">
      <alignment vertical="center"/>
    </xf>
    <xf numFmtId="173" fontId="0" fillId="0" borderId="7" xfId="0" applyNumberFormat="1" applyBorder="1" applyAlignment="1">
      <alignment vertical="center"/>
    </xf>
    <xf numFmtId="16" fontId="0" fillId="0" borderId="7" xfId="0" quotePrefix="1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4" fontId="0" fillId="0" borderId="2" xfId="0" applyNumberFormat="1" applyBorder="1" applyAlignment="1">
      <alignment vertical="center"/>
    </xf>
    <xf numFmtId="3" fontId="0" fillId="0" borderId="14" xfId="0" applyNumberFormat="1" applyBorder="1" applyAlignment="1">
      <alignment horizontal="center" vertical="center"/>
    </xf>
    <xf numFmtId="9" fontId="14" fillId="0" borderId="7" xfId="45" applyFont="1" applyBorder="1" applyAlignment="1">
      <alignment horizontal="right" vertical="center"/>
    </xf>
    <xf numFmtId="9" fontId="20" fillId="0" borderId="7" xfId="45" applyFont="1" applyBorder="1" applyAlignment="1">
      <alignment horizontal="right" vertical="center"/>
    </xf>
    <xf numFmtId="0" fontId="13" fillId="0" borderId="15" xfId="0" applyFont="1" applyBorder="1" applyAlignment="1">
      <alignment horizontal="right" vertical="center"/>
    </xf>
    <xf numFmtId="0" fontId="13" fillId="0" borderId="16" xfId="0" applyFont="1" applyBorder="1" applyAlignment="1">
      <alignment horizontal="right" vertical="center"/>
    </xf>
    <xf numFmtId="0" fontId="20" fillId="0" borderId="0" xfId="0" applyFont="1"/>
    <xf numFmtId="0" fontId="20" fillId="0" borderId="0" xfId="0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0" fontId="12" fillId="0" borderId="20" xfId="0" applyFont="1" applyBorder="1" applyAlignment="1">
      <alignment horizontal="right" vertical="center"/>
    </xf>
    <xf numFmtId="0" fontId="21" fillId="0" borderId="20" xfId="0" applyFont="1" applyBorder="1" applyAlignment="1">
      <alignment horizontal="center" vertical="center"/>
    </xf>
    <xf numFmtId="3" fontId="21" fillId="0" borderId="20" xfId="0" applyNumberFormat="1" applyFont="1" applyBorder="1" applyAlignment="1">
      <alignment horizontal="right" vertical="center"/>
    </xf>
    <xf numFmtId="0" fontId="22" fillId="0" borderId="20" xfId="0" applyFont="1" applyBorder="1" applyAlignment="1">
      <alignment horizontal="center" vertical="center"/>
    </xf>
    <xf numFmtId="3" fontId="22" fillId="0" borderId="20" xfId="0" applyNumberFormat="1" applyFont="1" applyBorder="1" applyAlignment="1">
      <alignment horizontal="right" vertical="center"/>
    </xf>
    <xf numFmtId="0" fontId="15" fillId="0" borderId="20" xfId="0" applyFont="1" applyBorder="1" applyAlignment="1">
      <alignment horizontal="right" vertical="center"/>
    </xf>
    <xf numFmtId="0" fontId="22" fillId="0" borderId="20" xfId="0" applyFont="1" applyBorder="1" applyAlignment="1">
      <alignment vertical="center"/>
    </xf>
    <xf numFmtId="0" fontId="22" fillId="0" borderId="20" xfId="0" applyFont="1" applyBorder="1" applyAlignment="1">
      <alignment vertical="center" wrapText="1"/>
    </xf>
    <xf numFmtId="0" fontId="15" fillId="0" borderId="21" xfId="0" applyFont="1" applyBorder="1" applyAlignment="1">
      <alignment horizontal="right" vertical="center"/>
    </xf>
    <xf numFmtId="0" fontId="22" fillId="0" borderId="22" xfId="0" applyFont="1" applyBorder="1" applyAlignment="1">
      <alignment vertical="center"/>
    </xf>
    <xf numFmtId="0" fontId="22" fillId="0" borderId="20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right" vertical="center" wrapText="1"/>
    </xf>
    <xf numFmtId="0" fontId="22" fillId="0" borderId="20" xfId="0" applyFont="1" applyBorder="1" applyAlignment="1">
      <alignment horizontal="center" vertical="center" wrapText="1"/>
    </xf>
    <xf numFmtId="3" fontId="22" fillId="0" borderId="20" xfId="0" applyNumberFormat="1" applyFont="1" applyBorder="1" applyAlignment="1">
      <alignment horizontal="right" vertical="center" wrapText="1"/>
    </xf>
    <xf numFmtId="4" fontId="20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right"/>
    </xf>
    <xf numFmtId="0" fontId="20" fillId="0" borderId="0" xfId="0" applyFont="1" applyAlignment="1">
      <alignment horizontal="right" vertical="center"/>
    </xf>
    <xf numFmtId="4" fontId="20" fillId="0" borderId="0" xfId="0" applyNumberFormat="1" applyFont="1"/>
    <xf numFmtId="172" fontId="20" fillId="0" borderId="0" xfId="3" applyNumberFormat="1" applyFont="1" applyAlignment="1">
      <alignment horizontal="center" vertical="center"/>
    </xf>
    <xf numFmtId="2" fontId="22" fillId="0" borderId="20" xfId="0" applyNumberFormat="1" applyFont="1" applyBorder="1" applyAlignment="1">
      <alignment horizontal="center" vertical="center"/>
    </xf>
    <xf numFmtId="168" fontId="22" fillId="0" borderId="20" xfId="29" applyFont="1" applyBorder="1" applyAlignment="1">
      <alignment horizontal="right" vertical="center"/>
    </xf>
    <xf numFmtId="168" fontId="22" fillId="0" borderId="20" xfId="29" applyFont="1" applyBorder="1" applyAlignment="1">
      <alignment horizontal="right" vertical="center" wrapText="1"/>
    </xf>
    <xf numFmtId="175" fontId="15" fillId="0" borderId="0" xfId="29" applyNumberFormat="1" applyFont="1" applyAlignment="1">
      <alignment vertical="center"/>
    </xf>
    <xf numFmtId="175" fontId="21" fillId="0" borderId="20" xfId="29" applyNumberFormat="1" applyFont="1" applyBorder="1" applyAlignment="1">
      <alignment horizontal="center" vertical="center"/>
    </xf>
    <xf numFmtId="175" fontId="22" fillId="0" borderId="20" xfId="29" applyNumberFormat="1" applyFont="1" applyBorder="1" applyAlignment="1">
      <alignment horizontal="right" vertical="center"/>
    </xf>
    <xf numFmtId="175" fontId="22" fillId="0" borderId="20" xfId="29" applyNumberFormat="1" applyFont="1" applyBorder="1" applyAlignment="1">
      <alignment horizontal="right" vertical="center" wrapText="1"/>
    </xf>
    <xf numFmtId="175" fontId="20" fillId="0" borderId="0" xfId="29" applyNumberFormat="1" applyFont="1"/>
    <xf numFmtId="168" fontId="22" fillId="0" borderId="20" xfId="29" applyFont="1" applyFill="1" applyBorder="1" applyAlignment="1">
      <alignment horizontal="right" vertical="center"/>
    </xf>
    <xf numFmtId="168" fontId="20" fillId="0" borderId="0" xfId="29" applyFont="1" applyAlignment="1">
      <alignment horizontal="center" vertical="center"/>
    </xf>
    <xf numFmtId="176" fontId="20" fillId="0" borderId="12" xfId="45" applyNumberFormat="1" applyFont="1" applyBorder="1" applyAlignment="1">
      <alignment horizontal="right" vertical="center"/>
    </xf>
    <xf numFmtId="168" fontId="13" fillId="0" borderId="7" xfId="29" applyFont="1" applyBorder="1" applyAlignment="1">
      <alignment horizontal="right" vertical="center"/>
    </xf>
    <xf numFmtId="168" fontId="21" fillId="0" borderId="20" xfId="29" applyFont="1" applyBorder="1" applyAlignment="1">
      <alignment horizontal="right" vertical="center" wrapText="1"/>
    </xf>
    <xf numFmtId="168" fontId="14" fillId="0" borderId="7" xfId="29" applyFont="1" applyBorder="1" applyAlignment="1">
      <alignment horizontal="right" vertical="center"/>
    </xf>
    <xf numFmtId="168" fontId="20" fillId="0" borderId="7" xfId="29" applyFont="1" applyBorder="1" applyAlignment="1">
      <alignment horizontal="right" vertical="center"/>
    </xf>
    <xf numFmtId="0" fontId="12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3" fillId="0" borderId="13" xfId="0" applyFont="1" applyBorder="1" applyAlignment="1">
      <alignment horizontal="right" vertical="center"/>
    </xf>
    <xf numFmtId="0" fontId="13" fillId="0" borderId="14" xfId="0" applyFont="1" applyBorder="1" applyAlignment="1">
      <alignment horizontal="right" vertical="center"/>
    </xf>
    <xf numFmtId="0" fontId="13" fillId="0" borderId="12" xfId="0" applyFont="1" applyBorder="1" applyAlignment="1">
      <alignment horizontal="right" vertical="center"/>
    </xf>
    <xf numFmtId="0" fontId="21" fillId="0" borderId="21" xfId="0" applyFont="1" applyBorder="1" applyAlignment="1">
      <alignment horizontal="left" vertical="center"/>
    </xf>
    <xf numFmtId="0" fontId="21" fillId="0" borderId="22" xfId="0" applyFont="1" applyBorder="1" applyAlignment="1">
      <alignment horizontal="left" vertical="center"/>
    </xf>
    <xf numFmtId="0" fontId="21" fillId="0" borderId="21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right" vertical="center"/>
    </xf>
    <xf numFmtId="0" fontId="21" fillId="0" borderId="21" xfId="0" applyFont="1" applyBorder="1" applyAlignment="1">
      <alignment horizontal="right" vertical="center" wrapText="1"/>
    </xf>
    <xf numFmtId="0" fontId="21" fillId="0" borderId="23" xfId="0" applyFont="1" applyBorder="1" applyAlignment="1">
      <alignment horizontal="right" vertical="center" wrapText="1"/>
    </xf>
    <xf numFmtId="0" fontId="21" fillId="0" borderId="22" xfId="0" applyFont="1" applyBorder="1" applyAlignment="1">
      <alignment horizontal="right" vertical="center" wrapText="1"/>
    </xf>
    <xf numFmtId="0" fontId="21" fillId="0" borderId="21" xfId="0" applyFont="1" applyBorder="1" applyAlignment="1">
      <alignment horizontal="left" vertical="center" wrapText="1"/>
    </xf>
    <xf numFmtId="0" fontId="21" fillId="0" borderId="22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1" fillId="0" borderId="0" xfId="0" applyFont="1" applyAlignment="1"/>
  </cellXfs>
  <cellStyles count="48">
    <cellStyle name="Encabezado 4 2" xfId="1" xr:uid="{414706CF-04A1-0545-87F4-53FD7BFB4165}"/>
    <cellStyle name="Hipervínculo 2" xfId="2" xr:uid="{D1EC2CD5-324A-EB43-A7B2-FD9E7F4F764E}"/>
    <cellStyle name="Millares" xfId="3" builtinId="3"/>
    <cellStyle name="Millares [0] 2" xfId="4" xr:uid="{3EE069E1-17FD-D04E-BC1E-B302FC542CE2}"/>
    <cellStyle name="Millares [0] 2 2" xfId="5" xr:uid="{83682708-FD73-3B4F-8A1F-22BA79515000}"/>
    <cellStyle name="Millares [0] 3" xfId="6" xr:uid="{9C91430C-0B3A-7746-B19F-2C75FB8449CD}"/>
    <cellStyle name="Millares 10" xfId="7" xr:uid="{7CA5C5DF-F3C4-7D4F-9755-87B5655CCF86}"/>
    <cellStyle name="Millares 11" xfId="8" xr:uid="{FBB7ED21-2498-D345-9EFA-30177CE482A1}"/>
    <cellStyle name="Millares 12" xfId="9" xr:uid="{1CE6CCB7-35B0-3949-8CBD-7FBB6CD29DC4}"/>
    <cellStyle name="Millares 13" xfId="10" xr:uid="{5C79D7F7-3B68-A648-8FD7-70ED7093B780}"/>
    <cellStyle name="Millares 14" xfId="11" xr:uid="{12D33150-6D8B-404D-B029-F009D359FBDD}"/>
    <cellStyle name="Millares 15" xfId="12" xr:uid="{B178E5CC-5D31-A14D-AE32-DF3ED4CEC24A}"/>
    <cellStyle name="Millares 16" xfId="13" xr:uid="{4925319E-C1E2-F140-8B18-8C8CDE3B0869}"/>
    <cellStyle name="Millares 17" xfId="14" xr:uid="{29BDF76D-32D4-7B41-8B77-417F11130095}"/>
    <cellStyle name="Millares 18" xfId="15" xr:uid="{8F821B1C-69B6-1648-9218-D1D15B1D68FD}"/>
    <cellStyle name="Millares 19" xfId="16" xr:uid="{8D12D5D9-53B4-794C-A388-1614E9BC8560}"/>
    <cellStyle name="Millares 2" xfId="17" xr:uid="{E7097672-D544-4442-8C24-4D3D8B99F2E2}"/>
    <cellStyle name="Millares 2 2" xfId="18" xr:uid="{EDAF42E5-D743-604A-A1BB-CE97A3A22420}"/>
    <cellStyle name="Millares 20" xfId="19" xr:uid="{7BE7EA4A-CBCA-2B4E-8EA3-1973545D5D49}"/>
    <cellStyle name="Millares 21" xfId="20" xr:uid="{C601ADA6-9567-A649-85F9-CA41B677ED69}"/>
    <cellStyle name="Millares 22" xfId="21" xr:uid="{B171C61D-69F4-574A-8BB4-DE05BADD31D6}"/>
    <cellStyle name="Millares 3" xfId="22" xr:uid="{9567B1EA-A78B-D046-89D7-96F3B76716E2}"/>
    <cellStyle name="Millares 4" xfId="23" xr:uid="{D4F13090-1E4D-2642-A8F8-67F207A396FB}"/>
    <cellStyle name="Millares 5" xfId="24" xr:uid="{553DB38D-4A12-D344-B27F-9611AF43FA66}"/>
    <cellStyle name="Millares 6" xfId="25" xr:uid="{663B3D14-310A-494A-BA6A-B4E9CE19ABBD}"/>
    <cellStyle name="Millares 7" xfId="26" xr:uid="{D7773699-714E-4749-9040-520638AA3A8D}"/>
    <cellStyle name="Millares 8" xfId="27" xr:uid="{4959ECB6-8FF0-4943-8AB9-3820A83D54FF}"/>
    <cellStyle name="Millares 9" xfId="28" xr:uid="{42C96297-98C5-6648-8D4B-841DA00A095A}"/>
    <cellStyle name="Moneda [0]" xfId="29" builtinId="7"/>
    <cellStyle name="Moneda [0] 14" xfId="30" xr:uid="{CF97FB8A-827E-4740-B4B9-E773EE9516AB}"/>
    <cellStyle name="Moneda [0] 2" xfId="31" xr:uid="{7DDB62C5-C57A-BB42-9B1F-4CAF6E104121}"/>
    <cellStyle name="Moneda [0] 3" xfId="32" xr:uid="{38FA69AA-470C-A640-BCA3-0AD41766C965}"/>
    <cellStyle name="Moneda 2" xfId="33" xr:uid="{E62BA246-8A3C-7740-8510-50016F841439}"/>
    <cellStyle name="Moneda 29" xfId="34" xr:uid="{3B851074-4CE3-8D42-8C89-D381CB0E56A0}"/>
    <cellStyle name="Moneda 3" xfId="35" xr:uid="{4297D879-A998-9D43-A156-5626991A763F}"/>
    <cellStyle name="Moneda 30" xfId="36" xr:uid="{75FDE655-65E9-BE47-AEDB-8EFEDAA0FC25}"/>
    <cellStyle name="Normal" xfId="0" builtinId="0"/>
    <cellStyle name="Normal 2" xfId="37" xr:uid="{FA379269-CB9E-1840-A918-3B5DB7835D69}"/>
    <cellStyle name="Normal 2 2" xfId="38" xr:uid="{A824AB0A-0854-4242-887B-2FE416151358}"/>
    <cellStyle name="Normal 2 3" xfId="39" xr:uid="{0A0EEB00-8498-C142-994A-812A07B06777}"/>
    <cellStyle name="Normal 3" xfId="40" xr:uid="{FA6152BA-C1C2-3A4B-ADF4-79F273ED1A6C}"/>
    <cellStyle name="Normal 3 2" xfId="41" xr:uid="{55AD5334-144C-8248-9C1C-3C5484E4CC3E}"/>
    <cellStyle name="Normal 4" xfId="42" xr:uid="{1721812A-82BC-6643-B863-9191CF7433E4}"/>
    <cellStyle name="Normal 55" xfId="43" xr:uid="{6EEA0E37-978D-3A41-97FB-13E33C7F7BA4}"/>
    <cellStyle name="Normal 56" xfId="44" xr:uid="{3FD394C1-DB2C-3B4C-B33A-10227F70DC3C}"/>
    <cellStyle name="Porcentaje" xfId="45" builtinId="5"/>
    <cellStyle name="Porcentaje 11" xfId="46" xr:uid="{94BADCC8-77C6-3F46-A838-3B74ECACDBD7}"/>
    <cellStyle name="Porcentaje 12" xfId="47" xr:uid="{86C572FD-089F-314E-8634-06F7B3CD4A1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1021839</xdr:colOff>
      <xdr:row>0</xdr:row>
      <xdr:rowOff>383424</xdr:rowOff>
    </xdr:from>
    <xdr:to>
      <xdr:col>5</xdr:col>
      <xdr:colOff>744484</xdr:colOff>
      <xdr:row>0</xdr:row>
      <xdr:rowOff>890250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A65B6F2-B925-682C-861E-CF75CAD8B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2759" y="383424"/>
          <a:ext cx="7561610" cy="50682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493030</xdr:colOff>
      <xdr:row>0</xdr:row>
      <xdr:rowOff>175172</xdr:rowOff>
    </xdr:from>
    <xdr:to>
      <xdr:col>5</xdr:col>
      <xdr:colOff>978047</xdr:colOff>
      <xdr:row>0</xdr:row>
      <xdr:rowOff>307297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57BC50D-FE0F-3978-E518-8458DF64B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3950" y="175172"/>
          <a:ext cx="8323982" cy="132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A5296-1181-9E48-A9E7-16A9457F3A3F}">
  <dimension ref="A1:I43"/>
  <sheetViews>
    <sheetView tabSelected="1" view="pageBreakPreview" topLeftCell="A16" zoomScale="87" zoomScaleNormal="87" zoomScaleSheetLayoutView="87" workbookViewId="0">
      <selection sqref="A1:F1"/>
    </sheetView>
  </sheetViews>
  <sheetFormatPr baseColWidth="10" defaultColWidth="11.5" defaultRowHeight="16"/>
  <cols>
    <col min="1" max="1" width="6.6640625" style="77" bestFit="1" customWidth="1"/>
    <col min="2" max="2" width="62.1640625" style="58" bestFit="1" customWidth="1"/>
    <col min="3" max="3" width="10.33203125" style="58" bestFit="1" customWidth="1"/>
    <col min="4" max="4" width="13.33203125" style="58" bestFit="1" customWidth="1"/>
    <col min="5" max="5" width="16.83203125" style="78" customWidth="1"/>
    <col min="6" max="6" width="20.5" style="88" customWidth="1"/>
    <col min="7" max="7" width="15.83203125" style="58" bestFit="1" customWidth="1"/>
    <col min="8" max="8" width="18.6640625" style="59" bestFit="1" customWidth="1"/>
    <col min="9" max="9" width="19.1640625" style="59" customWidth="1"/>
    <col min="10" max="13" width="11.5" style="58"/>
    <col min="14" max="14" width="12.6640625" style="58" customWidth="1"/>
    <col min="15" max="16384" width="11.5" style="58"/>
  </cols>
  <sheetData>
    <row r="1" spans="1:6" ht="76" customHeight="1">
      <c r="A1" s="122"/>
      <c r="B1" s="122"/>
      <c r="C1" s="122"/>
      <c r="D1" s="122"/>
      <c r="E1" s="122"/>
      <c r="F1" s="122"/>
    </row>
    <row r="2" spans="1:6" ht="36.75" customHeight="1">
      <c r="A2" s="96" t="s">
        <v>120</v>
      </c>
      <c r="B2" s="97"/>
      <c r="C2" s="97"/>
      <c r="D2" s="97"/>
      <c r="E2" s="97"/>
      <c r="F2" s="97"/>
    </row>
    <row r="3" spans="1:6" ht="7.5" customHeight="1">
      <c r="A3" s="60"/>
      <c r="B3" s="61"/>
      <c r="C3" s="61"/>
      <c r="D3" s="61"/>
      <c r="E3" s="60"/>
      <c r="F3" s="84"/>
    </row>
    <row r="4" spans="1:6">
      <c r="A4" s="103"/>
      <c r="B4" s="104"/>
      <c r="C4" s="104"/>
      <c r="D4" s="104"/>
      <c r="E4" s="104"/>
      <c r="F4" s="105"/>
    </row>
    <row r="5" spans="1:6">
      <c r="A5" s="62" t="s">
        <v>121</v>
      </c>
      <c r="B5" s="63" t="s">
        <v>122</v>
      </c>
      <c r="C5" s="63" t="s">
        <v>187</v>
      </c>
      <c r="D5" s="63" t="s">
        <v>186</v>
      </c>
      <c r="E5" s="64" t="s">
        <v>185</v>
      </c>
      <c r="F5" s="85" t="s">
        <v>15</v>
      </c>
    </row>
    <row r="6" spans="1:6">
      <c r="A6" s="101" t="s">
        <v>134</v>
      </c>
      <c r="B6" s="102"/>
      <c r="C6" s="65"/>
      <c r="D6" s="65"/>
      <c r="E6" s="66"/>
      <c r="F6" s="86"/>
    </row>
    <row r="7" spans="1:6">
      <c r="A7" s="67" t="s">
        <v>135</v>
      </c>
      <c r="B7" s="68" t="s">
        <v>136</v>
      </c>
      <c r="C7" s="65" t="s">
        <v>8</v>
      </c>
      <c r="D7" s="65">
        <v>99</v>
      </c>
      <c r="E7" s="82">
        <f>+APUS!I49</f>
        <v>4939</v>
      </c>
      <c r="F7" s="86">
        <f>ROUND(D7*E7,0)</f>
        <v>488961</v>
      </c>
    </row>
    <row r="8" spans="1:6">
      <c r="A8" s="101" t="s">
        <v>137</v>
      </c>
      <c r="B8" s="102"/>
      <c r="C8" s="65"/>
      <c r="D8" s="65"/>
      <c r="E8" s="82"/>
      <c r="F8" s="86"/>
    </row>
    <row r="9" spans="1:6">
      <c r="A9" s="67" t="s">
        <v>123</v>
      </c>
      <c r="B9" s="68" t="s">
        <v>138</v>
      </c>
      <c r="C9" s="65" t="s">
        <v>42</v>
      </c>
      <c r="D9" s="65">
        <v>6</v>
      </c>
      <c r="E9" s="82">
        <f>+APUS!R49</f>
        <v>48520</v>
      </c>
      <c r="F9" s="86">
        <f t="shared" ref="F9:F37" si="0">ROUND(D9*E9,0)</f>
        <v>291120</v>
      </c>
    </row>
    <row r="10" spans="1:6">
      <c r="A10" s="101" t="s">
        <v>139</v>
      </c>
      <c r="B10" s="102"/>
      <c r="C10" s="65"/>
      <c r="D10" s="65"/>
      <c r="E10" s="82"/>
      <c r="F10" s="86"/>
    </row>
    <row r="11" spans="1:6">
      <c r="A11" s="67">
        <v>3.1</v>
      </c>
      <c r="B11" s="68" t="s">
        <v>140</v>
      </c>
      <c r="C11" s="65" t="s">
        <v>42</v>
      </c>
      <c r="D11" s="65">
        <v>25</v>
      </c>
      <c r="E11" s="89">
        <f>+APUS!I98</f>
        <v>149825</v>
      </c>
      <c r="F11" s="86">
        <f t="shared" si="0"/>
        <v>3745625</v>
      </c>
    </row>
    <row r="12" spans="1:6">
      <c r="A12" s="101" t="s">
        <v>141</v>
      </c>
      <c r="B12" s="102"/>
      <c r="C12" s="65"/>
      <c r="D12" s="65"/>
      <c r="E12" s="82"/>
      <c r="F12" s="86"/>
    </row>
    <row r="13" spans="1:6" ht="34">
      <c r="A13" s="67" t="s">
        <v>127</v>
      </c>
      <c r="B13" s="69" t="s">
        <v>142</v>
      </c>
      <c r="C13" s="65" t="s">
        <v>42</v>
      </c>
      <c r="D13" s="65">
        <f>1*1*0.3*(6)</f>
        <v>1.7999999999999998</v>
      </c>
      <c r="E13" s="82">
        <f>+APUS!R98</f>
        <v>877652</v>
      </c>
      <c r="F13" s="86">
        <f t="shared" si="0"/>
        <v>1579774</v>
      </c>
    </row>
    <row r="14" spans="1:6">
      <c r="A14" s="67" t="s">
        <v>132</v>
      </c>
      <c r="B14" s="68" t="s">
        <v>173</v>
      </c>
      <c r="C14" s="65" t="s">
        <v>6</v>
      </c>
      <c r="D14" s="65">
        <v>30</v>
      </c>
      <c r="E14" s="82">
        <f>+APUS!I147</f>
        <v>90385</v>
      </c>
      <c r="F14" s="86">
        <f t="shared" si="0"/>
        <v>2711550</v>
      </c>
    </row>
    <row r="15" spans="1:6">
      <c r="A15" s="70">
        <v>4.3</v>
      </c>
      <c r="B15" s="71" t="s">
        <v>171</v>
      </c>
      <c r="C15" s="65" t="s">
        <v>6</v>
      </c>
      <c r="D15" s="65">
        <v>30</v>
      </c>
      <c r="E15" s="82">
        <f>+APUS!R147</f>
        <v>62147</v>
      </c>
      <c r="F15" s="86">
        <f t="shared" si="0"/>
        <v>1864410</v>
      </c>
    </row>
    <row r="16" spans="1:6">
      <c r="A16" s="101" t="s">
        <v>143</v>
      </c>
      <c r="B16" s="102"/>
      <c r="C16" s="65"/>
      <c r="D16" s="65"/>
      <c r="E16" s="82"/>
      <c r="F16" s="86"/>
    </row>
    <row r="17" spans="1:6" ht="27.75" customHeight="1">
      <c r="A17" s="67" t="s">
        <v>128</v>
      </c>
      <c r="B17" s="69" t="s">
        <v>172</v>
      </c>
      <c r="C17" s="65" t="s">
        <v>6</v>
      </c>
      <c r="D17" s="65">
        <f>4.3*(6)</f>
        <v>25.799999999999997</v>
      </c>
      <c r="E17" s="82">
        <f>+APUS!I196</f>
        <v>208485</v>
      </c>
      <c r="F17" s="86">
        <f t="shared" si="0"/>
        <v>5378913</v>
      </c>
    </row>
    <row r="18" spans="1:6" ht="34">
      <c r="A18" s="67" t="s">
        <v>129</v>
      </c>
      <c r="B18" s="69" t="s">
        <v>183</v>
      </c>
      <c r="C18" s="65" t="s">
        <v>6</v>
      </c>
      <c r="D18" s="65">
        <v>30</v>
      </c>
      <c r="E18" s="82">
        <f>+APUS!I245</f>
        <v>146349</v>
      </c>
      <c r="F18" s="86">
        <f t="shared" si="0"/>
        <v>4390470</v>
      </c>
    </row>
    <row r="19" spans="1:6">
      <c r="A19" s="101" t="s">
        <v>144</v>
      </c>
      <c r="B19" s="102"/>
      <c r="C19" s="65"/>
      <c r="D19" s="65"/>
      <c r="E19" s="82"/>
      <c r="F19" s="86"/>
    </row>
    <row r="20" spans="1:6">
      <c r="A20" s="67" t="s">
        <v>130</v>
      </c>
      <c r="B20" s="68" t="s">
        <v>145</v>
      </c>
      <c r="C20" s="65" t="s">
        <v>146</v>
      </c>
      <c r="D20" s="65">
        <v>550</v>
      </c>
      <c r="E20" s="82">
        <f>+APUS!R196</f>
        <v>9667</v>
      </c>
      <c r="F20" s="86">
        <f t="shared" si="0"/>
        <v>5316850</v>
      </c>
    </row>
    <row r="21" spans="1:6">
      <c r="A21" s="101" t="s">
        <v>147</v>
      </c>
      <c r="B21" s="102"/>
      <c r="C21" s="65"/>
      <c r="D21" s="65"/>
      <c r="E21" s="82"/>
      <c r="F21" s="86"/>
    </row>
    <row r="22" spans="1:6" ht="34">
      <c r="A22" s="70" t="s">
        <v>131</v>
      </c>
      <c r="B22" s="72" t="s">
        <v>148</v>
      </c>
      <c r="C22" s="65" t="s">
        <v>8</v>
      </c>
      <c r="D22" s="65">
        <v>32</v>
      </c>
      <c r="E22" s="82">
        <f>+APUS!R245</f>
        <v>200191.6</v>
      </c>
      <c r="F22" s="86">
        <f t="shared" si="0"/>
        <v>6406131</v>
      </c>
    </row>
    <row r="23" spans="1:6">
      <c r="A23" s="70" t="s">
        <v>133</v>
      </c>
      <c r="B23" s="68" t="s">
        <v>149</v>
      </c>
      <c r="C23" s="65" t="s">
        <v>8</v>
      </c>
      <c r="D23" s="65">
        <v>60</v>
      </c>
      <c r="E23" s="82">
        <f>+APUS!I294</f>
        <v>58248.451000000001</v>
      </c>
      <c r="F23" s="86">
        <f t="shared" si="0"/>
        <v>3494907</v>
      </c>
    </row>
    <row r="24" spans="1:6">
      <c r="A24" s="70">
        <v>7.3</v>
      </c>
      <c r="B24" s="71" t="s">
        <v>125</v>
      </c>
      <c r="C24" s="65" t="s">
        <v>8</v>
      </c>
      <c r="D24" s="65">
        <v>60</v>
      </c>
      <c r="E24" s="82">
        <f>+APUS!R294</f>
        <v>66230</v>
      </c>
      <c r="F24" s="86">
        <f t="shared" si="0"/>
        <v>3973800</v>
      </c>
    </row>
    <row r="25" spans="1:6">
      <c r="A25" s="101" t="s">
        <v>150</v>
      </c>
      <c r="B25" s="102"/>
      <c r="C25" s="65"/>
      <c r="D25" s="65"/>
      <c r="E25" s="82"/>
      <c r="F25" s="86"/>
    </row>
    <row r="26" spans="1:6">
      <c r="A26" s="67" t="s">
        <v>151</v>
      </c>
      <c r="B26" s="68" t="s">
        <v>126</v>
      </c>
      <c r="C26" s="65" t="s">
        <v>8</v>
      </c>
      <c r="D26" s="65">
        <v>88</v>
      </c>
      <c r="E26" s="82">
        <f>+APUS!I343</f>
        <v>43740</v>
      </c>
      <c r="F26" s="86">
        <f t="shared" si="0"/>
        <v>3849120</v>
      </c>
    </row>
    <row r="27" spans="1:6">
      <c r="A27" s="67" t="s">
        <v>152</v>
      </c>
      <c r="B27" s="68" t="s">
        <v>153</v>
      </c>
      <c r="C27" s="65" t="s">
        <v>8</v>
      </c>
      <c r="D27" s="65">
        <v>12</v>
      </c>
      <c r="E27" s="82">
        <f>+APUS!R343</f>
        <v>76354</v>
      </c>
      <c r="F27" s="86">
        <f t="shared" si="0"/>
        <v>916248</v>
      </c>
    </row>
    <row r="28" spans="1:6">
      <c r="A28" s="101" t="s">
        <v>154</v>
      </c>
      <c r="B28" s="102"/>
      <c r="C28" s="65"/>
      <c r="D28" s="65"/>
      <c r="E28" s="82"/>
      <c r="F28" s="86"/>
    </row>
    <row r="29" spans="1:6">
      <c r="A29" s="67" t="s">
        <v>155</v>
      </c>
      <c r="B29" s="68" t="s">
        <v>156</v>
      </c>
      <c r="C29" s="65" t="s">
        <v>8</v>
      </c>
      <c r="D29" s="81">
        <v>108.22629999999999</v>
      </c>
      <c r="E29" s="82">
        <f>+APUS!I391</f>
        <v>21144</v>
      </c>
      <c r="F29" s="86">
        <f t="shared" si="0"/>
        <v>2288337</v>
      </c>
    </row>
    <row r="30" spans="1:6">
      <c r="A30" s="101" t="s">
        <v>157</v>
      </c>
      <c r="B30" s="102"/>
      <c r="C30" s="65"/>
      <c r="D30" s="65"/>
      <c r="E30" s="82"/>
      <c r="F30" s="86"/>
    </row>
    <row r="31" spans="1:6">
      <c r="A31" s="67" t="s">
        <v>158</v>
      </c>
      <c r="B31" s="68" t="s">
        <v>159</v>
      </c>
      <c r="C31" s="65" t="s">
        <v>102</v>
      </c>
      <c r="D31" s="65">
        <v>1</v>
      </c>
      <c r="E31" s="82">
        <f>+APUS!R391</f>
        <v>696334</v>
      </c>
      <c r="F31" s="86">
        <f t="shared" si="0"/>
        <v>696334</v>
      </c>
    </row>
    <row r="32" spans="1:6">
      <c r="A32" s="101" t="s">
        <v>160</v>
      </c>
      <c r="B32" s="102"/>
      <c r="C32" s="65"/>
      <c r="D32" s="65"/>
      <c r="E32" s="82"/>
      <c r="F32" s="86"/>
    </row>
    <row r="33" spans="1:9">
      <c r="A33" s="67" t="s">
        <v>161</v>
      </c>
      <c r="B33" s="68" t="s">
        <v>97</v>
      </c>
      <c r="C33" s="65" t="s">
        <v>8</v>
      </c>
      <c r="D33" s="65">
        <v>78</v>
      </c>
      <c r="E33" s="82">
        <f>+APUS!I440</f>
        <v>17261</v>
      </c>
      <c r="F33" s="86">
        <f t="shared" si="0"/>
        <v>1346358</v>
      </c>
    </row>
    <row r="34" spans="1:9">
      <c r="A34" s="101" t="s">
        <v>162</v>
      </c>
      <c r="B34" s="102"/>
      <c r="C34" s="65"/>
      <c r="D34" s="65"/>
      <c r="E34" s="82"/>
      <c r="F34" s="86"/>
    </row>
    <row r="35" spans="1:9" ht="34">
      <c r="A35" s="73" t="s">
        <v>163</v>
      </c>
      <c r="B35" s="69" t="s">
        <v>164</v>
      </c>
      <c r="C35" s="74" t="s">
        <v>8</v>
      </c>
      <c r="D35" s="74">
        <v>70</v>
      </c>
      <c r="E35" s="83">
        <f>+APUS!R440</f>
        <v>61476</v>
      </c>
      <c r="F35" s="86">
        <f t="shared" si="0"/>
        <v>4303320</v>
      </c>
    </row>
    <row r="36" spans="1:9" ht="15" customHeight="1">
      <c r="A36" s="110" t="s">
        <v>165</v>
      </c>
      <c r="B36" s="111"/>
      <c r="C36" s="74"/>
      <c r="D36" s="74"/>
      <c r="E36" s="82"/>
      <c r="F36" s="86"/>
    </row>
    <row r="37" spans="1:9" ht="17">
      <c r="A37" s="73" t="s">
        <v>166</v>
      </c>
      <c r="B37" s="69" t="s">
        <v>170</v>
      </c>
      <c r="C37" s="74" t="s">
        <v>124</v>
      </c>
      <c r="D37" s="74">
        <v>40</v>
      </c>
      <c r="E37" s="83">
        <f>+APUS!I488</f>
        <v>29677</v>
      </c>
      <c r="F37" s="86">
        <f t="shared" si="0"/>
        <v>1187080</v>
      </c>
    </row>
    <row r="38" spans="1:9">
      <c r="A38" s="73"/>
      <c r="B38" s="69"/>
      <c r="C38" s="74"/>
      <c r="D38" s="74"/>
      <c r="E38" s="75"/>
      <c r="F38" s="87"/>
    </row>
    <row r="39" spans="1:9" ht="15" customHeight="1">
      <c r="A39" s="107" t="s">
        <v>169</v>
      </c>
      <c r="B39" s="108"/>
      <c r="C39" s="108"/>
      <c r="D39" s="108"/>
      <c r="E39" s="109"/>
      <c r="F39" s="93">
        <f>SUM(F7:F38)</f>
        <v>54229308</v>
      </c>
    </row>
    <row r="40" spans="1:9">
      <c r="A40" s="98" t="s">
        <v>167</v>
      </c>
      <c r="B40" s="99"/>
      <c r="C40" s="99"/>
      <c r="D40" s="100"/>
      <c r="E40" s="54">
        <v>0.2</v>
      </c>
      <c r="F40" s="94">
        <f>ROUND(+E40*F39,0)</f>
        <v>10845862</v>
      </c>
    </row>
    <row r="41" spans="1:9">
      <c r="A41" s="98" t="s">
        <v>168</v>
      </c>
      <c r="B41" s="99"/>
      <c r="C41" s="99"/>
      <c r="D41" s="100"/>
      <c r="E41" s="55">
        <v>0.1</v>
      </c>
      <c r="F41" s="95">
        <f>ROUND(+E41*F39,0)</f>
        <v>5422931</v>
      </c>
      <c r="I41" s="90"/>
    </row>
    <row r="42" spans="1:9">
      <c r="A42" s="56"/>
      <c r="B42" s="57"/>
      <c r="C42" s="106" t="s">
        <v>188</v>
      </c>
      <c r="D42" s="106"/>
      <c r="E42" s="91">
        <v>1.9E-2</v>
      </c>
      <c r="F42" s="90">
        <f>+E42*F39</f>
        <v>1030356.852</v>
      </c>
    </row>
    <row r="43" spans="1:9" ht="20.25" customHeight="1">
      <c r="A43" s="106" t="s">
        <v>184</v>
      </c>
      <c r="B43" s="106"/>
      <c r="C43" s="106"/>
      <c r="D43" s="106"/>
      <c r="E43" s="106"/>
      <c r="F43" s="92">
        <f>SUM(F39:F42)</f>
        <v>71528457.851999998</v>
      </c>
      <c r="G43" s="79"/>
      <c r="H43" s="76"/>
      <c r="I43" s="80"/>
    </row>
  </sheetData>
  <mergeCells count="21">
    <mergeCell ref="C42:D42"/>
    <mergeCell ref="A34:B34"/>
    <mergeCell ref="A39:E39"/>
    <mergeCell ref="A36:B36"/>
    <mergeCell ref="A43:E43"/>
    <mergeCell ref="A41:D41"/>
    <mergeCell ref="A2:F2"/>
    <mergeCell ref="A40:D40"/>
    <mergeCell ref="A28:B28"/>
    <mergeCell ref="A30:B30"/>
    <mergeCell ref="A1:F1"/>
    <mergeCell ref="A4:F4"/>
    <mergeCell ref="A21:B21"/>
    <mergeCell ref="A19:B19"/>
    <mergeCell ref="A6:B6"/>
    <mergeCell ref="A8:B8"/>
    <mergeCell ref="A10:B10"/>
    <mergeCell ref="A12:B12"/>
    <mergeCell ref="A16:B16"/>
    <mergeCell ref="A32:B32"/>
    <mergeCell ref="A25:B25"/>
  </mergeCells>
  <printOptions horizontalCentered="1"/>
  <pageMargins left="0.51181102362204722" right="0.51181102362204722" top="0.74803149606299213" bottom="0.74803149606299213" header="0.31496062992125984" footer="0.31496062992125984"/>
  <pageSetup scale="69" fitToHeight="0" orientation="portrait" horizontalDpi="4294967293" verticalDpi="4294967293"/>
  <colBreaks count="1" manualBreakCount="1">
    <brk id="6" max="1048575" man="1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C8F2F-F3DE-F54E-8A63-C220F2111967}">
  <dimension ref="A3:R488"/>
  <sheetViews>
    <sheetView topLeftCell="A34" workbookViewId="0">
      <selection activeCell="P159" sqref="P159"/>
    </sheetView>
  </sheetViews>
  <sheetFormatPr baseColWidth="10" defaultRowHeight="15"/>
  <sheetData>
    <row r="3" spans="1:18" ht="16">
      <c r="A3" s="112" t="s">
        <v>0</v>
      </c>
      <c r="B3" s="112"/>
      <c r="C3" s="112"/>
      <c r="D3" s="112"/>
      <c r="E3" s="112"/>
      <c r="F3" s="112"/>
      <c r="G3" s="112"/>
      <c r="H3" s="112"/>
      <c r="I3" s="112"/>
      <c r="J3" s="112" t="s">
        <v>0</v>
      </c>
      <c r="K3" s="112"/>
      <c r="L3" s="112"/>
      <c r="M3" s="112"/>
      <c r="N3" s="112"/>
      <c r="O3" s="112"/>
      <c r="P3" s="112"/>
      <c r="Q3" s="112"/>
      <c r="R3" s="112"/>
    </row>
    <row r="4" spans="1:18">
      <c r="A4" s="1" t="s">
        <v>1</v>
      </c>
      <c r="B4" s="1"/>
      <c r="C4" s="1"/>
      <c r="D4" s="1"/>
      <c r="E4" s="1"/>
      <c r="F4" s="1"/>
      <c r="G4" s="1"/>
      <c r="H4" s="1"/>
      <c r="I4" s="1"/>
      <c r="J4" s="1" t="s">
        <v>1</v>
      </c>
      <c r="K4" s="1"/>
      <c r="L4" s="1"/>
      <c r="M4" s="1"/>
      <c r="N4" s="1"/>
      <c r="O4" s="1"/>
      <c r="P4" s="1"/>
      <c r="Q4" s="1"/>
      <c r="R4" s="1"/>
    </row>
    <row r="5" spans="1:18">
      <c r="A5" s="1" t="s">
        <v>2</v>
      </c>
      <c r="B5" s="1" t="s">
        <v>3</v>
      </c>
      <c r="C5" s="1"/>
      <c r="D5" s="1"/>
      <c r="E5" s="1"/>
      <c r="F5" s="1"/>
      <c r="G5" s="1"/>
      <c r="H5" s="1"/>
      <c r="I5" s="1"/>
      <c r="J5" s="1" t="s">
        <v>2</v>
      </c>
      <c r="K5" s="1" t="s">
        <v>43</v>
      </c>
      <c r="L5" s="1"/>
      <c r="M5" s="1"/>
      <c r="N5" s="1"/>
      <c r="O5" s="1"/>
      <c r="P5" s="1"/>
      <c r="Q5" s="1"/>
      <c r="R5" s="1"/>
    </row>
    <row r="6" spans="1:18">
      <c r="A6" s="1" t="s">
        <v>5</v>
      </c>
      <c r="B6" s="1" t="s">
        <v>8</v>
      </c>
      <c r="C6" s="2"/>
      <c r="D6" s="1" t="s">
        <v>7</v>
      </c>
      <c r="E6" s="1"/>
      <c r="F6" s="1"/>
      <c r="G6" s="1"/>
      <c r="H6" s="1"/>
      <c r="I6" s="1"/>
      <c r="J6" s="1" t="s">
        <v>5</v>
      </c>
      <c r="K6" s="1" t="s">
        <v>42</v>
      </c>
      <c r="L6" s="2"/>
      <c r="M6" s="1" t="s">
        <v>7</v>
      </c>
      <c r="N6" s="1"/>
      <c r="O6" s="1"/>
      <c r="P6" s="1"/>
      <c r="Q6" s="1"/>
      <c r="R6" s="1"/>
    </row>
    <row r="7" spans="1:18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>
      <c r="A8" s="3" t="s">
        <v>9</v>
      </c>
      <c r="B8" s="3"/>
      <c r="C8" s="1"/>
      <c r="D8" s="1"/>
      <c r="E8" s="1"/>
      <c r="F8" s="1"/>
      <c r="G8" s="1"/>
      <c r="H8" s="1"/>
      <c r="I8" s="1"/>
      <c r="J8" s="3" t="s">
        <v>9</v>
      </c>
      <c r="K8" s="3"/>
      <c r="L8" s="1"/>
      <c r="M8" s="1"/>
      <c r="N8" s="1"/>
      <c r="O8" s="1"/>
      <c r="P8" s="1"/>
      <c r="Q8" s="1"/>
      <c r="R8" s="1"/>
    </row>
    <row r="9" spans="1:18" ht="16" thickBo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ht="16" thickBot="1">
      <c r="A10" s="26" t="s">
        <v>10</v>
      </c>
      <c r="B10" s="113" t="s">
        <v>11</v>
      </c>
      <c r="C10" s="114"/>
      <c r="D10" s="115"/>
      <c r="E10" s="26" t="s">
        <v>12</v>
      </c>
      <c r="F10" s="26" t="s">
        <v>13</v>
      </c>
      <c r="G10" s="26" t="s">
        <v>14</v>
      </c>
      <c r="H10" s="26" t="s">
        <v>15</v>
      </c>
      <c r="I10" s="1"/>
      <c r="J10" s="26" t="s">
        <v>10</v>
      </c>
      <c r="K10" s="113" t="s">
        <v>11</v>
      </c>
      <c r="L10" s="114"/>
      <c r="M10" s="115"/>
      <c r="N10" s="26" t="s">
        <v>12</v>
      </c>
      <c r="O10" s="26" t="s">
        <v>13</v>
      </c>
      <c r="P10" s="26" t="s">
        <v>14</v>
      </c>
      <c r="Q10" s="26" t="s">
        <v>15</v>
      </c>
      <c r="R10" s="1"/>
    </row>
    <row r="11" spans="1:18">
      <c r="A11" s="5"/>
      <c r="B11" s="6" t="s">
        <v>16</v>
      </c>
      <c r="C11" s="7"/>
      <c r="D11" s="8"/>
      <c r="E11" s="9" t="s">
        <v>17</v>
      </c>
      <c r="F11" s="30">
        <v>1</v>
      </c>
      <c r="G11" s="11">
        <v>650</v>
      </c>
      <c r="H11" s="11">
        <f>ROUND(F11*G11,0)</f>
        <v>650</v>
      </c>
      <c r="I11" s="1"/>
      <c r="J11" s="5"/>
      <c r="K11" s="6"/>
      <c r="L11" s="7"/>
      <c r="M11" s="8"/>
      <c r="N11" s="9"/>
      <c r="O11" s="30"/>
      <c r="P11" s="11"/>
      <c r="Q11" s="11">
        <f>ROUND(O11*P11,0)</f>
        <v>0</v>
      </c>
      <c r="R11" s="1"/>
    </row>
    <row r="12" spans="1:18">
      <c r="A12" s="13"/>
      <c r="B12" s="47"/>
      <c r="C12" s="48"/>
      <c r="D12" s="49"/>
      <c r="E12" s="14"/>
      <c r="F12" s="15"/>
      <c r="G12" s="16"/>
      <c r="H12" s="16">
        <f t="shared" ref="H12:H21" si="0">ROUND(F12*G12,0)</f>
        <v>0</v>
      </c>
      <c r="I12" s="1"/>
      <c r="J12" s="13"/>
      <c r="K12" s="47"/>
      <c r="L12" s="48"/>
      <c r="M12" s="49"/>
      <c r="N12" s="14"/>
      <c r="O12" s="15"/>
      <c r="P12" s="16"/>
      <c r="Q12" s="16">
        <f t="shared" ref="Q12:Q21" si="1">ROUND(O12*P12,0)</f>
        <v>0</v>
      </c>
      <c r="R12" s="1"/>
    </row>
    <row r="13" spans="1:18">
      <c r="A13" s="13"/>
      <c r="B13" s="47"/>
      <c r="C13" s="48"/>
      <c r="D13" s="49"/>
      <c r="E13" s="14"/>
      <c r="F13" s="31"/>
      <c r="G13" s="16"/>
      <c r="H13" s="16">
        <f t="shared" si="0"/>
        <v>0</v>
      </c>
      <c r="I13" s="1"/>
      <c r="J13" s="13"/>
      <c r="K13" s="47"/>
      <c r="L13" s="48"/>
      <c r="M13" s="49"/>
      <c r="N13" s="14"/>
      <c r="O13" s="31"/>
      <c r="P13" s="16"/>
      <c r="Q13" s="16">
        <f t="shared" si="1"/>
        <v>0</v>
      </c>
      <c r="R13" s="1"/>
    </row>
    <row r="14" spans="1:18">
      <c r="A14" s="13"/>
      <c r="B14" s="47"/>
      <c r="C14" s="48"/>
      <c r="D14" s="49"/>
      <c r="E14" s="14"/>
      <c r="F14" s="16"/>
      <c r="G14" s="16"/>
      <c r="H14" s="16">
        <f t="shared" si="0"/>
        <v>0</v>
      </c>
      <c r="I14" s="1"/>
      <c r="J14" s="13"/>
      <c r="K14" s="47"/>
      <c r="L14" s="48"/>
      <c r="M14" s="49"/>
      <c r="N14" s="14"/>
      <c r="O14" s="16"/>
      <c r="P14" s="16"/>
      <c r="Q14" s="16">
        <f t="shared" si="1"/>
        <v>0</v>
      </c>
      <c r="R14" s="1"/>
    </row>
    <row r="15" spans="1:18">
      <c r="A15" s="13"/>
      <c r="B15" s="47"/>
      <c r="C15" s="48"/>
      <c r="D15" s="49"/>
      <c r="E15" s="14"/>
      <c r="F15" s="16"/>
      <c r="G15" s="16"/>
      <c r="H15" s="16">
        <f t="shared" si="0"/>
        <v>0</v>
      </c>
      <c r="I15" s="1"/>
      <c r="J15" s="13"/>
      <c r="K15" s="47"/>
      <c r="L15" s="48"/>
      <c r="M15" s="49"/>
      <c r="N15" s="14"/>
      <c r="O15" s="16"/>
      <c r="P15" s="16"/>
      <c r="Q15" s="16">
        <f t="shared" si="1"/>
        <v>0</v>
      </c>
      <c r="R15" s="1"/>
    </row>
    <row r="16" spans="1:18">
      <c r="A16" s="13"/>
      <c r="B16" s="47"/>
      <c r="C16" s="48"/>
      <c r="D16" s="49"/>
      <c r="E16" s="14"/>
      <c r="F16" s="16"/>
      <c r="G16" s="16"/>
      <c r="H16" s="16">
        <f t="shared" si="0"/>
        <v>0</v>
      </c>
      <c r="I16" s="1"/>
      <c r="J16" s="13"/>
      <c r="K16" s="47"/>
      <c r="L16" s="48"/>
      <c r="M16" s="49"/>
      <c r="N16" s="14"/>
      <c r="O16" s="16"/>
      <c r="P16" s="16"/>
      <c r="Q16" s="16">
        <f t="shared" si="1"/>
        <v>0</v>
      </c>
      <c r="R16" s="1"/>
    </row>
    <row r="17" spans="1:18">
      <c r="A17" s="13"/>
      <c r="B17" s="47"/>
      <c r="C17" s="48"/>
      <c r="D17" s="49"/>
      <c r="E17" s="14"/>
      <c r="F17" s="16"/>
      <c r="G17" s="16"/>
      <c r="H17" s="16">
        <f t="shared" si="0"/>
        <v>0</v>
      </c>
      <c r="I17" s="1"/>
      <c r="J17" s="13"/>
      <c r="K17" s="47"/>
      <c r="L17" s="48"/>
      <c r="M17" s="49"/>
      <c r="N17" s="14"/>
      <c r="O17" s="16"/>
      <c r="P17" s="16"/>
      <c r="Q17" s="16">
        <f t="shared" si="1"/>
        <v>0</v>
      </c>
      <c r="R17" s="1"/>
    </row>
    <row r="18" spans="1:18">
      <c r="A18" s="13"/>
      <c r="B18" s="47"/>
      <c r="C18" s="48"/>
      <c r="D18" s="49"/>
      <c r="E18" s="14"/>
      <c r="F18" s="16"/>
      <c r="G18" s="16"/>
      <c r="H18" s="16">
        <f t="shared" si="0"/>
        <v>0</v>
      </c>
      <c r="I18" s="1"/>
      <c r="J18" s="13"/>
      <c r="K18" s="47"/>
      <c r="L18" s="48"/>
      <c r="M18" s="49"/>
      <c r="N18" s="14"/>
      <c r="O18" s="16"/>
      <c r="P18" s="16"/>
      <c r="Q18" s="16">
        <f t="shared" si="1"/>
        <v>0</v>
      </c>
      <c r="R18" s="1"/>
    </row>
    <row r="19" spans="1:18">
      <c r="A19" s="13"/>
      <c r="B19" s="47"/>
      <c r="C19" s="48"/>
      <c r="D19" s="49"/>
      <c r="E19" s="14"/>
      <c r="F19" s="16"/>
      <c r="G19" s="16"/>
      <c r="H19" s="16">
        <f t="shared" si="0"/>
        <v>0</v>
      </c>
      <c r="I19" s="1"/>
      <c r="J19" s="13"/>
      <c r="K19" s="47"/>
      <c r="L19" s="48"/>
      <c r="M19" s="49"/>
      <c r="N19" s="14"/>
      <c r="O19" s="16"/>
      <c r="P19" s="16"/>
      <c r="Q19" s="16">
        <f t="shared" si="1"/>
        <v>0</v>
      </c>
      <c r="R19" s="1"/>
    </row>
    <row r="20" spans="1:18">
      <c r="A20" s="13"/>
      <c r="B20" s="47"/>
      <c r="C20" s="48"/>
      <c r="D20" s="49"/>
      <c r="E20" s="14"/>
      <c r="F20" s="16"/>
      <c r="G20" s="16"/>
      <c r="H20" s="16">
        <f t="shared" si="0"/>
        <v>0</v>
      </c>
      <c r="I20" s="1"/>
      <c r="J20" s="13"/>
      <c r="K20" s="47"/>
      <c r="L20" s="48"/>
      <c r="M20" s="49"/>
      <c r="N20" s="14"/>
      <c r="O20" s="16"/>
      <c r="P20" s="16"/>
      <c r="Q20" s="16">
        <f t="shared" si="1"/>
        <v>0</v>
      </c>
      <c r="R20" s="1"/>
    </row>
    <row r="21" spans="1:18">
      <c r="A21" s="13"/>
      <c r="B21" s="47"/>
      <c r="C21" s="48"/>
      <c r="D21" s="49"/>
      <c r="E21" s="14"/>
      <c r="F21" s="16"/>
      <c r="G21" s="16"/>
      <c r="H21" s="16">
        <f t="shared" si="0"/>
        <v>0</v>
      </c>
      <c r="I21" s="1"/>
      <c r="J21" s="13"/>
      <c r="K21" s="47"/>
      <c r="L21" s="48"/>
      <c r="M21" s="49"/>
      <c r="N21" s="14"/>
      <c r="O21" s="16"/>
      <c r="P21" s="16"/>
      <c r="Q21" s="16">
        <f t="shared" si="1"/>
        <v>0</v>
      </c>
      <c r="R21" s="1"/>
    </row>
    <row r="22" spans="1:18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>
      <c r="A23" s="1"/>
      <c r="B23" s="1"/>
      <c r="C23" s="1"/>
      <c r="D23" s="1"/>
      <c r="E23" s="3" t="s">
        <v>23</v>
      </c>
      <c r="F23" s="1"/>
      <c r="G23" s="1"/>
      <c r="H23" s="1"/>
      <c r="I23" s="32">
        <f>SUM(H11:H21)</f>
        <v>650</v>
      </c>
      <c r="J23" s="1"/>
      <c r="K23" s="1"/>
      <c r="L23" s="1"/>
      <c r="M23" s="1"/>
      <c r="N23" s="3" t="s">
        <v>23</v>
      </c>
      <c r="O23" s="1"/>
      <c r="P23" s="1"/>
      <c r="Q23" s="1"/>
      <c r="R23" s="32">
        <f>SUM(Q11:Q21)</f>
        <v>0</v>
      </c>
    </row>
    <row r="24" spans="1:18">
      <c r="A24" s="3"/>
      <c r="B24" s="3"/>
      <c r="C24" s="1"/>
      <c r="D24" s="1"/>
      <c r="E24" s="1"/>
      <c r="F24" s="1"/>
      <c r="G24" s="1"/>
      <c r="H24" s="1"/>
      <c r="I24" s="1"/>
      <c r="J24" s="3"/>
      <c r="K24" s="3"/>
      <c r="L24" s="1"/>
      <c r="M24" s="1"/>
      <c r="N24" s="1"/>
      <c r="O24" s="1"/>
      <c r="P24" s="1"/>
      <c r="Q24" s="1"/>
      <c r="R24" s="1"/>
    </row>
    <row r="25" spans="1:18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>
      <c r="A26" s="3" t="s">
        <v>24</v>
      </c>
      <c r="B26" s="3"/>
      <c r="C26" s="1"/>
      <c r="D26" s="1"/>
      <c r="E26" s="1"/>
      <c r="F26" s="1"/>
      <c r="G26" s="1"/>
      <c r="H26" s="1"/>
      <c r="I26" s="1"/>
      <c r="J26" s="3" t="s">
        <v>24</v>
      </c>
      <c r="K26" s="3"/>
      <c r="L26" s="1"/>
      <c r="M26" s="1"/>
      <c r="N26" s="1"/>
      <c r="O26" s="1"/>
      <c r="P26" s="1"/>
      <c r="Q26" s="1"/>
      <c r="R26" s="1"/>
    </row>
    <row r="27" spans="1:18" ht="16" thickBo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ht="16" thickBot="1">
      <c r="A28" s="26" t="s">
        <v>10</v>
      </c>
      <c r="B28" s="113" t="s">
        <v>11</v>
      </c>
      <c r="C28" s="114"/>
      <c r="D28" s="115"/>
      <c r="E28" s="113" t="s">
        <v>25</v>
      </c>
      <c r="F28" s="115"/>
      <c r="G28" s="26" t="s">
        <v>26</v>
      </c>
      <c r="H28" s="26" t="s">
        <v>15</v>
      </c>
      <c r="I28" s="1"/>
      <c r="J28" s="26" t="s">
        <v>10</v>
      </c>
      <c r="K28" s="113" t="s">
        <v>11</v>
      </c>
      <c r="L28" s="114"/>
      <c r="M28" s="115"/>
      <c r="N28" s="113" t="s">
        <v>25</v>
      </c>
      <c r="O28" s="115"/>
      <c r="P28" s="26" t="s">
        <v>26</v>
      </c>
      <c r="Q28" s="26" t="s">
        <v>15</v>
      </c>
      <c r="R28" s="1"/>
    </row>
    <row r="29" spans="1:18">
      <c r="A29" s="5"/>
      <c r="B29" s="33" t="s">
        <v>28</v>
      </c>
      <c r="C29" s="18"/>
      <c r="D29" s="19"/>
      <c r="E29" s="20">
        <v>90000</v>
      </c>
      <c r="F29" s="21"/>
      <c r="G29" s="11">
        <v>95</v>
      </c>
      <c r="H29" s="11">
        <f>ROUND(E29/G29,0)</f>
        <v>947</v>
      </c>
      <c r="I29" s="1"/>
      <c r="J29" s="5"/>
      <c r="K29" s="35"/>
      <c r="L29" s="18"/>
      <c r="M29" s="19"/>
      <c r="N29" s="20"/>
      <c r="O29" s="21"/>
      <c r="P29" s="11">
        <v>2</v>
      </c>
      <c r="Q29" s="11">
        <f>ROUND(N29/P29,0)</f>
        <v>0</v>
      </c>
      <c r="R29" s="1"/>
    </row>
    <row r="30" spans="1:18">
      <c r="A30" s="13"/>
      <c r="B30" s="50"/>
      <c r="C30" s="51"/>
      <c r="D30" s="23"/>
      <c r="E30" s="24"/>
      <c r="F30" s="25"/>
      <c r="G30" s="16">
        <v>1</v>
      </c>
      <c r="H30" s="16">
        <f>ROUND(E30/G30,0)</f>
        <v>0</v>
      </c>
      <c r="I30" s="1"/>
      <c r="J30" s="46" t="s">
        <v>45</v>
      </c>
      <c r="K30" s="47" t="s">
        <v>27</v>
      </c>
      <c r="L30" s="51"/>
      <c r="M30" s="23"/>
      <c r="N30" s="24">
        <v>7500</v>
      </c>
      <c r="O30" s="25"/>
      <c r="P30" s="16">
        <v>2</v>
      </c>
      <c r="Q30" s="16">
        <f>ROUND(N30/P30,0)</f>
        <v>3750</v>
      </c>
      <c r="R30" s="1"/>
    </row>
    <row r="31" spans="1:18">
      <c r="A31" s="13"/>
      <c r="B31" s="50"/>
      <c r="C31" s="51"/>
      <c r="D31" s="23"/>
      <c r="E31" s="24"/>
      <c r="F31" s="25"/>
      <c r="G31" s="16">
        <v>1</v>
      </c>
      <c r="H31" s="16">
        <f>ROUND(E31/G31,0)</f>
        <v>0</v>
      </c>
      <c r="I31" s="1"/>
      <c r="J31" s="13"/>
      <c r="K31" s="50"/>
      <c r="L31" s="51"/>
      <c r="M31" s="23"/>
      <c r="N31" s="24"/>
      <c r="O31" s="25"/>
      <c r="P31" s="16">
        <v>1</v>
      </c>
      <c r="Q31" s="16">
        <f>ROUND(N31/P31,0)</f>
        <v>0</v>
      </c>
      <c r="R31" s="1"/>
    </row>
    <row r="32" spans="1:18">
      <c r="A32" s="13"/>
      <c r="B32" s="50"/>
      <c r="C32" s="51"/>
      <c r="D32" s="23"/>
      <c r="E32" s="24"/>
      <c r="F32" s="25"/>
      <c r="G32" s="16">
        <v>1</v>
      </c>
      <c r="H32" s="16">
        <f>ROUND(E32/G32,0)</f>
        <v>0</v>
      </c>
      <c r="I32" s="1"/>
      <c r="J32" s="13"/>
      <c r="K32" s="50"/>
      <c r="L32" s="51"/>
      <c r="M32" s="23"/>
      <c r="N32" s="24"/>
      <c r="O32" s="25"/>
      <c r="P32" s="16">
        <v>1</v>
      </c>
      <c r="Q32" s="16">
        <f>ROUND(N32/P32,0)</f>
        <v>0</v>
      </c>
      <c r="R32" s="1"/>
    </row>
    <row r="33" spans="1:18">
      <c r="A33" s="13"/>
      <c r="B33" s="50"/>
      <c r="C33" s="51"/>
      <c r="D33" s="23"/>
      <c r="E33" s="24"/>
      <c r="F33" s="25"/>
      <c r="G33" s="16">
        <v>1</v>
      </c>
      <c r="H33" s="16">
        <f>ROUND(E33/G33,0)</f>
        <v>0</v>
      </c>
      <c r="I33" s="1"/>
      <c r="J33" s="13"/>
      <c r="K33" s="50"/>
      <c r="L33" s="51"/>
      <c r="M33" s="23"/>
      <c r="N33" s="24"/>
      <c r="O33" s="25"/>
      <c r="P33" s="16">
        <v>1</v>
      </c>
      <c r="Q33" s="16">
        <f>ROUND(N33/P33,0)</f>
        <v>0</v>
      </c>
      <c r="R33" s="1"/>
    </row>
    <row r="34" spans="1:18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>
      <c r="A35" s="1"/>
      <c r="B35" s="1"/>
      <c r="C35" s="1"/>
      <c r="D35" s="1"/>
      <c r="E35" s="3" t="s">
        <v>29</v>
      </c>
      <c r="F35" s="1"/>
      <c r="G35" s="1"/>
      <c r="H35" s="1"/>
      <c r="I35" s="32">
        <f>SUM(H29:H33)</f>
        <v>947</v>
      </c>
      <c r="J35" s="1"/>
      <c r="K35" s="1"/>
      <c r="L35" s="1"/>
      <c r="M35" s="1"/>
      <c r="N35" s="3" t="s">
        <v>29</v>
      </c>
      <c r="O35" s="1"/>
      <c r="P35" s="1"/>
      <c r="Q35" s="1"/>
      <c r="R35" s="32">
        <f>SUM(Q29:Q33)</f>
        <v>3750</v>
      </c>
    </row>
    <row r="36" spans="1:18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>
      <c r="A38" s="3" t="s">
        <v>30</v>
      </c>
      <c r="B38" s="3"/>
      <c r="C38" s="1"/>
      <c r="D38" s="1"/>
      <c r="E38" s="1"/>
      <c r="F38" s="1"/>
      <c r="G38" s="1"/>
      <c r="H38" s="1"/>
      <c r="I38" s="1"/>
      <c r="J38" s="3" t="s">
        <v>30</v>
      </c>
      <c r="K38" s="3"/>
      <c r="L38" s="1"/>
      <c r="M38" s="1"/>
      <c r="N38" s="1"/>
      <c r="O38" s="1"/>
      <c r="P38" s="1"/>
      <c r="Q38" s="1"/>
      <c r="R38" s="1"/>
    </row>
    <row r="39" spans="1:18" ht="16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ht="16" thickBot="1">
      <c r="A40" s="26" t="s">
        <v>10</v>
      </c>
      <c r="B40" s="26" t="s">
        <v>11</v>
      </c>
      <c r="C40" s="26" t="s">
        <v>12</v>
      </c>
      <c r="D40" s="26" t="s">
        <v>31</v>
      </c>
      <c r="E40" s="26" t="s">
        <v>32</v>
      </c>
      <c r="F40" s="26" t="s">
        <v>33</v>
      </c>
      <c r="G40" s="26" t="s">
        <v>34</v>
      </c>
      <c r="H40" s="26" t="s">
        <v>15</v>
      </c>
      <c r="I40" s="1"/>
      <c r="J40" s="26" t="s">
        <v>10</v>
      </c>
      <c r="K40" s="26" t="s">
        <v>11</v>
      </c>
      <c r="L40" s="26" t="s">
        <v>12</v>
      </c>
      <c r="M40" s="26" t="s">
        <v>31</v>
      </c>
      <c r="N40" s="26" t="s">
        <v>32</v>
      </c>
      <c r="O40" s="26" t="s">
        <v>33</v>
      </c>
      <c r="P40" s="26" t="s">
        <v>34</v>
      </c>
      <c r="Q40" s="26" t="s">
        <v>15</v>
      </c>
      <c r="R40" s="1"/>
    </row>
    <row r="41" spans="1:18">
      <c r="A41" s="5"/>
      <c r="B41" s="5" t="s">
        <v>36</v>
      </c>
      <c r="C41" s="5" t="s">
        <v>37</v>
      </c>
      <c r="D41" s="11">
        <v>66000</v>
      </c>
      <c r="E41" s="11">
        <v>185</v>
      </c>
      <c r="F41" s="12">
        <f>ROUND(D41*(+E41)/100,0)</f>
        <v>122100</v>
      </c>
      <c r="G41" s="11">
        <v>95</v>
      </c>
      <c r="H41" s="11">
        <f>ROUND(F41/G41,0)</f>
        <v>1285</v>
      </c>
      <c r="I41" s="1"/>
      <c r="J41" s="5"/>
      <c r="K41" s="5"/>
      <c r="L41" s="5" t="s">
        <v>37</v>
      </c>
      <c r="M41" s="11">
        <v>0</v>
      </c>
      <c r="N41" s="11">
        <v>185</v>
      </c>
      <c r="O41" s="12">
        <f>ROUND(M41*(+N41)/100,0)</f>
        <v>0</v>
      </c>
      <c r="P41" s="11">
        <v>2</v>
      </c>
      <c r="Q41" s="11">
        <f>ROUND(O41/P41,0)</f>
        <v>0</v>
      </c>
      <c r="R41" s="1"/>
    </row>
    <row r="42" spans="1:18">
      <c r="A42" s="13">
        <v>2</v>
      </c>
      <c r="B42" s="13" t="s">
        <v>38</v>
      </c>
      <c r="C42" s="16">
        <v>44000</v>
      </c>
      <c r="D42" s="16">
        <f>A42*C42</f>
        <v>88000</v>
      </c>
      <c r="E42" s="16">
        <v>185</v>
      </c>
      <c r="F42" s="16">
        <f>ROUND(D42*(+E42)/100,0)</f>
        <v>162800</v>
      </c>
      <c r="G42" s="16">
        <v>95</v>
      </c>
      <c r="H42" s="16">
        <f>ROUND(F42/G42,0)</f>
        <v>1714</v>
      </c>
      <c r="I42" s="1"/>
      <c r="J42" s="13"/>
      <c r="K42" s="13" t="s">
        <v>48</v>
      </c>
      <c r="L42" s="13" t="s">
        <v>37</v>
      </c>
      <c r="M42" s="16">
        <v>44000</v>
      </c>
      <c r="N42" s="16">
        <v>185</v>
      </c>
      <c r="O42" s="16">
        <f>ROUND(M42*(+N42)/100,0)</f>
        <v>81400</v>
      </c>
      <c r="P42" s="16">
        <v>2</v>
      </c>
      <c r="Q42" s="16">
        <f>ROUND(O42/P42,0)</f>
        <v>40700</v>
      </c>
      <c r="R42" s="1"/>
    </row>
    <row r="43" spans="1:18">
      <c r="A43" s="13">
        <v>0.2</v>
      </c>
      <c r="B43" s="13" t="s">
        <v>39</v>
      </c>
      <c r="C43" s="16">
        <v>88000</v>
      </c>
      <c r="D43" s="16">
        <f>A43*C43</f>
        <v>17600</v>
      </c>
      <c r="E43" s="16">
        <v>185</v>
      </c>
      <c r="F43" s="16">
        <f>ROUND(D43*(+E43)/100,0)</f>
        <v>32560</v>
      </c>
      <c r="G43" s="16">
        <v>95</v>
      </c>
      <c r="H43" s="16">
        <f>ROUND(F43/G43,0)</f>
        <v>343</v>
      </c>
      <c r="I43" s="1"/>
      <c r="J43" s="13">
        <v>0.05</v>
      </c>
      <c r="K43" s="13" t="s">
        <v>39</v>
      </c>
      <c r="L43" s="16">
        <v>88000</v>
      </c>
      <c r="M43" s="16">
        <f>J43*L43</f>
        <v>4400</v>
      </c>
      <c r="N43" s="16">
        <v>185</v>
      </c>
      <c r="O43" s="16">
        <f>ROUND(M43*(+N43)/100,0)</f>
        <v>8140</v>
      </c>
      <c r="P43" s="16">
        <v>2</v>
      </c>
      <c r="Q43" s="16">
        <f>ROUND(O43/P43,0)</f>
        <v>4070</v>
      </c>
      <c r="R43" s="1"/>
    </row>
    <row r="44" spans="1:18">
      <c r="A44" s="13"/>
      <c r="B44" s="13"/>
      <c r="C44" s="13"/>
      <c r="D44" s="16"/>
      <c r="E44" s="16">
        <v>185</v>
      </c>
      <c r="F44" s="16">
        <f>ROUND(D44*(+E44)/100,0)</f>
        <v>0</v>
      </c>
      <c r="G44" s="16">
        <v>1</v>
      </c>
      <c r="H44" s="16">
        <f>ROUND(F44/G44,0)</f>
        <v>0</v>
      </c>
      <c r="I44" s="1"/>
      <c r="J44" s="13"/>
      <c r="K44" s="13"/>
      <c r="L44" s="13"/>
      <c r="M44" s="16"/>
      <c r="N44" s="16">
        <v>185</v>
      </c>
      <c r="O44" s="16">
        <f>ROUND(M44*(+N44)/100,0)</f>
        <v>0</v>
      </c>
      <c r="P44" s="16">
        <v>1</v>
      </c>
      <c r="Q44" s="16">
        <f>ROUND(O44/P44,0)</f>
        <v>0</v>
      </c>
      <c r="R44" s="1"/>
    </row>
    <row r="45" spans="1:18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>
      <c r="A46" s="1"/>
      <c r="B46" s="1"/>
      <c r="C46" s="1"/>
      <c r="D46" s="1"/>
      <c r="E46" s="3" t="s">
        <v>40</v>
      </c>
      <c r="F46" s="1"/>
      <c r="G46" s="1"/>
      <c r="H46" s="1"/>
      <c r="I46" s="32">
        <f>SUM(H41:H44)</f>
        <v>3342</v>
      </c>
      <c r="J46" s="1"/>
      <c r="K46" s="1"/>
      <c r="L46" s="1"/>
      <c r="M46" s="1"/>
      <c r="N46" s="3" t="s">
        <v>40</v>
      </c>
      <c r="O46" s="1"/>
      <c r="P46" s="1"/>
      <c r="Q46" s="1"/>
      <c r="R46" s="32">
        <f>SUM(Q41:Q44)</f>
        <v>44770</v>
      </c>
    </row>
    <row r="47" spans="1:18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>
      <c r="A48" s="1"/>
      <c r="B48" s="1"/>
      <c r="C48" s="1"/>
      <c r="D48" s="1"/>
      <c r="E48" s="1"/>
      <c r="F48" s="1"/>
      <c r="G48" s="29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>
      <c r="A49" s="1"/>
      <c r="B49" s="1"/>
      <c r="C49" s="1"/>
      <c r="D49" s="1"/>
      <c r="E49" s="1"/>
      <c r="F49" s="1"/>
      <c r="G49" s="29" t="s">
        <v>41</v>
      </c>
      <c r="H49" s="1"/>
      <c r="I49" s="32">
        <f>I23+I35+I46</f>
        <v>4939</v>
      </c>
      <c r="J49" s="1"/>
      <c r="K49" s="1"/>
      <c r="L49" s="1"/>
      <c r="M49" s="1"/>
      <c r="N49" s="1"/>
      <c r="O49" s="1"/>
      <c r="P49" s="29" t="s">
        <v>41</v>
      </c>
      <c r="Q49" s="1"/>
      <c r="R49" s="32">
        <f>R23+R35+R46</f>
        <v>48520</v>
      </c>
    </row>
    <row r="52" spans="1:18" ht="16">
      <c r="A52" s="112" t="s">
        <v>0</v>
      </c>
      <c r="B52" s="112"/>
      <c r="C52" s="112"/>
      <c r="D52" s="112"/>
      <c r="E52" s="112"/>
      <c r="F52" s="112"/>
      <c r="G52" s="112"/>
      <c r="H52" s="112"/>
      <c r="I52" s="112"/>
      <c r="J52" s="112" t="s">
        <v>0</v>
      </c>
      <c r="K52" s="112"/>
      <c r="L52" s="112"/>
      <c r="M52" s="112"/>
      <c r="N52" s="112"/>
      <c r="O52" s="112"/>
      <c r="P52" s="112"/>
      <c r="Q52" s="112"/>
      <c r="R52" s="112"/>
    </row>
    <row r="53" spans="1:18">
      <c r="A53" s="1" t="s">
        <v>1</v>
      </c>
      <c r="B53" s="1"/>
      <c r="C53" s="1"/>
      <c r="D53" s="1"/>
      <c r="E53" s="1"/>
      <c r="F53" s="1"/>
      <c r="G53" s="1"/>
      <c r="H53" s="1"/>
      <c r="I53" s="1"/>
      <c r="J53" s="1" t="s">
        <v>1</v>
      </c>
      <c r="K53" s="1"/>
      <c r="L53" s="1"/>
      <c r="M53" s="1"/>
      <c r="N53" s="1"/>
      <c r="O53" s="1"/>
      <c r="P53" s="1"/>
      <c r="Q53" s="1"/>
      <c r="R53" s="1"/>
    </row>
    <row r="54" spans="1:18">
      <c r="A54" s="1" t="s">
        <v>2</v>
      </c>
      <c r="B54" s="1" t="s">
        <v>103</v>
      </c>
      <c r="C54" s="1"/>
      <c r="D54" s="1"/>
      <c r="E54" s="1"/>
      <c r="F54" s="1"/>
      <c r="G54" s="1"/>
      <c r="H54" s="1"/>
      <c r="I54" s="1"/>
      <c r="J54" s="1" t="s">
        <v>4</v>
      </c>
      <c r="K54" s="1" t="s">
        <v>174</v>
      </c>
      <c r="L54" s="1"/>
      <c r="M54" s="1"/>
      <c r="N54" s="1"/>
      <c r="O54" s="1"/>
      <c r="P54" s="1"/>
      <c r="Q54" s="1"/>
      <c r="R54" s="1"/>
    </row>
    <row r="55" spans="1:18">
      <c r="A55" s="1" t="s">
        <v>5</v>
      </c>
      <c r="B55" s="1" t="s">
        <v>42</v>
      </c>
      <c r="C55" s="2"/>
      <c r="D55" s="1" t="s">
        <v>7</v>
      </c>
      <c r="E55" s="1"/>
      <c r="F55" s="1"/>
      <c r="G55" s="1"/>
      <c r="H55" s="1"/>
      <c r="I55" s="1"/>
      <c r="J55" s="1" t="s">
        <v>5</v>
      </c>
      <c r="K55" s="1" t="s">
        <v>42</v>
      </c>
      <c r="L55" s="2"/>
      <c r="M55" s="1" t="s">
        <v>7</v>
      </c>
      <c r="N55" s="1"/>
      <c r="O55" s="1"/>
      <c r="P55" s="1"/>
      <c r="Q55" s="1"/>
      <c r="R55" s="1"/>
    </row>
    <row r="56" spans="1:18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>
      <c r="A57" s="3" t="s">
        <v>9</v>
      </c>
      <c r="B57" s="3"/>
      <c r="C57" s="1"/>
      <c r="D57" s="1"/>
      <c r="E57" s="1"/>
      <c r="F57" s="1"/>
      <c r="G57" s="1"/>
      <c r="H57" s="1"/>
      <c r="I57" s="1"/>
      <c r="J57" s="3" t="s">
        <v>9</v>
      </c>
      <c r="K57" s="3"/>
      <c r="L57" s="1"/>
      <c r="M57" s="1"/>
      <c r="N57" s="1"/>
      <c r="O57" s="1"/>
      <c r="P57" s="1"/>
      <c r="Q57" s="1"/>
      <c r="R57" s="1"/>
    </row>
    <row r="58" spans="1:18" ht="16" thickBo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ht="16" thickBot="1">
      <c r="A59" s="26" t="s">
        <v>10</v>
      </c>
      <c r="B59" s="113" t="s">
        <v>11</v>
      </c>
      <c r="C59" s="114"/>
      <c r="D59" s="115"/>
      <c r="E59" s="26" t="s">
        <v>12</v>
      </c>
      <c r="F59" s="26" t="s">
        <v>13</v>
      </c>
      <c r="G59" s="26" t="s">
        <v>14</v>
      </c>
      <c r="H59" s="26" t="s">
        <v>15</v>
      </c>
      <c r="I59" s="1"/>
      <c r="J59" s="26" t="s">
        <v>10</v>
      </c>
      <c r="K59" s="113" t="s">
        <v>11</v>
      </c>
      <c r="L59" s="114"/>
      <c r="M59" s="115"/>
      <c r="N59" s="26" t="s">
        <v>12</v>
      </c>
      <c r="O59" s="26" t="s">
        <v>13</v>
      </c>
      <c r="P59" s="26" t="s">
        <v>14</v>
      </c>
      <c r="Q59" s="26" t="s">
        <v>15</v>
      </c>
      <c r="R59" s="1"/>
    </row>
    <row r="60" spans="1:18">
      <c r="A60" s="5"/>
      <c r="B60" s="6" t="s">
        <v>105</v>
      </c>
      <c r="C60" s="7"/>
      <c r="D60" s="8"/>
      <c r="E60" s="9" t="s">
        <v>42</v>
      </c>
      <c r="F60" s="52">
        <v>1.3</v>
      </c>
      <c r="G60" s="11">
        <v>40000</v>
      </c>
      <c r="H60" s="11">
        <f>ROUND(F60*G60,0)</f>
        <v>52000</v>
      </c>
      <c r="I60" s="1"/>
      <c r="J60" s="5"/>
      <c r="K60" s="6" t="s">
        <v>175</v>
      </c>
      <c r="L60" s="7"/>
      <c r="M60" s="8"/>
      <c r="N60" s="9" t="s">
        <v>42</v>
      </c>
      <c r="O60" s="43">
        <v>1.1000000000000001</v>
      </c>
      <c r="P60" s="11">
        <v>564594</v>
      </c>
      <c r="Q60" s="11">
        <f>ROUND(O60*P60,0)</f>
        <v>621053</v>
      </c>
      <c r="R60" s="1"/>
    </row>
    <row r="61" spans="1:18">
      <c r="A61" s="13"/>
      <c r="B61" s="47" t="s">
        <v>71</v>
      </c>
      <c r="C61" s="48"/>
      <c r="D61" s="49"/>
      <c r="E61" s="14" t="s">
        <v>106</v>
      </c>
      <c r="F61" s="15">
        <v>80</v>
      </c>
      <c r="G61" s="16">
        <v>20</v>
      </c>
      <c r="H61" s="16">
        <f t="shared" ref="H61:H70" si="2">ROUND(F61*G61,0)</f>
        <v>1600</v>
      </c>
      <c r="I61" s="1"/>
      <c r="J61" s="13"/>
      <c r="K61" s="47"/>
      <c r="L61" s="48"/>
      <c r="M61" s="49"/>
      <c r="N61" s="14"/>
      <c r="O61" s="16"/>
      <c r="P61" s="16"/>
      <c r="Q61" s="16">
        <f t="shared" ref="Q61:Q70" si="3">ROUND(O61*P61,0)</f>
        <v>0</v>
      </c>
      <c r="R61" s="1"/>
    </row>
    <row r="62" spans="1:18">
      <c r="A62" s="13"/>
      <c r="B62" s="47"/>
      <c r="C62" s="48"/>
      <c r="D62" s="49"/>
      <c r="E62" s="14"/>
      <c r="F62" s="15"/>
      <c r="G62" s="16">
        <v>0</v>
      </c>
      <c r="H62" s="16">
        <f t="shared" si="2"/>
        <v>0</v>
      </c>
      <c r="I62" s="1"/>
      <c r="J62" s="13"/>
      <c r="K62" s="47"/>
      <c r="L62" s="48"/>
      <c r="M62" s="49"/>
      <c r="N62" s="14"/>
      <c r="O62" s="16"/>
      <c r="P62" s="16"/>
      <c r="Q62" s="16">
        <f t="shared" si="3"/>
        <v>0</v>
      </c>
      <c r="R62" s="1"/>
    </row>
    <row r="63" spans="1:18">
      <c r="A63" s="13"/>
      <c r="B63" s="47"/>
      <c r="C63" s="48"/>
      <c r="D63" s="49"/>
      <c r="E63" s="14"/>
      <c r="F63" s="16"/>
      <c r="G63" s="16">
        <v>0</v>
      </c>
      <c r="H63" s="16">
        <f t="shared" si="2"/>
        <v>0</v>
      </c>
      <c r="I63" s="1"/>
      <c r="J63" s="13"/>
      <c r="K63" s="47"/>
      <c r="L63" s="48"/>
      <c r="M63" s="49"/>
      <c r="N63" s="14"/>
      <c r="O63" s="16"/>
      <c r="P63" s="16"/>
      <c r="Q63" s="16">
        <f t="shared" si="3"/>
        <v>0</v>
      </c>
      <c r="R63" s="1"/>
    </row>
    <row r="64" spans="1:18">
      <c r="A64" s="13"/>
      <c r="B64" s="47"/>
      <c r="C64" s="48"/>
      <c r="D64" s="49"/>
      <c r="E64" s="14"/>
      <c r="F64" s="16"/>
      <c r="G64" s="16"/>
      <c r="H64" s="16">
        <f t="shared" si="2"/>
        <v>0</v>
      </c>
      <c r="I64" s="1"/>
      <c r="J64" s="13"/>
      <c r="K64" s="47"/>
      <c r="L64" s="48"/>
      <c r="M64" s="49"/>
      <c r="N64" s="14"/>
      <c r="O64" s="16"/>
      <c r="P64" s="32"/>
      <c r="Q64" s="16">
        <f t="shared" si="3"/>
        <v>0</v>
      </c>
      <c r="R64" s="1"/>
    </row>
    <row r="65" spans="1:18">
      <c r="A65" s="13"/>
      <c r="B65" s="47"/>
      <c r="C65" s="48"/>
      <c r="D65" s="49"/>
      <c r="E65" s="14"/>
      <c r="F65" s="16"/>
      <c r="G65" s="16"/>
      <c r="H65" s="16">
        <f t="shared" si="2"/>
        <v>0</v>
      </c>
      <c r="I65" s="1"/>
      <c r="J65" s="13"/>
      <c r="K65" s="47"/>
      <c r="L65" s="48"/>
      <c r="M65" s="49"/>
      <c r="N65" s="14"/>
      <c r="O65" s="16"/>
      <c r="P65" s="16"/>
      <c r="Q65" s="16">
        <f t="shared" si="3"/>
        <v>0</v>
      </c>
      <c r="R65" s="1"/>
    </row>
    <row r="66" spans="1:18">
      <c r="A66" s="13"/>
      <c r="B66" s="47"/>
      <c r="C66" s="48"/>
      <c r="D66" s="49"/>
      <c r="E66" s="14"/>
      <c r="F66" s="16"/>
      <c r="G66" s="16"/>
      <c r="H66" s="16">
        <f t="shared" si="2"/>
        <v>0</v>
      </c>
      <c r="I66" s="1"/>
      <c r="J66" s="13"/>
      <c r="K66" s="47"/>
      <c r="L66" s="48"/>
      <c r="M66" s="49"/>
      <c r="N66" s="14"/>
      <c r="O66" s="16"/>
      <c r="P66" s="16"/>
      <c r="Q66" s="16">
        <f t="shared" si="3"/>
        <v>0</v>
      </c>
      <c r="R66" s="1"/>
    </row>
    <row r="67" spans="1:18">
      <c r="A67" s="13"/>
      <c r="B67" s="47"/>
      <c r="C67" s="48"/>
      <c r="D67" s="49"/>
      <c r="E67" s="14"/>
      <c r="F67" s="16"/>
      <c r="G67" s="16"/>
      <c r="H67" s="16">
        <f t="shared" si="2"/>
        <v>0</v>
      </c>
      <c r="I67" s="1"/>
      <c r="J67" s="13"/>
      <c r="K67" s="47"/>
      <c r="L67" s="48"/>
      <c r="M67" s="49"/>
      <c r="N67" s="14"/>
      <c r="O67" s="16"/>
      <c r="P67" s="16"/>
      <c r="Q67" s="16">
        <f t="shared" si="3"/>
        <v>0</v>
      </c>
      <c r="R67" s="1"/>
    </row>
    <row r="68" spans="1:18">
      <c r="A68" s="13"/>
      <c r="B68" s="47"/>
      <c r="C68" s="48"/>
      <c r="D68" s="49"/>
      <c r="E68" s="14"/>
      <c r="F68" s="16"/>
      <c r="G68" s="16"/>
      <c r="H68" s="16">
        <f t="shared" si="2"/>
        <v>0</v>
      </c>
      <c r="I68" s="1"/>
      <c r="J68" s="13"/>
      <c r="K68" s="47"/>
      <c r="L68" s="48"/>
      <c r="M68" s="49"/>
      <c r="N68" s="14"/>
      <c r="O68" s="16"/>
      <c r="P68" s="16"/>
      <c r="Q68" s="16">
        <f t="shared" si="3"/>
        <v>0</v>
      </c>
      <c r="R68" s="1"/>
    </row>
    <row r="69" spans="1:18">
      <c r="A69" s="13"/>
      <c r="B69" s="47"/>
      <c r="C69" s="48"/>
      <c r="D69" s="49"/>
      <c r="E69" s="14"/>
      <c r="F69" s="16"/>
      <c r="G69" s="16"/>
      <c r="H69" s="16">
        <f t="shared" si="2"/>
        <v>0</v>
      </c>
      <c r="I69" s="1"/>
      <c r="J69" s="13"/>
      <c r="K69" s="47"/>
      <c r="L69" s="48"/>
      <c r="M69" s="49"/>
      <c r="N69" s="14"/>
      <c r="O69" s="16"/>
      <c r="P69" s="16"/>
      <c r="Q69" s="16">
        <f t="shared" si="3"/>
        <v>0</v>
      </c>
      <c r="R69" s="1"/>
    </row>
    <row r="70" spans="1:18">
      <c r="A70" s="13"/>
      <c r="B70" s="47"/>
      <c r="C70" s="48"/>
      <c r="D70" s="49"/>
      <c r="E70" s="14"/>
      <c r="F70" s="16"/>
      <c r="G70" s="16"/>
      <c r="H70" s="16">
        <f t="shared" si="2"/>
        <v>0</v>
      </c>
      <c r="I70" s="1"/>
      <c r="J70" s="13"/>
      <c r="K70" s="47"/>
      <c r="L70" s="48"/>
      <c r="M70" s="49"/>
      <c r="N70" s="14"/>
      <c r="O70" s="16"/>
      <c r="P70" s="16"/>
      <c r="Q70" s="16">
        <f t="shared" si="3"/>
        <v>0</v>
      </c>
      <c r="R70" s="1"/>
    </row>
    <row r="71" spans="1:18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>
      <c r="A72" s="1"/>
      <c r="B72" s="1"/>
      <c r="C72" s="1"/>
      <c r="D72" s="1"/>
      <c r="E72" s="3" t="s">
        <v>23</v>
      </c>
      <c r="F72" s="1"/>
      <c r="G72" s="1"/>
      <c r="H72" s="1"/>
      <c r="I72" s="32">
        <f>SUM(H60:H70)</f>
        <v>53600</v>
      </c>
      <c r="J72" s="1"/>
      <c r="K72" s="1"/>
      <c r="L72" s="1"/>
      <c r="M72" s="1"/>
      <c r="N72" s="3" t="s">
        <v>23</v>
      </c>
      <c r="O72" s="1"/>
      <c r="P72" s="1"/>
      <c r="Q72" s="1"/>
      <c r="R72" s="32">
        <f>SUM(Q60:Q70)</f>
        <v>621053</v>
      </c>
    </row>
    <row r="73" spans="1:18">
      <c r="A73" s="3"/>
      <c r="B73" s="3"/>
      <c r="C73" s="1"/>
      <c r="D73" s="1"/>
      <c r="E73" s="1"/>
      <c r="F73" s="1"/>
      <c r="G73" s="1"/>
      <c r="H73" s="1"/>
      <c r="I73" s="1"/>
      <c r="J73" s="3"/>
      <c r="K73" s="3"/>
      <c r="L73" s="1"/>
      <c r="M73" s="1"/>
      <c r="N73" s="1"/>
      <c r="O73" s="1"/>
      <c r="P73" s="1"/>
      <c r="Q73" s="1"/>
      <c r="R73" s="1"/>
    </row>
    <row r="74" spans="1:18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>
      <c r="A75" s="3" t="s">
        <v>24</v>
      </c>
      <c r="B75" s="3"/>
      <c r="C75" s="1"/>
      <c r="D75" s="1"/>
      <c r="E75" s="1"/>
      <c r="F75" s="1"/>
      <c r="G75" s="1"/>
      <c r="H75" s="1"/>
      <c r="I75" s="1"/>
      <c r="J75" s="3" t="s">
        <v>24</v>
      </c>
      <c r="K75" s="3"/>
      <c r="L75" s="1"/>
      <c r="M75" s="1"/>
      <c r="N75" s="1"/>
      <c r="O75" s="1"/>
      <c r="P75" s="1"/>
      <c r="Q75" s="1"/>
      <c r="R75" s="1"/>
    </row>
    <row r="76" spans="1:18" ht="16" thickBo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ht="16" thickBot="1">
      <c r="A77" s="26" t="s">
        <v>10</v>
      </c>
      <c r="B77" s="113" t="s">
        <v>11</v>
      </c>
      <c r="C77" s="114"/>
      <c r="D77" s="115"/>
      <c r="E77" s="113" t="s">
        <v>25</v>
      </c>
      <c r="F77" s="115"/>
      <c r="G77" s="26" t="s">
        <v>26</v>
      </c>
      <c r="H77" s="26" t="s">
        <v>15</v>
      </c>
      <c r="I77" s="1"/>
      <c r="J77" s="26" t="s">
        <v>10</v>
      </c>
      <c r="K77" s="113" t="s">
        <v>11</v>
      </c>
      <c r="L77" s="114"/>
      <c r="M77" s="115"/>
      <c r="N77" s="113" t="s">
        <v>25</v>
      </c>
      <c r="O77" s="115"/>
      <c r="P77" s="26" t="s">
        <v>26</v>
      </c>
      <c r="Q77" s="26" t="s">
        <v>15</v>
      </c>
      <c r="R77" s="1"/>
    </row>
    <row r="78" spans="1:18">
      <c r="A78" s="5"/>
      <c r="B78" s="33" t="s">
        <v>107</v>
      </c>
      <c r="C78" s="36"/>
      <c r="D78" s="37"/>
      <c r="E78" s="38">
        <v>80000</v>
      </c>
      <c r="F78" s="39"/>
      <c r="G78" s="11">
        <v>4</v>
      </c>
      <c r="H78" s="11">
        <f>ROUND(E78/G78,0)</f>
        <v>20000</v>
      </c>
      <c r="I78" s="1"/>
      <c r="J78" s="5"/>
      <c r="K78" s="33" t="s">
        <v>27</v>
      </c>
      <c r="L78" s="18"/>
      <c r="M78" s="19"/>
      <c r="N78" s="20">
        <v>20000</v>
      </c>
      <c r="O78" s="21"/>
      <c r="P78" s="10">
        <v>1.5</v>
      </c>
      <c r="Q78" s="11">
        <f>ROUND(N78/P78,0)</f>
        <v>13333</v>
      </c>
      <c r="R78" s="1"/>
    </row>
    <row r="79" spans="1:18">
      <c r="A79" s="13"/>
      <c r="B79" s="47" t="s">
        <v>27</v>
      </c>
      <c r="C79" s="48"/>
      <c r="D79" s="49"/>
      <c r="E79" s="40">
        <v>20000</v>
      </c>
      <c r="F79" s="41"/>
      <c r="G79" s="16">
        <v>4</v>
      </c>
      <c r="H79" s="16">
        <f>ROUND(E79/G79,0)</f>
        <v>5000</v>
      </c>
      <c r="I79" s="1"/>
      <c r="J79" s="13"/>
      <c r="K79" s="47" t="s">
        <v>53</v>
      </c>
      <c r="L79" s="51"/>
      <c r="M79" s="23"/>
      <c r="N79" s="24">
        <v>80000</v>
      </c>
      <c r="O79" s="25"/>
      <c r="P79" s="15">
        <v>1.5</v>
      </c>
      <c r="Q79" s="16">
        <f>ROUND(N79/P79,0)</f>
        <v>53333</v>
      </c>
      <c r="R79" s="1"/>
    </row>
    <row r="80" spans="1:18">
      <c r="A80" s="13"/>
      <c r="B80" s="47"/>
      <c r="C80" s="48"/>
      <c r="D80" s="49"/>
      <c r="E80" s="40"/>
      <c r="F80" s="41"/>
      <c r="G80" s="16">
        <v>1</v>
      </c>
      <c r="H80" s="16">
        <f>ROUND(E80/G80,0)</f>
        <v>0</v>
      </c>
      <c r="I80" s="1"/>
      <c r="J80" s="13"/>
      <c r="K80" s="50"/>
      <c r="L80" s="51"/>
      <c r="M80" s="23"/>
      <c r="N80" s="24"/>
      <c r="O80" s="25"/>
      <c r="P80" s="16">
        <v>1</v>
      </c>
      <c r="Q80" s="16">
        <f>ROUND(N80/P80,0)</f>
        <v>0</v>
      </c>
      <c r="R80" s="1"/>
    </row>
    <row r="81" spans="1:18">
      <c r="A81" s="13"/>
      <c r="B81" s="47"/>
      <c r="C81" s="48"/>
      <c r="D81" s="49"/>
      <c r="E81" s="40"/>
      <c r="F81" s="41"/>
      <c r="G81" s="16">
        <v>1</v>
      </c>
      <c r="H81" s="16">
        <f>ROUND(E81/G81,0)</f>
        <v>0</v>
      </c>
      <c r="I81" s="1"/>
      <c r="J81" s="13"/>
      <c r="K81" s="50"/>
      <c r="L81" s="51"/>
      <c r="M81" s="23"/>
      <c r="N81" s="24"/>
      <c r="O81" s="25"/>
      <c r="P81" s="16">
        <v>1</v>
      </c>
      <c r="Q81" s="16">
        <f>ROUND(N81/P81,0)</f>
        <v>0</v>
      </c>
      <c r="R81" s="1"/>
    </row>
    <row r="82" spans="1:18">
      <c r="A82" s="13"/>
      <c r="B82" s="47"/>
      <c r="C82" s="48"/>
      <c r="D82" s="49"/>
      <c r="E82" s="40"/>
      <c r="F82" s="41"/>
      <c r="G82" s="16">
        <v>1</v>
      </c>
      <c r="H82" s="16">
        <f>ROUND(E82/G82,0)</f>
        <v>0</v>
      </c>
      <c r="I82" s="1"/>
      <c r="J82" s="13"/>
      <c r="K82" s="50"/>
      <c r="L82" s="51"/>
      <c r="M82" s="23"/>
      <c r="N82" s="24"/>
      <c r="O82" s="25"/>
      <c r="P82" s="16">
        <v>1</v>
      </c>
      <c r="Q82" s="16">
        <f>ROUND(N82/P82,0)</f>
        <v>0</v>
      </c>
      <c r="R82" s="1"/>
    </row>
    <row r="83" spans="1:18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>
      <c r="A84" s="1"/>
      <c r="B84" s="1"/>
      <c r="C84" s="1"/>
      <c r="D84" s="1"/>
      <c r="E84" s="3" t="s">
        <v>29</v>
      </c>
      <c r="F84" s="1"/>
      <c r="G84" s="1"/>
      <c r="H84" s="1"/>
      <c r="I84" s="32">
        <f>SUM(H78:H82)</f>
        <v>25000</v>
      </c>
      <c r="J84" s="1"/>
      <c r="K84" s="1"/>
      <c r="L84" s="1"/>
      <c r="M84" s="1"/>
      <c r="N84" s="3" t="s">
        <v>29</v>
      </c>
      <c r="O84" s="1"/>
      <c r="P84" s="1"/>
      <c r="Q84" s="1"/>
      <c r="R84" s="32">
        <f>SUM(Q78:Q82)</f>
        <v>66666</v>
      </c>
    </row>
    <row r="85" spans="1:18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>
      <c r="A87" s="3" t="s">
        <v>30</v>
      </c>
      <c r="B87" s="3"/>
      <c r="C87" s="1"/>
      <c r="D87" s="1"/>
      <c r="E87" s="1"/>
      <c r="F87" s="1"/>
      <c r="G87" s="1"/>
      <c r="H87" s="1"/>
      <c r="I87" s="1"/>
      <c r="J87" s="3" t="s">
        <v>30</v>
      </c>
      <c r="K87" s="3"/>
      <c r="L87" s="1"/>
      <c r="M87" s="1"/>
      <c r="N87" s="1"/>
      <c r="O87" s="1"/>
      <c r="P87" s="1"/>
      <c r="Q87" s="1"/>
      <c r="R87" s="1"/>
    </row>
    <row r="88" spans="1:18" ht="16" thickBo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ht="16" thickBot="1">
      <c r="A89" s="26" t="s">
        <v>10</v>
      </c>
      <c r="B89" s="26" t="s">
        <v>11</v>
      </c>
      <c r="C89" s="26" t="s">
        <v>12</v>
      </c>
      <c r="D89" s="26" t="s">
        <v>31</v>
      </c>
      <c r="E89" s="26" t="s">
        <v>32</v>
      </c>
      <c r="F89" s="26" t="s">
        <v>33</v>
      </c>
      <c r="G89" s="26" t="s">
        <v>34</v>
      </c>
      <c r="H89" s="27" t="s">
        <v>15</v>
      </c>
      <c r="I89" s="1"/>
      <c r="J89" s="26" t="s">
        <v>10</v>
      </c>
      <c r="K89" s="27" t="s">
        <v>11</v>
      </c>
      <c r="L89" s="26" t="s">
        <v>12</v>
      </c>
      <c r="M89" s="26" t="s">
        <v>31</v>
      </c>
      <c r="N89" s="26" t="s">
        <v>32</v>
      </c>
      <c r="O89" s="26" t="s">
        <v>33</v>
      </c>
      <c r="P89" s="26" t="s">
        <v>34</v>
      </c>
      <c r="Q89" s="27" t="s">
        <v>15</v>
      </c>
      <c r="R89" s="1"/>
    </row>
    <row r="90" spans="1:18">
      <c r="A90" s="5">
        <v>2</v>
      </c>
      <c r="B90" s="42" t="s">
        <v>108</v>
      </c>
      <c r="C90" s="11">
        <v>66000</v>
      </c>
      <c r="D90" s="11">
        <f>A90*C90</f>
        <v>132000</v>
      </c>
      <c r="E90" s="11">
        <v>185</v>
      </c>
      <c r="F90" s="12">
        <f>ROUND(D90*(+E90)/100,0)</f>
        <v>244200</v>
      </c>
      <c r="G90" s="11">
        <v>4</v>
      </c>
      <c r="H90" s="11">
        <f>ROUND(F90/G90,0)</f>
        <v>61050</v>
      </c>
      <c r="I90" s="1"/>
      <c r="J90" s="5"/>
      <c r="K90" s="5" t="s">
        <v>54</v>
      </c>
      <c r="L90" s="5" t="s">
        <v>37</v>
      </c>
      <c r="M90" s="11">
        <v>66000</v>
      </c>
      <c r="N90" s="11">
        <v>185</v>
      </c>
      <c r="O90" s="12">
        <f>ROUND(M90*(+N90)/100,0)</f>
        <v>122100</v>
      </c>
      <c r="P90" s="30">
        <v>1.5</v>
      </c>
      <c r="Q90" s="11">
        <f>ROUND(O90/P90,0)</f>
        <v>81400</v>
      </c>
      <c r="R90" s="1"/>
    </row>
    <row r="91" spans="1:18">
      <c r="A91" s="13">
        <v>0.25</v>
      </c>
      <c r="B91" s="13" t="s">
        <v>39</v>
      </c>
      <c r="C91" s="16">
        <v>88000</v>
      </c>
      <c r="D91" s="16">
        <f>A91*C91</f>
        <v>22000</v>
      </c>
      <c r="E91" s="16">
        <v>185</v>
      </c>
      <c r="F91" s="16">
        <f>ROUND(D91*(+E91)/100,0)</f>
        <v>40700</v>
      </c>
      <c r="G91" s="16">
        <v>4</v>
      </c>
      <c r="H91" s="16">
        <f>ROUND(F91/G91,0)</f>
        <v>10175</v>
      </c>
      <c r="I91" s="1"/>
      <c r="J91" s="13">
        <v>2</v>
      </c>
      <c r="K91" s="13" t="s">
        <v>56</v>
      </c>
      <c r="L91" s="16">
        <v>44000</v>
      </c>
      <c r="M91" s="16">
        <f>J91*L91</f>
        <v>88000</v>
      </c>
      <c r="N91" s="16">
        <v>185</v>
      </c>
      <c r="O91" s="16">
        <f>ROUND(M91*(+N91)/100,0)</f>
        <v>162800</v>
      </c>
      <c r="P91" s="15">
        <v>1.5</v>
      </c>
      <c r="Q91" s="16">
        <f>ROUND(O91/P91,0)</f>
        <v>108533</v>
      </c>
      <c r="R91" s="1"/>
    </row>
    <row r="92" spans="1:18">
      <c r="A92" s="13"/>
      <c r="B92" s="22"/>
      <c r="C92" s="13"/>
      <c r="D92" s="16"/>
      <c r="E92" s="16">
        <v>185</v>
      </c>
      <c r="F92" s="16">
        <f>ROUND(D92*(+E92)/100,0)</f>
        <v>0</v>
      </c>
      <c r="G92" s="16">
        <v>1</v>
      </c>
      <c r="H92" s="16">
        <f>ROUND(F92/G92,0)</f>
        <v>0</v>
      </c>
      <c r="I92" s="1"/>
      <c r="J92" s="28">
        <v>0.25</v>
      </c>
      <c r="K92" s="13" t="s">
        <v>39</v>
      </c>
      <c r="L92" s="16">
        <v>0</v>
      </c>
      <c r="M92" s="16">
        <f>J92*L92</f>
        <v>0</v>
      </c>
      <c r="N92" s="16">
        <v>185</v>
      </c>
      <c r="O92" s="16">
        <f>ROUND(M92*(+N92)/100,0)</f>
        <v>0</v>
      </c>
      <c r="P92" s="16">
        <v>5</v>
      </c>
      <c r="Q92" s="16">
        <f>ROUND(O92/P92,0)</f>
        <v>0</v>
      </c>
      <c r="R92" s="1"/>
    </row>
    <row r="93" spans="1:18">
      <c r="A93" s="13"/>
      <c r="B93" s="22"/>
      <c r="C93" s="13"/>
      <c r="D93" s="16"/>
      <c r="E93" s="16">
        <v>185</v>
      </c>
      <c r="F93" s="16">
        <f>ROUND(D93*(+E93)/100,0)</f>
        <v>0</v>
      </c>
      <c r="G93" s="16">
        <v>1</v>
      </c>
      <c r="H93" s="16">
        <f>ROUND(F93/G93,0)</f>
        <v>0</v>
      </c>
      <c r="I93" s="1"/>
      <c r="J93" s="13"/>
      <c r="K93" s="13"/>
      <c r="L93" s="13"/>
      <c r="M93" s="16"/>
      <c r="N93" s="16">
        <v>185</v>
      </c>
      <c r="O93" s="16">
        <f>ROUND(M93*(+N93)/100,0)</f>
        <v>0</v>
      </c>
      <c r="P93" s="16">
        <v>1</v>
      </c>
      <c r="Q93" s="16">
        <f>ROUND(O93/P93,0)</f>
        <v>0</v>
      </c>
      <c r="R93" s="1"/>
    </row>
    <row r="94" spans="1:18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>
      <c r="A95" s="1"/>
      <c r="B95" s="1"/>
      <c r="C95" s="1"/>
      <c r="D95" s="1"/>
      <c r="E95" s="3" t="s">
        <v>40</v>
      </c>
      <c r="F95" s="1"/>
      <c r="G95" s="1"/>
      <c r="H95" s="1"/>
      <c r="I95" s="32">
        <f>SUM(H90:H93)</f>
        <v>71225</v>
      </c>
      <c r="J95" s="1"/>
      <c r="K95" s="1"/>
      <c r="L95" s="1"/>
      <c r="M95" s="1"/>
      <c r="N95" s="3" t="s">
        <v>40</v>
      </c>
      <c r="O95" s="1"/>
      <c r="P95" s="1"/>
      <c r="Q95" s="1"/>
      <c r="R95" s="32">
        <f>SUM(Q90:Q93)</f>
        <v>189933</v>
      </c>
    </row>
    <row r="96" spans="1:18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>
      <c r="A98" s="1"/>
      <c r="B98" s="1"/>
      <c r="C98" s="1"/>
      <c r="D98" s="1"/>
      <c r="E98" s="1"/>
      <c r="F98" s="1"/>
      <c r="G98" s="29" t="s">
        <v>41</v>
      </c>
      <c r="H98" s="1"/>
      <c r="I98" s="32">
        <f>I72+I84+I95</f>
        <v>149825</v>
      </c>
      <c r="J98" s="1"/>
      <c r="K98" s="1"/>
      <c r="L98" s="1"/>
      <c r="M98" s="1"/>
      <c r="N98" s="1"/>
      <c r="O98" s="1"/>
      <c r="P98" s="29" t="s">
        <v>41</v>
      </c>
      <c r="Q98" s="1"/>
      <c r="R98" s="32">
        <f>R72+R84+R95</f>
        <v>877652</v>
      </c>
    </row>
    <row r="101" spans="1:18" ht="16">
      <c r="A101" s="112" t="s">
        <v>0</v>
      </c>
      <c r="B101" s="112"/>
      <c r="C101" s="112"/>
      <c r="D101" s="112"/>
      <c r="E101" s="112"/>
      <c r="F101" s="112"/>
      <c r="G101" s="112"/>
      <c r="H101" s="112"/>
      <c r="I101" s="112"/>
      <c r="J101" s="112" t="s">
        <v>0</v>
      </c>
      <c r="K101" s="112"/>
      <c r="L101" s="112"/>
      <c r="M101" s="112"/>
      <c r="N101" s="112"/>
      <c r="O101" s="112"/>
      <c r="P101" s="112"/>
      <c r="Q101" s="112"/>
      <c r="R101" s="112"/>
    </row>
    <row r="102" spans="1:18">
      <c r="A102" s="1" t="s">
        <v>1</v>
      </c>
      <c r="B102" s="1"/>
      <c r="C102" s="1"/>
      <c r="D102" s="1"/>
      <c r="E102" s="1"/>
      <c r="F102" s="1"/>
      <c r="G102" s="1"/>
      <c r="H102" s="1"/>
      <c r="I102" s="1"/>
      <c r="J102" s="1" t="s">
        <v>1</v>
      </c>
      <c r="K102" s="1"/>
      <c r="L102" s="1"/>
      <c r="M102" s="1"/>
      <c r="N102" s="1"/>
      <c r="O102" s="1"/>
      <c r="P102" s="1"/>
      <c r="Q102" s="1"/>
      <c r="R102" s="1"/>
    </row>
    <row r="103" spans="1:18">
      <c r="A103" s="1" t="s">
        <v>2</v>
      </c>
      <c r="B103" s="1" t="s">
        <v>49</v>
      </c>
      <c r="C103" s="1"/>
      <c r="D103" s="1"/>
      <c r="E103" s="1"/>
      <c r="F103" s="1"/>
      <c r="G103" s="1"/>
      <c r="H103" s="1"/>
      <c r="I103" s="1"/>
      <c r="J103" s="1" t="s">
        <v>4</v>
      </c>
      <c r="K103" s="1" t="s">
        <v>109</v>
      </c>
      <c r="L103" s="1"/>
      <c r="M103" s="1"/>
      <c r="N103" s="1"/>
      <c r="O103" s="1"/>
      <c r="P103" s="1"/>
      <c r="Q103" s="1"/>
      <c r="R103" s="1"/>
    </row>
    <row r="104" spans="1:18">
      <c r="A104" s="1" t="s">
        <v>50</v>
      </c>
      <c r="B104" s="1" t="s">
        <v>6</v>
      </c>
      <c r="C104" s="2"/>
      <c r="D104" s="1" t="s">
        <v>7</v>
      </c>
      <c r="E104" s="1"/>
      <c r="F104" s="1"/>
      <c r="G104" s="1"/>
      <c r="H104" s="1"/>
      <c r="I104" s="1"/>
      <c r="J104" s="1" t="s">
        <v>5</v>
      </c>
      <c r="K104" s="1" t="s">
        <v>6</v>
      </c>
      <c r="L104" s="2"/>
      <c r="M104" s="1" t="s">
        <v>7</v>
      </c>
      <c r="N104" s="1"/>
      <c r="O104" s="1"/>
      <c r="P104" s="1"/>
      <c r="Q104" s="1"/>
      <c r="R104" s="1"/>
    </row>
    <row r="105" spans="1:18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>
      <c r="A106" s="3" t="s">
        <v>9</v>
      </c>
      <c r="B106" s="3"/>
      <c r="C106" s="1"/>
      <c r="D106" s="1"/>
      <c r="E106" s="1"/>
      <c r="F106" s="1"/>
      <c r="G106" s="1"/>
      <c r="H106" s="1"/>
      <c r="I106" s="1"/>
      <c r="J106" s="3" t="s">
        <v>9</v>
      </c>
      <c r="K106" s="3"/>
      <c r="L106" s="1"/>
      <c r="M106" s="1"/>
      <c r="N106" s="1"/>
      <c r="O106" s="1"/>
      <c r="P106" s="1"/>
      <c r="Q106" s="1"/>
      <c r="R106" s="1"/>
    </row>
    <row r="107" spans="1:18" ht="16" thickBo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 ht="16" thickBot="1">
      <c r="A108" s="4" t="s">
        <v>10</v>
      </c>
      <c r="B108" s="116" t="s">
        <v>11</v>
      </c>
      <c r="C108" s="117"/>
      <c r="D108" s="118"/>
      <c r="E108" s="4" t="s">
        <v>12</v>
      </c>
      <c r="F108" s="4" t="s">
        <v>13</v>
      </c>
      <c r="G108" s="4" t="s">
        <v>14</v>
      </c>
      <c r="H108" s="4" t="s">
        <v>15</v>
      </c>
      <c r="I108" s="1"/>
      <c r="J108" s="26" t="s">
        <v>10</v>
      </c>
      <c r="K108" s="113" t="s">
        <v>11</v>
      </c>
      <c r="L108" s="114"/>
      <c r="M108" s="115"/>
      <c r="N108" s="26" t="s">
        <v>12</v>
      </c>
      <c r="O108" s="26" t="s">
        <v>13</v>
      </c>
      <c r="P108" s="26" t="s">
        <v>14</v>
      </c>
      <c r="Q108" s="26" t="s">
        <v>15</v>
      </c>
      <c r="R108" s="1"/>
    </row>
    <row r="109" spans="1:18">
      <c r="A109" s="5"/>
      <c r="B109" s="6" t="s">
        <v>52</v>
      </c>
      <c r="C109" s="7"/>
      <c r="D109" s="8"/>
      <c r="E109" s="9" t="s">
        <v>42</v>
      </c>
      <c r="F109" s="10">
        <v>0.1</v>
      </c>
      <c r="G109" s="11">
        <v>565863</v>
      </c>
      <c r="H109" s="11">
        <f t="shared" ref="H109:H119" si="4">ROUND(F109*G109,0)</f>
        <v>56586</v>
      </c>
      <c r="I109" s="1"/>
      <c r="J109" s="5"/>
      <c r="K109" s="6" t="s">
        <v>104</v>
      </c>
      <c r="L109" s="7"/>
      <c r="M109" s="8"/>
      <c r="N109" s="9" t="s">
        <v>12</v>
      </c>
      <c r="O109" s="10">
        <v>24</v>
      </c>
      <c r="P109" s="11">
        <v>1200</v>
      </c>
      <c r="Q109" s="12">
        <f>O109*P109</f>
        <v>28800</v>
      </c>
      <c r="R109" s="1"/>
    </row>
    <row r="110" spans="1:18">
      <c r="A110" s="13"/>
      <c r="B110" s="47"/>
      <c r="C110" s="48"/>
      <c r="D110" s="49"/>
      <c r="E110" s="14"/>
      <c r="F110" s="16"/>
      <c r="G110" s="16"/>
      <c r="H110" s="16">
        <f t="shared" si="4"/>
        <v>0</v>
      </c>
      <c r="I110" s="1"/>
      <c r="J110" s="13"/>
      <c r="K110" s="47" t="s">
        <v>76</v>
      </c>
      <c r="L110" s="48"/>
      <c r="M110" s="49"/>
      <c r="N110" s="14" t="s">
        <v>42</v>
      </c>
      <c r="O110" s="15">
        <v>0.06</v>
      </c>
      <c r="P110" s="16">
        <v>65000</v>
      </c>
      <c r="Q110" s="16">
        <f>O110*P110</f>
        <v>3900</v>
      </c>
      <c r="R110" s="1"/>
    </row>
    <row r="111" spans="1:18">
      <c r="A111" s="13"/>
      <c r="B111" s="47"/>
      <c r="C111" s="48"/>
      <c r="D111" s="49"/>
      <c r="E111" s="14"/>
      <c r="F111" s="16"/>
      <c r="G111" s="16"/>
      <c r="H111" s="16">
        <f t="shared" si="4"/>
        <v>0</v>
      </c>
      <c r="I111" s="1"/>
      <c r="J111" s="13"/>
      <c r="K111" s="47" t="s">
        <v>78</v>
      </c>
      <c r="L111" s="48"/>
      <c r="M111" s="49"/>
      <c r="N111" s="14" t="s">
        <v>20</v>
      </c>
      <c r="O111" s="15">
        <v>15</v>
      </c>
      <c r="P111" s="16">
        <v>682</v>
      </c>
      <c r="Q111" s="16">
        <f>O111*P111</f>
        <v>10230</v>
      </c>
      <c r="R111" s="1"/>
    </row>
    <row r="112" spans="1:18">
      <c r="A112" s="13"/>
      <c r="B112" s="47"/>
      <c r="C112" s="48"/>
      <c r="D112" s="49"/>
      <c r="E112" s="14"/>
      <c r="F112" s="16"/>
      <c r="G112" s="16"/>
      <c r="H112" s="16">
        <f t="shared" si="4"/>
        <v>0</v>
      </c>
      <c r="I112" s="1"/>
      <c r="J112" s="13"/>
      <c r="K112" s="47" t="s">
        <v>71</v>
      </c>
      <c r="L112" s="48"/>
      <c r="M112" s="49"/>
      <c r="N112" s="14" t="s">
        <v>72</v>
      </c>
      <c r="O112" s="16">
        <v>8</v>
      </c>
      <c r="P112" s="16">
        <v>20</v>
      </c>
      <c r="Q112" s="17">
        <f>O112*P112</f>
        <v>160</v>
      </c>
      <c r="R112" s="1"/>
    </row>
    <row r="113" spans="1:18">
      <c r="A113" s="13"/>
      <c r="B113" s="47"/>
      <c r="C113" s="48"/>
      <c r="D113" s="49"/>
      <c r="E113" s="14"/>
      <c r="F113" s="16"/>
      <c r="G113" s="16"/>
      <c r="H113" s="16">
        <f t="shared" si="4"/>
        <v>0</v>
      </c>
      <c r="I113" s="1"/>
      <c r="J113" s="13"/>
      <c r="K113" s="47"/>
      <c r="L113" s="48"/>
      <c r="M113" s="49"/>
      <c r="N113" s="14"/>
      <c r="O113" s="16"/>
      <c r="P113" s="16"/>
      <c r="Q113" s="16"/>
      <c r="R113" s="1"/>
    </row>
    <row r="114" spans="1:18">
      <c r="A114" s="13"/>
      <c r="B114" s="47"/>
      <c r="C114" s="48"/>
      <c r="D114" s="49"/>
      <c r="E114" s="14"/>
      <c r="F114" s="16"/>
      <c r="G114" s="16"/>
      <c r="H114" s="16">
        <f t="shared" si="4"/>
        <v>0</v>
      </c>
      <c r="I114" s="1"/>
      <c r="J114" s="13"/>
      <c r="K114" s="47"/>
      <c r="L114" s="48"/>
      <c r="M114" s="49"/>
      <c r="N114" s="14"/>
      <c r="O114" s="16"/>
      <c r="P114" s="16"/>
      <c r="Q114" s="16"/>
      <c r="R114" s="1"/>
    </row>
    <row r="115" spans="1:18">
      <c r="A115" s="13"/>
      <c r="B115" s="47"/>
      <c r="C115" s="48"/>
      <c r="D115" s="49"/>
      <c r="E115" s="14"/>
      <c r="F115" s="16"/>
      <c r="G115" s="16"/>
      <c r="H115" s="16">
        <f t="shared" si="4"/>
        <v>0</v>
      </c>
      <c r="I115" s="1"/>
      <c r="J115" s="13"/>
      <c r="K115" s="47"/>
      <c r="L115" s="48"/>
      <c r="M115" s="49"/>
      <c r="N115" s="14"/>
      <c r="O115" s="16"/>
      <c r="P115" s="16"/>
      <c r="Q115" s="16"/>
      <c r="R115" s="1"/>
    </row>
    <row r="116" spans="1:18">
      <c r="A116" s="13"/>
      <c r="B116" s="47"/>
      <c r="C116" s="48"/>
      <c r="D116" s="49"/>
      <c r="E116" s="14"/>
      <c r="F116" s="16"/>
      <c r="G116" s="16"/>
      <c r="H116" s="16">
        <f t="shared" si="4"/>
        <v>0</v>
      </c>
      <c r="I116" s="1"/>
      <c r="J116" s="13"/>
      <c r="K116" s="47"/>
      <c r="L116" s="48"/>
      <c r="M116" s="49"/>
      <c r="N116" s="14"/>
      <c r="O116" s="16"/>
      <c r="P116" s="16"/>
      <c r="Q116" s="16"/>
      <c r="R116" s="1"/>
    </row>
    <row r="117" spans="1:18">
      <c r="A117" s="13"/>
      <c r="B117" s="47"/>
      <c r="C117" s="48"/>
      <c r="D117" s="49"/>
      <c r="E117" s="14"/>
      <c r="F117" s="16"/>
      <c r="G117" s="16"/>
      <c r="H117" s="16">
        <f t="shared" si="4"/>
        <v>0</v>
      </c>
      <c r="I117" s="1"/>
      <c r="J117" s="13"/>
      <c r="K117" s="47"/>
      <c r="L117" s="48"/>
      <c r="M117" s="49"/>
      <c r="N117" s="14"/>
      <c r="O117" s="16"/>
      <c r="P117" s="16"/>
      <c r="Q117" s="16"/>
      <c r="R117" s="1"/>
    </row>
    <row r="118" spans="1:18">
      <c r="A118" s="13"/>
      <c r="B118" s="47"/>
      <c r="C118" s="48"/>
      <c r="D118" s="49"/>
      <c r="E118" s="14"/>
      <c r="F118" s="16"/>
      <c r="G118" s="16"/>
      <c r="H118" s="16">
        <f t="shared" si="4"/>
        <v>0</v>
      </c>
      <c r="I118" s="1"/>
      <c r="J118" s="13"/>
      <c r="K118" s="47"/>
      <c r="L118" s="48"/>
      <c r="M118" s="49"/>
      <c r="N118" s="14"/>
      <c r="O118" s="16"/>
      <c r="P118" s="16"/>
      <c r="Q118" s="16"/>
      <c r="R118" s="1"/>
    </row>
    <row r="119" spans="1:18">
      <c r="A119" s="13"/>
      <c r="B119" s="47"/>
      <c r="C119" s="48"/>
      <c r="D119" s="49"/>
      <c r="E119" s="14"/>
      <c r="F119" s="16"/>
      <c r="G119" s="16"/>
      <c r="H119" s="16">
        <f t="shared" si="4"/>
        <v>0</v>
      </c>
      <c r="I119" s="1"/>
      <c r="J119" s="13"/>
      <c r="K119" s="47"/>
      <c r="L119" s="48"/>
      <c r="M119" s="49"/>
      <c r="N119" s="14"/>
      <c r="O119" s="16"/>
      <c r="P119" s="16"/>
      <c r="Q119" s="16"/>
      <c r="R119" s="1"/>
    </row>
    <row r="120" spans="1:18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1:18">
      <c r="A121" s="1"/>
      <c r="B121" s="1"/>
      <c r="C121" s="1"/>
      <c r="D121" s="1"/>
      <c r="E121" s="3" t="s">
        <v>23</v>
      </c>
      <c r="F121" s="1"/>
      <c r="G121" s="1"/>
      <c r="H121" s="1"/>
      <c r="I121" s="32">
        <f>SUM(H109:H119)</f>
        <v>56586</v>
      </c>
      <c r="J121" s="1"/>
      <c r="K121" s="1"/>
      <c r="L121" s="1"/>
      <c r="M121" s="1"/>
      <c r="N121" s="3" t="s">
        <v>23</v>
      </c>
      <c r="O121" s="1"/>
      <c r="P121" s="1"/>
      <c r="Q121" s="1"/>
      <c r="R121" s="32">
        <f>SUM(Q109:Q119)</f>
        <v>43090</v>
      </c>
    </row>
    <row r="122" spans="1:18">
      <c r="A122" s="3"/>
      <c r="B122" s="3"/>
      <c r="C122" s="1"/>
      <c r="D122" s="1"/>
      <c r="E122" s="1"/>
      <c r="F122" s="1"/>
      <c r="G122" s="1"/>
      <c r="H122" s="1"/>
      <c r="I122" s="1"/>
      <c r="J122" s="3"/>
      <c r="K122" s="3"/>
      <c r="L122" s="1"/>
      <c r="M122" s="1"/>
      <c r="N122" s="1"/>
      <c r="O122" s="1"/>
      <c r="P122" s="1"/>
      <c r="Q122" s="1"/>
      <c r="R122" s="1"/>
    </row>
    <row r="123" spans="1:18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1:18">
      <c r="A124" s="3" t="s">
        <v>24</v>
      </c>
      <c r="B124" s="3"/>
      <c r="C124" s="1"/>
      <c r="D124" s="1"/>
      <c r="E124" s="1"/>
      <c r="F124" s="1"/>
      <c r="G124" s="1"/>
      <c r="H124" s="1"/>
      <c r="I124" s="1"/>
      <c r="J124" s="3" t="s">
        <v>24</v>
      </c>
      <c r="K124" s="3"/>
      <c r="L124" s="1"/>
      <c r="M124" s="1"/>
      <c r="N124" s="1"/>
      <c r="O124" s="1"/>
      <c r="P124" s="1"/>
      <c r="Q124" s="1"/>
      <c r="R124" s="1"/>
    </row>
    <row r="125" spans="1:18" ht="16" thickBo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1:18" ht="16" thickBot="1">
      <c r="A126" s="4" t="s">
        <v>10</v>
      </c>
      <c r="B126" s="116" t="s">
        <v>11</v>
      </c>
      <c r="C126" s="117"/>
      <c r="D126" s="118"/>
      <c r="E126" s="116" t="s">
        <v>25</v>
      </c>
      <c r="F126" s="118"/>
      <c r="G126" s="4" t="s">
        <v>26</v>
      </c>
      <c r="H126" s="4" t="s">
        <v>15</v>
      </c>
      <c r="I126" s="1"/>
      <c r="J126" s="26" t="s">
        <v>10</v>
      </c>
      <c r="K126" s="113" t="s">
        <v>11</v>
      </c>
      <c r="L126" s="114"/>
      <c r="M126" s="115"/>
      <c r="N126" s="113" t="s">
        <v>25</v>
      </c>
      <c r="O126" s="115"/>
      <c r="P126" s="26" t="s">
        <v>26</v>
      </c>
      <c r="Q126" s="26" t="s">
        <v>15</v>
      </c>
      <c r="R126" s="1"/>
    </row>
    <row r="127" spans="1:18">
      <c r="A127" s="5"/>
      <c r="B127" s="33" t="s">
        <v>27</v>
      </c>
      <c r="C127" s="18"/>
      <c r="D127" s="19"/>
      <c r="E127" s="20">
        <v>20000</v>
      </c>
      <c r="F127" s="21"/>
      <c r="G127" s="11">
        <v>15</v>
      </c>
      <c r="H127" s="11">
        <f>ROUND(E127/G127,0)</f>
        <v>1333</v>
      </c>
      <c r="I127" s="1"/>
      <c r="J127" s="5"/>
      <c r="K127" s="33" t="s">
        <v>27</v>
      </c>
      <c r="L127" s="18"/>
      <c r="M127" s="19"/>
      <c r="N127" s="20">
        <v>20000</v>
      </c>
      <c r="O127" s="21"/>
      <c r="P127" s="11">
        <v>16</v>
      </c>
      <c r="Q127" s="11">
        <f>ROUND(N127/P127,0)</f>
        <v>1250</v>
      </c>
      <c r="R127" s="1"/>
    </row>
    <row r="128" spans="1:18">
      <c r="A128" s="13"/>
      <c r="B128" s="47" t="s">
        <v>53</v>
      </c>
      <c r="C128" s="51"/>
      <c r="D128" s="23"/>
      <c r="E128" s="24">
        <v>80000</v>
      </c>
      <c r="F128" s="25"/>
      <c r="G128" s="16">
        <v>15</v>
      </c>
      <c r="H128" s="16">
        <f>ROUND(E128/G128,0)</f>
        <v>5333</v>
      </c>
      <c r="I128" s="1"/>
      <c r="J128" s="13"/>
      <c r="K128" s="50"/>
      <c r="L128" s="51"/>
      <c r="M128" s="23"/>
      <c r="N128" s="24"/>
      <c r="O128" s="25"/>
      <c r="P128" s="16"/>
      <c r="Q128" s="16"/>
      <c r="R128" s="1"/>
    </row>
    <row r="129" spans="1:18">
      <c r="A129" s="13"/>
      <c r="B129" s="50"/>
      <c r="C129" s="51"/>
      <c r="D129" s="23"/>
      <c r="E129" s="24"/>
      <c r="F129" s="25"/>
      <c r="G129" s="16">
        <v>1</v>
      </c>
      <c r="H129" s="16">
        <f>ROUND(E129/G129,0)</f>
        <v>0</v>
      </c>
      <c r="I129" s="1"/>
      <c r="J129" s="13"/>
      <c r="K129" s="50"/>
      <c r="L129" s="51"/>
      <c r="M129" s="23"/>
      <c r="N129" s="24"/>
      <c r="O129" s="25"/>
      <c r="P129" s="16">
        <v>1</v>
      </c>
      <c r="Q129" s="16">
        <f>ROUND(N129/P129,0)</f>
        <v>0</v>
      </c>
      <c r="R129" s="1"/>
    </row>
    <row r="130" spans="1:18">
      <c r="A130" s="13"/>
      <c r="B130" s="50"/>
      <c r="C130" s="51"/>
      <c r="D130" s="23"/>
      <c r="E130" s="24"/>
      <c r="F130" s="25"/>
      <c r="G130" s="16">
        <v>1</v>
      </c>
      <c r="H130" s="16">
        <f>ROUND(E130/G130,0)</f>
        <v>0</v>
      </c>
      <c r="I130" s="1"/>
      <c r="J130" s="13"/>
      <c r="K130" s="50"/>
      <c r="L130" s="51"/>
      <c r="M130" s="23"/>
      <c r="N130" s="24"/>
      <c r="O130" s="25"/>
      <c r="P130" s="16">
        <v>1</v>
      </c>
      <c r="Q130" s="16">
        <f>ROUND(N130/P130,0)</f>
        <v>0</v>
      </c>
      <c r="R130" s="1"/>
    </row>
    <row r="131" spans="1:18">
      <c r="A131" s="13"/>
      <c r="B131" s="50"/>
      <c r="C131" s="51"/>
      <c r="D131" s="23"/>
      <c r="E131" s="24"/>
      <c r="F131" s="25"/>
      <c r="G131" s="16">
        <v>1</v>
      </c>
      <c r="H131" s="16">
        <f>ROUND(E131/G131,0)</f>
        <v>0</v>
      </c>
      <c r="I131" s="1"/>
      <c r="J131" s="13"/>
      <c r="K131" s="50"/>
      <c r="L131" s="51"/>
      <c r="M131" s="23"/>
      <c r="N131" s="24"/>
      <c r="O131" s="25"/>
      <c r="P131" s="16">
        <v>1</v>
      </c>
      <c r="Q131" s="16">
        <f>ROUND(N131/P131,0)</f>
        <v>0</v>
      </c>
      <c r="R131" s="1"/>
    </row>
    <row r="132" spans="1:18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1:18">
      <c r="A133" s="1"/>
      <c r="B133" s="1"/>
      <c r="C133" s="1"/>
      <c r="D133" s="1"/>
      <c r="E133" s="3" t="s">
        <v>29</v>
      </c>
      <c r="F133" s="1"/>
      <c r="G133" s="1"/>
      <c r="H133" s="1"/>
      <c r="I133" s="32">
        <f>SUM(H127:H131)</f>
        <v>6666</v>
      </c>
      <c r="J133" s="1"/>
      <c r="K133" s="1"/>
      <c r="L133" s="1"/>
      <c r="M133" s="1"/>
      <c r="N133" s="3" t="s">
        <v>29</v>
      </c>
      <c r="O133" s="1"/>
      <c r="P133" s="1"/>
      <c r="Q133" s="1"/>
      <c r="R133" s="32">
        <f>SUM(Q127:Q131)</f>
        <v>1250</v>
      </c>
    </row>
    <row r="134" spans="1:18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1:18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1:18">
      <c r="A136" s="3" t="s">
        <v>30</v>
      </c>
      <c r="B136" s="3"/>
      <c r="C136" s="1"/>
      <c r="D136" s="1"/>
      <c r="E136" s="1"/>
      <c r="F136" s="1"/>
      <c r="G136" s="1"/>
      <c r="H136" s="1"/>
      <c r="I136" s="1"/>
      <c r="J136" s="3" t="s">
        <v>30</v>
      </c>
      <c r="K136" s="3"/>
      <c r="L136" s="1"/>
      <c r="M136" s="1"/>
      <c r="N136" s="1"/>
      <c r="O136" s="1"/>
      <c r="P136" s="1"/>
      <c r="Q136" s="1"/>
      <c r="R136" s="1"/>
    </row>
    <row r="137" spans="1:18" ht="16" thickBo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1:18" ht="16" thickBot="1">
      <c r="A138" s="27" t="s">
        <v>10</v>
      </c>
      <c r="B138" s="27" t="s">
        <v>11</v>
      </c>
      <c r="C138" s="26" t="s">
        <v>12</v>
      </c>
      <c r="D138" s="26" t="s">
        <v>31</v>
      </c>
      <c r="E138" s="26" t="s">
        <v>32</v>
      </c>
      <c r="F138" s="26" t="s">
        <v>33</v>
      </c>
      <c r="G138" s="26" t="s">
        <v>34</v>
      </c>
      <c r="H138" s="27" t="s">
        <v>15</v>
      </c>
      <c r="I138" s="1"/>
      <c r="J138" s="26" t="s">
        <v>10</v>
      </c>
      <c r="K138" s="26" t="s">
        <v>11</v>
      </c>
      <c r="L138" s="26" t="s">
        <v>12</v>
      </c>
      <c r="M138" s="26" t="s">
        <v>31</v>
      </c>
      <c r="N138" s="26" t="s">
        <v>32</v>
      </c>
      <c r="O138" s="26" t="s">
        <v>33</v>
      </c>
      <c r="P138" s="26" t="s">
        <v>34</v>
      </c>
      <c r="Q138" s="26" t="s">
        <v>15</v>
      </c>
      <c r="R138" s="1"/>
    </row>
    <row r="139" spans="1:18">
      <c r="A139" s="5"/>
      <c r="B139" s="5" t="s">
        <v>54</v>
      </c>
      <c r="C139" s="5" t="s">
        <v>37</v>
      </c>
      <c r="D139" s="11">
        <v>66000</v>
      </c>
      <c r="E139" s="11">
        <v>185</v>
      </c>
      <c r="F139" s="12">
        <f>ROUND(D139*(+E139)/100,0)</f>
        <v>122100</v>
      </c>
      <c r="G139" s="11">
        <v>15</v>
      </c>
      <c r="H139" s="11">
        <f>ROUND(F139/G139,0)</f>
        <v>8140</v>
      </c>
      <c r="I139" s="1"/>
      <c r="J139" s="5"/>
      <c r="K139" s="5" t="s">
        <v>54</v>
      </c>
      <c r="L139" s="5" t="s">
        <v>37</v>
      </c>
      <c r="M139" s="11">
        <v>66000</v>
      </c>
      <c r="N139" s="11">
        <v>185</v>
      </c>
      <c r="O139" s="12">
        <f>ROUND(M139*(+N139)/100,0)</f>
        <v>122100</v>
      </c>
      <c r="P139" s="11">
        <v>16</v>
      </c>
      <c r="Q139" s="12">
        <f>ROUND(O139/P139,0)</f>
        <v>7631</v>
      </c>
      <c r="R139" s="1"/>
    </row>
    <row r="140" spans="1:18">
      <c r="A140" s="13">
        <v>3</v>
      </c>
      <c r="B140" s="13" t="s">
        <v>55</v>
      </c>
      <c r="C140" s="16">
        <v>44000</v>
      </c>
      <c r="D140" s="16">
        <f>C140*A140</f>
        <v>132000</v>
      </c>
      <c r="E140" s="16">
        <v>185</v>
      </c>
      <c r="F140" s="16">
        <f>ROUND(D140*(+E140)/100,0)</f>
        <v>244200</v>
      </c>
      <c r="G140" s="16">
        <v>15</v>
      </c>
      <c r="H140" s="16">
        <f>ROUND(F140/G140,0)</f>
        <v>16280</v>
      </c>
      <c r="I140" s="1"/>
      <c r="J140" s="13"/>
      <c r="K140" s="13" t="s">
        <v>47</v>
      </c>
      <c r="L140" s="13" t="s">
        <v>84</v>
      </c>
      <c r="M140" s="16">
        <v>44000</v>
      </c>
      <c r="N140" s="16">
        <v>185</v>
      </c>
      <c r="O140" s="16">
        <f>ROUND(M140*(+N140)/100,0)</f>
        <v>81400</v>
      </c>
      <c r="P140" s="16">
        <v>16</v>
      </c>
      <c r="Q140" s="16">
        <f>ROUND(O140/P140,0)</f>
        <v>5088</v>
      </c>
      <c r="R140" s="1"/>
    </row>
    <row r="141" spans="1:18">
      <c r="A141" s="28">
        <v>0.25</v>
      </c>
      <c r="B141" s="13" t="s">
        <v>39</v>
      </c>
      <c r="C141" s="16">
        <v>88000</v>
      </c>
      <c r="D141" s="16">
        <f>A141*C141</f>
        <v>22000</v>
      </c>
      <c r="E141" s="16">
        <v>185</v>
      </c>
      <c r="F141" s="16">
        <f>ROUND(D141*(+E141)/100,0)</f>
        <v>40700</v>
      </c>
      <c r="G141" s="16">
        <v>15</v>
      </c>
      <c r="H141" s="16">
        <f>ROUND(F141/G141,0)</f>
        <v>2713</v>
      </c>
      <c r="I141" s="1"/>
      <c r="J141" s="13">
        <v>0.5</v>
      </c>
      <c r="K141" s="13" t="s">
        <v>39</v>
      </c>
      <c r="L141" s="16">
        <v>88000</v>
      </c>
      <c r="M141" s="16">
        <f>J141*L141</f>
        <v>44000</v>
      </c>
      <c r="N141" s="16">
        <v>185</v>
      </c>
      <c r="O141" s="16">
        <f>ROUND(M141*(+N141)/100,0)</f>
        <v>81400</v>
      </c>
      <c r="P141" s="16">
        <v>16</v>
      </c>
      <c r="Q141" s="17">
        <f>ROUND(O141/P141,0)</f>
        <v>5088</v>
      </c>
      <c r="R141" s="1"/>
    </row>
    <row r="142" spans="1:18">
      <c r="A142" s="13"/>
      <c r="B142" s="13"/>
      <c r="C142" s="13"/>
      <c r="D142" s="16"/>
      <c r="E142" s="16">
        <v>185</v>
      </c>
      <c r="F142" s="16">
        <f>ROUND(D142*(+E142)/100,0)</f>
        <v>0</v>
      </c>
      <c r="G142" s="16">
        <v>1</v>
      </c>
      <c r="H142" s="16">
        <f>ROUND(F142/G142,0)</f>
        <v>0</v>
      </c>
      <c r="I142" s="1"/>
      <c r="J142" s="13"/>
      <c r="K142" s="13"/>
      <c r="L142" s="13"/>
      <c r="M142" s="16"/>
      <c r="N142" s="16">
        <v>185</v>
      </c>
      <c r="O142" s="16">
        <f>ROUND(M142*(+N142)/100,0)</f>
        <v>0</v>
      </c>
      <c r="P142" s="16">
        <v>1</v>
      </c>
      <c r="Q142" s="16">
        <f>ROUND(O142/P142,0)</f>
        <v>0</v>
      </c>
      <c r="R142" s="1"/>
    </row>
    <row r="143" spans="1:18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1:18">
      <c r="A144" s="1"/>
      <c r="B144" s="1"/>
      <c r="C144" s="1"/>
      <c r="D144" s="1"/>
      <c r="E144" s="3" t="s">
        <v>40</v>
      </c>
      <c r="F144" s="1"/>
      <c r="G144" s="1"/>
      <c r="H144" s="1"/>
      <c r="I144" s="32">
        <f>SUM(H139:H142)</f>
        <v>27133</v>
      </c>
      <c r="J144" s="1"/>
      <c r="K144" s="1"/>
      <c r="L144" s="1"/>
      <c r="M144" s="1"/>
      <c r="N144" s="3" t="s">
        <v>40</v>
      </c>
      <c r="O144" s="1"/>
      <c r="P144" s="1"/>
      <c r="Q144" s="1"/>
      <c r="R144" s="32">
        <f>SUM(Q139:Q142)</f>
        <v>17807</v>
      </c>
    </row>
    <row r="145" spans="1:18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1:18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1:18">
      <c r="A147" s="1"/>
      <c r="B147" s="1"/>
      <c r="C147" s="1"/>
      <c r="D147" s="1"/>
      <c r="E147" s="1"/>
      <c r="F147" s="1"/>
      <c r="G147" s="29" t="s">
        <v>41</v>
      </c>
      <c r="H147" s="1"/>
      <c r="I147" s="32">
        <f>I121+I133+I144</f>
        <v>90385</v>
      </c>
      <c r="J147" s="1"/>
      <c r="K147" s="1"/>
      <c r="L147" s="1"/>
      <c r="M147" s="1"/>
      <c r="N147" s="1"/>
      <c r="O147" s="1"/>
      <c r="P147" s="29" t="s">
        <v>41</v>
      </c>
      <c r="Q147" s="1"/>
      <c r="R147" s="32">
        <f>R121+R133+R144</f>
        <v>62147</v>
      </c>
    </row>
    <row r="150" spans="1:18" ht="16">
      <c r="A150" s="112" t="s">
        <v>0</v>
      </c>
      <c r="B150" s="112"/>
      <c r="C150" s="112"/>
      <c r="D150" s="112"/>
      <c r="E150" s="112"/>
      <c r="F150" s="112"/>
      <c r="G150" s="112"/>
      <c r="H150" s="112"/>
      <c r="I150" s="112"/>
      <c r="J150" s="112" t="s">
        <v>0</v>
      </c>
      <c r="K150" s="112"/>
      <c r="L150" s="112"/>
      <c r="M150" s="112"/>
      <c r="N150" s="112"/>
      <c r="O150" s="112"/>
      <c r="P150" s="112"/>
      <c r="Q150" s="112"/>
      <c r="R150" s="112"/>
    </row>
    <row r="151" spans="1:18">
      <c r="A151" s="1" t="s">
        <v>1</v>
      </c>
      <c r="B151" s="1"/>
      <c r="C151" s="1"/>
      <c r="D151" s="1"/>
      <c r="E151" s="1"/>
      <c r="F151" s="1"/>
      <c r="G151" s="1"/>
      <c r="H151" s="1"/>
      <c r="I151" s="1"/>
      <c r="J151" s="1" t="s">
        <v>1</v>
      </c>
      <c r="K151" s="1"/>
      <c r="L151" s="1"/>
      <c r="M151" s="1"/>
      <c r="N151" s="1"/>
      <c r="O151" s="1"/>
      <c r="P151" s="1"/>
      <c r="Q151" s="1"/>
      <c r="R151" s="1"/>
    </row>
    <row r="152" spans="1:18">
      <c r="A152" s="1" t="s">
        <v>2</v>
      </c>
      <c r="B152" s="1" t="s">
        <v>176</v>
      </c>
      <c r="C152" s="1"/>
      <c r="D152" s="1"/>
      <c r="E152" s="1"/>
      <c r="F152" s="1"/>
      <c r="G152" s="1"/>
      <c r="H152" s="1"/>
      <c r="I152" s="1"/>
      <c r="J152" s="1" t="s">
        <v>2</v>
      </c>
      <c r="K152" s="1" t="s">
        <v>57</v>
      </c>
      <c r="L152" s="1"/>
      <c r="M152" s="1"/>
      <c r="N152" s="1"/>
      <c r="O152" s="1"/>
      <c r="P152" s="1"/>
      <c r="Q152" s="1"/>
      <c r="R152" s="1"/>
    </row>
    <row r="153" spans="1:18">
      <c r="A153" s="1" t="s">
        <v>68</v>
      </c>
      <c r="B153" s="1"/>
      <c r="C153" s="2"/>
      <c r="D153" s="1" t="s">
        <v>7</v>
      </c>
      <c r="E153" s="1"/>
      <c r="F153" s="1"/>
      <c r="G153" s="1"/>
      <c r="H153" s="1"/>
      <c r="I153" s="1"/>
      <c r="J153" s="1" t="s">
        <v>5</v>
      </c>
      <c r="K153" s="1" t="s">
        <v>20</v>
      </c>
      <c r="L153" s="2"/>
      <c r="M153" s="1" t="s">
        <v>7</v>
      </c>
      <c r="N153" s="1"/>
      <c r="O153" s="1"/>
      <c r="P153" s="1"/>
      <c r="Q153" s="1"/>
      <c r="R153" s="1"/>
    </row>
    <row r="154" spans="1:18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1:18">
      <c r="A155" s="3" t="s">
        <v>9</v>
      </c>
      <c r="B155" s="3"/>
      <c r="C155" s="1"/>
      <c r="D155" s="1"/>
      <c r="E155" s="1"/>
      <c r="F155" s="1"/>
      <c r="G155" s="1"/>
      <c r="H155" s="1"/>
      <c r="I155" s="1"/>
      <c r="J155" s="3" t="s">
        <v>9</v>
      </c>
      <c r="K155" s="3"/>
      <c r="L155" s="1"/>
      <c r="M155" s="1"/>
      <c r="N155" s="1"/>
      <c r="O155" s="1"/>
      <c r="P155" s="1"/>
      <c r="Q155" s="1"/>
      <c r="R155" s="1"/>
    </row>
    <row r="156" spans="1:18" ht="16" thickBo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1:18" ht="16" thickBot="1">
      <c r="A157" s="26" t="s">
        <v>10</v>
      </c>
      <c r="B157" s="113" t="s">
        <v>11</v>
      </c>
      <c r="C157" s="114"/>
      <c r="D157" s="115"/>
      <c r="E157" s="26" t="s">
        <v>12</v>
      </c>
      <c r="F157" s="26" t="s">
        <v>13</v>
      </c>
      <c r="G157" s="26" t="s">
        <v>14</v>
      </c>
      <c r="H157" s="26" t="s">
        <v>15</v>
      </c>
      <c r="I157" s="1"/>
      <c r="J157" s="26" t="s">
        <v>10</v>
      </c>
      <c r="K157" s="113" t="s">
        <v>11</v>
      </c>
      <c r="L157" s="114"/>
      <c r="M157" s="115"/>
      <c r="N157" s="26" t="s">
        <v>12</v>
      </c>
      <c r="O157" s="26" t="s">
        <v>13</v>
      </c>
      <c r="P157" s="26" t="s">
        <v>14</v>
      </c>
      <c r="Q157" s="26" t="s">
        <v>15</v>
      </c>
      <c r="R157" s="1"/>
    </row>
    <row r="158" spans="1:18">
      <c r="A158" s="5"/>
      <c r="B158" s="6" t="s">
        <v>52</v>
      </c>
      <c r="C158" s="7"/>
      <c r="D158" s="8"/>
      <c r="E158" s="9" t="s">
        <v>42</v>
      </c>
      <c r="F158" s="10">
        <v>0.1</v>
      </c>
      <c r="G158" s="11">
        <v>565863</v>
      </c>
      <c r="H158" s="11">
        <f>ROUND(F158*G158,0)</f>
        <v>56586</v>
      </c>
      <c r="I158" s="1"/>
      <c r="J158" s="5"/>
      <c r="K158" s="6" t="s">
        <v>59</v>
      </c>
      <c r="L158" s="7"/>
      <c r="M158" s="8"/>
      <c r="N158" s="9" t="s">
        <v>20</v>
      </c>
      <c r="O158" s="30">
        <v>1.05</v>
      </c>
      <c r="P158" s="11">
        <v>5800</v>
      </c>
      <c r="Q158" s="11">
        <f>ROUND(O158*P158,0)</f>
        <v>6090</v>
      </c>
      <c r="R158" s="1"/>
    </row>
    <row r="159" spans="1:18">
      <c r="A159" s="13"/>
      <c r="B159" s="47" t="s">
        <v>118</v>
      </c>
      <c r="C159" s="48"/>
      <c r="D159" s="49"/>
      <c r="E159" s="14" t="s">
        <v>6</v>
      </c>
      <c r="F159" s="44">
        <v>4.5</v>
      </c>
      <c r="G159" s="16">
        <v>6700</v>
      </c>
      <c r="H159" s="16">
        <f>ROUND(F159*G159,0)</f>
        <v>30150</v>
      </c>
      <c r="I159" s="1"/>
      <c r="J159" s="13"/>
      <c r="K159" s="47" t="s">
        <v>60</v>
      </c>
      <c r="L159" s="48"/>
      <c r="M159" s="49"/>
      <c r="N159" s="14" t="s">
        <v>20</v>
      </c>
      <c r="O159" s="15">
        <v>0.05</v>
      </c>
      <c r="P159" s="16">
        <v>7500</v>
      </c>
      <c r="Q159" s="16">
        <f t="shared" ref="Q159:Q168" si="5">ROUND(O159*P159,0)</f>
        <v>375</v>
      </c>
      <c r="R159" s="1"/>
    </row>
    <row r="160" spans="1:18">
      <c r="A160" s="13"/>
      <c r="B160" s="47" t="s">
        <v>119</v>
      </c>
      <c r="C160" s="48"/>
      <c r="D160" s="49"/>
      <c r="E160" s="14" t="s">
        <v>20</v>
      </c>
      <c r="F160" s="15">
        <v>0.5</v>
      </c>
      <c r="G160" s="16">
        <v>7500</v>
      </c>
      <c r="H160" s="16">
        <f>ROUND(F160*G160,0)</f>
        <v>3750</v>
      </c>
      <c r="I160" s="1"/>
      <c r="J160" s="13"/>
      <c r="K160" s="47"/>
      <c r="L160" s="48"/>
      <c r="M160" s="49"/>
      <c r="N160" s="14"/>
      <c r="O160" s="16"/>
      <c r="P160" s="16"/>
      <c r="Q160" s="16">
        <f t="shared" si="5"/>
        <v>0</v>
      </c>
      <c r="R160" s="1"/>
    </row>
    <row r="161" spans="1:18">
      <c r="A161" s="13"/>
      <c r="B161" s="47" t="s">
        <v>177</v>
      </c>
      <c r="C161" s="48"/>
      <c r="D161" s="49"/>
      <c r="E161" s="14" t="s">
        <v>6</v>
      </c>
      <c r="F161" s="16">
        <v>4</v>
      </c>
      <c r="G161" s="16">
        <v>8000</v>
      </c>
      <c r="H161" s="16">
        <f>ROUND(F161*G161,0)</f>
        <v>32000</v>
      </c>
      <c r="I161" s="1"/>
      <c r="J161" s="13"/>
      <c r="K161" s="47"/>
      <c r="L161" s="48"/>
      <c r="M161" s="49"/>
      <c r="N161" s="14"/>
      <c r="O161" s="16"/>
      <c r="P161" s="16"/>
      <c r="Q161" s="16">
        <f t="shared" si="5"/>
        <v>0</v>
      </c>
      <c r="R161" s="1"/>
    </row>
    <row r="162" spans="1:18">
      <c r="A162" s="13"/>
      <c r="B162" s="47" t="s">
        <v>62</v>
      </c>
      <c r="C162" s="48"/>
      <c r="D162" s="49"/>
      <c r="E162" s="14" t="s">
        <v>44</v>
      </c>
      <c r="F162" s="16">
        <v>2</v>
      </c>
      <c r="G162" s="16">
        <v>6000</v>
      </c>
      <c r="H162" s="16">
        <f>ROUND(F162*G162,0)</f>
        <v>12000</v>
      </c>
      <c r="I162" s="1"/>
      <c r="J162" s="13"/>
      <c r="K162" s="47"/>
      <c r="L162" s="48"/>
      <c r="M162" s="49"/>
      <c r="N162" s="14"/>
      <c r="O162" s="16"/>
      <c r="P162" s="16"/>
      <c r="Q162" s="16">
        <f t="shared" si="5"/>
        <v>0</v>
      </c>
      <c r="R162" s="1"/>
    </row>
    <row r="163" spans="1:18">
      <c r="A163" s="13"/>
      <c r="B163" s="47"/>
      <c r="C163" s="48"/>
      <c r="D163" s="49"/>
      <c r="E163" s="14"/>
      <c r="F163" s="16"/>
      <c r="G163" s="16"/>
      <c r="H163" s="16">
        <f t="shared" ref="H163:H168" si="6">ROUND(F163*G163,0)</f>
        <v>0</v>
      </c>
      <c r="I163" s="1"/>
      <c r="J163" s="13"/>
      <c r="K163" s="47"/>
      <c r="L163" s="48"/>
      <c r="M163" s="49"/>
      <c r="N163" s="14"/>
      <c r="O163" s="16"/>
      <c r="P163" s="16"/>
      <c r="Q163" s="16">
        <f t="shared" si="5"/>
        <v>0</v>
      </c>
      <c r="R163" s="1"/>
    </row>
    <row r="164" spans="1:18">
      <c r="A164" s="13"/>
      <c r="B164" s="47"/>
      <c r="C164" s="48"/>
      <c r="D164" s="49"/>
      <c r="E164" s="14"/>
      <c r="F164" s="16"/>
      <c r="G164" s="16"/>
      <c r="H164" s="16">
        <f t="shared" si="6"/>
        <v>0</v>
      </c>
      <c r="I164" s="1"/>
      <c r="J164" s="13"/>
      <c r="K164" s="47"/>
      <c r="L164" s="48"/>
      <c r="M164" s="49"/>
      <c r="N164" s="14"/>
      <c r="O164" s="16"/>
      <c r="P164" s="16"/>
      <c r="Q164" s="16">
        <f t="shared" si="5"/>
        <v>0</v>
      </c>
      <c r="R164" s="1"/>
    </row>
    <row r="165" spans="1:18">
      <c r="A165" s="13"/>
      <c r="B165" s="47"/>
      <c r="C165" s="48"/>
      <c r="D165" s="49"/>
      <c r="E165" s="14"/>
      <c r="F165" s="16"/>
      <c r="G165" s="16"/>
      <c r="H165" s="16">
        <f t="shared" si="6"/>
        <v>0</v>
      </c>
      <c r="I165" s="1"/>
      <c r="J165" s="13"/>
      <c r="K165" s="47"/>
      <c r="L165" s="48"/>
      <c r="M165" s="49"/>
      <c r="N165" s="14"/>
      <c r="O165" s="16"/>
      <c r="P165" s="16"/>
      <c r="Q165" s="16">
        <f t="shared" si="5"/>
        <v>0</v>
      </c>
      <c r="R165" s="1"/>
    </row>
    <row r="166" spans="1:18">
      <c r="A166" s="13"/>
      <c r="B166" s="47"/>
      <c r="C166" s="48"/>
      <c r="D166" s="49"/>
      <c r="E166" s="14"/>
      <c r="F166" s="16"/>
      <c r="G166" s="16"/>
      <c r="H166" s="16">
        <f t="shared" si="6"/>
        <v>0</v>
      </c>
      <c r="I166" s="1"/>
      <c r="J166" s="13"/>
      <c r="K166" s="47"/>
      <c r="L166" s="48"/>
      <c r="M166" s="49"/>
      <c r="N166" s="14"/>
      <c r="O166" s="16"/>
      <c r="P166" s="16"/>
      <c r="Q166" s="16">
        <f t="shared" si="5"/>
        <v>0</v>
      </c>
      <c r="R166" s="1"/>
    </row>
    <row r="167" spans="1:18">
      <c r="A167" s="13"/>
      <c r="B167" s="47"/>
      <c r="C167" s="48"/>
      <c r="D167" s="49"/>
      <c r="E167" s="14"/>
      <c r="F167" s="16"/>
      <c r="G167" s="16"/>
      <c r="H167" s="16">
        <f t="shared" si="6"/>
        <v>0</v>
      </c>
      <c r="I167" s="1"/>
      <c r="J167" s="13"/>
      <c r="K167" s="47"/>
      <c r="L167" s="48"/>
      <c r="M167" s="49"/>
      <c r="N167" s="14"/>
      <c r="O167" s="16"/>
      <c r="P167" s="16"/>
      <c r="Q167" s="16">
        <f t="shared" si="5"/>
        <v>0</v>
      </c>
      <c r="R167" s="1"/>
    </row>
    <row r="168" spans="1:18">
      <c r="A168" s="13"/>
      <c r="B168" s="47"/>
      <c r="C168" s="48"/>
      <c r="D168" s="49"/>
      <c r="E168" s="14"/>
      <c r="F168" s="16"/>
      <c r="G168" s="16"/>
      <c r="H168" s="16">
        <f t="shared" si="6"/>
        <v>0</v>
      </c>
      <c r="I168" s="1"/>
      <c r="J168" s="13"/>
      <c r="K168" s="47"/>
      <c r="L168" s="48"/>
      <c r="M168" s="49"/>
      <c r="N168" s="14"/>
      <c r="O168" s="16"/>
      <c r="P168" s="16"/>
      <c r="Q168" s="16">
        <f t="shared" si="5"/>
        <v>0</v>
      </c>
      <c r="R168" s="1"/>
    </row>
    <row r="169" spans="1:18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>
      <c r="A170" s="1"/>
      <c r="B170" s="1"/>
      <c r="C170" s="1"/>
      <c r="D170" s="1"/>
      <c r="E170" s="3" t="s">
        <v>23</v>
      </c>
      <c r="F170" s="1"/>
      <c r="G170" s="1"/>
      <c r="H170" s="1"/>
      <c r="I170" s="32">
        <f>SUM(H158:H168)</f>
        <v>134486</v>
      </c>
      <c r="J170" s="1"/>
      <c r="K170" s="1"/>
      <c r="L170" s="1"/>
      <c r="M170" s="1"/>
      <c r="N170" s="3" t="s">
        <v>23</v>
      </c>
      <c r="O170" s="1"/>
      <c r="P170" s="1"/>
      <c r="Q170" s="1"/>
      <c r="R170" s="32">
        <f>SUM(Q158:Q168)</f>
        <v>6465</v>
      </c>
    </row>
    <row r="171" spans="1:18">
      <c r="A171" s="3"/>
      <c r="B171" s="3"/>
      <c r="C171" s="1"/>
      <c r="D171" s="1"/>
      <c r="E171" s="1"/>
      <c r="F171" s="1"/>
      <c r="G171" s="1"/>
      <c r="H171" s="1"/>
      <c r="I171" s="1"/>
      <c r="J171" s="3"/>
      <c r="K171" s="3"/>
      <c r="L171" s="1"/>
      <c r="M171" s="1"/>
      <c r="N171" s="1"/>
      <c r="O171" s="1"/>
      <c r="P171" s="1"/>
      <c r="Q171" s="1"/>
      <c r="R171" s="1"/>
    </row>
    <row r="172" spans="1:18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>
      <c r="A173" s="3" t="s">
        <v>24</v>
      </c>
      <c r="B173" s="3"/>
      <c r="C173" s="1"/>
      <c r="D173" s="1"/>
      <c r="E173" s="1"/>
      <c r="F173" s="1"/>
      <c r="G173" s="1"/>
      <c r="H173" s="1"/>
      <c r="I173" s="1"/>
      <c r="J173" s="3" t="s">
        <v>24</v>
      </c>
      <c r="K173" s="3"/>
      <c r="L173" s="1"/>
      <c r="M173" s="1"/>
      <c r="N173" s="1"/>
      <c r="O173" s="1"/>
      <c r="P173" s="1"/>
      <c r="Q173" s="1"/>
      <c r="R173" s="1"/>
    </row>
    <row r="174" spans="1:18" ht="16" thickBo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 ht="16" thickBot="1">
      <c r="A175" s="26" t="s">
        <v>10</v>
      </c>
      <c r="B175" s="113" t="s">
        <v>11</v>
      </c>
      <c r="C175" s="114"/>
      <c r="D175" s="115"/>
      <c r="E175" s="113" t="s">
        <v>25</v>
      </c>
      <c r="F175" s="115"/>
      <c r="G175" s="26" t="s">
        <v>26</v>
      </c>
      <c r="H175" s="26" t="s">
        <v>15</v>
      </c>
      <c r="I175" s="1"/>
      <c r="J175" s="26" t="s">
        <v>10</v>
      </c>
      <c r="K175" s="113" t="s">
        <v>11</v>
      </c>
      <c r="L175" s="114"/>
      <c r="M175" s="115"/>
      <c r="N175" s="113" t="s">
        <v>25</v>
      </c>
      <c r="O175" s="115"/>
      <c r="P175" s="26" t="s">
        <v>26</v>
      </c>
      <c r="Q175" s="26" t="s">
        <v>15</v>
      </c>
      <c r="R175" s="1"/>
    </row>
    <row r="176" spans="1:18">
      <c r="A176" s="5"/>
      <c r="B176" s="33" t="s">
        <v>27</v>
      </c>
      <c r="C176" s="18"/>
      <c r="D176" s="19"/>
      <c r="E176" s="20">
        <v>20000</v>
      </c>
      <c r="F176" s="21"/>
      <c r="G176" s="11">
        <v>6</v>
      </c>
      <c r="H176" s="11">
        <f>ROUND(E176/G176,0)</f>
        <v>3333</v>
      </c>
      <c r="I176" s="1"/>
      <c r="J176" s="5"/>
      <c r="K176" s="33" t="s">
        <v>27</v>
      </c>
      <c r="L176" s="18"/>
      <c r="M176" s="19"/>
      <c r="N176" s="20">
        <v>15000</v>
      </c>
      <c r="O176" s="21"/>
      <c r="P176" s="11">
        <v>120</v>
      </c>
      <c r="Q176" s="11">
        <f>ROUND(N176/P176,0)</f>
        <v>125</v>
      </c>
      <c r="R176" s="1"/>
    </row>
    <row r="177" spans="1:18">
      <c r="A177" s="13"/>
      <c r="B177" s="47" t="s">
        <v>53</v>
      </c>
      <c r="C177" s="51"/>
      <c r="D177" s="23"/>
      <c r="E177" s="24">
        <v>80000</v>
      </c>
      <c r="F177" s="25"/>
      <c r="G177" s="16">
        <v>6</v>
      </c>
      <c r="H177" s="16">
        <f>ROUND(E177/G177,0)</f>
        <v>13333</v>
      </c>
      <c r="I177" s="1"/>
      <c r="J177" s="13"/>
      <c r="K177" s="47" t="s">
        <v>63</v>
      </c>
      <c r="L177" s="51"/>
      <c r="M177" s="23"/>
      <c r="N177" s="24">
        <v>60000</v>
      </c>
      <c r="O177" s="25"/>
      <c r="P177" s="16">
        <v>120</v>
      </c>
      <c r="Q177" s="16">
        <f>ROUND(N177/P177,0)</f>
        <v>500</v>
      </c>
      <c r="R177" s="1"/>
    </row>
    <row r="178" spans="1:18">
      <c r="A178" s="13">
        <v>2</v>
      </c>
      <c r="B178" s="50" t="s">
        <v>65</v>
      </c>
      <c r="C178" s="51"/>
      <c r="D178" s="25">
        <v>7000</v>
      </c>
      <c r="E178" s="24">
        <f>D178*A178</f>
        <v>14000</v>
      </c>
      <c r="F178" s="25"/>
      <c r="G178" s="16">
        <v>6</v>
      </c>
      <c r="H178" s="16">
        <f>ROUND(E178/G178,0)</f>
        <v>2333</v>
      </c>
      <c r="I178" s="1"/>
      <c r="J178" s="13"/>
      <c r="K178" s="47" t="s">
        <v>64</v>
      </c>
      <c r="L178" s="51"/>
      <c r="M178" s="23"/>
      <c r="N178" s="24">
        <v>50000</v>
      </c>
      <c r="O178" s="25"/>
      <c r="P178" s="16">
        <v>120</v>
      </c>
      <c r="Q178" s="16">
        <f>ROUND(N178/P178,0)</f>
        <v>417</v>
      </c>
      <c r="R178" s="1"/>
    </row>
    <row r="179" spans="1:18">
      <c r="A179" s="13"/>
      <c r="B179" s="50"/>
      <c r="C179" s="51"/>
      <c r="D179" s="23"/>
      <c r="E179" s="24"/>
      <c r="F179" s="25"/>
      <c r="G179" s="16">
        <v>1</v>
      </c>
      <c r="H179" s="16">
        <f>ROUND(E179/G179,0)</f>
        <v>0</v>
      </c>
      <c r="I179" s="1"/>
      <c r="J179" s="13"/>
      <c r="K179" s="47" t="s">
        <v>66</v>
      </c>
      <c r="L179" s="51"/>
      <c r="M179" s="23"/>
      <c r="N179" s="24">
        <v>500000</v>
      </c>
      <c r="O179" s="25"/>
      <c r="P179" s="16">
        <v>4000</v>
      </c>
      <c r="Q179" s="16">
        <f>ROUND(N179/P179,0)</f>
        <v>125</v>
      </c>
      <c r="R179" s="1"/>
    </row>
    <row r="180" spans="1:18">
      <c r="A180" s="13"/>
      <c r="B180" s="50"/>
      <c r="C180" s="51"/>
      <c r="D180" s="23"/>
      <c r="E180" s="24"/>
      <c r="F180" s="25"/>
      <c r="G180" s="16">
        <v>1</v>
      </c>
      <c r="H180" s="16">
        <f>ROUND(E180/G180,0)</f>
        <v>0</v>
      </c>
      <c r="I180" s="1"/>
      <c r="J180" s="13"/>
      <c r="K180" s="50"/>
      <c r="L180" s="51"/>
      <c r="M180" s="23"/>
      <c r="N180" s="24"/>
      <c r="O180" s="25"/>
      <c r="P180" s="16">
        <v>1</v>
      </c>
      <c r="Q180" s="16">
        <f>ROUND(N180/P180,0)</f>
        <v>0</v>
      </c>
      <c r="R180" s="1"/>
    </row>
    <row r="181" spans="1:18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>
      <c r="A182" s="1"/>
      <c r="B182" s="1"/>
      <c r="C182" s="1"/>
      <c r="D182" s="1"/>
      <c r="E182" s="3" t="s">
        <v>29</v>
      </c>
      <c r="F182" s="1"/>
      <c r="G182" s="1"/>
      <c r="H182" s="1"/>
      <c r="I182" s="32">
        <f>SUM(H176:H180)</f>
        <v>18999</v>
      </c>
      <c r="J182" s="1"/>
      <c r="K182" s="1"/>
      <c r="L182" s="1"/>
      <c r="M182" s="1"/>
      <c r="N182" s="3" t="s">
        <v>29</v>
      </c>
      <c r="O182" s="1"/>
      <c r="P182" s="1"/>
      <c r="Q182" s="1"/>
      <c r="R182" s="32">
        <f>SUM(Q176:Q180)</f>
        <v>1167</v>
      </c>
    </row>
    <row r="183" spans="1:18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1:18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1:18">
      <c r="A185" s="3" t="s">
        <v>30</v>
      </c>
      <c r="B185" s="3"/>
      <c r="C185" s="1"/>
      <c r="D185" s="1"/>
      <c r="E185" s="1"/>
      <c r="F185" s="1"/>
      <c r="G185" s="1"/>
      <c r="H185" s="1"/>
      <c r="I185" s="1"/>
      <c r="J185" s="3" t="s">
        <v>30</v>
      </c>
      <c r="K185" s="3"/>
      <c r="L185" s="1"/>
      <c r="M185" s="1"/>
      <c r="N185" s="1"/>
      <c r="O185" s="1"/>
      <c r="P185" s="1"/>
      <c r="Q185" s="1"/>
      <c r="R185" s="1"/>
    </row>
    <row r="186" spans="1:18" ht="16" thickBo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1:18" ht="16" thickBot="1">
      <c r="A187" s="26" t="s">
        <v>10</v>
      </c>
      <c r="B187" s="26" t="s">
        <v>11</v>
      </c>
      <c r="C187" s="26" t="s">
        <v>12</v>
      </c>
      <c r="D187" s="26" t="s">
        <v>31</v>
      </c>
      <c r="E187" s="26" t="s">
        <v>32</v>
      </c>
      <c r="F187" s="26" t="s">
        <v>33</v>
      </c>
      <c r="G187" s="26" t="s">
        <v>34</v>
      </c>
      <c r="H187" s="26" t="s">
        <v>15</v>
      </c>
      <c r="I187" s="1"/>
      <c r="J187" s="26" t="s">
        <v>10</v>
      </c>
      <c r="K187" s="26" t="s">
        <v>11</v>
      </c>
      <c r="L187" s="26" t="s">
        <v>12</v>
      </c>
      <c r="M187" s="26" t="s">
        <v>31</v>
      </c>
      <c r="N187" s="26" t="s">
        <v>32</v>
      </c>
      <c r="O187" s="26" t="s">
        <v>33</v>
      </c>
      <c r="P187" s="26" t="s">
        <v>34</v>
      </c>
      <c r="Q187" s="26" t="s">
        <v>15</v>
      </c>
      <c r="R187" s="1"/>
    </row>
    <row r="188" spans="1:18">
      <c r="A188" s="5"/>
      <c r="B188" s="5" t="s">
        <v>54</v>
      </c>
      <c r="C188" s="5" t="s">
        <v>37</v>
      </c>
      <c r="D188" s="11">
        <v>66000</v>
      </c>
      <c r="E188" s="11">
        <v>185</v>
      </c>
      <c r="F188" s="12">
        <f>ROUND(D188*(+E188)/100,0)</f>
        <v>122100</v>
      </c>
      <c r="G188" s="11">
        <v>6</v>
      </c>
      <c r="H188" s="11">
        <f>ROUND(F188/G188,0)</f>
        <v>20350</v>
      </c>
      <c r="I188" s="1"/>
      <c r="J188" s="5"/>
      <c r="K188" s="5" t="s">
        <v>67</v>
      </c>
      <c r="L188" s="5" t="s">
        <v>37</v>
      </c>
      <c r="M188" s="11">
        <v>66000</v>
      </c>
      <c r="N188" s="11">
        <v>185</v>
      </c>
      <c r="O188" s="12">
        <f>ROUND(M188*(+N188)/100,0)</f>
        <v>122100</v>
      </c>
      <c r="P188" s="11">
        <v>120</v>
      </c>
      <c r="Q188" s="11">
        <f>ROUND(O188/P188,0)</f>
        <v>1018</v>
      </c>
      <c r="R188" s="1"/>
    </row>
    <row r="189" spans="1:18">
      <c r="A189" s="13">
        <v>2</v>
      </c>
      <c r="B189" s="13" t="s">
        <v>74</v>
      </c>
      <c r="C189" s="16">
        <v>44000</v>
      </c>
      <c r="D189" s="16">
        <f>C189*A189</f>
        <v>88000</v>
      </c>
      <c r="E189" s="16">
        <v>185</v>
      </c>
      <c r="F189" s="16">
        <f>ROUND(D189*(+E189)/100,0)</f>
        <v>162800</v>
      </c>
      <c r="G189" s="16">
        <v>6</v>
      </c>
      <c r="H189" s="16">
        <f>ROUND(F189/G189,0)</f>
        <v>27133</v>
      </c>
      <c r="I189" s="1"/>
      <c r="J189" s="13"/>
      <c r="K189" s="13" t="s">
        <v>47</v>
      </c>
      <c r="L189" s="13" t="s">
        <v>37</v>
      </c>
      <c r="M189" s="16">
        <v>44000</v>
      </c>
      <c r="N189" s="16">
        <v>185</v>
      </c>
      <c r="O189" s="16">
        <f>ROUND(M189*(+N189)/100,0)</f>
        <v>81400</v>
      </c>
      <c r="P189" s="16">
        <v>120</v>
      </c>
      <c r="Q189" s="16">
        <f>ROUND(O189/P189,0)</f>
        <v>678</v>
      </c>
      <c r="R189" s="1"/>
    </row>
    <row r="190" spans="1:18">
      <c r="A190" s="28">
        <v>0.5</v>
      </c>
      <c r="B190" s="13" t="s">
        <v>39</v>
      </c>
      <c r="C190" s="16">
        <v>88000</v>
      </c>
      <c r="D190" s="16">
        <f>A190*C190</f>
        <v>44000</v>
      </c>
      <c r="E190" s="16">
        <v>185</v>
      </c>
      <c r="F190" s="16">
        <f>ROUND(D190*(+E190)/100,0)</f>
        <v>81400</v>
      </c>
      <c r="G190" s="16">
        <v>6</v>
      </c>
      <c r="H190" s="16">
        <f>ROUND(F190/G190,0)</f>
        <v>13567</v>
      </c>
      <c r="I190" s="1"/>
      <c r="J190" s="13">
        <v>0.25</v>
      </c>
      <c r="K190" s="13" t="s">
        <v>39</v>
      </c>
      <c r="L190" s="16">
        <v>88000</v>
      </c>
      <c r="M190" s="16">
        <f>J190*L190</f>
        <v>22000</v>
      </c>
      <c r="N190" s="16">
        <v>185</v>
      </c>
      <c r="O190" s="16">
        <f>ROUND(M190*(+N190)/100,0)</f>
        <v>40700</v>
      </c>
      <c r="P190" s="16">
        <v>120</v>
      </c>
      <c r="Q190" s="16">
        <f>ROUND(O190/P190,0)</f>
        <v>339</v>
      </c>
      <c r="R190" s="1"/>
    </row>
    <row r="191" spans="1:18">
      <c r="A191" s="13"/>
      <c r="B191" s="13"/>
      <c r="C191" s="13"/>
      <c r="D191" s="16"/>
      <c r="E191" s="16">
        <v>185</v>
      </c>
      <c r="F191" s="16">
        <f>ROUND(D191*(+E191)/100,0)</f>
        <v>0</v>
      </c>
      <c r="G191" s="16">
        <v>1</v>
      </c>
      <c r="H191" s="16">
        <f>ROUND(F191/G191,0)</f>
        <v>0</v>
      </c>
      <c r="I191" s="1"/>
      <c r="J191" s="13"/>
      <c r="K191" s="13"/>
      <c r="L191" s="13"/>
      <c r="M191" s="16"/>
      <c r="N191" s="16">
        <v>185</v>
      </c>
      <c r="O191" s="16">
        <f>ROUND(M191*(+N191)/100,0)</f>
        <v>0</v>
      </c>
      <c r="P191" s="16">
        <v>1</v>
      </c>
      <c r="Q191" s="16">
        <f>ROUND(O191/P191,0)</f>
        <v>0</v>
      </c>
      <c r="R191" s="1"/>
    </row>
    <row r="192" spans="1:18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1:18">
      <c r="A193" s="1"/>
      <c r="B193" s="1"/>
      <c r="C193" s="1"/>
      <c r="D193" s="1"/>
      <c r="E193" s="3" t="s">
        <v>40</v>
      </c>
      <c r="F193" s="1"/>
      <c r="G193" s="1"/>
      <c r="H193" s="1"/>
      <c r="I193" s="32">
        <v>55000</v>
      </c>
      <c r="J193" s="1"/>
      <c r="K193" s="1"/>
      <c r="L193" s="1"/>
      <c r="M193" s="1"/>
      <c r="N193" s="3" t="s">
        <v>40</v>
      </c>
      <c r="O193" s="1"/>
      <c r="P193" s="1"/>
      <c r="Q193" s="1"/>
      <c r="R193" s="32">
        <f>SUM(Q188:Q191)</f>
        <v>2035</v>
      </c>
    </row>
    <row r="194" spans="1:18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1:18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1:18">
      <c r="A196" s="1"/>
      <c r="B196" s="1"/>
      <c r="C196" s="1"/>
      <c r="D196" s="1"/>
      <c r="E196" s="1"/>
      <c r="F196" s="1"/>
      <c r="G196" s="29" t="s">
        <v>41</v>
      </c>
      <c r="H196" s="1"/>
      <c r="I196" s="32">
        <f>I170+I182+I193</f>
        <v>208485</v>
      </c>
      <c r="J196" s="1"/>
      <c r="K196" s="1"/>
      <c r="L196" s="1"/>
      <c r="M196" s="1"/>
      <c r="N196" s="1"/>
      <c r="O196" s="1"/>
      <c r="P196" s="29" t="s">
        <v>41</v>
      </c>
      <c r="Q196" s="1"/>
      <c r="R196" s="32">
        <f>R170+R182+R193</f>
        <v>9667</v>
      </c>
    </row>
    <row r="199" spans="1:18" ht="16">
      <c r="A199" s="112" t="s">
        <v>0</v>
      </c>
      <c r="B199" s="112"/>
      <c r="C199" s="112"/>
      <c r="D199" s="112"/>
      <c r="E199" s="112"/>
      <c r="F199" s="112"/>
      <c r="G199" s="112"/>
      <c r="H199" s="112"/>
      <c r="I199" s="112"/>
      <c r="J199" s="112" t="s">
        <v>0</v>
      </c>
      <c r="K199" s="112"/>
      <c r="L199" s="112"/>
      <c r="M199" s="112"/>
      <c r="N199" s="112"/>
      <c r="O199" s="112"/>
      <c r="P199" s="112"/>
      <c r="Q199" s="112"/>
      <c r="R199" s="112"/>
    </row>
    <row r="200" spans="1:18">
      <c r="A200" s="1" t="s">
        <v>1</v>
      </c>
      <c r="B200" s="1"/>
      <c r="C200" s="1"/>
      <c r="D200" s="1"/>
      <c r="E200" s="1"/>
      <c r="F200" s="1"/>
      <c r="G200" s="1"/>
      <c r="H200" s="1"/>
      <c r="I200" s="1"/>
      <c r="J200" s="1" t="s">
        <v>1</v>
      </c>
      <c r="K200" s="1"/>
      <c r="L200" s="1"/>
      <c r="M200" s="1"/>
      <c r="N200" s="1"/>
      <c r="O200" s="1"/>
      <c r="P200" s="1"/>
      <c r="Q200" s="1"/>
      <c r="R200" s="1"/>
    </row>
    <row r="201" spans="1:18">
      <c r="A201" s="1" t="s">
        <v>4</v>
      </c>
      <c r="B201" s="1" t="s">
        <v>58</v>
      </c>
      <c r="C201" s="1"/>
      <c r="D201" s="1"/>
      <c r="E201" s="1"/>
      <c r="F201" s="1"/>
      <c r="G201" s="1"/>
      <c r="H201" s="1"/>
      <c r="I201" s="1"/>
      <c r="J201" s="1" t="s">
        <v>2</v>
      </c>
      <c r="K201" s="1" t="s">
        <v>75</v>
      </c>
      <c r="L201" s="1"/>
      <c r="M201" s="1"/>
      <c r="N201" s="1"/>
      <c r="O201" s="1"/>
      <c r="P201" s="1"/>
      <c r="Q201" s="1"/>
      <c r="R201" s="1"/>
    </row>
    <row r="202" spans="1:18">
      <c r="A202" s="1" t="s">
        <v>50</v>
      </c>
      <c r="B202" s="1" t="s">
        <v>6</v>
      </c>
      <c r="C202" s="2"/>
      <c r="D202" s="1" t="s">
        <v>7</v>
      </c>
      <c r="E202" s="1"/>
      <c r="F202" s="1"/>
      <c r="G202" s="1"/>
      <c r="H202" s="1"/>
      <c r="I202" s="1"/>
      <c r="J202" s="1" t="s">
        <v>5</v>
      </c>
      <c r="K202" s="1" t="s">
        <v>8</v>
      </c>
      <c r="L202" s="2"/>
      <c r="M202" s="1" t="s">
        <v>7</v>
      </c>
      <c r="N202" s="1"/>
      <c r="O202" s="1"/>
      <c r="P202" s="1"/>
      <c r="Q202" s="1"/>
      <c r="R202" s="1"/>
    </row>
    <row r="203" spans="1:18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1:18">
      <c r="A204" s="3" t="s">
        <v>9</v>
      </c>
      <c r="B204" s="3"/>
      <c r="C204" s="1"/>
      <c r="D204" s="1"/>
      <c r="E204" s="1"/>
      <c r="F204" s="1"/>
      <c r="G204" s="1"/>
      <c r="H204" s="1"/>
      <c r="I204" s="1"/>
      <c r="J204" s="3" t="s">
        <v>9</v>
      </c>
      <c r="K204" s="3"/>
      <c r="L204" s="1"/>
      <c r="M204" s="1"/>
      <c r="N204" s="1"/>
      <c r="O204" s="1"/>
      <c r="P204" s="1"/>
      <c r="Q204" s="1"/>
      <c r="R204" s="1"/>
    </row>
    <row r="205" spans="1:18" ht="16" thickBo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1:18" ht="16" thickBot="1">
      <c r="A206" s="4" t="s">
        <v>10</v>
      </c>
      <c r="B206" s="116" t="s">
        <v>11</v>
      </c>
      <c r="C206" s="117"/>
      <c r="D206" s="118"/>
      <c r="E206" s="4" t="s">
        <v>12</v>
      </c>
      <c r="F206" s="4" t="s">
        <v>13</v>
      </c>
      <c r="G206" s="4" t="s">
        <v>14</v>
      </c>
      <c r="H206" s="4" t="s">
        <v>15</v>
      </c>
      <c r="I206" s="1"/>
      <c r="J206" s="4" t="s">
        <v>10</v>
      </c>
      <c r="K206" s="116" t="s">
        <v>11</v>
      </c>
      <c r="L206" s="117"/>
      <c r="M206" s="118"/>
      <c r="N206" s="4" t="s">
        <v>12</v>
      </c>
      <c r="O206" s="4" t="s">
        <v>13</v>
      </c>
      <c r="P206" s="4" t="s">
        <v>14</v>
      </c>
      <c r="Q206" s="4" t="s">
        <v>15</v>
      </c>
      <c r="R206" s="1"/>
    </row>
    <row r="207" spans="1:18">
      <c r="A207" s="5"/>
      <c r="B207" s="6" t="s">
        <v>52</v>
      </c>
      <c r="C207" s="7"/>
      <c r="D207" s="8"/>
      <c r="E207" s="9" t="s">
        <v>42</v>
      </c>
      <c r="F207" s="10">
        <v>0.1</v>
      </c>
      <c r="G207" s="11">
        <v>565863</v>
      </c>
      <c r="H207" s="11">
        <f>ROUND(F207*G207,0)</f>
        <v>56586</v>
      </c>
      <c r="I207" s="1"/>
      <c r="J207" s="5"/>
      <c r="K207" s="6" t="s">
        <v>77</v>
      </c>
      <c r="L207" s="7"/>
      <c r="M207" s="8"/>
      <c r="N207" s="9" t="s">
        <v>42</v>
      </c>
      <c r="O207" s="10">
        <v>0.11</v>
      </c>
      <c r="P207" s="11">
        <f>G207</f>
        <v>565863</v>
      </c>
      <c r="Q207" s="11">
        <f>ROUND(O207*P207,0)</f>
        <v>62245</v>
      </c>
      <c r="R207" s="1"/>
    </row>
    <row r="208" spans="1:18">
      <c r="A208" s="13"/>
      <c r="B208" s="47" t="s">
        <v>61</v>
      </c>
      <c r="C208" s="48"/>
      <c r="D208" s="49"/>
      <c r="E208" s="14" t="s">
        <v>6</v>
      </c>
      <c r="F208" s="15">
        <v>3</v>
      </c>
      <c r="G208" s="16">
        <v>6700</v>
      </c>
      <c r="H208" s="16">
        <f>ROUND(F208*G208,0)</f>
        <v>20100</v>
      </c>
      <c r="I208" s="1"/>
      <c r="J208" s="13"/>
      <c r="K208" s="47" t="s">
        <v>79</v>
      </c>
      <c r="L208" s="48"/>
      <c r="M208" s="49"/>
      <c r="N208" s="14" t="s">
        <v>42</v>
      </c>
      <c r="O208" s="15">
        <v>0.1</v>
      </c>
      <c r="P208" s="16">
        <v>40000</v>
      </c>
      <c r="Q208" s="16">
        <f t="shared" ref="Q208:Q217" si="7">ROUND(O208*P208,0)</f>
        <v>4000</v>
      </c>
      <c r="R208" s="1"/>
    </row>
    <row r="209" spans="1:18">
      <c r="A209" s="13"/>
      <c r="B209" s="47" t="s">
        <v>19</v>
      </c>
      <c r="C209" s="48"/>
      <c r="D209" s="49"/>
      <c r="E209" s="14" t="s">
        <v>20</v>
      </c>
      <c r="F209" s="15">
        <v>0.05</v>
      </c>
      <c r="G209" s="16">
        <v>6000</v>
      </c>
      <c r="H209" s="16">
        <f>ROUND(F209*G209,0)</f>
        <v>300</v>
      </c>
      <c r="I209" s="1"/>
      <c r="J209" s="13"/>
      <c r="K209" s="47" t="s">
        <v>80</v>
      </c>
      <c r="L209" s="48"/>
      <c r="M209" s="49"/>
      <c r="N209" s="14" t="s">
        <v>12</v>
      </c>
      <c r="O209" s="16">
        <v>8</v>
      </c>
      <c r="P209" s="16">
        <v>9000</v>
      </c>
      <c r="Q209" s="16">
        <f t="shared" si="7"/>
        <v>72000</v>
      </c>
      <c r="R209" s="1"/>
    </row>
    <row r="210" spans="1:18">
      <c r="A210" s="13"/>
      <c r="B210" s="47" t="s">
        <v>18</v>
      </c>
      <c r="C210" s="48"/>
      <c r="D210" s="49"/>
      <c r="E210" s="14" t="s">
        <v>6</v>
      </c>
      <c r="F210" s="15">
        <v>1</v>
      </c>
      <c r="G210" s="16">
        <v>6000</v>
      </c>
      <c r="H210" s="16">
        <f>ROUND(F210*G210,0)</f>
        <v>6000</v>
      </c>
      <c r="I210" s="1"/>
      <c r="J210" s="13"/>
      <c r="K210" s="47" t="s">
        <v>69</v>
      </c>
      <c r="L210" s="48"/>
      <c r="M210" s="49"/>
      <c r="N210" s="14" t="s">
        <v>42</v>
      </c>
      <c r="O210" s="15">
        <v>0.04</v>
      </c>
      <c r="P210" s="16">
        <v>682</v>
      </c>
      <c r="Q210" s="16">
        <f t="shared" si="7"/>
        <v>27</v>
      </c>
      <c r="R210" s="1"/>
    </row>
    <row r="211" spans="1:18">
      <c r="A211" s="13"/>
      <c r="B211" s="47" t="s">
        <v>62</v>
      </c>
      <c r="C211" s="48"/>
      <c r="D211" s="49"/>
      <c r="E211" s="14" t="s">
        <v>12</v>
      </c>
      <c r="F211" s="15">
        <v>3</v>
      </c>
      <c r="G211" s="16">
        <v>4500</v>
      </c>
      <c r="H211" s="16">
        <f>ROUND(F211*G211,0)</f>
        <v>13500</v>
      </c>
      <c r="I211" s="1"/>
      <c r="J211" s="13"/>
      <c r="K211" s="47" t="s">
        <v>78</v>
      </c>
      <c r="L211" s="48"/>
      <c r="M211" s="49"/>
      <c r="N211" s="14" t="s">
        <v>20</v>
      </c>
      <c r="O211" s="16">
        <v>8</v>
      </c>
      <c r="P211" s="16">
        <v>682</v>
      </c>
      <c r="Q211" s="16">
        <f t="shared" si="7"/>
        <v>5456</v>
      </c>
      <c r="R211" s="1"/>
    </row>
    <row r="212" spans="1:18">
      <c r="A212" s="13"/>
      <c r="B212" s="47"/>
      <c r="C212" s="48"/>
      <c r="D212" s="49"/>
      <c r="E212" s="14"/>
      <c r="F212" s="16"/>
      <c r="G212" s="16"/>
      <c r="H212" s="16">
        <f t="shared" ref="H212:H217" si="8">ROUND(F212*G212,0)</f>
        <v>0</v>
      </c>
      <c r="I212" s="1"/>
      <c r="J212" s="13"/>
      <c r="K212" s="47"/>
      <c r="L212" s="48"/>
      <c r="M212" s="49"/>
      <c r="N212" s="14"/>
      <c r="O212" s="16"/>
      <c r="P212" s="16"/>
      <c r="Q212" s="16">
        <f t="shared" si="7"/>
        <v>0</v>
      </c>
      <c r="R212" s="32">
        <f>Q207+Q208+Q209+Q210+Q211</f>
        <v>143728</v>
      </c>
    </row>
    <row r="213" spans="1:18">
      <c r="A213" s="13"/>
      <c r="B213" s="47"/>
      <c r="C213" s="48"/>
      <c r="D213" s="49"/>
      <c r="E213" s="14"/>
      <c r="F213" s="16"/>
      <c r="G213" s="16"/>
      <c r="H213" s="16">
        <f t="shared" si="8"/>
        <v>0</v>
      </c>
      <c r="I213" s="1"/>
      <c r="J213" s="13"/>
      <c r="K213" s="47" t="s">
        <v>21</v>
      </c>
      <c r="L213" s="48"/>
      <c r="M213" s="49"/>
      <c r="N213" s="14" t="s">
        <v>22</v>
      </c>
      <c r="O213" s="16"/>
      <c r="P213" s="16">
        <v>20</v>
      </c>
      <c r="Q213" s="16">
        <f>R212*P213/100</f>
        <v>28745.599999999999</v>
      </c>
      <c r="R213" s="1"/>
    </row>
    <row r="214" spans="1:18">
      <c r="A214" s="13"/>
      <c r="B214" s="47"/>
      <c r="C214" s="48"/>
      <c r="D214" s="49"/>
      <c r="E214" s="14"/>
      <c r="F214" s="16"/>
      <c r="G214" s="16"/>
      <c r="H214" s="16">
        <f t="shared" si="8"/>
        <v>0</v>
      </c>
      <c r="I214" s="1"/>
      <c r="J214" s="13"/>
      <c r="K214" s="47"/>
      <c r="L214" s="48"/>
      <c r="M214" s="49"/>
      <c r="N214" s="14"/>
      <c r="O214" s="16"/>
      <c r="P214" s="16"/>
      <c r="Q214" s="16">
        <v>0</v>
      </c>
      <c r="R214" s="1"/>
    </row>
    <row r="215" spans="1:18">
      <c r="A215" s="13"/>
      <c r="B215" s="47"/>
      <c r="C215" s="48"/>
      <c r="D215" s="49"/>
      <c r="E215" s="14"/>
      <c r="F215" s="16"/>
      <c r="G215" s="16"/>
      <c r="H215" s="16">
        <f t="shared" si="8"/>
        <v>0</v>
      </c>
      <c r="I215" s="1"/>
      <c r="J215" s="13"/>
      <c r="K215" s="47"/>
      <c r="L215" s="48"/>
      <c r="M215" s="49"/>
      <c r="N215" s="14"/>
      <c r="O215" s="16"/>
      <c r="P215" s="16"/>
      <c r="Q215" s="16">
        <f t="shared" si="7"/>
        <v>0</v>
      </c>
      <c r="R215" s="1"/>
    </row>
    <row r="216" spans="1:18">
      <c r="A216" s="13"/>
      <c r="B216" s="47"/>
      <c r="C216" s="48"/>
      <c r="D216" s="49"/>
      <c r="E216" s="14"/>
      <c r="F216" s="16"/>
      <c r="G216" s="16"/>
      <c r="H216" s="16">
        <f t="shared" si="8"/>
        <v>0</v>
      </c>
      <c r="I216" s="1"/>
      <c r="J216" s="13"/>
      <c r="K216" s="47"/>
      <c r="L216" s="48"/>
      <c r="M216" s="49"/>
      <c r="N216" s="14"/>
      <c r="O216" s="16"/>
      <c r="P216" s="16"/>
      <c r="Q216" s="16">
        <f t="shared" si="7"/>
        <v>0</v>
      </c>
      <c r="R216" s="1"/>
    </row>
    <row r="217" spans="1:18">
      <c r="A217" s="13"/>
      <c r="B217" s="47"/>
      <c r="C217" s="48"/>
      <c r="D217" s="49"/>
      <c r="E217" s="14"/>
      <c r="F217" s="16"/>
      <c r="G217" s="16"/>
      <c r="H217" s="16">
        <f t="shared" si="8"/>
        <v>0</v>
      </c>
      <c r="I217" s="1"/>
      <c r="J217" s="13"/>
      <c r="K217" s="47"/>
      <c r="L217" s="48"/>
      <c r="M217" s="49"/>
      <c r="N217" s="14"/>
      <c r="O217" s="16"/>
      <c r="P217" s="16"/>
      <c r="Q217" s="16">
        <f t="shared" si="7"/>
        <v>0</v>
      </c>
      <c r="R217" s="1"/>
    </row>
    <row r="218" spans="1:1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1:18">
      <c r="A219" s="1"/>
      <c r="B219" s="1"/>
      <c r="C219" s="1"/>
      <c r="D219" s="1"/>
      <c r="E219" s="3" t="s">
        <v>23</v>
      </c>
      <c r="F219" s="1"/>
      <c r="G219" s="1"/>
      <c r="H219" s="1"/>
      <c r="I219" s="32">
        <f>SUM(H207:H217)</f>
        <v>96486</v>
      </c>
      <c r="J219" s="1"/>
      <c r="K219" s="1"/>
      <c r="L219" s="1"/>
      <c r="M219" s="1"/>
      <c r="N219" s="3" t="s">
        <v>23</v>
      </c>
      <c r="O219" s="1"/>
      <c r="P219" s="1"/>
      <c r="Q219" s="1"/>
      <c r="R219" s="32">
        <f>SUM(Q207:Q217)</f>
        <v>172473.60000000001</v>
      </c>
    </row>
    <row r="220" spans="1:18">
      <c r="A220" s="3"/>
      <c r="B220" s="3"/>
      <c r="C220" s="1"/>
      <c r="D220" s="1"/>
      <c r="E220" s="1"/>
      <c r="F220" s="1"/>
      <c r="G220" s="1"/>
      <c r="H220" s="1"/>
      <c r="I220" s="1"/>
      <c r="J220" s="3"/>
      <c r="K220" s="3"/>
      <c r="L220" s="1"/>
      <c r="M220" s="1"/>
      <c r="N220" s="1"/>
      <c r="O220" s="1"/>
      <c r="P220" s="1"/>
      <c r="Q220" s="1"/>
      <c r="R220" s="1"/>
    </row>
    <row r="221" spans="1:18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1:18">
      <c r="A222" s="3" t="s">
        <v>24</v>
      </c>
      <c r="B222" s="3"/>
      <c r="C222" s="1"/>
      <c r="D222" s="1"/>
      <c r="E222" s="1"/>
      <c r="F222" s="1"/>
      <c r="G222" s="1"/>
      <c r="H222" s="1"/>
      <c r="I222" s="1"/>
      <c r="J222" s="3" t="s">
        <v>24</v>
      </c>
      <c r="K222" s="3"/>
      <c r="L222" s="1"/>
      <c r="M222" s="1"/>
      <c r="N222" s="1"/>
      <c r="O222" s="1"/>
      <c r="P222" s="1"/>
      <c r="Q222" s="1"/>
      <c r="R222" s="1"/>
    </row>
    <row r="223" spans="1:18" ht="16" thickBo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1:18" ht="16" thickBot="1">
      <c r="A224" s="4" t="s">
        <v>10</v>
      </c>
      <c r="B224" s="116" t="s">
        <v>11</v>
      </c>
      <c r="C224" s="117"/>
      <c r="D224" s="118"/>
      <c r="E224" s="116" t="s">
        <v>25</v>
      </c>
      <c r="F224" s="118"/>
      <c r="G224" s="4" t="s">
        <v>26</v>
      </c>
      <c r="H224" s="4" t="s">
        <v>15</v>
      </c>
      <c r="I224" s="1"/>
      <c r="J224" s="4" t="s">
        <v>10</v>
      </c>
      <c r="K224" s="116" t="s">
        <v>11</v>
      </c>
      <c r="L224" s="117"/>
      <c r="M224" s="118"/>
      <c r="N224" s="116" t="s">
        <v>25</v>
      </c>
      <c r="O224" s="118"/>
      <c r="P224" s="4" t="s">
        <v>26</v>
      </c>
      <c r="Q224" s="4" t="s">
        <v>15</v>
      </c>
      <c r="R224" s="1"/>
    </row>
    <row r="225" spans="1:18">
      <c r="A225" s="5"/>
      <c r="B225" s="33" t="s">
        <v>27</v>
      </c>
      <c r="C225" s="18"/>
      <c r="D225" s="19"/>
      <c r="E225" s="20">
        <v>20000</v>
      </c>
      <c r="F225" s="21"/>
      <c r="G225" s="11">
        <v>8</v>
      </c>
      <c r="H225" s="11">
        <f>ROUND(E225/G225,0)</f>
        <v>2500</v>
      </c>
      <c r="I225" s="1"/>
      <c r="J225" s="5"/>
      <c r="K225" s="33" t="s">
        <v>27</v>
      </c>
      <c r="L225" s="18"/>
      <c r="M225" s="19"/>
      <c r="N225" s="20">
        <v>20000</v>
      </c>
      <c r="O225" s="21"/>
      <c r="P225" s="11">
        <v>11</v>
      </c>
      <c r="Q225" s="11">
        <f>ROUND(N225/P225,0)</f>
        <v>1818</v>
      </c>
      <c r="R225" s="1"/>
    </row>
    <row r="226" spans="1:18">
      <c r="A226" s="13"/>
      <c r="B226" s="47" t="s">
        <v>53</v>
      </c>
      <c r="C226" s="51"/>
      <c r="D226" s="23"/>
      <c r="E226" s="24">
        <v>80000</v>
      </c>
      <c r="F226" s="25"/>
      <c r="G226" s="16">
        <v>8</v>
      </c>
      <c r="H226" s="16">
        <f>ROUND(E226/G226,0)</f>
        <v>10000</v>
      </c>
      <c r="I226" s="1"/>
      <c r="J226" s="13"/>
      <c r="K226" s="50"/>
      <c r="L226" s="51"/>
      <c r="M226" s="23"/>
      <c r="N226" s="24"/>
      <c r="O226" s="25"/>
      <c r="P226" s="16">
        <v>1</v>
      </c>
      <c r="Q226" s="16">
        <f>ROUND(N226/P226,0)</f>
        <v>0</v>
      </c>
      <c r="R226" s="1"/>
    </row>
    <row r="227" spans="1:18">
      <c r="A227" s="13">
        <v>2</v>
      </c>
      <c r="B227" s="47" t="s">
        <v>65</v>
      </c>
      <c r="C227" s="51"/>
      <c r="D227" s="25">
        <v>7000</v>
      </c>
      <c r="E227" s="24">
        <f>D227*A227</f>
        <v>14000</v>
      </c>
      <c r="F227" s="25"/>
      <c r="G227" s="16">
        <v>8</v>
      </c>
      <c r="H227" s="16">
        <f>ROUND(E227/G227,0)</f>
        <v>1750</v>
      </c>
      <c r="I227" s="1"/>
      <c r="J227" s="13"/>
      <c r="K227" s="50"/>
      <c r="L227" s="51"/>
      <c r="M227" s="23"/>
      <c r="N227" s="24"/>
      <c r="O227" s="25"/>
      <c r="P227" s="16">
        <v>1</v>
      </c>
      <c r="Q227" s="16">
        <f>ROUND(N227/P227,0)</f>
        <v>0</v>
      </c>
      <c r="R227" s="1"/>
    </row>
    <row r="228" spans="1:18">
      <c r="A228" s="13"/>
      <c r="B228" s="50"/>
      <c r="C228" s="51"/>
      <c r="D228" s="23"/>
      <c r="E228" s="24"/>
      <c r="F228" s="25"/>
      <c r="G228" s="16">
        <v>1</v>
      </c>
      <c r="H228" s="16">
        <f>ROUND(E228/G228,0)</f>
        <v>0</v>
      </c>
      <c r="I228" s="1"/>
      <c r="J228" s="13"/>
      <c r="K228" s="50"/>
      <c r="L228" s="51"/>
      <c r="M228" s="23"/>
      <c r="N228" s="24"/>
      <c r="O228" s="25"/>
      <c r="P228" s="16">
        <v>1</v>
      </c>
      <c r="Q228" s="16">
        <f>ROUND(N228/P228,0)</f>
        <v>0</v>
      </c>
      <c r="R228" s="1"/>
    </row>
    <row r="229" spans="1:18">
      <c r="A229" s="13"/>
      <c r="B229" s="50"/>
      <c r="C229" s="51"/>
      <c r="D229" s="23"/>
      <c r="E229" s="24"/>
      <c r="F229" s="25"/>
      <c r="G229" s="16">
        <v>1</v>
      </c>
      <c r="H229" s="16">
        <f>ROUND(E229/G229,0)</f>
        <v>0</v>
      </c>
      <c r="I229" s="1"/>
      <c r="J229" s="13"/>
      <c r="K229" s="50"/>
      <c r="L229" s="51"/>
      <c r="M229" s="23"/>
      <c r="N229" s="24"/>
      <c r="O229" s="25"/>
      <c r="P229" s="16">
        <v>1</v>
      </c>
      <c r="Q229" s="16">
        <f>ROUND(N229/P229,0)</f>
        <v>0</v>
      </c>
      <c r="R229" s="1"/>
    </row>
    <row r="230" spans="1:18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1:18">
      <c r="A231" s="1"/>
      <c r="B231" s="1"/>
      <c r="C231" s="1"/>
      <c r="D231" s="1"/>
      <c r="E231" s="3" t="s">
        <v>29</v>
      </c>
      <c r="F231" s="1"/>
      <c r="G231" s="1"/>
      <c r="H231" s="1"/>
      <c r="I231" s="32">
        <f>SUM(H225:H229)</f>
        <v>14250</v>
      </c>
      <c r="J231" s="1"/>
      <c r="K231" s="1"/>
      <c r="L231" s="1"/>
      <c r="M231" s="1"/>
      <c r="N231" s="3" t="s">
        <v>29</v>
      </c>
      <c r="O231" s="1"/>
      <c r="P231" s="1"/>
      <c r="Q231" s="1"/>
      <c r="R231" s="32">
        <f>SUM(Q225:Q229)</f>
        <v>1818</v>
      </c>
    </row>
    <row r="232" spans="1:18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1:18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1:18">
      <c r="A234" s="3" t="s">
        <v>30</v>
      </c>
      <c r="B234" s="3"/>
      <c r="C234" s="1"/>
      <c r="D234" s="1"/>
      <c r="E234" s="1"/>
      <c r="F234" s="1"/>
      <c r="G234" s="1"/>
      <c r="H234" s="1"/>
      <c r="I234" s="1"/>
      <c r="J234" s="3" t="s">
        <v>30</v>
      </c>
      <c r="K234" s="3"/>
      <c r="L234" s="1"/>
      <c r="M234" s="1"/>
      <c r="N234" s="1"/>
      <c r="O234" s="1"/>
      <c r="P234" s="1"/>
      <c r="Q234" s="1"/>
      <c r="R234" s="1"/>
    </row>
    <row r="235" spans="1:18" ht="16" thickBo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1:18" ht="16" thickBot="1">
      <c r="A236" s="4" t="s">
        <v>10</v>
      </c>
      <c r="B236" s="4" t="s">
        <v>11</v>
      </c>
      <c r="C236" s="26" t="s">
        <v>12</v>
      </c>
      <c r="D236" s="26" t="s">
        <v>31</v>
      </c>
      <c r="E236" s="26" t="s">
        <v>32</v>
      </c>
      <c r="F236" s="26" t="s">
        <v>33</v>
      </c>
      <c r="G236" s="26" t="s">
        <v>34</v>
      </c>
      <c r="H236" s="27" t="s">
        <v>15</v>
      </c>
      <c r="I236" s="1"/>
      <c r="J236" s="4" t="s">
        <v>10</v>
      </c>
      <c r="K236" s="4" t="s">
        <v>11</v>
      </c>
      <c r="L236" s="26" t="s">
        <v>12</v>
      </c>
      <c r="M236" s="26" t="s">
        <v>31</v>
      </c>
      <c r="N236" s="26" t="s">
        <v>32</v>
      </c>
      <c r="O236" s="26" t="s">
        <v>33</v>
      </c>
      <c r="P236" s="26" t="s">
        <v>34</v>
      </c>
      <c r="Q236" s="27" t="s">
        <v>15</v>
      </c>
      <c r="R236" s="1"/>
    </row>
    <row r="237" spans="1:18">
      <c r="A237" s="5"/>
      <c r="B237" s="5" t="s">
        <v>54</v>
      </c>
      <c r="C237" s="5" t="s">
        <v>37</v>
      </c>
      <c r="D237" s="11">
        <v>66000</v>
      </c>
      <c r="E237" s="11">
        <v>185</v>
      </c>
      <c r="F237" s="12">
        <f>ROUND(D237*(+E237)/100,0)</f>
        <v>122100</v>
      </c>
      <c r="G237" s="11">
        <v>8</v>
      </c>
      <c r="H237" s="11">
        <f>ROUND(F237/G237,0)</f>
        <v>15263</v>
      </c>
      <c r="I237" s="1"/>
      <c r="J237" s="5"/>
      <c r="K237" s="5" t="s">
        <v>54</v>
      </c>
      <c r="L237" s="5" t="s">
        <v>37</v>
      </c>
      <c r="M237" s="11">
        <v>66000</v>
      </c>
      <c r="N237" s="11">
        <v>185</v>
      </c>
      <c r="O237" s="12">
        <f>ROUND(M237*(+N237)/100,0)</f>
        <v>122100</v>
      </c>
      <c r="P237" s="11">
        <v>11</v>
      </c>
      <c r="Q237" s="11">
        <f>ROUND(O237/P237,0)</f>
        <v>11100</v>
      </c>
      <c r="R237" s="1"/>
    </row>
    <row r="238" spans="1:18">
      <c r="A238" s="13">
        <v>1</v>
      </c>
      <c r="B238" s="13" t="s">
        <v>35</v>
      </c>
      <c r="C238" s="16">
        <v>44000</v>
      </c>
      <c r="D238" s="16">
        <f>C238*A238</f>
        <v>44000</v>
      </c>
      <c r="E238" s="16">
        <v>185</v>
      </c>
      <c r="F238" s="16">
        <f>ROUND(D238*(+E238)/100,0)</f>
        <v>81400</v>
      </c>
      <c r="G238" s="16">
        <v>8</v>
      </c>
      <c r="H238" s="16">
        <f>ROUND(F238/G238,0)</f>
        <v>10175</v>
      </c>
      <c r="I238" s="1"/>
      <c r="J238" s="13"/>
      <c r="K238" s="13" t="s">
        <v>47</v>
      </c>
      <c r="L238" s="13" t="s">
        <v>37</v>
      </c>
      <c r="M238" s="16">
        <v>44000</v>
      </c>
      <c r="N238" s="16">
        <v>185</v>
      </c>
      <c r="O238" s="16">
        <f>ROUND(M238*(+N238)/100,0)</f>
        <v>81400</v>
      </c>
      <c r="P238" s="16">
        <v>11</v>
      </c>
      <c r="Q238" s="16">
        <f>ROUND(O238/P238,0)</f>
        <v>7400</v>
      </c>
      <c r="R238" s="1"/>
    </row>
    <row r="239" spans="1:18">
      <c r="A239" s="28">
        <v>0.5</v>
      </c>
      <c r="B239" s="13" t="s">
        <v>39</v>
      </c>
      <c r="C239" s="16">
        <v>88000</v>
      </c>
      <c r="D239" s="16">
        <f>A239*C239</f>
        <v>44000</v>
      </c>
      <c r="E239" s="16">
        <v>185</v>
      </c>
      <c r="F239" s="16">
        <f>ROUND(D239*(+E239)/100,0)</f>
        <v>81400</v>
      </c>
      <c r="G239" s="16">
        <v>8</v>
      </c>
      <c r="H239" s="16">
        <f>ROUND(F239/G239,0)</f>
        <v>10175</v>
      </c>
      <c r="I239" s="1"/>
      <c r="J239" s="13">
        <v>0.5</v>
      </c>
      <c r="K239" s="13" t="s">
        <v>39</v>
      </c>
      <c r="L239" s="16">
        <v>88000</v>
      </c>
      <c r="M239" s="16">
        <f>J239*L239</f>
        <v>44000</v>
      </c>
      <c r="N239" s="16">
        <v>185</v>
      </c>
      <c r="O239" s="16">
        <f>ROUND(M239*(+N239)/100,0)</f>
        <v>81400</v>
      </c>
      <c r="P239" s="16">
        <v>11</v>
      </c>
      <c r="Q239" s="16">
        <f>ROUND(O239/P239,0)</f>
        <v>7400</v>
      </c>
      <c r="R239" s="1"/>
    </row>
    <row r="240" spans="1:18">
      <c r="A240" s="13"/>
      <c r="B240" s="13"/>
      <c r="C240" s="13"/>
      <c r="D240" s="16"/>
      <c r="E240" s="16">
        <v>185</v>
      </c>
      <c r="F240" s="16">
        <f>ROUND(D240*(+E240)/100,0)</f>
        <v>0</v>
      </c>
      <c r="G240" s="16">
        <v>1</v>
      </c>
      <c r="H240" s="16">
        <f>ROUND(F240/G240,0)</f>
        <v>0</v>
      </c>
      <c r="I240" s="1"/>
      <c r="J240" s="13"/>
      <c r="K240" s="13"/>
      <c r="L240" s="13"/>
      <c r="M240" s="16"/>
      <c r="N240" s="16">
        <v>185</v>
      </c>
      <c r="O240" s="16">
        <f>ROUND(M240*(+N240)/100,0)</f>
        <v>0</v>
      </c>
      <c r="P240" s="16">
        <v>1</v>
      </c>
      <c r="Q240" s="16">
        <f>ROUND(O240/P240,0)</f>
        <v>0</v>
      </c>
      <c r="R240" s="1"/>
    </row>
    <row r="241" spans="1:18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1:18">
      <c r="A242" s="1"/>
      <c r="B242" s="1"/>
      <c r="C242" s="1"/>
      <c r="D242" s="1"/>
      <c r="E242" s="3" t="s">
        <v>40</v>
      </c>
      <c r="F242" s="1"/>
      <c r="G242" s="1"/>
      <c r="H242" s="1"/>
      <c r="I242" s="32">
        <f>SUM(H237:H240)</f>
        <v>35613</v>
      </c>
      <c r="J242" s="1"/>
      <c r="K242" s="1"/>
      <c r="L242" s="1"/>
      <c r="M242" s="1"/>
      <c r="N242" s="3" t="s">
        <v>40</v>
      </c>
      <c r="O242" s="1"/>
      <c r="P242" s="1"/>
      <c r="Q242" s="1"/>
      <c r="R242" s="32">
        <f>SUM(Q237:Q240)</f>
        <v>25900</v>
      </c>
    </row>
    <row r="243" spans="1:18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1:18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1:18">
      <c r="A245" s="1"/>
      <c r="B245" s="1"/>
      <c r="C245" s="1"/>
      <c r="D245" s="1"/>
      <c r="E245" s="1"/>
      <c r="F245" s="1"/>
      <c r="G245" s="29" t="s">
        <v>41</v>
      </c>
      <c r="H245" s="1"/>
      <c r="I245" s="32">
        <f>I219+I231+I242</f>
        <v>146349</v>
      </c>
      <c r="J245" s="1"/>
      <c r="K245" s="1"/>
      <c r="L245" s="1"/>
      <c r="M245" s="1"/>
      <c r="N245" s="1"/>
      <c r="O245" s="1"/>
      <c r="P245" s="29" t="s">
        <v>41</v>
      </c>
      <c r="Q245" s="1"/>
      <c r="R245" s="32">
        <f>R219+R231+R242</f>
        <v>200191.6</v>
      </c>
    </row>
    <row r="248" spans="1:18" ht="16">
      <c r="A248" s="112" t="s">
        <v>0</v>
      </c>
      <c r="B248" s="112"/>
      <c r="C248" s="112"/>
      <c r="D248" s="112"/>
      <c r="E248" s="112"/>
      <c r="F248" s="112"/>
      <c r="G248" s="112"/>
      <c r="H248" s="112"/>
      <c r="I248" s="112"/>
      <c r="J248" s="112" t="s">
        <v>0</v>
      </c>
      <c r="K248" s="112"/>
      <c r="L248" s="112"/>
      <c r="M248" s="112"/>
      <c r="N248" s="112"/>
      <c r="O248" s="112"/>
      <c r="P248" s="112"/>
      <c r="Q248" s="112"/>
      <c r="R248" s="112"/>
    </row>
    <row r="249" spans="1:18">
      <c r="A249" s="1" t="s">
        <v>1</v>
      </c>
      <c r="B249" s="1"/>
      <c r="C249" s="1"/>
      <c r="D249" s="1"/>
      <c r="E249" s="1"/>
      <c r="F249" s="1"/>
      <c r="G249" s="1"/>
      <c r="H249" s="1"/>
      <c r="I249" s="1"/>
      <c r="J249" s="1" t="s">
        <v>1</v>
      </c>
      <c r="K249" s="1"/>
      <c r="L249" s="1"/>
      <c r="M249" s="1"/>
      <c r="N249" s="1"/>
      <c r="O249" s="1"/>
      <c r="P249" s="1"/>
      <c r="Q249" s="1"/>
      <c r="R249" s="1"/>
    </row>
    <row r="250" spans="1:18">
      <c r="A250" s="1" t="s">
        <v>2</v>
      </c>
      <c r="B250" s="1" t="s">
        <v>113</v>
      </c>
      <c r="C250" s="1"/>
      <c r="D250" s="1"/>
      <c r="E250" s="1"/>
      <c r="F250" s="1"/>
      <c r="G250" s="1"/>
      <c r="H250" s="1"/>
      <c r="I250" s="1"/>
      <c r="J250" s="1" t="s">
        <v>85</v>
      </c>
      <c r="K250" s="1"/>
      <c r="L250" s="1"/>
      <c r="M250" s="1"/>
      <c r="N250" s="1"/>
      <c r="O250" s="1"/>
      <c r="P250" s="1"/>
      <c r="Q250" s="1"/>
      <c r="R250" s="1"/>
    </row>
    <row r="251" spans="1:18">
      <c r="A251" s="1" t="s">
        <v>5</v>
      </c>
      <c r="B251" s="1" t="s">
        <v>8</v>
      </c>
      <c r="C251" s="2"/>
      <c r="D251" s="1" t="s">
        <v>7</v>
      </c>
      <c r="E251" s="1"/>
      <c r="F251" s="1"/>
      <c r="G251" s="1"/>
      <c r="H251" s="1"/>
      <c r="I251" s="1"/>
      <c r="J251" s="1" t="s">
        <v>87</v>
      </c>
      <c r="K251" s="1"/>
      <c r="L251" s="2"/>
      <c r="M251" s="1" t="s">
        <v>7</v>
      </c>
      <c r="N251" s="1"/>
      <c r="O251" s="1"/>
      <c r="P251" s="1"/>
      <c r="Q251" s="1"/>
      <c r="R251" s="1"/>
    </row>
    <row r="252" spans="1:18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1:18">
      <c r="A253" s="3" t="s">
        <v>9</v>
      </c>
      <c r="B253" s="3"/>
      <c r="C253" s="1"/>
      <c r="D253" s="1"/>
      <c r="E253" s="1"/>
      <c r="F253" s="1"/>
      <c r="G253" s="1"/>
      <c r="H253" s="1"/>
      <c r="I253" s="1"/>
      <c r="J253" s="3" t="s">
        <v>9</v>
      </c>
      <c r="K253" s="3"/>
      <c r="L253" s="1"/>
      <c r="M253" s="1"/>
      <c r="N253" s="1"/>
      <c r="O253" s="1"/>
      <c r="P253" s="1"/>
      <c r="Q253" s="1"/>
      <c r="R253" s="1"/>
    </row>
    <row r="254" spans="1:18" ht="16" thickBo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1:18" ht="16" thickBot="1">
      <c r="A255" s="26" t="s">
        <v>10</v>
      </c>
      <c r="B255" s="113" t="s">
        <v>11</v>
      </c>
      <c r="C255" s="114"/>
      <c r="D255" s="115"/>
      <c r="E255" s="26" t="s">
        <v>12</v>
      </c>
      <c r="F255" s="26" t="s">
        <v>13</v>
      </c>
      <c r="G255" s="26" t="s">
        <v>14</v>
      </c>
      <c r="H255" s="26" t="s">
        <v>15</v>
      </c>
      <c r="I255" s="1"/>
      <c r="J255" s="4" t="s">
        <v>10</v>
      </c>
      <c r="K255" s="116" t="s">
        <v>11</v>
      </c>
      <c r="L255" s="117"/>
      <c r="M255" s="118"/>
      <c r="N255" s="4" t="s">
        <v>12</v>
      </c>
      <c r="O255" s="4" t="s">
        <v>13</v>
      </c>
      <c r="P255" s="4" t="s">
        <v>14</v>
      </c>
      <c r="Q255" s="4" t="s">
        <v>15</v>
      </c>
      <c r="R255" s="1"/>
    </row>
    <row r="256" spans="1:18">
      <c r="A256" s="5"/>
      <c r="B256" s="6" t="s">
        <v>51</v>
      </c>
      <c r="C256" s="7"/>
      <c r="D256" s="8"/>
      <c r="E256" s="9" t="s">
        <v>42</v>
      </c>
      <c r="F256" s="10">
        <v>7.6999999999999999E-2</v>
      </c>
      <c r="G256" s="11">
        <v>565863</v>
      </c>
      <c r="H256" s="11">
        <f>F256*G256</f>
        <v>43571.451000000001</v>
      </c>
      <c r="I256" s="1"/>
      <c r="J256" s="5"/>
      <c r="K256" s="6" t="s">
        <v>88</v>
      </c>
      <c r="L256" s="7"/>
      <c r="M256" s="8"/>
      <c r="N256" s="9" t="s">
        <v>8</v>
      </c>
      <c r="O256" s="10">
        <v>1.1000000000000001</v>
      </c>
      <c r="P256" s="11">
        <v>22800</v>
      </c>
      <c r="Q256" s="11">
        <f>ROUND(O256*P256,0)</f>
        <v>25080</v>
      </c>
      <c r="R256" s="1"/>
    </row>
    <row r="257" spans="1:18">
      <c r="A257" s="13"/>
      <c r="B257" s="47"/>
      <c r="C257" s="48"/>
      <c r="D257" s="49"/>
      <c r="E257" s="14"/>
      <c r="F257" s="15"/>
      <c r="G257" s="16"/>
      <c r="H257" s="16"/>
      <c r="I257" s="1"/>
      <c r="J257" s="13"/>
      <c r="K257" s="47" t="s">
        <v>76</v>
      </c>
      <c r="L257" s="48"/>
      <c r="M257" s="49"/>
      <c r="N257" s="14" t="s">
        <v>42</v>
      </c>
      <c r="O257" s="15">
        <v>0.05</v>
      </c>
      <c r="P257" s="16">
        <v>65000</v>
      </c>
      <c r="Q257" s="16">
        <f t="shared" ref="Q257:Q266" si="9">ROUND(O257*P257,0)</f>
        <v>3250</v>
      </c>
      <c r="R257" s="1"/>
    </row>
    <row r="258" spans="1:18">
      <c r="A258" s="13"/>
      <c r="B258" s="47"/>
      <c r="C258" s="48"/>
      <c r="D258" s="49"/>
      <c r="E258" s="14"/>
      <c r="F258" s="15"/>
      <c r="G258" s="16"/>
      <c r="H258" s="16"/>
      <c r="I258" s="1"/>
      <c r="J258" s="13"/>
      <c r="K258" s="47" t="s">
        <v>92</v>
      </c>
      <c r="L258" s="48"/>
      <c r="M258" s="49"/>
      <c r="N258" s="14" t="s">
        <v>20</v>
      </c>
      <c r="O258" s="15">
        <v>7</v>
      </c>
      <c r="P258" s="16">
        <v>682</v>
      </c>
      <c r="Q258" s="16">
        <f t="shared" si="9"/>
        <v>4774</v>
      </c>
      <c r="R258" s="1"/>
    </row>
    <row r="259" spans="1:18">
      <c r="A259" s="13"/>
      <c r="B259" s="47"/>
      <c r="C259" s="48"/>
      <c r="D259" s="49"/>
      <c r="E259" s="14"/>
      <c r="F259" s="16"/>
      <c r="G259" s="16"/>
      <c r="H259" s="16"/>
      <c r="I259" s="1"/>
      <c r="J259" s="13"/>
      <c r="K259" s="47" t="s">
        <v>71</v>
      </c>
      <c r="L259" s="48"/>
      <c r="M259" s="49"/>
      <c r="N259" s="14" t="s">
        <v>72</v>
      </c>
      <c r="O259" s="16">
        <v>5</v>
      </c>
      <c r="P259" s="16">
        <v>20</v>
      </c>
      <c r="Q259" s="16">
        <f t="shared" si="9"/>
        <v>100</v>
      </c>
      <c r="R259" s="1"/>
    </row>
    <row r="260" spans="1:18">
      <c r="A260" s="13"/>
      <c r="B260" s="47"/>
      <c r="C260" s="48"/>
      <c r="D260" s="49"/>
      <c r="E260" s="14"/>
      <c r="F260" s="16"/>
      <c r="G260" s="16"/>
      <c r="H260" s="16"/>
      <c r="I260" s="1"/>
      <c r="J260" s="13"/>
      <c r="K260" s="47"/>
      <c r="L260" s="48"/>
      <c r="M260" s="49"/>
      <c r="N260" s="14"/>
      <c r="O260" s="16"/>
      <c r="P260" s="16"/>
      <c r="Q260" s="16">
        <f t="shared" si="9"/>
        <v>0</v>
      </c>
      <c r="R260" s="1"/>
    </row>
    <row r="261" spans="1:18">
      <c r="A261" s="13"/>
      <c r="B261" s="47"/>
      <c r="C261" s="48"/>
      <c r="D261" s="49"/>
      <c r="E261" s="14"/>
      <c r="F261" s="16"/>
      <c r="G261" s="16"/>
      <c r="H261" s="16"/>
      <c r="I261" s="1"/>
      <c r="J261" s="13"/>
      <c r="K261" s="47"/>
      <c r="L261" s="48"/>
      <c r="M261" s="49"/>
      <c r="N261" s="14"/>
      <c r="O261" s="16"/>
      <c r="P261" s="16"/>
      <c r="Q261" s="16">
        <f t="shared" si="9"/>
        <v>0</v>
      </c>
      <c r="R261" s="1"/>
    </row>
    <row r="262" spans="1:18">
      <c r="A262" s="13"/>
      <c r="B262" s="47"/>
      <c r="C262" s="48"/>
      <c r="D262" s="49"/>
      <c r="E262" s="14"/>
      <c r="F262" s="16"/>
      <c r="G262" s="16"/>
      <c r="H262" s="16"/>
      <c r="I262" s="1"/>
      <c r="J262" s="13"/>
      <c r="K262" s="47"/>
      <c r="L262" s="48"/>
      <c r="M262" s="49"/>
      <c r="N262" s="14"/>
      <c r="O262" s="16"/>
      <c r="P262" s="16"/>
      <c r="Q262" s="16">
        <f t="shared" si="9"/>
        <v>0</v>
      </c>
      <c r="R262" s="1"/>
    </row>
    <row r="263" spans="1:18">
      <c r="A263" s="13"/>
      <c r="B263" s="47"/>
      <c r="C263" s="48"/>
      <c r="D263" s="49"/>
      <c r="E263" s="14"/>
      <c r="F263" s="16"/>
      <c r="G263" s="16"/>
      <c r="H263" s="16"/>
      <c r="I263" s="1"/>
      <c r="J263" s="13"/>
      <c r="K263" s="47"/>
      <c r="L263" s="48"/>
      <c r="M263" s="49"/>
      <c r="N263" s="14"/>
      <c r="O263" s="16"/>
      <c r="P263" s="16"/>
      <c r="Q263" s="16">
        <f t="shared" si="9"/>
        <v>0</v>
      </c>
      <c r="R263" s="1"/>
    </row>
    <row r="264" spans="1:18">
      <c r="A264" s="13"/>
      <c r="B264" s="47"/>
      <c r="C264" s="48"/>
      <c r="D264" s="49"/>
      <c r="E264" s="14"/>
      <c r="F264" s="16"/>
      <c r="G264" s="16"/>
      <c r="H264" s="16"/>
      <c r="I264" s="1"/>
      <c r="J264" s="13"/>
      <c r="K264" s="47"/>
      <c r="L264" s="48"/>
      <c r="M264" s="49"/>
      <c r="N264" s="14"/>
      <c r="O264" s="16"/>
      <c r="P264" s="16"/>
      <c r="Q264" s="16">
        <f t="shared" si="9"/>
        <v>0</v>
      </c>
      <c r="R264" s="1"/>
    </row>
    <row r="265" spans="1:18">
      <c r="A265" s="13"/>
      <c r="B265" s="47"/>
      <c r="C265" s="48"/>
      <c r="D265" s="49"/>
      <c r="E265" s="14"/>
      <c r="F265" s="16"/>
      <c r="G265" s="16"/>
      <c r="H265" s="16"/>
      <c r="I265" s="1"/>
      <c r="J265" s="13"/>
      <c r="K265" s="47"/>
      <c r="L265" s="48"/>
      <c r="M265" s="49"/>
      <c r="N265" s="14"/>
      <c r="O265" s="16"/>
      <c r="P265" s="16"/>
      <c r="Q265" s="16">
        <f t="shared" si="9"/>
        <v>0</v>
      </c>
      <c r="R265" s="1"/>
    </row>
    <row r="266" spans="1:18">
      <c r="A266" s="13"/>
      <c r="B266" s="47"/>
      <c r="C266" s="48"/>
      <c r="D266" s="49"/>
      <c r="E266" s="14"/>
      <c r="F266" s="16"/>
      <c r="G266" s="16"/>
      <c r="H266" s="16"/>
      <c r="I266" s="1"/>
      <c r="J266" s="13"/>
      <c r="K266" s="47"/>
      <c r="L266" s="48"/>
      <c r="M266" s="49"/>
      <c r="N266" s="14"/>
      <c r="O266" s="16"/>
      <c r="P266" s="16"/>
      <c r="Q266" s="16">
        <f t="shared" si="9"/>
        <v>0</v>
      </c>
      <c r="R266" s="1"/>
    </row>
    <row r="267" spans="1:18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1:18">
      <c r="A268" s="1"/>
      <c r="B268" s="1"/>
      <c r="C268" s="1"/>
      <c r="D268" s="1"/>
      <c r="E268" s="3" t="s">
        <v>23</v>
      </c>
      <c r="F268" s="1"/>
      <c r="G268" s="1"/>
      <c r="H268" s="1"/>
      <c r="I268" s="32">
        <f>SUM(H256:H266)</f>
        <v>43571.451000000001</v>
      </c>
      <c r="J268" s="1"/>
      <c r="K268" s="1"/>
      <c r="L268" s="1"/>
      <c r="M268" s="1"/>
      <c r="N268" s="3" t="s">
        <v>23</v>
      </c>
      <c r="O268" s="1"/>
      <c r="P268" s="1"/>
      <c r="Q268" s="1"/>
      <c r="R268" s="32">
        <f>SUM(Q256:Q266)</f>
        <v>33204</v>
      </c>
    </row>
    <row r="269" spans="1:18">
      <c r="A269" s="3"/>
      <c r="B269" s="3"/>
      <c r="C269" s="1"/>
      <c r="D269" s="1"/>
      <c r="E269" s="1"/>
      <c r="F269" s="1"/>
      <c r="G269" s="1"/>
      <c r="H269" s="1"/>
      <c r="I269" s="1"/>
      <c r="J269" s="3"/>
      <c r="K269" s="3"/>
      <c r="L269" s="1"/>
      <c r="M269" s="1"/>
      <c r="N269" s="1"/>
      <c r="O269" s="1"/>
      <c r="P269" s="1"/>
      <c r="Q269" s="1"/>
      <c r="R269" s="1"/>
    </row>
    <row r="270" spans="1:18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1:18">
      <c r="A271" s="3" t="s">
        <v>24</v>
      </c>
      <c r="B271" s="3"/>
      <c r="C271" s="1"/>
      <c r="D271" s="1"/>
      <c r="E271" s="1"/>
      <c r="F271" s="1"/>
      <c r="G271" s="1"/>
      <c r="H271" s="1"/>
      <c r="I271" s="1"/>
      <c r="J271" s="3" t="s">
        <v>24</v>
      </c>
      <c r="K271" s="3"/>
      <c r="L271" s="1"/>
      <c r="M271" s="1"/>
      <c r="N271" s="1"/>
      <c r="O271" s="1"/>
      <c r="P271" s="1"/>
      <c r="Q271" s="1"/>
      <c r="R271" s="1"/>
    </row>
    <row r="272" spans="1:18" ht="16" thickBo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1:18" ht="16" thickBot="1">
      <c r="A273" s="26" t="s">
        <v>10</v>
      </c>
      <c r="B273" s="113" t="s">
        <v>11</v>
      </c>
      <c r="C273" s="114"/>
      <c r="D273" s="115"/>
      <c r="E273" s="113" t="s">
        <v>25</v>
      </c>
      <c r="F273" s="115"/>
      <c r="G273" s="26" t="s">
        <v>26</v>
      </c>
      <c r="H273" s="26" t="s">
        <v>15</v>
      </c>
      <c r="I273" s="1"/>
      <c r="J273" s="4" t="s">
        <v>10</v>
      </c>
      <c r="K273" s="116" t="s">
        <v>11</v>
      </c>
      <c r="L273" s="117"/>
      <c r="M273" s="118"/>
      <c r="N273" s="116" t="s">
        <v>25</v>
      </c>
      <c r="O273" s="118"/>
      <c r="P273" s="4" t="s">
        <v>26</v>
      </c>
      <c r="Q273" s="4" t="s">
        <v>15</v>
      </c>
      <c r="R273" s="1"/>
    </row>
    <row r="274" spans="1:18">
      <c r="A274" s="5"/>
      <c r="B274" s="33" t="s">
        <v>27</v>
      </c>
      <c r="C274" s="18"/>
      <c r="D274" s="19"/>
      <c r="E274" s="20">
        <v>20000</v>
      </c>
      <c r="F274" s="21"/>
      <c r="G274" s="11">
        <v>18</v>
      </c>
      <c r="H274" s="11">
        <f>ROUND(E274/G274,0)</f>
        <v>1111</v>
      </c>
      <c r="I274" s="1"/>
      <c r="J274" s="5"/>
      <c r="K274" s="33" t="s">
        <v>27</v>
      </c>
      <c r="L274" s="18"/>
      <c r="M274" s="19"/>
      <c r="N274" s="20">
        <v>20000</v>
      </c>
      <c r="O274" s="21"/>
      <c r="P274" s="11">
        <v>8</v>
      </c>
      <c r="Q274" s="11">
        <f>ROUND(N274/P274,0)</f>
        <v>2500</v>
      </c>
      <c r="R274" s="1"/>
    </row>
    <row r="275" spans="1:18">
      <c r="A275" s="13"/>
      <c r="B275" s="50"/>
      <c r="C275" s="51"/>
      <c r="D275" s="23"/>
      <c r="E275" s="24">
        <v>0</v>
      </c>
      <c r="F275" s="25"/>
      <c r="G275" s="16">
        <v>1</v>
      </c>
      <c r="H275" s="16">
        <f>ROUND(E275/G275,0)</f>
        <v>0</v>
      </c>
      <c r="I275" s="1"/>
      <c r="J275" s="13"/>
      <c r="K275" s="50"/>
      <c r="L275" s="51"/>
      <c r="M275" s="23"/>
      <c r="N275" s="24"/>
      <c r="O275" s="25"/>
      <c r="P275" s="16">
        <v>1</v>
      </c>
      <c r="Q275" s="16">
        <f>ROUND(N275/P275,0)</f>
        <v>0</v>
      </c>
      <c r="R275" s="1"/>
    </row>
    <row r="276" spans="1:18">
      <c r="A276" s="13"/>
      <c r="B276" s="50"/>
      <c r="C276" s="51"/>
      <c r="D276" s="23"/>
      <c r="E276" s="24"/>
      <c r="F276" s="25"/>
      <c r="G276" s="16">
        <v>1</v>
      </c>
      <c r="H276" s="16">
        <f>ROUND(E276/G276,0)</f>
        <v>0</v>
      </c>
      <c r="I276" s="1"/>
      <c r="J276" s="13"/>
      <c r="K276" s="50"/>
      <c r="L276" s="51"/>
      <c r="M276" s="23"/>
      <c r="N276" s="24"/>
      <c r="O276" s="25"/>
      <c r="P276" s="16">
        <v>1</v>
      </c>
      <c r="Q276" s="16">
        <f>ROUND(N276/P276,0)</f>
        <v>0</v>
      </c>
      <c r="R276" s="1"/>
    </row>
    <row r="277" spans="1:18">
      <c r="A277" s="13"/>
      <c r="B277" s="50"/>
      <c r="C277" s="51"/>
      <c r="D277" s="23"/>
      <c r="E277" s="24"/>
      <c r="F277" s="25"/>
      <c r="G277" s="16">
        <v>1</v>
      </c>
      <c r="H277" s="16">
        <f>ROUND(E277/G277,0)</f>
        <v>0</v>
      </c>
      <c r="I277" s="1"/>
      <c r="J277" s="13"/>
      <c r="K277" s="50"/>
      <c r="L277" s="51"/>
      <c r="M277" s="23"/>
      <c r="N277" s="24"/>
      <c r="O277" s="25"/>
      <c r="P277" s="16">
        <v>1</v>
      </c>
      <c r="Q277" s="16">
        <f>ROUND(N277/P277,0)</f>
        <v>0</v>
      </c>
      <c r="R277" s="1"/>
    </row>
    <row r="278" spans="1:18">
      <c r="A278" s="13"/>
      <c r="B278" s="50"/>
      <c r="C278" s="51"/>
      <c r="D278" s="23"/>
      <c r="E278" s="24"/>
      <c r="F278" s="25"/>
      <c r="G278" s="16">
        <v>1</v>
      </c>
      <c r="H278" s="16">
        <f>ROUND(E278/G278,0)</f>
        <v>0</v>
      </c>
      <c r="I278" s="1"/>
      <c r="J278" s="13"/>
      <c r="K278" s="50"/>
      <c r="L278" s="51"/>
      <c r="M278" s="23"/>
      <c r="N278" s="24"/>
      <c r="O278" s="25"/>
      <c r="P278" s="16">
        <v>1</v>
      </c>
      <c r="Q278" s="16">
        <f>ROUND(N278/P278,0)</f>
        <v>0</v>
      </c>
      <c r="R278" s="1"/>
    </row>
    <row r="279" spans="1:18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1:18">
      <c r="A280" s="1"/>
      <c r="B280" s="1"/>
      <c r="C280" s="1"/>
      <c r="D280" s="1"/>
      <c r="E280" s="3" t="s">
        <v>29</v>
      </c>
      <c r="F280" s="1"/>
      <c r="G280" s="1"/>
      <c r="H280" s="1"/>
      <c r="I280" s="32">
        <f>SUM(H274:H278)</f>
        <v>1111</v>
      </c>
      <c r="J280" s="1"/>
      <c r="K280" s="1"/>
      <c r="L280" s="1"/>
      <c r="M280" s="1"/>
      <c r="N280" s="3" t="s">
        <v>29</v>
      </c>
      <c r="O280" s="1"/>
      <c r="P280" s="1"/>
      <c r="Q280" s="1"/>
      <c r="R280" s="32">
        <f>SUM(Q274:Q278)</f>
        <v>2500</v>
      </c>
    </row>
    <row r="281" spans="1:18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1:18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1:18">
      <c r="A283" s="3" t="s">
        <v>30</v>
      </c>
      <c r="B283" s="3"/>
      <c r="C283" s="1"/>
      <c r="D283" s="1"/>
      <c r="E283" s="1"/>
      <c r="F283" s="1"/>
      <c r="G283" s="1"/>
      <c r="H283" s="1"/>
      <c r="I283" s="1"/>
      <c r="J283" s="3" t="s">
        <v>30</v>
      </c>
      <c r="K283" s="3"/>
      <c r="L283" s="1"/>
      <c r="M283" s="1"/>
      <c r="N283" s="1"/>
      <c r="O283" s="1"/>
      <c r="P283" s="1"/>
      <c r="Q283" s="1"/>
      <c r="R283" s="1"/>
    </row>
    <row r="284" spans="1:18" ht="16" thickBo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1:18" ht="16" thickBot="1">
      <c r="A285" s="26" t="s">
        <v>10</v>
      </c>
      <c r="B285" s="26" t="s">
        <v>11</v>
      </c>
      <c r="C285" s="26" t="s">
        <v>12</v>
      </c>
      <c r="D285" s="26" t="s">
        <v>31</v>
      </c>
      <c r="E285" s="26" t="s">
        <v>32</v>
      </c>
      <c r="F285" s="26" t="s">
        <v>33</v>
      </c>
      <c r="G285" s="26" t="s">
        <v>34</v>
      </c>
      <c r="H285" s="26" t="s">
        <v>15</v>
      </c>
      <c r="I285" s="1"/>
      <c r="J285" s="4" t="s">
        <v>10</v>
      </c>
      <c r="K285" s="4" t="s">
        <v>11</v>
      </c>
      <c r="L285" s="26" t="s">
        <v>12</v>
      </c>
      <c r="M285" s="26" t="s">
        <v>31</v>
      </c>
      <c r="N285" s="26" t="s">
        <v>32</v>
      </c>
      <c r="O285" s="26" t="s">
        <v>33</v>
      </c>
      <c r="P285" s="26" t="s">
        <v>34</v>
      </c>
      <c r="Q285" s="27" t="s">
        <v>15</v>
      </c>
      <c r="R285" s="1"/>
    </row>
    <row r="286" spans="1:18">
      <c r="A286" s="5"/>
      <c r="B286" s="5" t="s">
        <v>54</v>
      </c>
      <c r="C286" s="5" t="s">
        <v>37</v>
      </c>
      <c r="D286" s="11">
        <v>66000</v>
      </c>
      <c r="E286" s="11">
        <v>185</v>
      </c>
      <c r="F286" s="12">
        <f>ROUND(D286*(+E286)/100,0)</f>
        <v>122100</v>
      </c>
      <c r="G286" s="12">
        <v>18</v>
      </c>
      <c r="H286" s="12">
        <f>ROUND(F286/G286,0)</f>
        <v>6783</v>
      </c>
      <c r="I286" s="1"/>
      <c r="J286" s="5"/>
      <c r="K286" s="5" t="s">
        <v>54</v>
      </c>
      <c r="L286" s="5" t="s">
        <v>37</v>
      </c>
      <c r="M286" s="11">
        <v>66000</v>
      </c>
      <c r="N286" s="11">
        <v>185</v>
      </c>
      <c r="O286" s="12">
        <f>ROUND(M286*(+N286)/100,0)</f>
        <v>122100</v>
      </c>
      <c r="P286" s="11">
        <v>8</v>
      </c>
      <c r="Q286" s="11">
        <f>ROUND(O286/P286,0)</f>
        <v>15263</v>
      </c>
      <c r="R286" s="1"/>
    </row>
    <row r="287" spans="1:18">
      <c r="A287" s="13"/>
      <c r="B287" s="13" t="s">
        <v>47</v>
      </c>
      <c r="C287" s="13" t="s">
        <v>84</v>
      </c>
      <c r="D287" s="16">
        <v>44000</v>
      </c>
      <c r="E287" s="16">
        <v>185</v>
      </c>
      <c r="F287" s="16">
        <f>ROUND(D287*(+E287)/100,0)</f>
        <v>81400</v>
      </c>
      <c r="G287" s="16">
        <v>18</v>
      </c>
      <c r="H287" s="16">
        <f>ROUND(F287/G287,0)</f>
        <v>4522</v>
      </c>
      <c r="I287" s="1"/>
      <c r="J287" s="13"/>
      <c r="K287" s="13" t="s">
        <v>73</v>
      </c>
      <c r="L287" s="13" t="s">
        <v>37</v>
      </c>
      <c r="M287" s="16">
        <v>44000</v>
      </c>
      <c r="N287" s="16">
        <v>185</v>
      </c>
      <c r="O287" s="16">
        <f>ROUND(M287*(+N287)/100,0)</f>
        <v>81400</v>
      </c>
      <c r="P287" s="16">
        <v>8</v>
      </c>
      <c r="Q287" s="16">
        <f>ROUND(O287/P287,0)</f>
        <v>10175</v>
      </c>
      <c r="R287" s="1"/>
    </row>
    <row r="288" spans="1:18">
      <c r="A288" s="13">
        <v>0.25</v>
      </c>
      <c r="B288" s="13" t="s">
        <v>39</v>
      </c>
      <c r="C288" s="16">
        <v>88000</v>
      </c>
      <c r="D288" s="16">
        <f>A288*C288</f>
        <v>22000</v>
      </c>
      <c r="E288" s="16">
        <v>185</v>
      </c>
      <c r="F288" s="16">
        <f>ROUND(D288*(+E288)/100,0)</f>
        <v>40700</v>
      </c>
      <c r="G288" s="17">
        <v>18</v>
      </c>
      <c r="H288" s="17">
        <f>ROUND(F288/G288,0)</f>
        <v>2261</v>
      </c>
      <c r="I288" s="1"/>
      <c r="J288" s="13">
        <v>0.25</v>
      </c>
      <c r="K288" s="13" t="s">
        <v>39</v>
      </c>
      <c r="L288" s="16">
        <v>88000</v>
      </c>
      <c r="M288" s="16">
        <f>J288*L288</f>
        <v>22000</v>
      </c>
      <c r="N288" s="16">
        <v>185</v>
      </c>
      <c r="O288" s="16">
        <f>ROUND(M288*(+N288)/100,0)</f>
        <v>40700</v>
      </c>
      <c r="P288" s="16">
        <v>8</v>
      </c>
      <c r="Q288" s="16">
        <f>ROUND(O288/P288,0)</f>
        <v>5088</v>
      </c>
      <c r="R288" s="1"/>
    </row>
    <row r="289" spans="1:18">
      <c r="A289" s="13"/>
      <c r="B289" s="13"/>
      <c r="C289" s="13"/>
      <c r="D289" s="16"/>
      <c r="E289" s="16">
        <v>185</v>
      </c>
      <c r="F289" s="16">
        <f>ROUND(D289*(+E289)/100,0)</f>
        <v>0</v>
      </c>
      <c r="G289" s="16">
        <v>1</v>
      </c>
      <c r="H289" s="16">
        <f>ROUND(F289/G289,0)</f>
        <v>0</v>
      </c>
      <c r="I289" s="1"/>
      <c r="J289" s="13"/>
      <c r="K289" s="13"/>
      <c r="L289" s="13"/>
      <c r="M289" s="16"/>
      <c r="N289" s="16">
        <v>185</v>
      </c>
      <c r="O289" s="16">
        <f>ROUND(M289*(+N289)/100,0)</f>
        <v>0</v>
      </c>
      <c r="P289" s="16">
        <v>1</v>
      </c>
      <c r="Q289" s="16">
        <f>ROUND(O289/P289,0)</f>
        <v>0</v>
      </c>
      <c r="R289" s="1"/>
    </row>
    <row r="290" spans="1:18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1:18">
      <c r="A291" s="1"/>
      <c r="B291" s="1"/>
      <c r="C291" s="1"/>
      <c r="D291" s="1"/>
      <c r="E291" s="3" t="s">
        <v>40</v>
      </c>
      <c r="F291" s="1"/>
      <c r="G291" s="1"/>
      <c r="H291" s="1"/>
      <c r="I291" s="32">
        <f>SUM(H286:H289)</f>
        <v>13566</v>
      </c>
      <c r="J291" s="1"/>
      <c r="K291" s="1"/>
      <c r="L291" s="1"/>
      <c r="M291" s="1"/>
      <c r="N291" s="3" t="s">
        <v>40</v>
      </c>
      <c r="O291" s="1"/>
      <c r="P291" s="1"/>
      <c r="Q291" s="1"/>
      <c r="R291" s="32">
        <f>SUM(Q286:Q289)</f>
        <v>30526</v>
      </c>
    </row>
    <row r="292" spans="1:18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1:18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1:18">
      <c r="A294" s="1"/>
      <c r="B294" s="1"/>
      <c r="C294" s="1"/>
      <c r="D294" s="1"/>
      <c r="E294" s="1"/>
      <c r="F294" s="1"/>
      <c r="G294" s="29" t="s">
        <v>41</v>
      </c>
      <c r="H294" s="1"/>
      <c r="I294" s="32">
        <f>I268+I280+I291</f>
        <v>58248.451000000001</v>
      </c>
      <c r="J294" s="1"/>
      <c r="K294" s="1"/>
      <c r="L294" s="1"/>
      <c r="M294" s="1"/>
      <c r="N294" s="1"/>
      <c r="O294" s="1"/>
      <c r="P294" s="29" t="s">
        <v>41</v>
      </c>
      <c r="Q294" s="1"/>
      <c r="R294" s="32">
        <f>R268+R280+R291</f>
        <v>66230</v>
      </c>
    </row>
    <row r="297" spans="1:18" ht="16">
      <c r="A297" s="112" t="s">
        <v>0</v>
      </c>
      <c r="B297" s="112"/>
      <c r="C297" s="112"/>
      <c r="D297" s="112"/>
      <c r="E297" s="112"/>
      <c r="F297" s="112"/>
      <c r="G297" s="112"/>
      <c r="H297" s="112"/>
      <c r="I297" s="112"/>
      <c r="J297" s="112" t="s">
        <v>0</v>
      </c>
      <c r="K297" s="112"/>
      <c r="L297" s="112"/>
      <c r="M297" s="112"/>
      <c r="N297" s="112"/>
      <c r="O297" s="112"/>
      <c r="P297" s="112"/>
      <c r="Q297" s="112"/>
      <c r="R297" s="112"/>
    </row>
    <row r="298" spans="1:18">
      <c r="A298" s="1" t="s">
        <v>1</v>
      </c>
      <c r="B298" s="1"/>
      <c r="C298" s="1"/>
      <c r="D298" s="1"/>
      <c r="E298" s="1"/>
      <c r="F298" s="1"/>
      <c r="G298" s="1"/>
      <c r="H298" s="1"/>
      <c r="I298" s="1"/>
      <c r="J298" s="1" t="s">
        <v>1</v>
      </c>
      <c r="K298" s="1"/>
      <c r="L298" s="1"/>
      <c r="M298" s="1"/>
      <c r="N298" s="1"/>
      <c r="O298" s="1"/>
      <c r="P298" s="1"/>
      <c r="Q298" s="1"/>
      <c r="R298" s="1"/>
    </row>
    <row r="299" spans="1:18">
      <c r="A299" s="1" t="s">
        <v>2</v>
      </c>
      <c r="B299" s="1" t="s">
        <v>178</v>
      </c>
      <c r="C299" s="1"/>
      <c r="D299" s="1"/>
      <c r="E299" s="1"/>
      <c r="F299" s="1"/>
      <c r="G299" s="1"/>
      <c r="H299" s="1"/>
      <c r="I299" s="1"/>
      <c r="J299" s="1" t="s">
        <v>2</v>
      </c>
      <c r="K299" s="1" t="s">
        <v>114</v>
      </c>
      <c r="L299" s="1"/>
      <c r="M299" s="1"/>
      <c r="N299" s="1"/>
      <c r="O299" s="1"/>
      <c r="P299" s="1"/>
      <c r="Q299" s="1"/>
      <c r="R299" s="1"/>
    </row>
    <row r="300" spans="1:18">
      <c r="A300" s="1" t="s">
        <v>5</v>
      </c>
      <c r="B300" s="1" t="s">
        <v>8</v>
      </c>
      <c r="C300" s="2"/>
      <c r="D300" s="1" t="s">
        <v>7</v>
      </c>
      <c r="E300" s="1"/>
      <c r="F300" s="1"/>
      <c r="G300" s="1"/>
      <c r="H300" s="1"/>
      <c r="I300" s="1"/>
      <c r="J300" s="1" t="s">
        <v>5</v>
      </c>
      <c r="K300" s="1" t="s">
        <v>8</v>
      </c>
      <c r="L300" s="2"/>
      <c r="M300" s="1" t="s">
        <v>7</v>
      </c>
      <c r="N300" s="1"/>
      <c r="O300" s="1"/>
      <c r="P300" s="1"/>
      <c r="Q300" s="1"/>
      <c r="R300" s="1"/>
    </row>
    <row r="301" spans="1:18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1:18">
      <c r="A302" s="3" t="s">
        <v>9</v>
      </c>
      <c r="B302" s="3"/>
      <c r="C302" s="1"/>
      <c r="D302" s="1"/>
      <c r="E302" s="1"/>
      <c r="F302" s="1"/>
      <c r="G302" s="1"/>
      <c r="H302" s="1"/>
      <c r="I302" s="1"/>
      <c r="J302" s="3" t="s">
        <v>9</v>
      </c>
      <c r="K302" s="3"/>
      <c r="L302" s="1"/>
      <c r="M302" s="1"/>
      <c r="N302" s="1"/>
      <c r="O302" s="1"/>
      <c r="P302" s="1"/>
      <c r="Q302" s="1"/>
      <c r="R302" s="1"/>
    </row>
    <row r="303" spans="1:18" ht="16" thickBo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1:18" ht="16" thickBot="1">
      <c r="A304" s="26" t="s">
        <v>10</v>
      </c>
      <c r="B304" s="113" t="s">
        <v>11</v>
      </c>
      <c r="C304" s="114"/>
      <c r="D304" s="115"/>
      <c r="E304" s="26" t="s">
        <v>12</v>
      </c>
      <c r="F304" s="26" t="s">
        <v>13</v>
      </c>
      <c r="G304" s="26" t="s">
        <v>14</v>
      </c>
      <c r="H304" s="26" t="s">
        <v>15</v>
      </c>
      <c r="I304" s="1"/>
      <c r="J304" s="4" t="s">
        <v>10</v>
      </c>
      <c r="K304" s="116" t="s">
        <v>11</v>
      </c>
      <c r="L304" s="117"/>
      <c r="M304" s="118"/>
      <c r="N304" s="4" t="s">
        <v>12</v>
      </c>
      <c r="O304" s="4" t="s">
        <v>13</v>
      </c>
      <c r="P304" s="4" t="s">
        <v>14</v>
      </c>
      <c r="Q304" s="4" t="s">
        <v>15</v>
      </c>
      <c r="R304" s="1"/>
    </row>
    <row r="305" spans="1:18">
      <c r="A305" s="5"/>
      <c r="B305" s="6" t="s">
        <v>110</v>
      </c>
      <c r="C305" s="7"/>
      <c r="D305" s="8"/>
      <c r="E305" s="9" t="s">
        <v>12</v>
      </c>
      <c r="F305" s="11">
        <v>13</v>
      </c>
      <c r="G305" s="11">
        <v>1400</v>
      </c>
      <c r="H305" s="11">
        <f>ROUND(F305*G305,0)</f>
        <v>18200</v>
      </c>
      <c r="I305" s="1"/>
      <c r="J305" s="5"/>
      <c r="K305" s="6" t="s">
        <v>116</v>
      </c>
      <c r="L305" s="7"/>
      <c r="M305" s="8"/>
      <c r="N305" s="9" t="s">
        <v>12</v>
      </c>
      <c r="O305" s="11">
        <v>14</v>
      </c>
      <c r="P305" s="11">
        <v>2500</v>
      </c>
      <c r="Q305" s="11">
        <f>ROUND(O305*P305,0)</f>
        <v>35000</v>
      </c>
      <c r="R305" s="1"/>
    </row>
    <row r="306" spans="1:18">
      <c r="A306" s="13"/>
      <c r="B306" s="47" t="s">
        <v>69</v>
      </c>
      <c r="C306" s="48"/>
      <c r="D306" s="49"/>
      <c r="E306" s="14" t="s">
        <v>42</v>
      </c>
      <c r="F306" s="45">
        <v>5.5E-2</v>
      </c>
      <c r="G306" s="16">
        <v>65000</v>
      </c>
      <c r="H306" s="16">
        <f>ROUND(F306*G306,0)</f>
        <v>3575</v>
      </c>
      <c r="I306" s="1"/>
      <c r="J306" s="13"/>
      <c r="K306" s="47" t="s">
        <v>69</v>
      </c>
      <c r="L306" s="48"/>
      <c r="M306" s="49"/>
      <c r="N306" s="14" t="s">
        <v>42</v>
      </c>
      <c r="O306" s="45">
        <v>0.03</v>
      </c>
      <c r="P306" s="16">
        <v>65000</v>
      </c>
      <c r="Q306" s="16">
        <f>ROUND(O306*P306,0)</f>
        <v>1950</v>
      </c>
      <c r="R306" s="1"/>
    </row>
    <row r="307" spans="1:18">
      <c r="A307" s="13"/>
      <c r="B307" s="47" t="s">
        <v>70</v>
      </c>
      <c r="C307" s="48"/>
      <c r="D307" s="49"/>
      <c r="E307" s="14" t="s">
        <v>20</v>
      </c>
      <c r="F307" s="16">
        <v>9</v>
      </c>
      <c r="G307" s="16">
        <v>682</v>
      </c>
      <c r="H307" s="16">
        <f>ROUND(F307*G307,0)</f>
        <v>6138</v>
      </c>
      <c r="I307" s="1"/>
      <c r="J307" s="13"/>
      <c r="K307" s="47" t="s">
        <v>70</v>
      </c>
      <c r="L307" s="48"/>
      <c r="M307" s="49"/>
      <c r="N307" s="14" t="s">
        <v>20</v>
      </c>
      <c r="O307" s="16">
        <v>9</v>
      </c>
      <c r="P307" s="16">
        <v>682</v>
      </c>
      <c r="Q307" s="16">
        <f>ROUND(O307*P307,0)</f>
        <v>6138</v>
      </c>
      <c r="R307" s="1"/>
    </row>
    <row r="308" spans="1:18">
      <c r="A308" s="13"/>
      <c r="B308" s="47" t="s">
        <v>71</v>
      </c>
      <c r="C308" s="48"/>
      <c r="D308" s="49"/>
      <c r="E308" s="14" t="s">
        <v>72</v>
      </c>
      <c r="F308" s="16">
        <v>12</v>
      </c>
      <c r="G308" s="16">
        <v>20</v>
      </c>
      <c r="H308" s="16">
        <f>ROUND(F308*G308,0)</f>
        <v>240</v>
      </c>
      <c r="I308" s="1"/>
      <c r="J308" s="13"/>
      <c r="K308" s="47" t="s">
        <v>71</v>
      </c>
      <c r="L308" s="48"/>
      <c r="M308" s="49"/>
      <c r="N308" s="14" t="s">
        <v>72</v>
      </c>
      <c r="O308" s="16">
        <v>12</v>
      </c>
      <c r="P308" s="16">
        <v>20</v>
      </c>
      <c r="Q308" s="16">
        <f>ROUND(O308*P308,0)</f>
        <v>240</v>
      </c>
      <c r="R308" s="1"/>
    </row>
    <row r="309" spans="1:18">
      <c r="A309" s="13"/>
      <c r="B309" s="47" t="s">
        <v>111</v>
      </c>
      <c r="C309" s="48"/>
      <c r="D309" s="49"/>
      <c r="E309" s="14" t="s">
        <v>22</v>
      </c>
      <c r="F309" s="16">
        <v>1</v>
      </c>
      <c r="G309" s="16">
        <v>910</v>
      </c>
      <c r="H309" s="16">
        <f>ROUND(F309*G309,0)</f>
        <v>910</v>
      </c>
      <c r="I309" s="1"/>
      <c r="J309" s="13"/>
      <c r="K309" s="47"/>
      <c r="L309" s="48"/>
      <c r="M309" s="49"/>
      <c r="N309" s="14"/>
      <c r="O309" s="16"/>
      <c r="P309" s="16"/>
      <c r="Q309" s="16"/>
      <c r="R309" s="1"/>
    </row>
    <row r="310" spans="1:18">
      <c r="A310" s="13"/>
      <c r="B310" s="47"/>
      <c r="C310" s="48"/>
      <c r="D310" s="49"/>
      <c r="E310" s="14"/>
      <c r="F310" s="16"/>
      <c r="G310" s="16"/>
      <c r="H310" s="16"/>
      <c r="I310" s="1"/>
      <c r="J310" s="13"/>
      <c r="K310" s="47"/>
      <c r="L310" s="48"/>
      <c r="M310" s="49"/>
      <c r="N310" s="14"/>
      <c r="O310" s="16"/>
      <c r="P310" s="16"/>
      <c r="Q310" s="16"/>
      <c r="R310" s="1"/>
    </row>
    <row r="311" spans="1:18">
      <c r="A311" s="13"/>
      <c r="B311" s="47"/>
      <c r="C311" s="48"/>
      <c r="D311" s="49"/>
      <c r="E311" s="14"/>
      <c r="F311" s="16"/>
      <c r="G311" s="16"/>
      <c r="H311" s="16">
        <f>ROUND(F311*G311,0)</f>
        <v>0</v>
      </c>
      <c r="I311" s="1"/>
      <c r="J311" s="13"/>
      <c r="K311" s="47"/>
      <c r="L311" s="48"/>
      <c r="M311" s="49"/>
      <c r="N311" s="14"/>
      <c r="O311" s="16"/>
      <c r="P311" s="16"/>
      <c r="Q311" s="16">
        <f>ROUND(O311*P311,0)</f>
        <v>0</v>
      </c>
      <c r="R311" s="1"/>
    </row>
    <row r="312" spans="1:18">
      <c r="A312" s="13"/>
      <c r="B312" s="47"/>
      <c r="C312" s="48"/>
      <c r="D312" s="49"/>
      <c r="E312" s="14"/>
      <c r="F312" s="16"/>
      <c r="G312" s="16"/>
      <c r="H312" s="16">
        <f>ROUND(F312*G312,0)</f>
        <v>0</v>
      </c>
      <c r="I312" s="1"/>
      <c r="J312" s="13"/>
      <c r="K312" s="47"/>
      <c r="L312" s="48"/>
      <c r="M312" s="49"/>
      <c r="N312" s="14"/>
      <c r="O312" s="16"/>
      <c r="P312" s="16"/>
      <c r="Q312" s="16">
        <f>ROUND(O312*P312,0)</f>
        <v>0</v>
      </c>
      <c r="R312" s="1"/>
    </row>
    <row r="313" spans="1:18">
      <c r="A313" s="13"/>
      <c r="B313" s="47"/>
      <c r="C313" s="48"/>
      <c r="D313" s="49"/>
      <c r="E313" s="14"/>
      <c r="F313" s="16"/>
      <c r="G313" s="16"/>
      <c r="H313" s="16">
        <f>ROUND(F313*G313,0)</f>
        <v>0</v>
      </c>
      <c r="I313" s="1"/>
      <c r="J313" s="13"/>
      <c r="K313" s="47"/>
      <c r="L313" s="48"/>
      <c r="M313" s="49"/>
      <c r="N313" s="14"/>
      <c r="O313" s="16"/>
      <c r="P313" s="16"/>
      <c r="Q313" s="16">
        <f>ROUND(O313*P313,0)</f>
        <v>0</v>
      </c>
      <c r="R313" s="1"/>
    </row>
    <row r="314" spans="1:18">
      <c r="A314" s="13"/>
      <c r="B314" s="47"/>
      <c r="C314" s="48"/>
      <c r="D314" s="49"/>
      <c r="E314" s="14"/>
      <c r="F314" s="16"/>
      <c r="G314" s="16"/>
      <c r="H314" s="16">
        <f>ROUND(F314*G314,0)</f>
        <v>0</v>
      </c>
      <c r="I314" s="1"/>
      <c r="J314" s="13"/>
      <c r="K314" s="47"/>
      <c r="L314" s="48"/>
      <c r="M314" s="49"/>
      <c r="N314" s="14"/>
      <c r="O314" s="16"/>
      <c r="P314" s="16"/>
      <c r="Q314" s="16">
        <f>ROUND(O314*P314,0)</f>
        <v>0</v>
      </c>
      <c r="R314" s="1"/>
    </row>
    <row r="315" spans="1:18">
      <c r="A315" s="13"/>
      <c r="B315" s="47"/>
      <c r="C315" s="48"/>
      <c r="D315" s="49"/>
      <c r="E315" s="14"/>
      <c r="F315" s="16"/>
      <c r="G315" s="16"/>
      <c r="H315" s="16">
        <f>ROUND(F315*G315,0)</f>
        <v>0</v>
      </c>
      <c r="I315" s="1"/>
      <c r="J315" s="13"/>
      <c r="K315" s="47"/>
      <c r="L315" s="48"/>
      <c r="M315" s="49"/>
      <c r="N315" s="14"/>
      <c r="O315" s="16"/>
      <c r="P315" s="16"/>
      <c r="Q315" s="16">
        <f>ROUND(O315*P315,0)</f>
        <v>0</v>
      </c>
      <c r="R315" s="1"/>
    </row>
    <row r="316" spans="1:18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1:18">
      <c r="A317" s="1"/>
      <c r="B317" s="1"/>
      <c r="C317" s="1"/>
      <c r="D317" s="1"/>
      <c r="E317" s="3" t="s">
        <v>23</v>
      </c>
      <c r="F317" s="1"/>
      <c r="G317" s="1"/>
      <c r="H317" s="1"/>
      <c r="I317" s="32">
        <f>SUM(H305:H315)</f>
        <v>29063</v>
      </c>
      <c r="J317" s="1"/>
      <c r="K317" s="1"/>
      <c r="L317" s="1"/>
      <c r="M317" s="1"/>
      <c r="N317" s="3" t="s">
        <v>23</v>
      </c>
      <c r="O317" s="1"/>
      <c r="P317" s="1"/>
      <c r="Q317" s="1"/>
      <c r="R317" s="32">
        <f>SUM(Q305:Q315)</f>
        <v>43328</v>
      </c>
    </row>
    <row r="318" spans="1:18">
      <c r="A318" s="3"/>
      <c r="B318" s="3"/>
      <c r="C318" s="1"/>
      <c r="D318" s="1"/>
      <c r="E318" s="1"/>
      <c r="F318" s="1"/>
      <c r="G318" s="1"/>
      <c r="H318" s="1"/>
      <c r="I318" s="1"/>
      <c r="J318" s="3"/>
      <c r="K318" s="3"/>
      <c r="L318" s="1"/>
      <c r="M318" s="1"/>
      <c r="N318" s="1"/>
      <c r="O318" s="1"/>
      <c r="P318" s="1"/>
      <c r="Q318" s="1"/>
      <c r="R318" s="1"/>
    </row>
    <row r="319" spans="1:18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1:18">
      <c r="A320" s="3" t="s">
        <v>24</v>
      </c>
      <c r="B320" s="3"/>
      <c r="C320" s="1"/>
      <c r="D320" s="1"/>
      <c r="E320" s="1"/>
      <c r="F320" s="1"/>
      <c r="G320" s="1"/>
      <c r="H320" s="1"/>
      <c r="I320" s="1"/>
      <c r="J320" s="3" t="s">
        <v>24</v>
      </c>
      <c r="K320" s="3"/>
      <c r="L320" s="1"/>
      <c r="M320" s="1"/>
      <c r="N320" s="1"/>
      <c r="O320" s="1"/>
      <c r="P320" s="1"/>
      <c r="Q320" s="1"/>
      <c r="R320" s="1"/>
    </row>
    <row r="321" spans="1:18" ht="16" thickBo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1:18" ht="16" thickBot="1">
      <c r="A322" s="26" t="s">
        <v>10</v>
      </c>
      <c r="B322" s="113" t="s">
        <v>11</v>
      </c>
      <c r="C322" s="114"/>
      <c r="D322" s="115"/>
      <c r="E322" s="113" t="s">
        <v>25</v>
      </c>
      <c r="F322" s="115"/>
      <c r="G322" s="26" t="s">
        <v>26</v>
      </c>
      <c r="H322" s="26" t="s">
        <v>15</v>
      </c>
      <c r="I322" s="1"/>
      <c r="J322" s="4" t="s">
        <v>10</v>
      </c>
      <c r="K322" s="116" t="s">
        <v>11</v>
      </c>
      <c r="L322" s="117"/>
      <c r="M322" s="118"/>
      <c r="N322" s="116" t="s">
        <v>25</v>
      </c>
      <c r="O322" s="118"/>
      <c r="P322" s="4" t="s">
        <v>26</v>
      </c>
      <c r="Q322" s="4" t="s">
        <v>15</v>
      </c>
      <c r="R322" s="1"/>
    </row>
    <row r="323" spans="1:18">
      <c r="A323" s="5"/>
      <c r="B323" s="33" t="s">
        <v>27</v>
      </c>
      <c r="C323" s="18"/>
      <c r="D323" s="19"/>
      <c r="E323" s="20">
        <v>20000</v>
      </c>
      <c r="F323" s="21"/>
      <c r="G323" s="11">
        <v>18</v>
      </c>
      <c r="H323" s="11">
        <f>ROUND(E323/G323,0)</f>
        <v>1111</v>
      </c>
      <c r="I323" s="1"/>
      <c r="J323" s="5"/>
      <c r="K323" s="33" t="s">
        <v>27</v>
      </c>
      <c r="L323" s="18"/>
      <c r="M323" s="19"/>
      <c r="N323" s="20">
        <v>20000</v>
      </c>
      <c r="O323" s="21"/>
      <c r="P323" s="11">
        <v>8</v>
      </c>
      <c r="Q323" s="11">
        <f>ROUND(N323/P323,0)</f>
        <v>2500</v>
      </c>
      <c r="R323" s="1"/>
    </row>
    <row r="324" spans="1:18">
      <c r="A324" s="13"/>
      <c r="B324" s="50"/>
      <c r="C324" s="51"/>
      <c r="D324" s="23"/>
      <c r="E324" s="24"/>
      <c r="F324" s="25"/>
      <c r="G324" s="16">
        <v>1</v>
      </c>
      <c r="H324" s="16">
        <f>ROUND(E324/G324,0)</f>
        <v>0</v>
      </c>
      <c r="I324" s="1"/>
      <c r="J324" s="13"/>
      <c r="K324" s="50"/>
      <c r="L324" s="51"/>
      <c r="M324" s="23"/>
      <c r="N324" s="24"/>
      <c r="O324" s="25"/>
      <c r="P324" s="16">
        <v>1</v>
      </c>
      <c r="Q324" s="16">
        <f>ROUND(N324/P324,0)</f>
        <v>0</v>
      </c>
      <c r="R324" s="1"/>
    </row>
    <row r="325" spans="1:18">
      <c r="A325" s="13"/>
      <c r="B325" s="50"/>
      <c r="C325" s="51"/>
      <c r="D325" s="23"/>
      <c r="E325" s="24"/>
      <c r="F325" s="25"/>
      <c r="G325" s="16">
        <v>1</v>
      </c>
      <c r="H325" s="16">
        <f>ROUND(E325/G325,0)</f>
        <v>0</v>
      </c>
      <c r="I325" s="1"/>
      <c r="J325" s="13"/>
      <c r="K325" s="50"/>
      <c r="L325" s="51"/>
      <c r="M325" s="23"/>
      <c r="N325" s="24"/>
      <c r="O325" s="25"/>
      <c r="P325" s="16">
        <v>1</v>
      </c>
      <c r="Q325" s="16">
        <f>ROUND(N325/P325,0)</f>
        <v>0</v>
      </c>
      <c r="R325" s="1"/>
    </row>
    <row r="326" spans="1:18">
      <c r="A326" s="13"/>
      <c r="B326" s="50"/>
      <c r="C326" s="51"/>
      <c r="D326" s="23"/>
      <c r="E326" s="24"/>
      <c r="F326" s="25"/>
      <c r="G326" s="16">
        <v>1</v>
      </c>
      <c r="H326" s="16">
        <f>ROUND(E326/G326,0)</f>
        <v>0</v>
      </c>
      <c r="I326" s="1"/>
      <c r="J326" s="13"/>
      <c r="K326" s="50"/>
      <c r="L326" s="51"/>
      <c r="M326" s="23"/>
      <c r="N326" s="24"/>
      <c r="O326" s="25"/>
      <c r="P326" s="16">
        <v>1</v>
      </c>
      <c r="Q326" s="16">
        <f>ROUND(N326/P326,0)</f>
        <v>0</v>
      </c>
      <c r="R326" s="1"/>
    </row>
    <row r="327" spans="1:18">
      <c r="A327" s="13"/>
      <c r="B327" s="50"/>
      <c r="C327" s="51"/>
      <c r="D327" s="23"/>
      <c r="E327" s="24"/>
      <c r="F327" s="25"/>
      <c r="G327" s="16">
        <v>1</v>
      </c>
      <c r="H327" s="16">
        <f>ROUND(E327/G327,0)</f>
        <v>0</v>
      </c>
      <c r="I327" s="1"/>
      <c r="J327" s="13"/>
      <c r="K327" s="50"/>
      <c r="L327" s="51"/>
      <c r="M327" s="23"/>
      <c r="N327" s="24"/>
      <c r="O327" s="25"/>
      <c r="P327" s="16">
        <v>1</v>
      </c>
      <c r="Q327" s="16">
        <f>ROUND(N327/P327,0)</f>
        <v>0</v>
      </c>
      <c r="R327" s="1"/>
    </row>
    <row r="328" spans="1:1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1:18">
      <c r="A329" s="1"/>
      <c r="B329" s="1"/>
      <c r="C329" s="1"/>
      <c r="D329" s="1"/>
      <c r="E329" s="3" t="s">
        <v>29</v>
      </c>
      <c r="F329" s="1"/>
      <c r="G329" s="1"/>
      <c r="H329" s="1"/>
      <c r="I329" s="32">
        <f>SUM(H323:H327)</f>
        <v>1111</v>
      </c>
      <c r="J329" s="1"/>
      <c r="K329" s="1"/>
      <c r="L329" s="1"/>
      <c r="M329" s="1"/>
      <c r="N329" s="3" t="s">
        <v>29</v>
      </c>
      <c r="O329" s="1"/>
      <c r="P329" s="1"/>
      <c r="Q329" s="1"/>
      <c r="R329" s="32">
        <f>SUM(Q323:Q327)</f>
        <v>2500</v>
      </c>
    </row>
    <row r="330" spans="1:18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1:18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1:18">
      <c r="A332" s="3" t="s">
        <v>30</v>
      </c>
      <c r="B332" s="3"/>
      <c r="C332" s="1"/>
      <c r="D332" s="1"/>
      <c r="E332" s="1"/>
      <c r="F332" s="1"/>
      <c r="G332" s="1"/>
      <c r="H332" s="1"/>
      <c r="I332" s="1"/>
      <c r="J332" s="3" t="s">
        <v>30</v>
      </c>
      <c r="K332" s="3"/>
      <c r="L332" s="1"/>
      <c r="M332" s="1"/>
      <c r="N332" s="1"/>
      <c r="O332" s="1"/>
      <c r="P332" s="1"/>
      <c r="Q332" s="1"/>
      <c r="R332" s="1"/>
    </row>
    <row r="333" spans="1:18" ht="16" thickBo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1:18" ht="16" thickBot="1">
      <c r="A334" s="26" t="s">
        <v>10</v>
      </c>
      <c r="B334" s="26" t="s">
        <v>11</v>
      </c>
      <c r="C334" s="26" t="s">
        <v>12</v>
      </c>
      <c r="D334" s="26" t="s">
        <v>31</v>
      </c>
      <c r="E334" s="26" t="s">
        <v>32</v>
      </c>
      <c r="F334" s="26" t="s">
        <v>33</v>
      </c>
      <c r="G334" s="26" t="s">
        <v>34</v>
      </c>
      <c r="H334" s="26" t="s">
        <v>15</v>
      </c>
      <c r="I334" s="1"/>
      <c r="J334" s="26" t="s">
        <v>10</v>
      </c>
      <c r="K334" s="26" t="s">
        <v>11</v>
      </c>
      <c r="L334" s="26" t="s">
        <v>12</v>
      </c>
      <c r="M334" s="26" t="s">
        <v>31</v>
      </c>
      <c r="N334" s="26" t="s">
        <v>32</v>
      </c>
      <c r="O334" s="26" t="s">
        <v>33</v>
      </c>
      <c r="P334" s="26" t="s">
        <v>34</v>
      </c>
      <c r="Q334" s="26" t="s">
        <v>15</v>
      </c>
      <c r="R334" s="1"/>
    </row>
    <row r="335" spans="1:18">
      <c r="A335" s="5"/>
      <c r="B335" s="5" t="s">
        <v>54</v>
      </c>
      <c r="C335" s="5" t="s">
        <v>37</v>
      </c>
      <c r="D335" s="11">
        <v>66000</v>
      </c>
      <c r="E335" s="11">
        <v>185</v>
      </c>
      <c r="F335" s="12">
        <f>ROUND(D335*(+E335)/100,0)</f>
        <v>122100</v>
      </c>
      <c r="G335" s="11">
        <v>18</v>
      </c>
      <c r="H335" s="11">
        <f>ROUND(F335/G335,0)</f>
        <v>6783</v>
      </c>
      <c r="I335" s="1"/>
      <c r="J335" s="5"/>
      <c r="K335" s="5" t="s">
        <v>54</v>
      </c>
      <c r="L335" s="5" t="s">
        <v>37</v>
      </c>
      <c r="M335" s="11">
        <v>66000</v>
      </c>
      <c r="N335" s="11">
        <v>185</v>
      </c>
      <c r="O335" s="12">
        <f>ROUND(M335*(+N335)/100,0)</f>
        <v>122100</v>
      </c>
      <c r="P335" s="11">
        <v>8</v>
      </c>
      <c r="Q335" s="11">
        <f>ROUND(O335/P335,0)</f>
        <v>15263</v>
      </c>
      <c r="R335" s="1"/>
    </row>
    <row r="336" spans="1:18">
      <c r="A336" s="13"/>
      <c r="B336" s="13" t="s">
        <v>47</v>
      </c>
      <c r="C336" s="13" t="s">
        <v>37</v>
      </c>
      <c r="D336" s="16">
        <v>44000</v>
      </c>
      <c r="E336" s="16">
        <v>185</v>
      </c>
      <c r="F336" s="16">
        <f>ROUND(D336*(+E336)/100,0)</f>
        <v>81400</v>
      </c>
      <c r="G336" s="16">
        <v>18</v>
      </c>
      <c r="H336" s="16">
        <f>ROUND(F336/G336,0)</f>
        <v>4522</v>
      </c>
      <c r="I336" s="1"/>
      <c r="J336" s="13"/>
      <c r="K336" s="13" t="s">
        <v>47</v>
      </c>
      <c r="L336" s="13" t="s">
        <v>37</v>
      </c>
      <c r="M336" s="16">
        <v>44000</v>
      </c>
      <c r="N336" s="16">
        <v>185</v>
      </c>
      <c r="O336" s="16">
        <f>ROUND(M336*(+N336)/100,0)</f>
        <v>81400</v>
      </c>
      <c r="P336" s="16">
        <v>8</v>
      </c>
      <c r="Q336" s="16">
        <f>ROUND(O336/P336,0)</f>
        <v>10175</v>
      </c>
      <c r="R336" s="1"/>
    </row>
    <row r="337" spans="1:18">
      <c r="A337" s="13">
        <v>0.25</v>
      </c>
      <c r="B337" s="13" t="s">
        <v>39</v>
      </c>
      <c r="C337" s="16">
        <v>88000</v>
      </c>
      <c r="D337" s="16">
        <f>A337*C337</f>
        <v>22000</v>
      </c>
      <c r="E337" s="16">
        <v>185</v>
      </c>
      <c r="F337" s="16">
        <f>ROUND(D337*(+E337)/100,0)</f>
        <v>40700</v>
      </c>
      <c r="G337" s="16">
        <v>18</v>
      </c>
      <c r="H337" s="16">
        <f>ROUND(F337/G337,0)</f>
        <v>2261</v>
      </c>
      <c r="I337" s="1"/>
      <c r="J337" s="13">
        <v>0.25</v>
      </c>
      <c r="K337" s="13" t="s">
        <v>39</v>
      </c>
      <c r="L337" s="16">
        <v>88000</v>
      </c>
      <c r="M337" s="16">
        <f>J337*L337</f>
        <v>22000</v>
      </c>
      <c r="N337" s="16">
        <v>185</v>
      </c>
      <c r="O337" s="16">
        <f>ROUND(M337*(+N337)/100,0)</f>
        <v>40700</v>
      </c>
      <c r="P337" s="16">
        <v>8</v>
      </c>
      <c r="Q337" s="16">
        <f>ROUND(O337/P337,0)</f>
        <v>5088</v>
      </c>
      <c r="R337" s="1"/>
    </row>
    <row r="338" spans="1:18">
      <c r="A338" s="13"/>
      <c r="B338" s="13"/>
      <c r="C338" s="13"/>
      <c r="D338" s="16"/>
      <c r="E338" s="16">
        <v>185</v>
      </c>
      <c r="F338" s="16">
        <f>ROUND(D338*(+E338)/100,0)</f>
        <v>0</v>
      </c>
      <c r="G338" s="16">
        <v>1</v>
      </c>
      <c r="H338" s="16">
        <f>ROUND(F338/G338,0)</f>
        <v>0</v>
      </c>
      <c r="I338" s="1"/>
      <c r="J338" s="13"/>
      <c r="K338" s="13"/>
      <c r="L338" s="13"/>
      <c r="M338" s="16"/>
      <c r="N338" s="16">
        <v>185</v>
      </c>
      <c r="O338" s="16">
        <f>ROUND(M338*(+N338)/100,0)</f>
        <v>0</v>
      </c>
      <c r="P338" s="16">
        <v>1</v>
      </c>
      <c r="Q338" s="16">
        <f>ROUND(O338/P338,0)</f>
        <v>0</v>
      </c>
      <c r="R338" s="1"/>
    </row>
    <row r="339" spans="1:18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1:18">
      <c r="A340" s="1"/>
      <c r="B340" s="1"/>
      <c r="C340" s="1"/>
      <c r="D340" s="1"/>
      <c r="E340" s="3" t="s">
        <v>40</v>
      </c>
      <c r="F340" s="1"/>
      <c r="G340" s="1"/>
      <c r="H340" s="1"/>
      <c r="I340" s="32">
        <f>SUM(H335:H338)</f>
        <v>13566</v>
      </c>
      <c r="J340" s="1"/>
      <c r="K340" s="1"/>
      <c r="L340" s="1"/>
      <c r="M340" s="1"/>
      <c r="N340" s="3" t="s">
        <v>40</v>
      </c>
      <c r="O340" s="1"/>
      <c r="P340" s="1"/>
      <c r="Q340" s="1"/>
      <c r="R340" s="32">
        <f>SUM(Q335:Q338)</f>
        <v>30526</v>
      </c>
    </row>
    <row r="341" spans="1:18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1:18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1:18">
      <c r="A343" s="1"/>
      <c r="B343" s="1"/>
      <c r="C343" s="1"/>
      <c r="D343" s="1"/>
      <c r="E343" s="1"/>
      <c r="F343" s="1"/>
      <c r="G343" s="29" t="s">
        <v>41</v>
      </c>
      <c r="H343" s="1"/>
      <c r="I343" s="32">
        <f>I317+I329+I340</f>
        <v>43740</v>
      </c>
      <c r="J343" s="1"/>
      <c r="K343" s="1"/>
      <c r="L343" s="1"/>
      <c r="M343" s="1"/>
      <c r="N343" s="1"/>
      <c r="O343" s="1"/>
      <c r="P343" s="29" t="s">
        <v>41</v>
      </c>
      <c r="Q343" s="1"/>
      <c r="R343" s="32">
        <f>R317+R329+R340</f>
        <v>76354</v>
      </c>
    </row>
    <row r="345" spans="1:18" ht="16">
      <c r="A345" s="112" t="s">
        <v>0</v>
      </c>
      <c r="B345" s="112"/>
      <c r="C345" s="112"/>
      <c r="D345" s="112"/>
      <c r="E345" s="112"/>
      <c r="F345" s="112"/>
      <c r="G345" s="112"/>
      <c r="H345" s="112"/>
      <c r="I345" s="112"/>
      <c r="J345" s="112" t="s">
        <v>0</v>
      </c>
      <c r="K345" s="112"/>
      <c r="L345" s="112"/>
      <c r="M345" s="112"/>
      <c r="N345" s="112"/>
      <c r="O345" s="112"/>
      <c r="P345" s="112"/>
      <c r="Q345" s="112"/>
      <c r="R345" s="112"/>
    </row>
    <row r="346" spans="1:18">
      <c r="A346" s="1" t="s">
        <v>1</v>
      </c>
      <c r="B346" s="1"/>
      <c r="C346" s="1"/>
      <c r="D346" s="1"/>
      <c r="E346" s="1"/>
      <c r="F346" s="1"/>
      <c r="G346" s="1"/>
      <c r="H346" s="1"/>
      <c r="I346" s="1"/>
      <c r="J346" s="1" t="s">
        <v>1</v>
      </c>
      <c r="K346" s="1"/>
      <c r="L346" s="1"/>
      <c r="M346" s="1"/>
      <c r="N346" s="1"/>
      <c r="O346" s="1"/>
      <c r="P346" s="1"/>
      <c r="Q346" s="1"/>
      <c r="R346" s="1"/>
    </row>
    <row r="347" spans="1:18">
      <c r="A347" s="1" t="s">
        <v>2</v>
      </c>
      <c r="B347" s="1" t="s">
        <v>179</v>
      </c>
      <c r="C347" s="1"/>
      <c r="D347" s="1"/>
      <c r="E347" s="1"/>
      <c r="F347" s="1"/>
      <c r="G347" s="1"/>
      <c r="H347" s="1"/>
      <c r="I347" s="1"/>
      <c r="J347" s="1" t="s">
        <v>2</v>
      </c>
      <c r="K347" s="1" t="s">
        <v>86</v>
      </c>
      <c r="L347" s="1"/>
      <c r="M347" s="1"/>
      <c r="N347" s="1"/>
      <c r="O347" s="1"/>
      <c r="P347" s="1"/>
      <c r="Q347" s="1"/>
      <c r="R347" s="1"/>
    </row>
    <row r="348" spans="1:18">
      <c r="A348" s="1" t="s">
        <v>5</v>
      </c>
      <c r="B348" s="1" t="s">
        <v>6</v>
      </c>
      <c r="C348" s="2"/>
      <c r="D348" s="1" t="s">
        <v>7</v>
      </c>
      <c r="E348" s="1"/>
      <c r="F348" s="1"/>
      <c r="G348" s="1"/>
      <c r="H348" s="1"/>
      <c r="I348" s="1"/>
      <c r="J348" s="1" t="s">
        <v>5</v>
      </c>
      <c r="K348" s="1" t="s">
        <v>44</v>
      </c>
      <c r="L348" s="2"/>
      <c r="M348" s="1" t="s">
        <v>7</v>
      </c>
      <c r="N348" s="1"/>
      <c r="O348" s="1"/>
      <c r="P348" s="1"/>
      <c r="Q348" s="1"/>
      <c r="R348" s="1"/>
    </row>
    <row r="349" spans="1:1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1:18">
      <c r="A350" s="3" t="s">
        <v>9</v>
      </c>
      <c r="B350" s="3"/>
      <c r="C350" s="1"/>
      <c r="D350" s="1"/>
      <c r="E350" s="1"/>
      <c r="F350" s="1"/>
      <c r="G350" s="1"/>
      <c r="H350" s="1"/>
      <c r="I350" s="1"/>
      <c r="J350" s="3" t="s">
        <v>9</v>
      </c>
      <c r="K350" s="3"/>
      <c r="L350" s="1"/>
      <c r="M350" s="1"/>
      <c r="N350" s="1"/>
      <c r="O350" s="1"/>
      <c r="P350" s="1"/>
      <c r="Q350" s="1"/>
      <c r="R350" s="1"/>
    </row>
    <row r="351" spans="1:18" ht="16" thickBo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1:18" ht="16" thickBot="1">
      <c r="A352" s="34" t="s">
        <v>10</v>
      </c>
      <c r="B352" s="119" t="s">
        <v>11</v>
      </c>
      <c r="C352" s="120"/>
      <c r="D352" s="121"/>
      <c r="E352" s="34" t="s">
        <v>12</v>
      </c>
      <c r="F352" s="34" t="s">
        <v>13</v>
      </c>
      <c r="G352" s="34" t="s">
        <v>14</v>
      </c>
      <c r="H352" s="34" t="s">
        <v>15</v>
      </c>
      <c r="I352" s="1"/>
      <c r="J352" s="4" t="s">
        <v>10</v>
      </c>
      <c r="K352" s="116" t="s">
        <v>11</v>
      </c>
      <c r="L352" s="117"/>
      <c r="M352" s="118"/>
      <c r="N352" s="4" t="s">
        <v>12</v>
      </c>
      <c r="O352" s="4" t="s">
        <v>13</v>
      </c>
      <c r="P352" s="4" t="s">
        <v>14</v>
      </c>
      <c r="Q352" s="4" t="s">
        <v>15</v>
      </c>
      <c r="R352" s="1"/>
    </row>
    <row r="353" spans="1:18">
      <c r="A353" s="5"/>
      <c r="B353" s="6" t="s">
        <v>70</v>
      </c>
      <c r="C353" s="7"/>
      <c r="D353" s="8"/>
      <c r="E353" s="9" t="s">
        <v>20</v>
      </c>
      <c r="F353" s="10">
        <v>3.75</v>
      </c>
      <c r="G353" s="11">
        <v>682</v>
      </c>
      <c r="H353" s="11">
        <f t="shared" ref="H353:H359" si="10">ROUND(F353*G353,0)</f>
        <v>2558</v>
      </c>
      <c r="I353" s="1"/>
      <c r="J353" s="5"/>
      <c r="K353" s="6" t="s">
        <v>89</v>
      </c>
      <c r="L353" s="7"/>
      <c r="M353" s="8"/>
      <c r="N353" s="9" t="s">
        <v>12</v>
      </c>
      <c r="O353" s="30">
        <v>1</v>
      </c>
      <c r="P353" s="11">
        <v>480000</v>
      </c>
      <c r="Q353" s="11">
        <f>ROUND(O353*P353,0)</f>
        <v>480000</v>
      </c>
      <c r="R353" s="1"/>
    </row>
    <row r="354" spans="1:18">
      <c r="A354" s="13"/>
      <c r="B354" s="47" t="s">
        <v>76</v>
      </c>
      <c r="C354" s="48"/>
      <c r="D354" s="49"/>
      <c r="E354" s="14" t="s">
        <v>42</v>
      </c>
      <c r="F354" s="45">
        <v>1.4999999999999999E-2</v>
      </c>
      <c r="G354" s="16">
        <v>65000</v>
      </c>
      <c r="H354" s="16">
        <f t="shared" si="10"/>
        <v>975</v>
      </c>
      <c r="I354" s="1"/>
      <c r="J354" s="13"/>
      <c r="K354" s="47" t="s">
        <v>90</v>
      </c>
      <c r="L354" s="48"/>
      <c r="M354" s="49"/>
      <c r="N354" s="14" t="s">
        <v>91</v>
      </c>
      <c r="O354" s="15">
        <v>0.33333333333333331</v>
      </c>
      <c r="P354" s="16">
        <v>80000</v>
      </c>
      <c r="Q354" s="16">
        <f t="shared" ref="Q354:Q363" si="11">ROUND(O354*P354,0)</f>
        <v>26667</v>
      </c>
      <c r="R354" s="1"/>
    </row>
    <row r="355" spans="1:18">
      <c r="A355" s="13"/>
      <c r="B355" s="47" t="s">
        <v>71</v>
      </c>
      <c r="C355" s="48"/>
      <c r="D355" s="49"/>
      <c r="E355" s="14" t="s">
        <v>72</v>
      </c>
      <c r="F355" s="15">
        <v>2</v>
      </c>
      <c r="G355" s="16">
        <v>20</v>
      </c>
      <c r="H355" s="16">
        <f t="shared" si="10"/>
        <v>40</v>
      </c>
      <c r="I355" s="1"/>
      <c r="J355" s="13"/>
      <c r="K355" s="47" t="s">
        <v>93</v>
      </c>
      <c r="L355" s="48"/>
      <c r="M355" s="49"/>
      <c r="N355" s="14" t="s">
        <v>12</v>
      </c>
      <c r="O355" s="31">
        <v>1</v>
      </c>
      <c r="P355" s="16">
        <v>63000</v>
      </c>
      <c r="Q355" s="16">
        <f t="shared" si="11"/>
        <v>63000</v>
      </c>
      <c r="R355" s="1"/>
    </row>
    <row r="356" spans="1:18">
      <c r="A356" s="13"/>
      <c r="B356" s="47"/>
      <c r="C356" s="48"/>
      <c r="D356" s="49"/>
      <c r="E356" s="14"/>
      <c r="F356" s="16"/>
      <c r="G356" s="16"/>
      <c r="H356" s="16">
        <f t="shared" si="10"/>
        <v>0</v>
      </c>
      <c r="I356" s="1"/>
      <c r="J356" s="13"/>
      <c r="K356" s="47"/>
      <c r="L356" s="48"/>
      <c r="M356" s="49"/>
      <c r="N356" s="14"/>
      <c r="O356" s="16"/>
      <c r="P356" s="16"/>
      <c r="Q356" s="16">
        <f t="shared" si="11"/>
        <v>0</v>
      </c>
      <c r="R356" s="1"/>
    </row>
    <row r="357" spans="1:18">
      <c r="A357" s="13"/>
      <c r="B357" s="47"/>
      <c r="C357" s="48"/>
      <c r="D357" s="49"/>
      <c r="E357" s="14"/>
      <c r="F357" s="16"/>
      <c r="G357" s="16"/>
      <c r="H357" s="16">
        <f t="shared" si="10"/>
        <v>0</v>
      </c>
      <c r="I357" s="1"/>
      <c r="J357" s="13"/>
      <c r="K357" s="47"/>
      <c r="L357" s="48"/>
      <c r="M357" s="49"/>
      <c r="N357" s="14"/>
      <c r="O357" s="16"/>
      <c r="P357" s="16"/>
      <c r="Q357" s="16">
        <f t="shared" si="11"/>
        <v>0</v>
      </c>
      <c r="R357" s="1"/>
    </row>
    <row r="358" spans="1:18">
      <c r="A358" s="13"/>
      <c r="B358" s="47"/>
      <c r="C358" s="48"/>
      <c r="D358" s="49"/>
      <c r="E358" s="14"/>
      <c r="F358" s="16"/>
      <c r="G358" s="16"/>
      <c r="H358" s="16">
        <f t="shared" si="10"/>
        <v>0</v>
      </c>
      <c r="I358" s="1"/>
      <c r="J358" s="13"/>
      <c r="K358" s="47"/>
      <c r="L358" s="48"/>
      <c r="M358" s="49"/>
      <c r="N358" s="14"/>
      <c r="O358" s="16"/>
      <c r="P358" s="16"/>
      <c r="Q358" s="16">
        <f t="shared" si="11"/>
        <v>0</v>
      </c>
      <c r="R358" s="1"/>
    </row>
    <row r="359" spans="1:18">
      <c r="A359" s="13"/>
      <c r="B359" s="47"/>
      <c r="C359" s="48"/>
      <c r="D359" s="49"/>
      <c r="E359" s="14"/>
      <c r="F359" s="16"/>
      <c r="G359" s="16"/>
      <c r="H359" s="16">
        <f t="shared" si="10"/>
        <v>0</v>
      </c>
      <c r="I359" s="1"/>
      <c r="J359" s="13"/>
      <c r="K359" s="47"/>
      <c r="L359" s="48"/>
      <c r="M359" s="49"/>
      <c r="N359" s="14"/>
      <c r="O359" s="16"/>
      <c r="P359" s="16"/>
      <c r="Q359" s="16">
        <f t="shared" si="11"/>
        <v>0</v>
      </c>
      <c r="R359" s="1"/>
    </row>
    <row r="360" spans="1:18">
      <c r="A360" s="13"/>
      <c r="B360" s="47" t="s">
        <v>81</v>
      </c>
      <c r="C360" s="48"/>
      <c r="D360" s="49"/>
      <c r="E360" s="14" t="s">
        <v>22</v>
      </c>
      <c r="F360" s="16">
        <v>10</v>
      </c>
      <c r="G360" s="16"/>
      <c r="H360" s="16">
        <f>ROUND(0.1*SUM(H353:H359),0)</f>
        <v>357</v>
      </c>
      <c r="I360" s="1"/>
      <c r="J360" s="13"/>
      <c r="K360" s="47"/>
      <c r="L360" s="48"/>
      <c r="M360" s="49"/>
      <c r="N360" s="14"/>
      <c r="O360" s="16"/>
      <c r="P360" s="16"/>
      <c r="Q360" s="16">
        <f t="shared" si="11"/>
        <v>0</v>
      </c>
      <c r="R360" s="1"/>
    </row>
    <row r="361" spans="1:18">
      <c r="A361" s="13"/>
      <c r="B361" s="47"/>
      <c r="C361" s="48"/>
      <c r="D361" s="49"/>
      <c r="E361" s="14"/>
      <c r="F361" s="16"/>
      <c r="G361" s="16"/>
      <c r="H361" s="16">
        <f>ROUND(F361*G361,0)</f>
        <v>0</v>
      </c>
      <c r="I361" s="1"/>
      <c r="J361" s="13"/>
      <c r="K361" s="47"/>
      <c r="L361" s="48"/>
      <c r="M361" s="49"/>
      <c r="N361" s="14"/>
      <c r="O361" s="16"/>
      <c r="P361" s="16"/>
      <c r="Q361" s="16">
        <f t="shared" si="11"/>
        <v>0</v>
      </c>
      <c r="R361" s="1"/>
    </row>
    <row r="362" spans="1:18">
      <c r="A362" s="13"/>
      <c r="B362" s="47"/>
      <c r="C362" s="48"/>
      <c r="D362" s="49"/>
      <c r="E362" s="14"/>
      <c r="F362" s="16"/>
      <c r="G362" s="16"/>
      <c r="H362" s="16">
        <f>ROUND(F362*G362,0)</f>
        <v>0</v>
      </c>
      <c r="I362" s="1"/>
      <c r="J362" s="13"/>
      <c r="K362" s="47"/>
      <c r="L362" s="48"/>
      <c r="M362" s="49"/>
      <c r="N362" s="14"/>
      <c r="O362" s="16"/>
      <c r="P362" s="16"/>
      <c r="Q362" s="16">
        <f t="shared" si="11"/>
        <v>0</v>
      </c>
      <c r="R362" s="1"/>
    </row>
    <row r="363" spans="1:18">
      <c r="A363" s="13"/>
      <c r="B363" s="47"/>
      <c r="C363" s="48"/>
      <c r="D363" s="49"/>
      <c r="E363" s="14"/>
      <c r="F363" s="16"/>
      <c r="G363" s="16"/>
      <c r="H363" s="16">
        <f>ROUND(F363*G363,0)</f>
        <v>0</v>
      </c>
      <c r="I363" s="1"/>
      <c r="J363" s="13"/>
      <c r="K363" s="47"/>
      <c r="L363" s="48"/>
      <c r="M363" s="49"/>
      <c r="N363" s="14"/>
      <c r="O363" s="16"/>
      <c r="P363" s="16"/>
      <c r="Q363" s="16">
        <f t="shared" si="11"/>
        <v>0</v>
      </c>
      <c r="R363" s="1"/>
    </row>
    <row r="364" spans="1:18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1:18">
      <c r="A365" s="1"/>
      <c r="B365" s="1"/>
      <c r="C365" s="1"/>
      <c r="D365" s="1"/>
      <c r="E365" s="3" t="s">
        <v>23</v>
      </c>
      <c r="F365" s="1"/>
      <c r="G365" s="1"/>
      <c r="H365" s="1"/>
      <c r="I365" s="32">
        <f>SUM(H353:H363)</f>
        <v>3930</v>
      </c>
      <c r="J365" s="1"/>
      <c r="K365" s="1"/>
      <c r="L365" s="1"/>
      <c r="M365" s="1"/>
      <c r="N365" s="3" t="s">
        <v>23</v>
      </c>
      <c r="O365" s="1"/>
      <c r="P365" s="1"/>
      <c r="Q365" s="1"/>
      <c r="R365" s="32">
        <f>SUM(Q353:Q363)</f>
        <v>569667</v>
      </c>
    </row>
    <row r="366" spans="1:18">
      <c r="A366" s="3"/>
      <c r="B366" s="3"/>
      <c r="C366" s="1"/>
      <c r="D366" s="1"/>
      <c r="E366" s="1"/>
      <c r="F366" s="1"/>
      <c r="G366" s="1"/>
      <c r="H366" s="1"/>
      <c r="I366" s="1"/>
      <c r="J366" s="3"/>
      <c r="K366" s="3"/>
      <c r="L366" s="1"/>
      <c r="M366" s="1"/>
      <c r="N366" s="1"/>
      <c r="O366" s="1"/>
      <c r="P366" s="1"/>
      <c r="Q366" s="1"/>
      <c r="R366" s="1"/>
    </row>
    <row r="367" spans="1:18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1:18">
      <c r="A368" s="3" t="s">
        <v>24</v>
      </c>
      <c r="B368" s="3"/>
      <c r="C368" s="1"/>
      <c r="D368" s="1"/>
      <c r="E368" s="1"/>
      <c r="F368" s="1"/>
      <c r="G368" s="1"/>
      <c r="H368" s="1"/>
      <c r="I368" s="1"/>
      <c r="J368" s="3" t="s">
        <v>24</v>
      </c>
      <c r="K368" s="3"/>
      <c r="L368" s="1"/>
      <c r="M368" s="1"/>
      <c r="N368" s="1"/>
      <c r="O368" s="1"/>
      <c r="P368" s="1"/>
      <c r="Q368" s="1"/>
      <c r="R368" s="1"/>
    </row>
    <row r="369" spans="1:18" ht="16" thickBo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1:18" ht="16" thickBot="1">
      <c r="A370" s="34" t="s">
        <v>10</v>
      </c>
      <c r="B370" s="119" t="s">
        <v>11</v>
      </c>
      <c r="C370" s="120"/>
      <c r="D370" s="121"/>
      <c r="E370" s="119" t="s">
        <v>25</v>
      </c>
      <c r="F370" s="121"/>
      <c r="G370" s="34" t="s">
        <v>26</v>
      </c>
      <c r="H370" s="34" t="s">
        <v>15</v>
      </c>
      <c r="I370" s="1"/>
      <c r="J370" s="4" t="s">
        <v>10</v>
      </c>
      <c r="K370" s="116" t="s">
        <v>11</v>
      </c>
      <c r="L370" s="117"/>
      <c r="M370" s="118"/>
      <c r="N370" s="116" t="s">
        <v>25</v>
      </c>
      <c r="O370" s="118"/>
      <c r="P370" s="4" t="s">
        <v>26</v>
      </c>
      <c r="Q370" s="4" t="s">
        <v>15</v>
      </c>
      <c r="R370" s="1"/>
    </row>
    <row r="371" spans="1:18">
      <c r="A371" s="5"/>
      <c r="B371" s="33" t="s">
        <v>27</v>
      </c>
      <c r="C371" s="18"/>
      <c r="D371" s="19"/>
      <c r="E371" s="20">
        <v>7000</v>
      </c>
      <c r="F371" s="21"/>
      <c r="G371" s="11">
        <v>15</v>
      </c>
      <c r="H371" s="11">
        <f>ROUND(E371/G371,0)</f>
        <v>467</v>
      </c>
      <c r="I371" s="1"/>
      <c r="J371" s="5"/>
      <c r="K371" s="35"/>
      <c r="L371" s="18"/>
      <c r="M371" s="19"/>
      <c r="N371" s="20">
        <v>0</v>
      </c>
      <c r="O371" s="21"/>
      <c r="P371" s="11">
        <v>1</v>
      </c>
      <c r="Q371" s="11">
        <f>ROUND(N371/P371,0)</f>
        <v>0</v>
      </c>
      <c r="R371" s="1"/>
    </row>
    <row r="372" spans="1:18">
      <c r="A372" s="13"/>
      <c r="B372" s="47" t="s">
        <v>82</v>
      </c>
      <c r="C372" s="51"/>
      <c r="D372" s="23"/>
      <c r="E372" s="24">
        <v>7000</v>
      </c>
      <c r="F372" s="25"/>
      <c r="G372" s="16">
        <v>15</v>
      </c>
      <c r="H372" s="16">
        <f>ROUND(E372/G372,0)</f>
        <v>467</v>
      </c>
      <c r="I372" s="1"/>
      <c r="J372" s="13"/>
      <c r="K372" s="47" t="s">
        <v>27</v>
      </c>
      <c r="L372" s="51"/>
      <c r="M372" s="23"/>
      <c r="N372" s="24">
        <v>20000</v>
      </c>
      <c r="O372" s="25"/>
      <c r="P372" s="16">
        <v>3</v>
      </c>
      <c r="Q372" s="16">
        <f>ROUND(N372/P372,0)</f>
        <v>6667</v>
      </c>
      <c r="R372" s="1"/>
    </row>
    <row r="373" spans="1:18">
      <c r="A373" s="13"/>
      <c r="B373" s="50"/>
      <c r="C373" s="51"/>
      <c r="D373" s="23"/>
      <c r="E373" s="24"/>
      <c r="F373" s="25"/>
      <c r="G373" s="16">
        <v>1</v>
      </c>
      <c r="H373" s="16">
        <f>ROUND(E373/G373,0)</f>
        <v>0</v>
      </c>
      <c r="I373" s="1"/>
      <c r="J373" s="13"/>
      <c r="K373" s="50"/>
      <c r="L373" s="51"/>
      <c r="M373" s="23"/>
      <c r="N373" s="24"/>
      <c r="O373" s="25"/>
      <c r="P373" s="16">
        <v>1</v>
      </c>
      <c r="Q373" s="16">
        <f>ROUND(N373/P373,0)</f>
        <v>0</v>
      </c>
      <c r="R373" s="1"/>
    </row>
    <row r="374" spans="1:18">
      <c r="A374" s="13"/>
      <c r="B374" s="50"/>
      <c r="C374" s="51"/>
      <c r="D374" s="23"/>
      <c r="E374" s="24"/>
      <c r="F374" s="25"/>
      <c r="G374" s="16">
        <v>1</v>
      </c>
      <c r="H374" s="16">
        <f>ROUND(E374/G374,0)</f>
        <v>0</v>
      </c>
      <c r="I374" s="1"/>
      <c r="J374" s="13"/>
      <c r="K374" s="50"/>
      <c r="L374" s="51"/>
      <c r="M374" s="23"/>
      <c r="N374" s="24"/>
      <c r="O374" s="25"/>
      <c r="P374" s="16">
        <v>1</v>
      </c>
      <c r="Q374" s="16">
        <f>ROUND(N374/P374,0)</f>
        <v>0</v>
      </c>
      <c r="R374" s="1"/>
    </row>
    <row r="375" spans="1:18">
      <c r="A375" s="13"/>
      <c r="B375" s="50"/>
      <c r="C375" s="51"/>
      <c r="D375" s="23"/>
      <c r="E375" s="24"/>
      <c r="F375" s="25"/>
      <c r="G375" s="16">
        <v>1</v>
      </c>
      <c r="H375" s="16">
        <f>ROUND(E375/G375,0)</f>
        <v>0</v>
      </c>
      <c r="I375" s="1"/>
      <c r="J375" s="13"/>
      <c r="K375" s="50"/>
      <c r="L375" s="51"/>
      <c r="M375" s="23"/>
      <c r="N375" s="24"/>
      <c r="O375" s="25"/>
      <c r="P375" s="16">
        <v>1</v>
      </c>
      <c r="Q375" s="16">
        <f>ROUND(N375/P375,0)</f>
        <v>0</v>
      </c>
      <c r="R375" s="1"/>
    </row>
    <row r="376" spans="1:18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1:18">
      <c r="A377" s="1"/>
      <c r="B377" s="1"/>
      <c r="C377" s="1"/>
      <c r="D377" s="1"/>
      <c r="E377" s="3" t="s">
        <v>29</v>
      </c>
      <c r="F377" s="1"/>
      <c r="G377" s="1"/>
      <c r="H377" s="1"/>
      <c r="I377" s="32">
        <f>SUM(H371:H375)</f>
        <v>934</v>
      </c>
      <c r="J377" s="1"/>
      <c r="K377" s="1"/>
      <c r="L377" s="1"/>
      <c r="M377" s="1"/>
      <c r="N377" s="3" t="s">
        <v>29</v>
      </c>
      <c r="O377" s="1"/>
      <c r="P377" s="1"/>
      <c r="Q377" s="1"/>
      <c r="R377" s="32">
        <f>SUM(Q371:Q375)</f>
        <v>6667</v>
      </c>
    </row>
    <row r="378" spans="1:1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1:18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1:18">
      <c r="A380" s="3" t="s">
        <v>30</v>
      </c>
      <c r="B380" s="3"/>
      <c r="C380" s="1"/>
      <c r="D380" s="1"/>
      <c r="E380" s="1"/>
      <c r="F380" s="1"/>
      <c r="G380" s="1"/>
      <c r="H380" s="1"/>
      <c r="I380" s="1"/>
      <c r="J380" s="3" t="s">
        <v>30</v>
      </c>
      <c r="K380" s="3"/>
      <c r="L380" s="1"/>
      <c r="M380" s="1"/>
      <c r="N380" s="1"/>
      <c r="O380" s="1"/>
      <c r="P380" s="1"/>
      <c r="Q380" s="1"/>
      <c r="R380" s="1"/>
    </row>
    <row r="381" spans="1:18" ht="16" thickBo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1:18" ht="16" thickBot="1">
      <c r="A382" s="26" t="s">
        <v>10</v>
      </c>
      <c r="B382" s="26" t="s">
        <v>11</v>
      </c>
      <c r="C382" s="26" t="s">
        <v>12</v>
      </c>
      <c r="D382" s="26" t="s">
        <v>31</v>
      </c>
      <c r="E382" s="26" t="s">
        <v>32</v>
      </c>
      <c r="F382" s="26" t="s">
        <v>33</v>
      </c>
      <c r="G382" s="26" t="s">
        <v>34</v>
      </c>
      <c r="H382" s="27" t="s">
        <v>15</v>
      </c>
      <c r="I382" s="1"/>
      <c r="J382" s="26" t="s">
        <v>10</v>
      </c>
      <c r="K382" s="26" t="s">
        <v>11</v>
      </c>
      <c r="L382" s="26" t="s">
        <v>12</v>
      </c>
      <c r="M382" s="26" t="s">
        <v>31</v>
      </c>
      <c r="N382" s="26" t="s">
        <v>32</v>
      </c>
      <c r="O382" s="26" t="s">
        <v>33</v>
      </c>
      <c r="P382" s="26" t="s">
        <v>34</v>
      </c>
      <c r="Q382" s="26" t="s">
        <v>15</v>
      </c>
      <c r="R382" s="1"/>
    </row>
    <row r="383" spans="1:18">
      <c r="A383" s="5"/>
      <c r="B383" s="5" t="s">
        <v>54</v>
      </c>
      <c r="C383" s="5" t="s">
        <v>37</v>
      </c>
      <c r="D383" s="11">
        <v>66000</v>
      </c>
      <c r="E383" s="11">
        <v>185</v>
      </c>
      <c r="F383" s="12">
        <f>ROUND(D383*(+E383)/100,0)</f>
        <v>122100</v>
      </c>
      <c r="G383" s="11">
        <v>15</v>
      </c>
      <c r="H383" s="11">
        <f>ROUND(F383/G383,0)</f>
        <v>8140</v>
      </c>
      <c r="I383" s="1"/>
      <c r="J383" s="5"/>
      <c r="K383" s="5" t="s">
        <v>54</v>
      </c>
      <c r="L383" s="5" t="s">
        <v>37</v>
      </c>
      <c r="M383" s="11">
        <v>66000</v>
      </c>
      <c r="N383" s="11">
        <v>185</v>
      </c>
      <c r="O383" s="12">
        <f>ROUND(M383*(+N383)/100,0)</f>
        <v>122100</v>
      </c>
      <c r="P383" s="11">
        <v>3</v>
      </c>
      <c r="Q383" s="11">
        <f>ROUND(O383/P383,0)</f>
        <v>40700</v>
      </c>
      <c r="R383" s="1"/>
    </row>
    <row r="384" spans="1:18">
      <c r="A384" s="13"/>
      <c r="B384" s="13" t="s">
        <v>83</v>
      </c>
      <c r="C384" s="13" t="s">
        <v>37</v>
      </c>
      <c r="D384" s="16">
        <v>44000</v>
      </c>
      <c r="E384" s="16">
        <v>185</v>
      </c>
      <c r="F384" s="16">
        <f>ROUND(D384*(+E384)/100,0)</f>
        <v>81400</v>
      </c>
      <c r="G384" s="16">
        <v>15</v>
      </c>
      <c r="H384" s="16">
        <f>ROUND(F384/G384,0)</f>
        <v>5427</v>
      </c>
      <c r="I384" s="1"/>
      <c r="J384" s="13"/>
      <c r="K384" s="13" t="s">
        <v>47</v>
      </c>
      <c r="L384" s="13" t="s">
        <v>37</v>
      </c>
      <c r="M384" s="16">
        <v>44000</v>
      </c>
      <c r="N384" s="16">
        <v>185</v>
      </c>
      <c r="O384" s="16">
        <f>ROUND(M384*(+N384)/100,0)</f>
        <v>81400</v>
      </c>
      <c r="P384" s="16">
        <v>3</v>
      </c>
      <c r="Q384" s="16">
        <f>ROUND(O384/P384,0)</f>
        <v>27133</v>
      </c>
      <c r="R384" s="1"/>
    </row>
    <row r="385" spans="1:18">
      <c r="A385" s="28">
        <v>0.25</v>
      </c>
      <c r="B385" s="13" t="s">
        <v>39</v>
      </c>
      <c r="C385" s="16">
        <v>88000</v>
      </c>
      <c r="D385" s="16">
        <f>A385*C385</f>
        <v>22000</v>
      </c>
      <c r="E385" s="16">
        <v>185</v>
      </c>
      <c r="F385" s="16">
        <f>ROUND(D385*(+E385)/100,0)</f>
        <v>40700</v>
      </c>
      <c r="G385" s="16">
        <v>15</v>
      </c>
      <c r="H385" s="16">
        <f>ROUND(F385/G385,0)</f>
        <v>2713</v>
      </c>
      <c r="I385" s="1"/>
      <c r="J385" s="13">
        <v>0.5</v>
      </c>
      <c r="K385" s="13" t="s">
        <v>39</v>
      </c>
      <c r="L385" s="16">
        <v>88000</v>
      </c>
      <c r="M385" s="16">
        <f>J385*L385</f>
        <v>44000</v>
      </c>
      <c r="N385" s="16">
        <v>185</v>
      </c>
      <c r="O385" s="16">
        <f>ROUND(M385*(+N385)/100,0)</f>
        <v>81400</v>
      </c>
      <c r="P385" s="16">
        <v>3</v>
      </c>
      <c r="Q385" s="16">
        <f>ROUND(O385/P385,0)</f>
        <v>27133</v>
      </c>
      <c r="R385" s="1"/>
    </row>
    <row r="386" spans="1:18">
      <c r="A386" s="13"/>
      <c r="B386" s="13"/>
      <c r="C386" s="13"/>
      <c r="D386" s="16"/>
      <c r="E386" s="16">
        <v>185</v>
      </c>
      <c r="F386" s="16">
        <f>ROUND(D386*(+E386)/100,0)</f>
        <v>0</v>
      </c>
      <c r="G386" s="16">
        <v>1</v>
      </c>
      <c r="H386" s="16">
        <f>ROUND(F386/G386,0)</f>
        <v>0</v>
      </c>
      <c r="I386" s="1"/>
      <c r="J386" s="13"/>
      <c r="K386" s="13"/>
      <c r="L386" s="13"/>
      <c r="M386" s="16"/>
      <c r="N386" s="16">
        <v>185</v>
      </c>
      <c r="O386" s="16">
        <f>ROUND(M386*(+N386)/100,0)</f>
        <v>0</v>
      </c>
      <c r="P386" s="16">
        <v>1</v>
      </c>
      <c r="Q386" s="16">
        <f>ROUND(O386/P386,0)</f>
        <v>0</v>
      </c>
      <c r="R386" s="1"/>
    </row>
    <row r="387" spans="1:18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1:18">
      <c r="A388" s="1"/>
      <c r="B388" s="1"/>
      <c r="C388" s="1"/>
      <c r="D388" s="1"/>
      <c r="E388" s="3" t="s">
        <v>40</v>
      </c>
      <c r="F388" s="1"/>
      <c r="G388" s="1"/>
      <c r="H388" s="1"/>
      <c r="I388" s="32">
        <f>SUM(H383:H386)</f>
        <v>16280</v>
      </c>
      <c r="J388" s="1"/>
      <c r="K388" s="1"/>
      <c r="L388" s="1"/>
      <c r="M388" s="1"/>
      <c r="N388" s="3" t="s">
        <v>40</v>
      </c>
      <c r="O388" s="1"/>
      <c r="P388" s="1"/>
      <c r="Q388" s="1"/>
      <c r="R388" s="32">
        <v>120000</v>
      </c>
    </row>
    <row r="389" spans="1:18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1:18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1:18">
      <c r="A391" s="1"/>
      <c r="B391" s="1"/>
      <c r="C391" s="1"/>
      <c r="D391" s="1"/>
      <c r="E391" s="1"/>
      <c r="F391" s="1"/>
      <c r="G391" s="29" t="s">
        <v>41</v>
      </c>
      <c r="H391" s="1"/>
      <c r="I391" s="32">
        <f>I365+I377+I388</f>
        <v>21144</v>
      </c>
      <c r="J391" s="1"/>
      <c r="K391" s="1"/>
      <c r="L391" s="1"/>
      <c r="M391" s="1"/>
      <c r="N391" s="1"/>
      <c r="O391" s="1"/>
      <c r="P391" s="29" t="s">
        <v>41</v>
      </c>
      <c r="Q391" s="1"/>
      <c r="R391" s="32">
        <f>R365+R377+R388</f>
        <v>696334</v>
      </c>
    </row>
    <row r="394" spans="1:18" ht="16">
      <c r="A394" s="112" t="s">
        <v>0</v>
      </c>
      <c r="B394" s="112"/>
      <c r="C394" s="112"/>
      <c r="D394" s="112"/>
      <c r="E394" s="112"/>
      <c r="F394" s="112"/>
      <c r="G394" s="112"/>
      <c r="H394" s="112"/>
      <c r="I394" s="112"/>
      <c r="J394" s="112" t="s">
        <v>0</v>
      </c>
      <c r="K394" s="112"/>
      <c r="L394" s="112"/>
      <c r="M394" s="112"/>
      <c r="N394" s="112"/>
      <c r="O394" s="112"/>
      <c r="P394" s="112"/>
      <c r="Q394" s="112"/>
      <c r="R394" s="112"/>
    </row>
    <row r="395" spans="1:18">
      <c r="A395" s="1" t="s">
        <v>1</v>
      </c>
      <c r="B395" s="1"/>
      <c r="C395" s="1"/>
      <c r="D395" s="1"/>
      <c r="E395" s="1"/>
      <c r="F395" s="1"/>
      <c r="G395" s="1"/>
      <c r="H395" s="1"/>
      <c r="I395" s="1"/>
      <c r="J395" s="1" t="s">
        <v>1</v>
      </c>
      <c r="K395" s="1"/>
      <c r="L395" s="1"/>
      <c r="M395" s="1"/>
      <c r="N395" s="1"/>
      <c r="O395" s="1"/>
      <c r="P395" s="1"/>
      <c r="Q395" s="1"/>
      <c r="R395" s="1"/>
    </row>
    <row r="396" spans="1:18">
      <c r="A396" s="1" t="s">
        <v>2</v>
      </c>
      <c r="B396" s="1" t="s">
        <v>97</v>
      </c>
      <c r="C396" s="1"/>
      <c r="D396" s="1"/>
      <c r="E396" s="1"/>
      <c r="F396" s="1"/>
      <c r="G396" s="1"/>
      <c r="H396" s="1"/>
      <c r="I396" s="1"/>
      <c r="J396" s="1" t="s">
        <v>112</v>
      </c>
      <c r="K396" s="1"/>
      <c r="L396" s="1"/>
      <c r="M396" s="1"/>
      <c r="N396" s="1"/>
      <c r="O396" s="1"/>
      <c r="P396" s="1"/>
      <c r="Q396" s="1"/>
      <c r="R396" s="1"/>
    </row>
    <row r="397" spans="1:18">
      <c r="A397" s="1" t="s">
        <v>5</v>
      </c>
      <c r="B397" s="1" t="s">
        <v>8</v>
      </c>
      <c r="C397" s="2"/>
      <c r="D397" s="1" t="s">
        <v>7</v>
      </c>
      <c r="E397" s="1"/>
      <c r="F397" s="1"/>
      <c r="G397" s="1"/>
      <c r="H397" s="1"/>
      <c r="I397" s="1"/>
      <c r="J397" s="1" t="s">
        <v>5</v>
      </c>
      <c r="K397" s="1" t="s">
        <v>8</v>
      </c>
      <c r="L397" s="2"/>
      <c r="M397" s="1" t="s">
        <v>7</v>
      </c>
      <c r="N397" s="1"/>
      <c r="O397" s="1"/>
      <c r="P397" s="1"/>
      <c r="Q397" s="1"/>
      <c r="R397" s="1"/>
    </row>
    <row r="398" spans="1:1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1:18">
      <c r="A399" s="3" t="s">
        <v>9</v>
      </c>
      <c r="B399" s="3"/>
      <c r="C399" s="1"/>
      <c r="D399" s="1"/>
      <c r="E399" s="1"/>
      <c r="F399" s="1"/>
      <c r="G399" s="1"/>
      <c r="H399" s="1"/>
      <c r="I399" s="1"/>
      <c r="J399" s="3" t="s">
        <v>9</v>
      </c>
      <c r="K399" s="3"/>
      <c r="L399" s="1"/>
      <c r="M399" s="1"/>
      <c r="N399" s="1"/>
      <c r="O399" s="1"/>
      <c r="P399" s="1"/>
      <c r="Q399" s="1"/>
      <c r="R399" s="1"/>
    </row>
    <row r="400" spans="1:18" ht="16" thickBo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1:18" ht="16" thickBot="1">
      <c r="A401" s="4" t="s">
        <v>10</v>
      </c>
      <c r="B401" s="116" t="s">
        <v>11</v>
      </c>
      <c r="C401" s="117"/>
      <c r="D401" s="118"/>
      <c r="E401" s="4" t="s">
        <v>12</v>
      </c>
      <c r="F401" s="4" t="s">
        <v>13</v>
      </c>
      <c r="G401" s="4" t="s">
        <v>14</v>
      </c>
      <c r="H401" s="4" t="s">
        <v>15</v>
      </c>
      <c r="I401" s="1"/>
      <c r="J401" s="4" t="s">
        <v>10</v>
      </c>
      <c r="K401" s="116" t="s">
        <v>11</v>
      </c>
      <c r="L401" s="117"/>
      <c r="M401" s="118"/>
      <c r="N401" s="4" t="s">
        <v>12</v>
      </c>
      <c r="O401" s="4" t="s">
        <v>13</v>
      </c>
      <c r="P401" s="4" t="s">
        <v>14</v>
      </c>
      <c r="Q401" s="4" t="s">
        <v>15</v>
      </c>
      <c r="R401" s="1"/>
    </row>
    <row r="402" spans="1:18">
      <c r="A402" s="5"/>
      <c r="B402" s="6" t="s">
        <v>90</v>
      </c>
      <c r="C402" s="7"/>
      <c r="D402" s="8"/>
      <c r="E402" s="9" t="s">
        <v>91</v>
      </c>
      <c r="F402" s="43">
        <v>6.6666660000000003E-2</v>
      </c>
      <c r="G402" s="11">
        <v>80000</v>
      </c>
      <c r="H402" s="11">
        <f>ROUND(F402*G402,0)</f>
        <v>5333</v>
      </c>
      <c r="I402" s="1"/>
      <c r="J402" s="5"/>
      <c r="K402" s="6" t="s">
        <v>115</v>
      </c>
      <c r="L402" s="7"/>
      <c r="M402" s="8"/>
      <c r="N402" s="9" t="s">
        <v>8</v>
      </c>
      <c r="O402" s="30">
        <v>1</v>
      </c>
      <c r="P402" s="11">
        <v>25000</v>
      </c>
      <c r="Q402" s="11">
        <f>ROUND(O402*P402,0)</f>
        <v>25000</v>
      </c>
      <c r="R402" s="1"/>
    </row>
    <row r="403" spans="1:18">
      <c r="A403" s="13"/>
      <c r="B403" s="47" t="s">
        <v>99</v>
      </c>
      <c r="C403" s="48"/>
      <c r="D403" s="49"/>
      <c r="E403" s="14" t="s">
        <v>98</v>
      </c>
      <c r="F403" s="16">
        <v>1</v>
      </c>
      <c r="G403" s="16">
        <v>800</v>
      </c>
      <c r="H403" s="16">
        <f t="shared" ref="H403:H412" si="12">ROUND(F403*G403,0)</f>
        <v>800</v>
      </c>
      <c r="I403" s="1"/>
      <c r="J403" s="13"/>
      <c r="K403" s="47" t="s">
        <v>117</v>
      </c>
      <c r="L403" s="48"/>
      <c r="M403" s="49"/>
      <c r="N403" s="14" t="s">
        <v>12</v>
      </c>
      <c r="O403" s="15">
        <v>2</v>
      </c>
      <c r="P403" s="16">
        <v>700</v>
      </c>
      <c r="Q403" s="16">
        <f t="shared" ref="Q403:Q412" si="13">ROUND(O403*P403,0)</f>
        <v>1400</v>
      </c>
      <c r="R403" s="1"/>
    </row>
    <row r="404" spans="1:18">
      <c r="A404" s="13"/>
      <c r="B404" s="47"/>
      <c r="C404" s="48"/>
      <c r="D404" s="49"/>
      <c r="E404" s="14"/>
      <c r="F404" s="16"/>
      <c r="G404" s="16"/>
      <c r="H404" s="16">
        <f t="shared" si="12"/>
        <v>0</v>
      </c>
      <c r="I404" s="1"/>
      <c r="J404" s="13"/>
      <c r="K404" s="47" t="s">
        <v>19</v>
      </c>
      <c r="L404" s="48"/>
      <c r="M404" s="49"/>
      <c r="N404" s="14" t="s">
        <v>17</v>
      </c>
      <c r="O404" s="31">
        <v>1</v>
      </c>
      <c r="P404" s="16">
        <v>300</v>
      </c>
      <c r="Q404" s="16">
        <f t="shared" si="13"/>
        <v>300</v>
      </c>
      <c r="R404" s="1"/>
    </row>
    <row r="405" spans="1:18">
      <c r="A405" s="13"/>
      <c r="B405" s="47"/>
      <c r="C405" s="48"/>
      <c r="D405" s="49"/>
      <c r="E405" s="14"/>
      <c r="F405" s="16"/>
      <c r="G405" s="16"/>
      <c r="H405" s="16">
        <f t="shared" si="12"/>
        <v>0</v>
      </c>
      <c r="I405" s="1"/>
      <c r="J405" s="13"/>
      <c r="K405" s="47"/>
      <c r="L405" s="48"/>
      <c r="M405" s="49"/>
      <c r="N405" s="14"/>
      <c r="O405" s="16"/>
      <c r="P405" s="16"/>
      <c r="Q405" s="16">
        <f t="shared" si="13"/>
        <v>0</v>
      </c>
      <c r="R405" s="1"/>
    </row>
    <row r="406" spans="1:18">
      <c r="A406" s="13"/>
      <c r="B406" s="47"/>
      <c r="C406" s="48"/>
      <c r="D406" s="49"/>
      <c r="E406" s="14"/>
      <c r="F406" s="16"/>
      <c r="G406" s="16"/>
      <c r="H406" s="16">
        <f t="shared" si="12"/>
        <v>0</v>
      </c>
      <c r="I406" s="1"/>
      <c r="J406" s="13"/>
      <c r="K406" s="47"/>
      <c r="L406" s="48"/>
      <c r="M406" s="49"/>
      <c r="N406" s="14"/>
      <c r="O406" s="16"/>
      <c r="P406" s="16"/>
      <c r="Q406" s="16">
        <f t="shared" si="13"/>
        <v>0</v>
      </c>
      <c r="R406" s="1"/>
    </row>
    <row r="407" spans="1:18">
      <c r="A407" s="13"/>
      <c r="B407" s="47"/>
      <c r="C407" s="48"/>
      <c r="D407" s="49"/>
      <c r="E407" s="14"/>
      <c r="F407" s="16"/>
      <c r="G407" s="16"/>
      <c r="H407" s="16">
        <f t="shared" si="12"/>
        <v>0</v>
      </c>
      <c r="I407" s="1"/>
      <c r="J407" s="13"/>
      <c r="K407" s="47"/>
      <c r="L407" s="48"/>
      <c r="M407" s="49"/>
      <c r="N407" s="14"/>
      <c r="O407" s="16"/>
      <c r="P407" s="16"/>
      <c r="Q407" s="16">
        <f t="shared" si="13"/>
        <v>0</v>
      </c>
      <c r="R407" s="1"/>
    </row>
    <row r="408" spans="1:18">
      <c r="A408" s="13"/>
      <c r="B408" s="47"/>
      <c r="C408" s="48"/>
      <c r="D408" s="49"/>
      <c r="E408" s="14"/>
      <c r="F408" s="16"/>
      <c r="G408" s="16"/>
      <c r="H408" s="16">
        <f t="shared" si="12"/>
        <v>0</v>
      </c>
      <c r="I408" s="1"/>
      <c r="J408" s="13"/>
      <c r="K408" s="47"/>
      <c r="L408" s="48"/>
      <c r="M408" s="49"/>
      <c r="N408" s="14"/>
      <c r="O408" s="16"/>
      <c r="P408" s="16"/>
      <c r="Q408" s="16">
        <f t="shared" si="13"/>
        <v>0</v>
      </c>
      <c r="R408" s="1"/>
    </row>
    <row r="409" spans="1:18">
      <c r="A409" s="13"/>
      <c r="B409" s="47"/>
      <c r="C409" s="48"/>
      <c r="D409" s="49"/>
      <c r="E409" s="14"/>
      <c r="F409" s="16"/>
      <c r="G409" s="16"/>
      <c r="H409" s="16">
        <f t="shared" si="12"/>
        <v>0</v>
      </c>
      <c r="I409" s="1"/>
      <c r="J409" s="13"/>
      <c r="K409" s="47"/>
      <c r="L409" s="48"/>
      <c r="M409" s="49"/>
      <c r="N409" s="14"/>
      <c r="O409" s="16"/>
      <c r="P409" s="16"/>
      <c r="Q409" s="16">
        <f t="shared" si="13"/>
        <v>0</v>
      </c>
      <c r="R409" s="1"/>
    </row>
    <row r="410" spans="1:18">
      <c r="A410" s="13"/>
      <c r="B410" s="47"/>
      <c r="C410" s="48"/>
      <c r="D410" s="49"/>
      <c r="E410" s="14"/>
      <c r="F410" s="16"/>
      <c r="G410" s="16"/>
      <c r="H410" s="16">
        <f t="shared" si="12"/>
        <v>0</v>
      </c>
      <c r="I410" s="1"/>
      <c r="J410" s="13"/>
      <c r="K410" s="47"/>
      <c r="L410" s="48"/>
      <c r="M410" s="49"/>
      <c r="N410" s="14"/>
      <c r="O410" s="16"/>
      <c r="P410" s="16"/>
      <c r="Q410" s="16">
        <f t="shared" si="13"/>
        <v>0</v>
      </c>
      <c r="R410" s="1"/>
    </row>
    <row r="411" spans="1:18">
      <c r="A411" s="13"/>
      <c r="B411" s="47"/>
      <c r="C411" s="48"/>
      <c r="D411" s="49"/>
      <c r="E411" s="14"/>
      <c r="F411" s="16"/>
      <c r="G411" s="16"/>
      <c r="H411" s="16">
        <f t="shared" si="12"/>
        <v>0</v>
      </c>
      <c r="I411" s="1"/>
      <c r="J411" s="13"/>
      <c r="K411" s="47"/>
      <c r="L411" s="48"/>
      <c r="M411" s="49"/>
      <c r="N411" s="14"/>
      <c r="O411" s="16"/>
      <c r="P411" s="16"/>
      <c r="Q411" s="16">
        <f t="shared" si="13"/>
        <v>0</v>
      </c>
      <c r="R411" s="1"/>
    </row>
    <row r="412" spans="1:18">
      <c r="A412" s="13"/>
      <c r="B412" s="47"/>
      <c r="C412" s="48"/>
      <c r="D412" s="49"/>
      <c r="E412" s="14"/>
      <c r="F412" s="16"/>
      <c r="G412" s="16"/>
      <c r="H412" s="16">
        <f t="shared" si="12"/>
        <v>0</v>
      </c>
      <c r="I412" s="1"/>
      <c r="J412" s="13"/>
      <c r="K412" s="47"/>
      <c r="L412" s="48"/>
      <c r="M412" s="49"/>
      <c r="N412" s="14"/>
      <c r="O412" s="16"/>
      <c r="P412" s="16"/>
      <c r="Q412" s="16">
        <f t="shared" si="13"/>
        <v>0</v>
      </c>
      <c r="R412" s="1"/>
    </row>
    <row r="413" spans="1:18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>
        <f>2.28*0.9</f>
        <v>2.052</v>
      </c>
      <c r="L413" s="1"/>
      <c r="M413" s="1"/>
      <c r="N413" s="1"/>
      <c r="O413" s="1"/>
      <c r="P413" s="1"/>
      <c r="Q413" s="1"/>
      <c r="R413" s="1"/>
    </row>
    <row r="414" spans="1:18">
      <c r="A414" s="1"/>
      <c r="B414" s="1"/>
      <c r="C414" s="1"/>
      <c r="D414" s="1"/>
      <c r="E414" s="3" t="s">
        <v>23</v>
      </c>
      <c r="F414" s="1"/>
      <c r="G414" s="1"/>
      <c r="H414" s="1"/>
      <c r="I414" s="32">
        <f>SUM(H402:H412)</f>
        <v>6133</v>
      </c>
      <c r="J414" s="1"/>
      <c r="K414" s="1">
        <f>45000/K413</f>
        <v>21929.824561403508</v>
      </c>
      <c r="L414" s="1"/>
      <c r="M414" s="1"/>
      <c r="N414" s="3" t="s">
        <v>23</v>
      </c>
      <c r="O414" s="1"/>
      <c r="P414" s="1"/>
      <c r="Q414" s="1"/>
      <c r="R414" s="32">
        <f>SUM(Q402:Q412)</f>
        <v>26700</v>
      </c>
    </row>
    <row r="415" spans="1:18">
      <c r="A415" s="3"/>
      <c r="B415" s="3"/>
      <c r="C415" s="1"/>
      <c r="D415" s="1"/>
      <c r="E415" s="1"/>
      <c r="F415" s="1"/>
      <c r="G415" s="1"/>
      <c r="H415" s="1"/>
      <c r="I415" s="1"/>
      <c r="J415" s="3"/>
      <c r="K415" s="3"/>
      <c r="L415" s="1"/>
      <c r="M415" s="1"/>
      <c r="N415" s="1"/>
      <c r="O415" s="1"/>
      <c r="P415" s="1"/>
      <c r="Q415" s="1"/>
      <c r="R415" s="1"/>
    </row>
    <row r="416" spans="1:18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1:18">
      <c r="A417" s="3" t="s">
        <v>24</v>
      </c>
      <c r="B417" s="3"/>
      <c r="C417" s="1"/>
      <c r="D417" s="1"/>
      <c r="E417" s="1"/>
      <c r="F417" s="1"/>
      <c r="G417" s="1"/>
      <c r="H417" s="1"/>
      <c r="I417" s="1"/>
      <c r="J417" s="3" t="s">
        <v>24</v>
      </c>
      <c r="K417" s="3"/>
      <c r="L417" s="1"/>
      <c r="M417" s="1"/>
      <c r="N417" s="1"/>
      <c r="O417" s="1"/>
      <c r="P417" s="1"/>
      <c r="Q417" s="1"/>
      <c r="R417" s="1"/>
    </row>
    <row r="418" spans="1:18" ht="16" thickBo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1:18" ht="16" thickBot="1">
      <c r="A419" s="4" t="s">
        <v>10</v>
      </c>
      <c r="B419" s="116" t="s">
        <v>11</v>
      </c>
      <c r="C419" s="117"/>
      <c r="D419" s="118"/>
      <c r="E419" s="116" t="s">
        <v>25</v>
      </c>
      <c r="F419" s="118"/>
      <c r="G419" s="4" t="s">
        <v>26</v>
      </c>
      <c r="H419" s="4" t="s">
        <v>15</v>
      </c>
      <c r="I419" s="1"/>
      <c r="J419" s="4" t="s">
        <v>10</v>
      </c>
      <c r="K419" s="116" t="s">
        <v>11</v>
      </c>
      <c r="L419" s="117"/>
      <c r="M419" s="118"/>
      <c r="N419" s="116" t="s">
        <v>25</v>
      </c>
      <c r="O419" s="118"/>
      <c r="P419" s="4" t="s">
        <v>26</v>
      </c>
      <c r="Q419" s="4" t="s">
        <v>15</v>
      </c>
      <c r="R419" s="1"/>
    </row>
    <row r="420" spans="1:18">
      <c r="A420" s="5"/>
      <c r="B420" s="33" t="s">
        <v>27</v>
      </c>
      <c r="C420" s="18"/>
      <c r="D420" s="19"/>
      <c r="E420" s="20">
        <v>20000</v>
      </c>
      <c r="F420" s="21"/>
      <c r="G420" s="11">
        <v>25</v>
      </c>
      <c r="H420" s="11">
        <f>ROUND(E420/G420,0)</f>
        <v>800</v>
      </c>
      <c r="I420" s="1"/>
      <c r="J420" s="5">
        <v>2</v>
      </c>
      <c r="K420" s="35" t="s">
        <v>65</v>
      </c>
      <c r="L420" s="18"/>
      <c r="M420" s="21">
        <v>7000</v>
      </c>
      <c r="N420" s="20">
        <f>J420*M420</f>
        <v>14000</v>
      </c>
      <c r="O420" s="21"/>
      <c r="P420" s="11">
        <v>8</v>
      </c>
      <c r="Q420" s="11">
        <f>ROUND(N420/P420,0)</f>
        <v>1750</v>
      </c>
      <c r="R420" s="1"/>
    </row>
    <row r="421" spans="1:18">
      <c r="A421" s="13">
        <v>2</v>
      </c>
      <c r="B421" s="50" t="s">
        <v>65</v>
      </c>
      <c r="C421" s="51"/>
      <c r="D421" s="25">
        <v>7000</v>
      </c>
      <c r="E421" s="24">
        <f>A421*D421</f>
        <v>14000</v>
      </c>
      <c r="F421" s="25"/>
      <c r="G421" s="16">
        <v>25</v>
      </c>
      <c r="H421" s="16">
        <f>ROUND(E421/G421,0)</f>
        <v>560</v>
      </c>
      <c r="I421" s="1"/>
      <c r="J421" s="13"/>
      <c r="K421" s="47" t="s">
        <v>27</v>
      </c>
      <c r="L421" s="51"/>
      <c r="M421" s="23"/>
      <c r="N421" s="24">
        <v>20000</v>
      </c>
      <c r="O421" s="25"/>
      <c r="P421" s="16">
        <v>8</v>
      </c>
      <c r="Q421" s="16">
        <f>ROUND(N421/P421,0)</f>
        <v>2500</v>
      </c>
      <c r="R421" s="1"/>
    </row>
    <row r="422" spans="1:18">
      <c r="A422" s="13"/>
      <c r="B422" s="13"/>
      <c r="C422" s="16"/>
      <c r="D422" s="16"/>
      <c r="E422" s="24"/>
      <c r="F422" s="25"/>
      <c r="G422" s="16">
        <v>1</v>
      </c>
      <c r="H422" s="16">
        <f>ROUND(E422/G422,0)</f>
        <v>0</v>
      </c>
      <c r="I422" s="1"/>
      <c r="J422" s="13"/>
      <c r="K422" s="50"/>
      <c r="L422" s="51"/>
      <c r="M422" s="23"/>
      <c r="N422" s="24"/>
      <c r="O422" s="25"/>
      <c r="P422" s="16">
        <v>1</v>
      </c>
      <c r="Q422" s="16">
        <f>ROUND(N422/P422,0)</f>
        <v>0</v>
      </c>
      <c r="R422" s="1"/>
    </row>
    <row r="423" spans="1:18">
      <c r="A423" s="13"/>
      <c r="B423" s="50"/>
      <c r="C423" s="51"/>
      <c r="D423" s="23"/>
      <c r="E423" s="24"/>
      <c r="F423" s="25"/>
      <c r="G423" s="16">
        <v>1</v>
      </c>
      <c r="H423" s="16">
        <f>ROUND(E423/G423,0)</f>
        <v>0</v>
      </c>
      <c r="I423" s="1"/>
      <c r="J423" s="13"/>
      <c r="K423" s="50"/>
      <c r="L423" s="51"/>
      <c r="M423" s="23"/>
      <c r="N423" s="24"/>
      <c r="O423" s="25"/>
      <c r="P423" s="16">
        <v>1</v>
      </c>
      <c r="Q423" s="16">
        <f>ROUND(N423/P423,0)</f>
        <v>0</v>
      </c>
      <c r="R423" s="1"/>
    </row>
    <row r="424" spans="1:18">
      <c r="A424" s="13"/>
      <c r="B424" s="50"/>
      <c r="C424" s="51"/>
      <c r="D424" s="23"/>
      <c r="E424" s="24"/>
      <c r="F424" s="25"/>
      <c r="G424" s="16">
        <v>1</v>
      </c>
      <c r="H424" s="16">
        <f>ROUND(E424/G424,0)</f>
        <v>0</v>
      </c>
      <c r="I424" s="1"/>
      <c r="J424" s="13"/>
      <c r="K424" s="50"/>
      <c r="L424" s="51"/>
      <c r="M424" s="23"/>
      <c r="N424" s="24"/>
      <c r="O424" s="25"/>
      <c r="P424" s="16">
        <v>1</v>
      </c>
      <c r="Q424" s="16">
        <f>ROUND(N424/P424,0)</f>
        <v>0</v>
      </c>
      <c r="R424" s="1"/>
    </row>
    <row r="425" spans="1:18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</row>
    <row r="426" spans="1:18">
      <c r="A426" s="1"/>
      <c r="B426" s="1"/>
      <c r="C426" s="1"/>
      <c r="D426" s="1"/>
      <c r="E426" s="3" t="s">
        <v>29</v>
      </c>
      <c r="F426" s="1"/>
      <c r="G426" s="1"/>
      <c r="H426" s="1"/>
      <c r="I426" s="32">
        <f>SUM(H420:H424)</f>
        <v>1360</v>
      </c>
      <c r="J426" s="1"/>
      <c r="K426" s="1"/>
      <c r="L426" s="1"/>
      <c r="M426" s="1"/>
      <c r="N426" s="3" t="s">
        <v>29</v>
      </c>
      <c r="O426" s="1"/>
      <c r="P426" s="1"/>
      <c r="Q426" s="1"/>
      <c r="R426" s="32">
        <f>SUM(Q420:Q424)</f>
        <v>4250</v>
      </c>
    </row>
    <row r="427" spans="1:18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</row>
    <row r="428" spans="1:1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</row>
    <row r="429" spans="1:18">
      <c r="A429" s="3" t="s">
        <v>30</v>
      </c>
      <c r="B429" s="3"/>
      <c r="C429" s="1"/>
      <c r="D429" s="1"/>
      <c r="E429" s="1"/>
      <c r="F429" s="1"/>
      <c r="G429" s="1"/>
      <c r="H429" s="1"/>
      <c r="I429" s="1"/>
      <c r="J429" s="3" t="s">
        <v>30</v>
      </c>
      <c r="K429" s="3"/>
      <c r="L429" s="1"/>
      <c r="M429" s="1"/>
      <c r="N429" s="1"/>
      <c r="O429" s="1"/>
      <c r="P429" s="1"/>
      <c r="Q429" s="1"/>
      <c r="R429" s="1"/>
    </row>
    <row r="430" spans="1:18" ht="16" thickBo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</row>
    <row r="431" spans="1:18" ht="16" thickBot="1">
      <c r="A431" s="26" t="s">
        <v>10</v>
      </c>
      <c r="B431" s="26" t="s">
        <v>11</v>
      </c>
      <c r="C431" s="26" t="s">
        <v>12</v>
      </c>
      <c r="D431" s="26" t="s">
        <v>31</v>
      </c>
      <c r="E431" s="26" t="s">
        <v>32</v>
      </c>
      <c r="F431" s="26" t="s">
        <v>33</v>
      </c>
      <c r="G431" s="26" t="s">
        <v>34</v>
      </c>
      <c r="H431" s="27" t="s">
        <v>15</v>
      </c>
      <c r="I431" s="1"/>
      <c r="J431" s="26" t="s">
        <v>10</v>
      </c>
      <c r="K431" s="26" t="s">
        <v>11</v>
      </c>
      <c r="L431" s="26" t="s">
        <v>12</v>
      </c>
      <c r="M431" s="26" t="s">
        <v>31</v>
      </c>
      <c r="N431" s="26" t="s">
        <v>32</v>
      </c>
      <c r="O431" s="26" t="s">
        <v>33</v>
      </c>
      <c r="P431" s="26" t="s">
        <v>34</v>
      </c>
      <c r="Q431" s="26" t="s">
        <v>15</v>
      </c>
      <c r="R431" s="1"/>
    </row>
    <row r="432" spans="1:18">
      <c r="A432" s="5"/>
      <c r="B432" s="5" t="s">
        <v>100</v>
      </c>
      <c r="C432" s="5" t="s">
        <v>37</v>
      </c>
      <c r="D432" s="11">
        <v>66000</v>
      </c>
      <c r="E432" s="11">
        <v>185</v>
      </c>
      <c r="F432" s="12">
        <f>ROUND(D432*(+E432)/100,0)</f>
        <v>122100</v>
      </c>
      <c r="G432" s="11">
        <v>25</v>
      </c>
      <c r="H432" s="11">
        <f>ROUND(F432/G432,0)</f>
        <v>4884</v>
      </c>
      <c r="I432" s="1"/>
      <c r="J432" s="5"/>
      <c r="K432" s="5" t="s">
        <v>46</v>
      </c>
      <c r="L432" s="5" t="s">
        <v>37</v>
      </c>
      <c r="M432" s="11">
        <v>66000</v>
      </c>
      <c r="N432" s="11">
        <v>185</v>
      </c>
      <c r="O432" s="12">
        <f>ROUND(M432*(+N432)/100,0)</f>
        <v>122100</v>
      </c>
      <c r="P432" s="11">
        <v>8</v>
      </c>
      <c r="Q432" s="11">
        <f>ROUND(O432/P432,0)</f>
        <v>15263</v>
      </c>
      <c r="R432" s="1"/>
    </row>
    <row r="433" spans="1:18">
      <c r="A433" s="13"/>
      <c r="B433" s="13" t="s">
        <v>47</v>
      </c>
      <c r="C433" s="13" t="s">
        <v>37</v>
      </c>
      <c r="D433" s="16">
        <v>44000</v>
      </c>
      <c r="E433" s="16">
        <v>185</v>
      </c>
      <c r="F433" s="16">
        <f>ROUND(D433*(+E433)/100,0)</f>
        <v>81400</v>
      </c>
      <c r="G433" s="16">
        <v>25</v>
      </c>
      <c r="H433" s="16">
        <f>ROUND(F433/G433,0)</f>
        <v>3256</v>
      </c>
      <c r="I433" s="1"/>
      <c r="J433" s="13"/>
      <c r="K433" s="13" t="s">
        <v>73</v>
      </c>
      <c r="L433" s="13" t="s">
        <v>37</v>
      </c>
      <c r="M433" s="16">
        <v>44000</v>
      </c>
      <c r="N433" s="16">
        <v>185</v>
      </c>
      <c r="O433" s="16">
        <f>ROUND(M433*(+N433)/100,0)</f>
        <v>81400</v>
      </c>
      <c r="P433" s="16">
        <v>8</v>
      </c>
      <c r="Q433" s="16">
        <f>ROUND(O433/P433,0)</f>
        <v>10175</v>
      </c>
      <c r="R433" s="1"/>
    </row>
    <row r="434" spans="1:18">
      <c r="A434" s="13">
        <v>0.25</v>
      </c>
      <c r="B434" s="13" t="s">
        <v>39</v>
      </c>
      <c r="C434" s="16">
        <v>88000</v>
      </c>
      <c r="D434" s="16">
        <f>A434*C434</f>
        <v>22000</v>
      </c>
      <c r="E434" s="16">
        <v>185</v>
      </c>
      <c r="F434" s="16">
        <f>ROUND(D434*(+E434)/100,0)</f>
        <v>40700</v>
      </c>
      <c r="G434" s="16">
        <v>25</v>
      </c>
      <c r="H434" s="16">
        <f>ROUND(F434/G434,0)</f>
        <v>1628</v>
      </c>
      <c r="I434" s="1"/>
      <c r="J434" s="13">
        <v>0.25</v>
      </c>
      <c r="K434" s="13" t="s">
        <v>39</v>
      </c>
      <c r="L434" s="16">
        <v>88000</v>
      </c>
      <c r="M434" s="16">
        <f>J434*L434</f>
        <v>22000</v>
      </c>
      <c r="N434" s="16">
        <v>185</v>
      </c>
      <c r="O434" s="16">
        <f>ROUND(M434*(+N434)/100,0)</f>
        <v>40700</v>
      </c>
      <c r="P434" s="16">
        <v>8</v>
      </c>
      <c r="Q434" s="16">
        <f>ROUND(O434/P434,0)</f>
        <v>5088</v>
      </c>
      <c r="R434" s="1"/>
    </row>
    <row r="435" spans="1:18">
      <c r="A435" s="13"/>
      <c r="B435" s="13"/>
      <c r="C435" s="13"/>
      <c r="D435" s="16"/>
      <c r="E435" s="16">
        <v>185</v>
      </c>
      <c r="F435" s="16">
        <f>ROUND(D435*(+E435)/100,0)</f>
        <v>0</v>
      </c>
      <c r="G435" s="16">
        <v>1</v>
      </c>
      <c r="H435" s="16">
        <f>ROUND(F435/G435,0)</f>
        <v>0</v>
      </c>
      <c r="I435" s="1"/>
      <c r="J435" s="13"/>
      <c r="K435" s="13"/>
      <c r="L435" s="13"/>
      <c r="M435" s="16"/>
      <c r="N435" s="16">
        <v>185</v>
      </c>
      <c r="O435" s="16">
        <f>ROUND(M435*(+N435)/100,0)</f>
        <v>0</v>
      </c>
      <c r="P435" s="16">
        <v>1</v>
      </c>
      <c r="Q435" s="16">
        <f>ROUND(O435/P435,0)</f>
        <v>0</v>
      </c>
      <c r="R435" s="1"/>
    </row>
    <row r="436" spans="1:18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</row>
    <row r="437" spans="1:18">
      <c r="A437" s="1"/>
      <c r="B437" s="1"/>
      <c r="C437" s="1"/>
      <c r="D437" s="1"/>
      <c r="E437" s="3" t="s">
        <v>40</v>
      </c>
      <c r="F437" s="1"/>
      <c r="G437" s="1"/>
      <c r="H437" s="1"/>
      <c r="I437" s="32">
        <f>SUM(H432:H435)</f>
        <v>9768</v>
      </c>
      <c r="J437" s="1"/>
      <c r="K437" s="1"/>
      <c r="L437" s="1"/>
      <c r="M437" s="1"/>
      <c r="N437" s="3" t="s">
        <v>40</v>
      </c>
      <c r="O437" s="1"/>
      <c r="P437" s="1"/>
      <c r="Q437" s="1"/>
      <c r="R437" s="32">
        <f>SUM(Q432:Q435)</f>
        <v>30526</v>
      </c>
    </row>
    <row r="438" spans="1:1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</row>
    <row r="439" spans="1:18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</row>
    <row r="440" spans="1:18">
      <c r="A440" s="1"/>
      <c r="B440" s="1"/>
      <c r="C440" s="1"/>
      <c r="D440" s="1"/>
      <c r="E440" s="1"/>
      <c r="F440" s="1"/>
      <c r="G440" s="29" t="s">
        <v>41</v>
      </c>
      <c r="H440" s="1"/>
      <c r="I440" s="32">
        <f>I414+I426+I437</f>
        <v>17261</v>
      </c>
      <c r="J440" s="1"/>
      <c r="K440" s="1"/>
      <c r="L440" s="1"/>
      <c r="M440" s="1"/>
      <c r="N440" s="1"/>
      <c r="O440" s="1"/>
      <c r="P440" s="29" t="s">
        <v>41</v>
      </c>
      <c r="Q440" s="1"/>
      <c r="R440" s="32">
        <f>R414+R426+R437</f>
        <v>61476</v>
      </c>
    </row>
    <row r="442" spans="1:18" ht="16">
      <c r="A442" s="112" t="s">
        <v>0</v>
      </c>
      <c r="B442" s="112"/>
      <c r="C442" s="112"/>
      <c r="D442" s="112"/>
      <c r="E442" s="112"/>
      <c r="F442" s="112"/>
      <c r="G442" s="112"/>
      <c r="H442" s="112"/>
      <c r="I442" s="112"/>
    </row>
    <row r="443" spans="1:18">
      <c r="A443" s="1" t="s">
        <v>1</v>
      </c>
      <c r="B443" s="1"/>
      <c r="C443" s="1"/>
      <c r="D443" s="1"/>
      <c r="E443" s="1"/>
      <c r="F443" s="1"/>
      <c r="G443" s="1"/>
      <c r="H443" s="1"/>
      <c r="I443" s="1"/>
    </row>
    <row r="444" spans="1:18">
      <c r="A444" s="1" t="s">
        <v>4</v>
      </c>
      <c r="B444" s="1" t="s">
        <v>180</v>
      </c>
      <c r="C444" s="1"/>
      <c r="D444" s="1"/>
      <c r="E444" s="1"/>
      <c r="F444" s="1"/>
      <c r="G444" s="1"/>
      <c r="H444" s="1"/>
      <c r="I444" s="1"/>
    </row>
    <row r="445" spans="1:18">
      <c r="A445" s="1" t="s">
        <v>5</v>
      </c>
      <c r="B445" s="1" t="s">
        <v>20</v>
      </c>
      <c r="C445" s="2"/>
      <c r="D445" s="1" t="s">
        <v>7</v>
      </c>
      <c r="E445" s="1"/>
      <c r="F445" s="1"/>
      <c r="G445" s="1"/>
      <c r="H445" s="1"/>
      <c r="I445" s="1"/>
    </row>
    <row r="446" spans="1:18">
      <c r="A446" s="1"/>
      <c r="B446" s="1"/>
      <c r="C446" s="1"/>
      <c r="D446" s="1"/>
      <c r="E446" s="1"/>
      <c r="F446" s="1"/>
      <c r="G446" s="1"/>
      <c r="H446" s="1"/>
      <c r="I446" s="1"/>
    </row>
    <row r="447" spans="1:18">
      <c r="A447" s="3" t="s">
        <v>9</v>
      </c>
      <c r="B447" s="3"/>
      <c r="C447" s="1"/>
      <c r="D447" s="1"/>
      <c r="E447" s="1"/>
      <c r="F447" s="1"/>
      <c r="G447" s="1"/>
      <c r="H447" s="1"/>
      <c r="I447" s="1"/>
    </row>
    <row r="448" spans="1:18" ht="16" thickBot="1">
      <c r="A448" s="1"/>
      <c r="B448" s="1"/>
      <c r="C448" s="1"/>
      <c r="D448" s="1"/>
      <c r="E448" s="1"/>
      <c r="F448" s="1"/>
      <c r="G448" s="1"/>
      <c r="H448" s="1"/>
      <c r="I448" s="1"/>
    </row>
    <row r="449" spans="1:9" ht="16" thickBot="1">
      <c r="A449" s="34" t="s">
        <v>10</v>
      </c>
      <c r="B449" s="119" t="s">
        <v>11</v>
      </c>
      <c r="C449" s="120"/>
      <c r="D449" s="121"/>
      <c r="E449" s="34" t="s">
        <v>12</v>
      </c>
      <c r="F449" s="34" t="s">
        <v>13</v>
      </c>
      <c r="G449" s="34" t="s">
        <v>14</v>
      </c>
      <c r="H449" s="34" t="s">
        <v>15</v>
      </c>
      <c r="I449" s="1"/>
    </row>
    <row r="450" spans="1:9">
      <c r="A450" s="5"/>
      <c r="B450" s="6" t="s">
        <v>181</v>
      </c>
      <c r="C450" s="7"/>
      <c r="D450" s="8"/>
      <c r="E450" s="9" t="s">
        <v>20</v>
      </c>
      <c r="F450" s="10">
        <v>1.08</v>
      </c>
      <c r="G450" s="11">
        <v>16700</v>
      </c>
      <c r="H450" s="11">
        <f>ROUND(F450*G450,0)</f>
        <v>18036</v>
      </c>
      <c r="I450" s="1"/>
    </row>
    <row r="451" spans="1:9">
      <c r="A451" s="13"/>
      <c r="B451" s="47" t="s">
        <v>94</v>
      </c>
      <c r="C451" s="48"/>
      <c r="D451" s="49"/>
      <c r="E451" s="14" t="s">
        <v>20</v>
      </c>
      <c r="F451" s="15">
        <v>0.05</v>
      </c>
      <c r="G451" s="16">
        <v>14000</v>
      </c>
      <c r="H451" s="16">
        <f t="shared" ref="H451:H460" si="14">ROUND(F451*G451,0)</f>
        <v>700</v>
      </c>
      <c r="I451" s="1"/>
    </row>
    <row r="452" spans="1:9">
      <c r="A452" s="13"/>
      <c r="B452" s="47" t="s">
        <v>182</v>
      </c>
      <c r="C452" s="48"/>
      <c r="D452" s="49"/>
      <c r="E452" s="14" t="s">
        <v>17</v>
      </c>
      <c r="F452" s="16">
        <v>1</v>
      </c>
      <c r="G452" s="16">
        <v>100</v>
      </c>
      <c r="H452" s="16">
        <f t="shared" si="14"/>
        <v>100</v>
      </c>
      <c r="I452" s="1"/>
    </row>
    <row r="453" spans="1:9">
      <c r="A453" s="13"/>
      <c r="B453" s="47"/>
      <c r="C453" s="48"/>
      <c r="D453" s="49"/>
      <c r="E453" s="14"/>
      <c r="F453" s="15"/>
      <c r="G453" s="16"/>
      <c r="H453" s="16">
        <f t="shared" si="14"/>
        <v>0</v>
      </c>
      <c r="I453" s="1"/>
    </row>
    <row r="454" spans="1:9">
      <c r="A454" s="13"/>
      <c r="B454" s="47"/>
      <c r="C454" s="48"/>
      <c r="D454" s="49"/>
      <c r="E454" s="14"/>
      <c r="F454" s="16"/>
      <c r="G454" s="16"/>
      <c r="H454" s="16">
        <f t="shared" si="14"/>
        <v>0</v>
      </c>
      <c r="I454" s="1"/>
    </row>
    <row r="455" spans="1:9">
      <c r="A455" s="13"/>
      <c r="B455" s="47"/>
      <c r="C455" s="48"/>
      <c r="D455" s="49"/>
      <c r="E455" s="14"/>
      <c r="F455" s="16"/>
      <c r="G455" s="16"/>
      <c r="H455" s="16">
        <f t="shared" si="14"/>
        <v>0</v>
      </c>
      <c r="I455" s="1"/>
    </row>
    <row r="456" spans="1:9">
      <c r="A456" s="13"/>
      <c r="B456" s="47"/>
      <c r="C456" s="48"/>
      <c r="D456" s="49"/>
      <c r="E456" s="14"/>
      <c r="F456" s="16"/>
      <c r="G456" s="16"/>
      <c r="H456" s="16">
        <f t="shared" si="14"/>
        <v>0</v>
      </c>
      <c r="I456" s="1"/>
    </row>
    <row r="457" spans="1:9">
      <c r="A457" s="13"/>
      <c r="B457" s="47"/>
      <c r="C457" s="48"/>
      <c r="D457" s="49"/>
      <c r="E457" s="14"/>
      <c r="F457" s="16"/>
      <c r="G457" s="16"/>
      <c r="H457" s="16">
        <f t="shared" si="14"/>
        <v>0</v>
      </c>
      <c r="I457" s="1"/>
    </row>
    <row r="458" spans="1:9">
      <c r="A458" s="13"/>
      <c r="B458" s="47"/>
      <c r="C458" s="48"/>
      <c r="D458" s="49"/>
      <c r="E458" s="14"/>
      <c r="F458" s="16"/>
      <c r="G458" s="16"/>
      <c r="H458" s="16">
        <f t="shared" si="14"/>
        <v>0</v>
      </c>
      <c r="I458" s="1"/>
    </row>
    <row r="459" spans="1:9">
      <c r="A459" s="13"/>
      <c r="B459" s="47"/>
      <c r="C459" s="48"/>
      <c r="D459" s="49"/>
      <c r="E459" s="14"/>
      <c r="F459" s="16"/>
      <c r="G459" s="16"/>
      <c r="H459" s="16">
        <f t="shared" si="14"/>
        <v>0</v>
      </c>
      <c r="I459" s="1"/>
    </row>
    <row r="460" spans="1:9">
      <c r="A460" s="13"/>
      <c r="B460" s="47"/>
      <c r="C460" s="48"/>
      <c r="D460" s="49"/>
      <c r="E460" s="14"/>
      <c r="F460" s="16"/>
      <c r="G460" s="16"/>
      <c r="H460" s="16">
        <f t="shared" si="14"/>
        <v>0</v>
      </c>
      <c r="I460" s="1"/>
    </row>
    <row r="461" spans="1:9">
      <c r="A461" s="1"/>
      <c r="B461" s="1"/>
      <c r="C461" s="1"/>
      <c r="D461" s="1"/>
      <c r="E461" s="1"/>
      <c r="F461" s="1"/>
      <c r="G461" s="1"/>
      <c r="H461" s="1"/>
      <c r="I461" s="1"/>
    </row>
    <row r="462" spans="1:9">
      <c r="A462" s="1"/>
      <c r="B462" s="1"/>
      <c r="C462" s="1"/>
      <c r="D462" s="1"/>
      <c r="E462" s="3" t="s">
        <v>23</v>
      </c>
      <c r="F462" s="1"/>
      <c r="G462" s="1"/>
      <c r="H462" s="1"/>
      <c r="I462" s="32">
        <f>SUM(H450:H460)</f>
        <v>18836</v>
      </c>
    </row>
    <row r="463" spans="1:9">
      <c r="A463" s="3"/>
      <c r="B463" s="3"/>
      <c r="C463" s="1"/>
      <c r="D463" s="1"/>
      <c r="E463" s="1"/>
      <c r="F463" s="1"/>
      <c r="G463" s="1"/>
      <c r="H463" s="1"/>
      <c r="I463" s="1"/>
    </row>
    <row r="464" spans="1:9">
      <c r="A464" s="1"/>
      <c r="B464" s="1"/>
      <c r="C464" s="1"/>
      <c r="D464" s="1"/>
      <c r="E464" s="1"/>
      <c r="F464" s="1"/>
      <c r="G464" s="1"/>
      <c r="H464" s="1"/>
      <c r="I464" s="1"/>
    </row>
    <row r="465" spans="1:9">
      <c r="A465" s="3" t="s">
        <v>24</v>
      </c>
      <c r="B465" s="3"/>
      <c r="C465" s="1"/>
      <c r="D465" s="1"/>
      <c r="E465" s="1"/>
      <c r="F465" s="1"/>
      <c r="G465" s="1"/>
      <c r="H465" s="1"/>
      <c r="I465" s="1"/>
    </row>
    <row r="466" spans="1:9" ht="16" thickBot="1">
      <c r="A466" s="1"/>
      <c r="B466" s="1"/>
      <c r="C466" s="1"/>
      <c r="D466" s="1"/>
      <c r="E466" s="1"/>
      <c r="F466" s="1"/>
      <c r="G466" s="1"/>
      <c r="H466" s="1"/>
      <c r="I466" s="1"/>
    </row>
    <row r="467" spans="1:9" ht="16" thickBot="1">
      <c r="A467" s="4" t="s">
        <v>10</v>
      </c>
      <c r="B467" s="116" t="s">
        <v>11</v>
      </c>
      <c r="C467" s="117"/>
      <c r="D467" s="118"/>
      <c r="E467" s="116" t="s">
        <v>25</v>
      </c>
      <c r="F467" s="118"/>
      <c r="G467" s="4" t="s">
        <v>26</v>
      </c>
      <c r="H467" s="4" t="s">
        <v>15</v>
      </c>
      <c r="I467" s="1"/>
    </row>
    <row r="468" spans="1:9">
      <c r="A468" s="5"/>
      <c r="B468" s="33" t="s">
        <v>95</v>
      </c>
      <c r="C468" s="18"/>
      <c r="D468" s="19"/>
      <c r="E468" s="20">
        <v>80000</v>
      </c>
      <c r="F468" s="21"/>
      <c r="G468" s="11">
        <v>40</v>
      </c>
      <c r="H468" s="11">
        <f>ROUND(E468/G468,0)</f>
        <v>2000</v>
      </c>
      <c r="I468" s="1"/>
    </row>
    <row r="469" spans="1:9">
      <c r="A469" s="13">
        <v>4</v>
      </c>
      <c r="B469" s="47" t="s">
        <v>101</v>
      </c>
      <c r="C469" s="53">
        <v>7000</v>
      </c>
      <c r="D469" s="23"/>
      <c r="E469" s="24">
        <f>A469*C469</f>
        <v>28000</v>
      </c>
      <c r="F469" s="25"/>
      <c r="G469" s="16">
        <v>40</v>
      </c>
      <c r="H469" s="16">
        <f>ROUND(E469/G469,0)</f>
        <v>700</v>
      </c>
      <c r="I469" s="1"/>
    </row>
    <row r="470" spans="1:9">
      <c r="A470" s="13"/>
      <c r="B470" s="47"/>
      <c r="C470" s="51"/>
      <c r="D470" s="25"/>
      <c r="E470" s="24"/>
      <c r="F470" s="25"/>
      <c r="G470" s="16">
        <v>1</v>
      </c>
      <c r="H470" s="16">
        <f>ROUND(E470/G470,0)</f>
        <v>0</v>
      </c>
      <c r="I470" s="1"/>
    </row>
    <row r="471" spans="1:9">
      <c r="A471" s="13"/>
      <c r="B471" s="50"/>
      <c r="C471" s="51"/>
      <c r="D471" s="23"/>
      <c r="E471" s="24"/>
      <c r="F471" s="25"/>
      <c r="G471" s="16">
        <v>1</v>
      </c>
      <c r="H471" s="16">
        <f>ROUND(E471/G471,0)</f>
        <v>0</v>
      </c>
      <c r="I471" s="1"/>
    </row>
    <row r="472" spans="1:9">
      <c r="A472" s="13"/>
      <c r="B472" s="50"/>
      <c r="C472" s="51"/>
      <c r="D472" s="23"/>
      <c r="E472" s="24"/>
      <c r="F472" s="25"/>
      <c r="G472" s="16">
        <v>1</v>
      </c>
      <c r="H472" s="16">
        <f>ROUND(E472/G472,0)</f>
        <v>0</v>
      </c>
      <c r="I472" s="1"/>
    </row>
    <row r="473" spans="1:9">
      <c r="A473" s="1"/>
      <c r="B473" s="1"/>
      <c r="C473" s="1"/>
      <c r="D473" s="1"/>
      <c r="E473" s="1"/>
      <c r="F473" s="1"/>
      <c r="G473" s="1"/>
      <c r="H473" s="1"/>
      <c r="I473" s="1"/>
    </row>
    <row r="474" spans="1:9">
      <c r="A474" s="1"/>
      <c r="B474" s="1"/>
      <c r="C474" s="1"/>
      <c r="D474" s="1"/>
      <c r="E474" s="3" t="s">
        <v>29</v>
      </c>
      <c r="F474" s="1"/>
      <c r="G474" s="1"/>
      <c r="H474" s="1"/>
      <c r="I474" s="32">
        <f>SUM(H468:H472)</f>
        <v>2700</v>
      </c>
    </row>
    <row r="475" spans="1:9">
      <c r="A475" s="1"/>
      <c r="B475" s="1"/>
      <c r="C475" s="1"/>
      <c r="D475" s="1"/>
      <c r="E475" s="1"/>
      <c r="F475" s="1"/>
      <c r="G475" s="1"/>
      <c r="H475" s="1"/>
      <c r="I475" s="1"/>
    </row>
    <row r="476" spans="1:9">
      <c r="A476" s="1"/>
      <c r="B476" s="1"/>
      <c r="C476" s="1"/>
      <c r="D476" s="1"/>
      <c r="E476" s="1"/>
      <c r="F476" s="1"/>
      <c r="G476" s="1"/>
      <c r="H476" s="1"/>
      <c r="I476" s="1"/>
    </row>
    <row r="477" spans="1:9">
      <c r="A477" s="3" t="s">
        <v>30</v>
      </c>
      <c r="B477" s="3"/>
      <c r="C477" s="1"/>
      <c r="D477" s="1"/>
      <c r="E477" s="1"/>
      <c r="F477" s="1"/>
      <c r="G477" s="1"/>
      <c r="H477" s="1"/>
      <c r="I477" s="1"/>
    </row>
    <row r="478" spans="1:9" ht="16" thickBot="1">
      <c r="A478" s="1"/>
      <c r="B478" s="1"/>
      <c r="C478" s="1"/>
      <c r="D478" s="1"/>
      <c r="E478" s="1"/>
      <c r="F478" s="1"/>
      <c r="G478" s="1"/>
      <c r="H478" s="1"/>
      <c r="I478" s="1"/>
    </row>
    <row r="479" spans="1:9" ht="16" thickBot="1">
      <c r="A479" s="4" t="s">
        <v>10</v>
      </c>
      <c r="B479" s="4" t="s">
        <v>11</v>
      </c>
      <c r="C479" s="26" t="s">
        <v>12</v>
      </c>
      <c r="D479" s="26" t="s">
        <v>31</v>
      </c>
      <c r="E479" s="26" t="s">
        <v>32</v>
      </c>
      <c r="F479" s="26" t="s">
        <v>33</v>
      </c>
      <c r="G479" s="26" t="s">
        <v>34</v>
      </c>
      <c r="H479" s="27" t="s">
        <v>15</v>
      </c>
      <c r="I479" s="1"/>
    </row>
    <row r="480" spans="1:9">
      <c r="A480" s="5"/>
      <c r="B480" s="5" t="s">
        <v>96</v>
      </c>
      <c r="C480" s="5" t="s">
        <v>37</v>
      </c>
      <c r="D480" s="11">
        <v>66000</v>
      </c>
      <c r="E480" s="11">
        <v>185</v>
      </c>
      <c r="F480" s="12">
        <f>ROUND(D480*(+E480)/100,0)</f>
        <v>122100</v>
      </c>
      <c r="G480" s="11">
        <v>40</v>
      </c>
      <c r="H480" s="11">
        <f>ROUND(F480/G480,0)</f>
        <v>3053</v>
      </c>
      <c r="I480" s="1"/>
    </row>
    <row r="481" spans="1:9">
      <c r="A481" s="13">
        <v>2</v>
      </c>
      <c r="B481" s="13" t="s">
        <v>73</v>
      </c>
      <c r="C481" s="16">
        <v>44000</v>
      </c>
      <c r="D481" s="16">
        <f>C481*A481</f>
        <v>88000</v>
      </c>
      <c r="E481" s="16">
        <v>185</v>
      </c>
      <c r="F481" s="16">
        <f>ROUND(D481*(+E481)/100,0)</f>
        <v>162800</v>
      </c>
      <c r="G481" s="16">
        <v>40</v>
      </c>
      <c r="H481" s="16">
        <f>ROUND(F481/G481,0)</f>
        <v>4070</v>
      </c>
      <c r="I481" s="1"/>
    </row>
    <row r="482" spans="1:9">
      <c r="A482" s="28">
        <v>0.25</v>
      </c>
      <c r="B482" s="13" t="s">
        <v>39</v>
      </c>
      <c r="C482" s="16">
        <v>88000</v>
      </c>
      <c r="D482" s="16">
        <f>A482*C482</f>
        <v>22000</v>
      </c>
      <c r="E482" s="16">
        <v>185</v>
      </c>
      <c r="F482" s="16">
        <f>ROUND(D482*(+E482)/100,0)</f>
        <v>40700</v>
      </c>
      <c r="G482" s="16">
        <v>40</v>
      </c>
      <c r="H482" s="16">
        <f>ROUND(F482/G482,0)</f>
        <v>1018</v>
      </c>
      <c r="I482" s="1"/>
    </row>
    <row r="483" spans="1:9">
      <c r="A483" s="13"/>
      <c r="B483" s="13"/>
      <c r="C483" s="13"/>
      <c r="D483" s="16"/>
      <c r="E483" s="16">
        <v>185</v>
      </c>
      <c r="F483" s="16">
        <f>ROUND(D483*(+E483)/100,0)</f>
        <v>0</v>
      </c>
      <c r="G483" s="16">
        <v>1</v>
      </c>
      <c r="H483" s="16">
        <f>ROUND(F483/G483,0)</f>
        <v>0</v>
      </c>
      <c r="I483" s="1"/>
    </row>
    <row r="484" spans="1:9">
      <c r="A484" s="1"/>
      <c r="B484" s="1"/>
      <c r="C484" s="1"/>
      <c r="D484" s="1"/>
      <c r="E484" s="1"/>
      <c r="F484" s="1"/>
      <c r="G484" s="1"/>
      <c r="H484" s="1"/>
      <c r="I484" s="1"/>
    </row>
    <row r="485" spans="1:9">
      <c r="A485" s="1"/>
      <c r="B485" s="1"/>
      <c r="C485" s="1"/>
      <c r="D485" s="1"/>
      <c r="E485" s="3" t="s">
        <v>40</v>
      </c>
      <c r="F485" s="1"/>
      <c r="G485" s="1"/>
      <c r="H485" s="1"/>
      <c r="I485" s="32">
        <f>SUM(H480:H483)</f>
        <v>8141</v>
      </c>
    </row>
    <row r="486" spans="1:9">
      <c r="A486" s="1"/>
      <c r="B486" s="1"/>
      <c r="C486" s="1"/>
      <c r="D486" s="1"/>
      <c r="E486" s="1"/>
      <c r="F486" s="1"/>
      <c r="G486" s="1"/>
      <c r="H486" s="1"/>
      <c r="I486" s="1"/>
    </row>
    <row r="487" spans="1:9">
      <c r="A487" s="1"/>
      <c r="B487" s="1"/>
      <c r="C487" s="1"/>
      <c r="D487" s="1">
        <f>8714*1.5</f>
        <v>13071</v>
      </c>
      <c r="E487" s="1"/>
      <c r="F487" s="1"/>
      <c r="G487" s="1"/>
      <c r="H487" s="1"/>
      <c r="I487" s="1"/>
    </row>
    <row r="488" spans="1:9">
      <c r="A488" s="1"/>
      <c r="B488" s="1"/>
      <c r="C488" s="1"/>
      <c r="D488" s="1"/>
      <c r="E488" s="1"/>
      <c r="F488" s="1"/>
      <c r="G488" s="29" t="s">
        <v>41</v>
      </c>
      <c r="H488" s="1"/>
      <c r="I488" s="32">
        <f>I462+I474+I485</f>
        <v>29677</v>
      </c>
    </row>
  </sheetData>
  <mergeCells count="76">
    <mergeCell ref="A442:I442"/>
    <mergeCell ref="B449:D449"/>
    <mergeCell ref="B467:D467"/>
    <mergeCell ref="E467:F467"/>
    <mergeCell ref="A394:I394"/>
    <mergeCell ref="B401:D401"/>
    <mergeCell ref="B419:D419"/>
    <mergeCell ref="E419:F419"/>
    <mergeCell ref="J394:R394"/>
    <mergeCell ref="K401:M401"/>
    <mergeCell ref="K419:M419"/>
    <mergeCell ref="N419:O419"/>
    <mergeCell ref="A345:I345"/>
    <mergeCell ref="B352:D352"/>
    <mergeCell ref="B370:D370"/>
    <mergeCell ref="E370:F370"/>
    <mergeCell ref="J345:R345"/>
    <mergeCell ref="K352:M352"/>
    <mergeCell ref="K370:M370"/>
    <mergeCell ref="N370:O370"/>
    <mergeCell ref="A297:I297"/>
    <mergeCell ref="B304:D304"/>
    <mergeCell ref="B322:D322"/>
    <mergeCell ref="E322:F322"/>
    <mergeCell ref="J297:R297"/>
    <mergeCell ref="K304:M304"/>
    <mergeCell ref="K322:M322"/>
    <mergeCell ref="N322:O322"/>
    <mergeCell ref="A248:I248"/>
    <mergeCell ref="B255:D255"/>
    <mergeCell ref="B273:D273"/>
    <mergeCell ref="E273:F273"/>
    <mergeCell ref="J248:R248"/>
    <mergeCell ref="K255:M255"/>
    <mergeCell ref="K273:M273"/>
    <mergeCell ref="N273:O273"/>
    <mergeCell ref="A199:I199"/>
    <mergeCell ref="B206:D206"/>
    <mergeCell ref="B224:D224"/>
    <mergeCell ref="E224:F224"/>
    <mergeCell ref="J199:R199"/>
    <mergeCell ref="K206:M206"/>
    <mergeCell ref="K224:M224"/>
    <mergeCell ref="N224:O224"/>
    <mergeCell ref="A150:I150"/>
    <mergeCell ref="B157:D157"/>
    <mergeCell ref="B175:D175"/>
    <mergeCell ref="E175:F175"/>
    <mergeCell ref="J150:R150"/>
    <mergeCell ref="K157:M157"/>
    <mergeCell ref="K175:M175"/>
    <mergeCell ref="N175:O175"/>
    <mergeCell ref="A101:I101"/>
    <mergeCell ref="B108:D108"/>
    <mergeCell ref="B126:D126"/>
    <mergeCell ref="E126:F126"/>
    <mergeCell ref="J101:R101"/>
    <mergeCell ref="K108:M108"/>
    <mergeCell ref="K126:M126"/>
    <mergeCell ref="N126:O126"/>
    <mergeCell ref="A52:I52"/>
    <mergeCell ref="B59:D59"/>
    <mergeCell ref="B77:D77"/>
    <mergeCell ref="E77:F77"/>
    <mergeCell ref="J52:R52"/>
    <mergeCell ref="K59:M59"/>
    <mergeCell ref="K77:M77"/>
    <mergeCell ref="N77:O77"/>
    <mergeCell ref="A3:I3"/>
    <mergeCell ref="B10:D10"/>
    <mergeCell ref="B28:D28"/>
    <mergeCell ref="E28:F28"/>
    <mergeCell ref="J3:R3"/>
    <mergeCell ref="K10:M10"/>
    <mergeCell ref="K28:M28"/>
    <mergeCell ref="N28:O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PPTO OFICIAL</vt:lpstr>
      <vt:lpstr>APUS</vt:lpstr>
      <vt:lpstr>'PPTO OFICIAL'!Área_de_impresión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antonio jose hernandez issa</cp:lastModifiedBy>
  <cp:lastPrinted>2023-10-20T16:36:52Z</cp:lastPrinted>
  <dcterms:created xsi:type="dcterms:W3CDTF">2010-01-13T10:28:20Z</dcterms:created>
  <dcterms:modified xsi:type="dcterms:W3CDTF">2024-05-21T17:49:37Z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BDD52F5E4344435AA53BC1FDBAE7EFF3</vt:lpwstr>
  </property>
  <property fmtid="{D5CDD505-2E9C-101B-9397-08002B2CF9AE}" pid="3" name="KSOProductBuildVer">
    <vt:lpwstr>1033-11.2.0.11156</vt:lpwstr>
  </property>
</Properties>
</file>