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C:\Users\yolei\Desktop\1. CONTRATACIÓN 2024\INDENORTE\EQUIPOS DE COMPUTO\"/>
    </mc:Choice>
  </mc:AlternateContent>
  <xr:revisionPtr revIDLastSave="0" documentId="13_ncr:1_{5FDA9F52-7469-4A00-AACB-B8EC61C0917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álisis comparativ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2" l="1"/>
  <c r="L6" i="2"/>
  <c r="L7" i="2"/>
  <c r="L8" i="2"/>
  <c r="L9" i="2"/>
  <c r="L10" i="2"/>
  <c r="L11" i="2"/>
  <c r="L12" i="2"/>
  <c r="L13" i="2"/>
  <c r="L14" i="2"/>
  <c r="L15" i="2"/>
  <c r="L4" i="2"/>
  <c r="F16" i="2"/>
  <c r="S5" i="2"/>
  <c r="S6" i="2"/>
  <c r="S7" i="2"/>
  <c r="S8" i="2"/>
  <c r="S9" i="2"/>
  <c r="S10" i="2"/>
  <c r="S11" i="2"/>
  <c r="S12" i="2"/>
  <c r="S13" i="2"/>
  <c r="S14" i="2"/>
  <c r="S15" i="2"/>
  <c r="S4" i="2"/>
  <c r="R5" i="2"/>
  <c r="R6" i="2"/>
  <c r="R7" i="2"/>
  <c r="R8" i="2"/>
  <c r="R9" i="2"/>
  <c r="R10" i="2"/>
  <c r="R11" i="2"/>
  <c r="R12" i="2"/>
  <c r="R13" i="2"/>
  <c r="R14" i="2"/>
  <c r="R15" i="2"/>
  <c r="R4" i="2"/>
  <c r="P5" i="2"/>
  <c r="P6" i="2"/>
  <c r="P7" i="2"/>
  <c r="P8" i="2"/>
  <c r="P9" i="2"/>
  <c r="P10" i="2"/>
  <c r="P11" i="2"/>
  <c r="P12" i="2"/>
  <c r="P13" i="2"/>
  <c r="P14" i="2"/>
  <c r="P15" i="2"/>
  <c r="P4" i="2"/>
  <c r="O5" i="2"/>
  <c r="O6" i="2"/>
  <c r="O7" i="2"/>
  <c r="O8" i="2"/>
  <c r="O9" i="2"/>
  <c r="O10" i="2"/>
  <c r="O11" i="2"/>
  <c r="O12" i="2"/>
  <c r="O13" i="2"/>
  <c r="O14" i="2"/>
  <c r="O15" i="2"/>
  <c r="O4" i="2"/>
  <c r="M5" i="2"/>
  <c r="M6" i="2"/>
  <c r="M7" i="2"/>
  <c r="M8" i="2"/>
  <c r="M9" i="2"/>
  <c r="M10" i="2"/>
  <c r="M11" i="2"/>
  <c r="M12" i="2"/>
  <c r="M13" i="2"/>
  <c r="M14" i="2"/>
  <c r="M15" i="2"/>
  <c r="M4" i="2"/>
  <c r="K5" i="2"/>
  <c r="K6" i="2"/>
  <c r="K7" i="2"/>
  <c r="K8" i="2"/>
  <c r="K9" i="2"/>
  <c r="K10" i="2"/>
  <c r="K11" i="2"/>
  <c r="K12" i="2"/>
  <c r="K13" i="2"/>
  <c r="K14" i="2"/>
  <c r="K15" i="2"/>
  <c r="K4" i="2"/>
  <c r="K16" i="2" s="1"/>
  <c r="I5" i="2"/>
  <c r="I6" i="2"/>
  <c r="I7" i="2"/>
  <c r="I8" i="2"/>
  <c r="I9" i="2"/>
  <c r="I10" i="2"/>
  <c r="I11" i="2"/>
  <c r="I12" i="2"/>
  <c r="I13" i="2"/>
  <c r="I14" i="2"/>
  <c r="I15" i="2"/>
  <c r="I4" i="2"/>
  <c r="H5" i="2"/>
  <c r="H6" i="2"/>
  <c r="H7" i="2"/>
  <c r="H8" i="2"/>
  <c r="H9" i="2"/>
  <c r="H10" i="2"/>
  <c r="H11" i="2"/>
  <c r="H12" i="2"/>
  <c r="H13" i="2"/>
  <c r="H14" i="2"/>
  <c r="H15" i="2"/>
  <c r="H4" i="2"/>
  <c r="O16" i="2" l="1"/>
  <c r="R16" i="2"/>
  <c r="H16" i="2"/>
</calcChain>
</file>

<file path=xl/sharedStrings.xml><?xml version="1.0" encoding="utf-8"?>
<sst xmlns="http://schemas.openxmlformats.org/spreadsheetml/2006/main" count="58" uniqueCount="38">
  <si>
    <t>MULTIOFICINAS GRUPO SAS</t>
  </si>
  <si>
    <t>CARLOS EDUARDO MAYORGA CARRILLO</t>
  </si>
  <si>
    <t>M&amp;M SUMINISTROS CUCUTA</t>
  </si>
  <si>
    <t>TECNOPLANET</t>
  </si>
  <si>
    <t>1</t>
  </si>
  <si>
    <t>COMPUTADOR DE ESCRITORIO Procesador: Intel CORE I5 1350/13va generación Memoria RAM 16 GB DDR4, Crece hasta 32 GB  Disco solido 512 GB - Sistema operativo Windows 11 Profesional - Pantalla mayor a 23,5 Pulgadas - Tarjeta de Video Intel UHD Graphics Camara 5.0 megapixel con microfono Audio Stereo speakers, 3W x2, Audio by HARMAN - Conexión Intel Wi-Fi 6 AX201, 802.11ax 2x2 Wi-Fi + Bluetooth 5.1 - Certificaciones ENERGY STAR 8.0,EPEAT Silver Registered,ErP Lot 3 and Lot 7,GREENGUARD,RoHS / WEEE / REACH - Accesorios: teclado y mouse de la misma marca del computador.</t>
  </si>
  <si>
    <t>UN</t>
  </si>
  <si>
    <t>2</t>
  </si>
  <si>
    <t>ESCANER Tipo de Escáner:Alimentación vertical, Escáner a color dúplex de un paso, Dispositivo Fotoeléctrico:CIS (Sensor de Contacto de Imagen), Resolución Óptica:600 dpi, Resolución Máxima:1200 dpi, Profundidad del Bit de Color:30 bits interno / 24 bits externo, Profundidad de la Escala de Grises del Bit:16 bits interno / 8 bits externo, Fuente de Luz:LED RGB de 3 colores, Velocidad de Escaneo:300 dpi : B/N &amp; color ( 45 ppm/90 ipm), Capacidad:100 páginas, Tamaños de Documento:Máx. 21.6 x 609.6 cm, Voltaje de Fuente de Poder:AC 100 - 240 V, Ciclo Diario de Trabajo: Hasta 5000 páginas/día3, Conectividad Estándar: USB 3.0 de alta velocidad, módulo de red opcional (RJ-45, 10BaseT/100BaseTX).</t>
  </si>
  <si>
    <t>3</t>
  </si>
  <si>
    <t>Impresora Multifuncional de tanque de tinta con ADF -  Inhalambrica, Sistema de tanque de tinta de super alta capacidad. ADF para fácil copiado, escaneo y envío de fax, Nuevo diseño de tanque integrado en la impresora,imprime documentos de calidad profesional tan rápido como 15 ppm negro/color, Resolución máxima de copiado 300 dpi x 600 dpi (cama plana) / 300 dpi x 300 dpi (ADF), Tamaño máximo de copiado Oficio (ADF), Copiado ISO4 Negro 10,8 cpm y color 5,5 cpm (A4/carta),</t>
  </si>
  <si>
    <t>4</t>
  </si>
  <si>
    <t>Impresora multifuncional tinta continua es de trabajo Robusto y confiable Imprime escanee copie y envíe faxes con ADF imprime documentos de calidad profesional tan rapido como 24 ppm negro/color,  Impresión automatica a doble cara, Wi-Fi y Wi-Fi Direct, Con tecnología Heat-Free, Ciclo de trabajo mensual máximo de 75,000, Ethernet 10/100 Base T, Scan a Nube-SI,capacidad de papel de hasta 1580 hojas, Velocidades de impresión ISO de hasta 17 ipm para negro y 9,5 ipm para color,</t>
  </si>
  <si>
    <t>5</t>
  </si>
  <si>
    <t>Regulador De Voltaje Automático Capacidad de 2000 w reales Indicadores LEDs de encendido, voltaje bajo y voltaje alto.  8 tomas con fácil acceso frontal. Switch de rearme automático contra cortocircuito y/o sobrecarga.  Permite la conexión de la estación de cómputo sin extensiones. (CPU, monitor, audio y una impresora de inyección de tinta). - Voltaje nominal: 120 VAC - Switch reset: Contra sobre carga y corto circuito- Supresor de picos: Varistor contra picos de voltaje- Voz y datos: RJ 45 / RJ 11 con varistores - Frecuencia: 60 Hz - 8 tomas Nema 5 - 15R 4 Salidas reguladas y 4 salidas NO reguladas  Prolonga la vida útil de sus equipos. Material resistente a golpes y altas temperaturas.  Orificios para la instalación a la pared. Evita que pasen los picos de voltaje al equipo.  Certificación RETIE.</t>
  </si>
  <si>
    <t>6</t>
  </si>
  <si>
    <t>Mouse optico Convencional alámbrico, 1000 DPI, sensor óptico, ajustable a ambas manos, 3 botones (izquierda, derecha y central con desplazamiento), cable 1.5 mts, Peso 85g, Dimensiones 60 x 105 x 37 mm, Compatible Windows 7, 8, 8.1, 10 o superior / Mac OS X 10.7.4 o superior. Garantía 1 año.</t>
  </si>
  <si>
    <t>7</t>
  </si>
  <si>
    <t>Teclado alámbrico, clásico y compacto, teclas de alta durabilidad gracias a su impresión laser, en silencio y toque receptivo ideal para trabajo pesado, teclassuaves y de bajo perfil, cuenta con agujeros de drenaje que lo hacen resistente a salpicaduras de líquidos, color negro, indicadores de mayúscula y teclado numérico. Ajuste de altura, Idioma Español. Compatible Windows 7, 8, 8.1, 10 o superior / Mac OS X 10.8 o superior. Largo cable 1.4mts. Garantía 1 año.</t>
  </si>
  <si>
    <t>8</t>
  </si>
  <si>
    <t>Licencia Antivirus empresarial, KASPERKY SMALL OFFICE SECURITY 8/ 10 Dispositivos/ 10 Moviles/ 1 Server/ 1 Año/ Base</t>
  </si>
  <si>
    <t>9</t>
  </si>
  <si>
    <t>Licencia de paquete Microsoft Office Empresarial OFFICE LTSC STANDARD 2021 LIC SAL MVL (aplicaciones wod, Excel,Powerpoint Outlook Publisher y Onenote. Licencia Microsoft Volume, perpetua y transferible de hardware.</t>
  </si>
  <si>
    <t>10</t>
  </si>
  <si>
    <t>Kits de tinta epson originales T544 por 4 tintas negra, cyan, magenta, yellow</t>
  </si>
  <si>
    <t>11</t>
  </si>
  <si>
    <t>Kits de tinta epson originales T524 por 4 tintas negra, cyan, magenta, yellow</t>
  </si>
  <si>
    <t>12</t>
  </si>
  <si>
    <t>Disco duro Externo Pro de 2 teras, supera la durabilidad e impermeabilidad IP68, contra golpe  a prueba contra impactos de grado militar con Protección de triple capa.</t>
  </si>
  <si>
    <t>ITEM</t>
  </si>
  <si>
    <t>DESCRIPCION</t>
  </si>
  <si>
    <t>UNIDAD</t>
  </si>
  <si>
    <t>CANT</t>
  </si>
  <si>
    <t>PRECIO DE REFERENCIA UNITARIO</t>
  </si>
  <si>
    <t>EVALUACIÓN</t>
  </si>
  <si>
    <t>VALOR UNITARIO</t>
  </si>
  <si>
    <t>VALOR TOTAL</t>
  </si>
  <si>
    <t>DIFERENCIA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</si>
</sst>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* #,##0_-;\-* #,##0_-;_-* &quot;-&quot;??_-;_-@_-"/>
    <numFmt numFmtId="166" formatCode="_-&quot;$&quot;\ * #,##0_-;\-&quot;$&quot;\ * #,##0_-;_-&quot;$&quot;\ * &quot;-&quot;??_-;_-@_-"/>
  </numFmts>
  <fonts count="7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3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5" fillId="6" borderId="0" applyNumberFormat="0" applyFont="0" applyBorder="0" applyAlignment="0" applyProtection="0"/>
    <xf numFmtId="0" fontId="5" fillId="7" borderId="0" applyNumberFormat="0" applyFont="0" applyBorder="0" applyProtection="0">
      <alignment horizontal="right"/>
    </xf>
    <xf numFmtId="0" fontId="2" fillId="7" borderId="0" applyNumberFormat="0" applyBorder="0" applyProtection="0">
      <alignment horizontal="right"/>
    </xf>
    <xf numFmtId="0" fontId="5" fillId="8" borderId="0" applyNumberFormat="0" applyFont="0" applyBorder="0" applyProtection="0">
      <alignment horizontal="right"/>
    </xf>
    <xf numFmtId="0" fontId="5" fillId="9" borderId="0" applyNumberFormat="0" applyFont="0" applyBorder="0" applyProtection="0">
      <alignment horizontal="right"/>
    </xf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/>
    <xf numFmtId="1" fontId="2" fillId="3" borderId="1" xfId="0" applyNumberFormat="1" applyFont="1" applyFill="1" applyBorder="1" applyAlignment="1">
      <alignment wrapText="1"/>
    </xf>
    <xf numFmtId="1" fontId="2" fillId="3" borderId="1" xfId="0" applyNumberFormat="1" applyFont="1" applyFill="1" applyBorder="1" applyAlignment="1">
      <alignment horizontal="center" wrapText="1"/>
    </xf>
    <xf numFmtId="1" fontId="2" fillId="11" borderId="1" xfId="0" applyNumberFormat="1" applyFont="1" applyFill="1" applyBorder="1" applyAlignment="1">
      <alignment horizontal="center" wrapText="1"/>
    </xf>
    <xf numFmtId="1" fontId="2" fillId="12" borderId="1" xfId="0" applyNumberFormat="1" applyFont="1" applyFill="1" applyBorder="1" applyAlignment="1">
      <alignment horizontal="center" wrapText="1"/>
    </xf>
    <xf numFmtId="1" fontId="2" fillId="13" borderId="1" xfId="0" applyNumberFormat="1" applyFont="1" applyFill="1" applyBorder="1" applyAlignment="1">
      <alignment horizontal="center" wrapText="1"/>
    </xf>
    <xf numFmtId="1" fontId="2" fillId="14" borderId="1" xfId="0" applyNumberFormat="1" applyFont="1" applyFill="1" applyBorder="1" applyAlignment="1">
      <alignment horizontal="center" wrapText="1"/>
    </xf>
    <xf numFmtId="49" fontId="3" fillId="0" borderId="1" xfId="13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65" fontId="0" fillId="0" borderId="1" xfId="31" applyNumberFormat="1" applyFont="1" applyBorder="1" applyAlignment="1"/>
    <xf numFmtId="166" fontId="0" fillId="0" borderId="1" xfId="32" applyNumberFormat="1" applyFont="1" applyBorder="1" applyAlignment="1"/>
    <xf numFmtId="43" fontId="6" fillId="0" borderId="1" xfId="31" applyFont="1" applyBorder="1" applyAlignment="1">
      <alignment horizontal="center"/>
    </xf>
    <xf numFmtId="166" fontId="0" fillId="0" borderId="1" xfId="32" applyNumberFormat="1" applyFont="1" applyFill="1" applyBorder="1" applyAlignment="1"/>
    <xf numFmtId="43" fontId="6" fillId="10" borderId="1" xfId="31" applyFont="1" applyFill="1" applyBorder="1" applyAlignment="1">
      <alignment horizontal="center"/>
    </xf>
    <xf numFmtId="0" fontId="0" fillId="0" borderId="0" xfId="0"/>
    <xf numFmtId="165" fontId="0" fillId="0" borderId="0" xfId="0" applyNumberFormat="1"/>
    <xf numFmtId="165" fontId="2" fillId="0" borderId="0" xfId="0" applyNumberFormat="1" applyFont="1"/>
    <xf numFmtId="166" fontId="2" fillId="0" borderId="0" xfId="0" applyNumberFormat="1" applyFont="1"/>
    <xf numFmtId="0" fontId="0" fillId="0" borderId="0" xfId="0"/>
    <xf numFmtId="1" fontId="2" fillId="11" borderId="1" xfId="0" applyNumberFormat="1" applyFont="1" applyFill="1" applyBorder="1" applyAlignment="1">
      <alignment horizontal="center"/>
    </xf>
    <xf numFmtId="1" fontId="2" fillId="12" borderId="2" xfId="0" applyNumberFormat="1" applyFont="1" applyFill="1" applyBorder="1" applyAlignment="1">
      <alignment horizontal="center"/>
    </xf>
    <xf numFmtId="1" fontId="2" fillId="12" borderId="3" xfId="0" applyNumberFormat="1" applyFont="1" applyFill="1" applyBorder="1" applyAlignment="1">
      <alignment horizontal="center"/>
    </xf>
    <xf numFmtId="1" fontId="2" fillId="12" borderId="4" xfId="0" applyNumberFormat="1" applyFont="1" applyFill="1" applyBorder="1" applyAlignment="1">
      <alignment horizontal="center"/>
    </xf>
    <xf numFmtId="1" fontId="2" fillId="13" borderId="1" xfId="0" applyNumberFormat="1" applyFont="1" applyFill="1" applyBorder="1" applyAlignment="1">
      <alignment horizontal="center"/>
    </xf>
    <xf numFmtId="1" fontId="2" fillId="14" borderId="1" xfId="0" applyNumberFormat="1" applyFont="1" applyFill="1" applyBorder="1" applyAlignment="1">
      <alignment horizontal="center"/>
    </xf>
  </cellXfs>
  <cellStyles count="33">
    <cellStyle name="AnalysisIndexDark" xfId="27" xr:uid="{00000000-0005-0000-0000-00001B000000}"/>
    <cellStyle name="AnalysisIndexDarkBold" xfId="28" xr:uid="{00000000-0005-0000-0000-00001C000000}"/>
    <cellStyle name="AnalysisIndexLight" xfId="29" xr:uid="{00000000-0005-0000-0000-00001D000000}"/>
    <cellStyle name="AnalysisIndexWhite" xfId="30" xr:uid="{00000000-0005-0000-0000-00001E000000}"/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IsSelectedStyle" xfId="26" xr:uid="{00000000-0005-0000-0000-00001A000000}"/>
    <cellStyle name="MainTitle" xfId="6" xr:uid="{00000000-0005-0000-0000-000006000000}"/>
    <cellStyle name="Millares" xfId="31" builtinId="3"/>
    <cellStyle name="Moneda" xfId="32" builtinId="4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21"/>
  <sheetViews>
    <sheetView tabSelected="1" zoomScale="80" zoomScaleNormal="80" workbookViewId="0">
      <selection activeCell="G4" sqref="G4 E4"/>
    </sheetView>
  </sheetViews>
  <sheetFormatPr baseColWidth="10" defaultColWidth="8.88671875" defaultRowHeight="13.2" x14ac:dyDescent="0.25"/>
  <cols>
    <col min="1" max="1" width="5.21875" customWidth="1"/>
    <col min="2" max="2" width="6" customWidth="1"/>
    <col min="3" max="3" width="68.77734375" customWidth="1"/>
    <col min="4" max="4" width="9" customWidth="1"/>
    <col min="5" max="5" width="6" customWidth="1"/>
    <col min="6" max="6" width="12.77734375" customWidth="1"/>
    <col min="7" max="7" width="12" customWidth="1"/>
    <col min="8" max="9" width="14.44140625" customWidth="1"/>
    <col min="10" max="10" width="12.88671875" customWidth="1"/>
    <col min="11" max="11" width="14.88671875" customWidth="1"/>
    <col min="12" max="12" width="14.88671875" style="17" hidden="1" customWidth="1"/>
    <col min="13" max="13" width="15.33203125" customWidth="1"/>
    <col min="14" max="14" width="13.77734375" customWidth="1"/>
    <col min="15" max="15" width="15.109375" customWidth="1"/>
    <col min="16" max="16" width="14.88671875" customWidth="1"/>
    <col min="17" max="17" width="15" customWidth="1"/>
    <col min="18" max="19" width="13.6640625" customWidth="1"/>
  </cols>
  <sheetData>
    <row r="1" spans="2:19" s="1" customFormat="1" x14ac:dyDescent="0.25">
      <c r="L1" s="17"/>
    </row>
    <row r="2" spans="2:19" ht="16.2" customHeight="1" x14ac:dyDescent="0.25">
      <c r="B2" s="21"/>
      <c r="C2" s="21"/>
      <c r="D2" s="21"/>
      <c r="E2" s="21"/>
      <c r="G2" s="23" t="s">
        <v>0</v>
      </c>
      <c r="H2" s="24"/>
      <c r="I2" s="25"/>
      <c r="J2" s="22" t="s">
        <v>1</v>
      </c>
      <c r="K2" s="22"/>
      <c r="L2" s="22"/>
      <c r="M2" s="22"/>
      <c r="N2" s="26" t="s">
        <v>2</v>
      </c>
      <c r="O2" s="26"/>
      <c r="P2" s="26"/>
      <c r="Q2" s="27" t="s">
        <v>3</v>
      </c>
      <c r="R2" s="27"/>
      <c r="S2" s="27"/>
    </row>
    <row r="3" spans="2:19" ht="46.2" customHeight="1" x14ac:dyDescent="0.25">
      <c r="B3" s="2" t="s">
        <v>29</v>
      </c>
      <c r="C3" s="2" t="s">
        <v>30</v>
      </c>
      <c r="D3" s="3" t="s">
        <v>31</v>
      </c>
      <c r="E3" s="3" t="s">
        <v>32</v>
      </c>
      <c r="F3" s="3" t="s">
        <v>33</v>
      </c>
      <c r="G3" s="5" t="s">
        <v>35</v>
      </c>
      <c r="H3" s="5" t="s">
        <v>36</v>
      </c>
      <c r="I3" s="5" t="s">
        <v>34</v>
      </c>
      <c r="J3" s="4" t="s">
        <v>35</v>
      </c>
      <c r="K3" s="4" t="s">
        <v>36</v>
      </c>
      <c r="L3" s="4" t="s">
        <v>37</v>
      </c>
      <c r="M3" s="4" t="s">
        <v>34</v>
      </c>
      <c r="N3" s="6" t="s">
        <v>35</v>
      </c>
      <c r="O3" s="6" t="s">
        <v>36</v>
      </c>
      <c r="P3" s="6" t="s">
        <v>34</v>
      </c>
      <c r="Q3" s="7" t="s">
        <v>35</v>
      </c>
      <c r="R3" s="7" t="s">
        <v>36</v>
      </c>
      <c r="S3" s="7" t="s">
        <v>34</v>
      </c>
    </row>
    <row r="4" spans="2:19" ht="121.8" customHeight="1" x14ac:dyDescent="0.3">
      <c r="B4" s="8" t="s">
        <v>4</v>
      </c>
      <c r="C4" s="9" t="s">
        <v>5</v>
      </c>
      <c r="D4" s="10" t="s">
        <v>6</v>
      </c>
      <c r="E4" s="11">
        <v>1</v>
      </c>
      <c r="F4" s="12">
        <v>6105017</v>
      </c>
      <c r="G4" s="13">
        <v>5981680</v>
      </c>
      <c r="H4" s="13">
        <f>ROUND(G4*E4,0)</f>
        <v>5981680</v>
      </c>
      <c r="I4" s="14" t="str">
        <f>+IF(G4&gt;F4,"NO CUMPLE","CUMPLE")</f>
        <v>CUMPLE</v>
      </c>
      <c r="J4" s="15">
        <v>5462100</v>
      </c>
      <c r="K4" s="13">
        <f>ROUND(J4*$E$4,0)</f>
        <v>5462100</v>
      </c>
      <c r="L4" s="13">
        <f>F4-J4</f>
        <v>642917</v>
      </c>
      <c r="M4" s="14" t="str">
        <f>+IF(J4&gt;F4,"NO CUMPLE","CUMPLE")</f>
        <v>CUMPLE</v>
      </c>
      <c r="N4" s="13">
        <v>6000000</v>
      </c>
      <c r="O4" s="13">
        <f>ROUND(N4*$E$4,0)</f>
        <v>6000000</v>
      </c>
      <c r="P4" s="14" t="str">
        <f>+IF(N4&gt;F4,"NO CUMPLE","CUMPLE")</f>
        <v>CUMPLE</v>
      </c>
      <c r="Q4" s="15">
        <v>5508000</v>
      </c>
      <c r="R4" s="13">
        <f>ROUND(Q4*$E$4,0)</f>
        <v>5508000</v>
      </c>
      <c r="S4" s="14" t="str">
        <f>+IF(Q4&gt;F4,"NO CUMPLE","CUMPLE")</f>
        <v>CUMPLE</v>
      </c>
    </row>
    <row r="5" spans="2:19" ht="125.4" customHeight="1" x14ac:dyDescent="0.3">
      <c r="B5" s="8" t="s">
        <v>7</v>
      </c>
      <c r="C5" s="9" t="s">
        <v>8</v>
      </c>
      <c r="D5" s="10" t="s">
        <v>6</v>
      </c>
      <c r="E5" s="11">
        <v>1</v>
      </c>
      <c r="F5" s="12">
        <v>6139444</v>
      </c>
      <c r="G5" s="13">
        <v>6065000</v>
      </c>
      <c r="H5" s="13">
        <f t="shared" ref="H5:H15" si="0">ROUND(G5*E5,0)</f>
        <v>6065000</v>
      </c>
      <c r="I5" s="14" t="str">
        <f t="shared" ref="I5:I15" si="1">+IF(G5&gt;F5,"NO CUMPLE","CUMPLE")</f>
        <v>CUMPLE</v>
      </c>
      <c r="J5" s="15">
        <v>5483520</v>
      </c>
      <c r="K5" s="13">
        <f t="shared" ref="K5:K15" si="2">ROUND(J5*$E$4,0)</f>
        <v>5483520</v>
      </c>
      <c r="L5" s="13">
        <f t="shared" ref="L5:L15" si="3">F5-J5</f>
        <v>655924</v>
      </c>
      <c r="M5" s="14" t="str">
        <f t="shared" ref="M5:M15" si="4">+IF(J5&gt;F5,"NO CUMPLE","CUMPLE")</f>
        <v>CUMPLE</v>
      </c>
      <c r="N5" s="13">
        <v>5950000</v>
      </c>
      <c r="O5" s="13">
        <f t="shared" ref="O5:O15" si="5">ROUND(N5*$E$4,0)</f>
        <v>5950000</v>
      </c>
      <c r="P5" s="14" t="str">
        <f>+IF(N5&gt;F5,"NO CUMPLE","CUMPLE")</f>
        <v>CUMPLE</v>
      </c>
      <c r="Q5" s="15">
        <v>3240000</v>
      </c>
      <c r="R5" s="13">
        <f t="shared" ref="R5:R15" si="6">ROUND(Q5*$E$4,0)</f>
        <v>3240000</v>
      </c>
      <c r="S5" s="14" t="str">
        <f t="shared" ref="S5:S15" si="7">+IF(Q5&gt;F5,"NO CUMPLE","CUMPLE")</f>
        <v>CUMPLE</v>
      </c>
    </row>
    <row r="6" spans="2:19" ht="90.6" customHeight="1" x14ac:dyDescent="0.3">
      <c r="B6" s="8" t="s">
        <v>9</v>
      </c>
      <c r="C6" s="9" t="s">
        <v>10</v>
      </c>
      <c r="D6" s="10" t="s">
        <v>6</v>
      </c>
      <c r="E6" s="11">
        <v>1</v>
      </c>
      <c r="F6" s="12">
        <v>2522204</v>
      </c>
      <c r="G6" s="13">
        <v>2400000</v>
      </c>
      <c r="H6" s="13">
        <f t="shared" si="0"/>
        <v>2400000</v>
      </c>
      <c r="I6" s="14" t="str">
        <f t="shared" si="1"/>
        <v>CUMPLE</v>
      </c>
      <c r="J6" s="15">
        <v>2251480</v>
      </c>
      <c r="K6" s="13">
        <f t="shared" si="2"/>
        <v>2251480</v>
      </c>
      <c r="L6" s="13">
        <f t="shared" si="3"/>
        <v>270724</v>
      </c>
      <c r="M6" s="14" t="str">
        <f t="shared" si="4"/>
        <v>CUMPLE</v>
      </c>
      <c r="N6" s="15">
        <v>2200000</v>
      </c>
      <c r="O6" s="13">
        <f t="shared" si="5"/>
        <v>2200000</v>
      </c>
      <c r="P6" s="14" t="str">
        <f t="shared" ref="P6:P15" si="8">+IF(N6&gt;F6,"NO CUMPLE","CUMPLE")</f>
        <v>CUMPLE</v>
      </c>
      <c r="Q6" s="15">
        <v>1485000</v>
      </c>
      <c r="R6" s="13">
        <f t="shared" si="6"/>
        <v>1485000</v>
      </c>
      <c r="S6" s="14" t="str">
        <f t="shared" si="7"/>
        <v>CUMPLE</v>
      </c>
    </row>
    <row r="7" spans="2:19" ht="94.2" customHeight="1" x14ac:dyDescent="0.3">
      <c r="B7" s="8" t="s">
        <v>11</v>
      </c>
      <c r="C7" s="9" t="s">
        <v>12</v>
      </c>
      <c r="D7" s="10" t="s">
        <v>6</v>
      </c>
      <c r="E7" s="11">
        <v>1</v>
      </c>
      <c r="F7" s="12">
        <v>4170263</v>
      </c>
      <c r="G7" s="13">
        <v>3900000</v>
      </c>
      <c r="H7" s="13">
        <f t="shared" si="0"/>
        <v>3900000</v>
      </c>
      <c r="I7" s="14" t="str">
        <f t="shared" si="1"/>
        <v>CUMPLE</v>
      </c>
      <c r="J7" s="15">
        <v>3724700</v>
      </c>
      <c r="K7" s="13">
        <f t="shared" si="2"/>
        <v>3724700</v>
      </c>
      <c r="L7" s="13">
        <f t="shared" si="3"/>
        <v>445563</v>
      </c>
      <c r="M7" s="14" t="str">
        <f t="shared" si="4"/>
        <v>CUMPLE</v>
      </c>
      <c r="N7" s="15">
        <v>3900000</v>
      </c>
      <c r="O7" s="13">
        <f t="shared" si="5"/>
        <v>3900000</v>
      </c>
      <c r="P7" s="14" t="str">
        <f t="shared" si="8"/>
        <v>CUMPLE</v>
      </c>
      <c r="Q7" s="15">
        <v>3510000</v>
      </c>
      <c r="R7" s="13">
        <f t="shared" si="6"/>
        <v>3510000</v>
      </c>
      <c r="S7" s="14" t="str">
        <f t="shared" si="7"/>
        <v>CUMPLE</v>
      </c>
    </row>
    <row r="8" spans="2:19" ht="148.80000000000001" customHeight="1" x14ac:dyDescent="0.3">
      <c r="B8" s="8" t="s">
        <v>13</v>
      </c>
      <c r="C8" s="9" t="s">
        <v>14</v>
      </c>
      <c r="D8" s="10" t="s">
        <v>6</v>
      </c>
      <c r="E8" s="11">
        <v>1</v>
      </c>
      <c r="F8" s="12">
        <v>373642</v>
      </c>
      <c r="G8" s="13">
        <v>370000</v>
      </c>
      <c r="H8" s="13">
        <f t="shared" si="0"/>
        <v>370000</v>
      </c>
      <c r="I8" s="14" t="str">
        <f t="shared" si="1"/>
        <v>CUMPLE</v>
      </c>
      <c r="J8" s="15">
        <v>329630</v>
      </c>
      <c r="K8" s="13">
        <f t="shared" si="2"/>
        <v>329630</v>
      </c>
      <c r="L8" s="13">
        <f t="shared" si="3"/>
        <v>44012</v>
      </c>
      <c r="M8" s="14" t="str">
        <f t="shared" si="4"/>
        <v>CUMPLE</v>
      </c>
      <c r="N8" s="15">
        <v>300000</v>
      </c>
      <c r="O8" s="13">
        <f t="shared" si="5"/>
        <v>300000</v>
      </c>
      <c r="P8" s="14" t="str">
        <f t="shared" si="8"/>
        <v>CUMPLE</v>
      </c>
      <c r="Q8" s="15">
        <v>216000</v>
      </c>
      <c r="R8" s="13">
        <f t="shared" si="6"/>
        <v>216000</v>
      </c>
      <c r="S8" s="14" t="str">
        <f t="shared" si="7"/>
        <v>CUMPLE</v>
      </c>
    </row>
    <row r="9" spans="2:19" ht="74.400000000000006" customHeight="1" x14ac:dyDescent="0.3">
      <c r="B9" s="8" t="s">
        <v>15</v>
      </c>
      <c r="C9" s="9" t="s">
        <v>16</v>
      </c>
      <c r="D9" s="10" t="s">
        <v>6</v>
      </c>
      <c r="E9" s="11">
        <v>1</v>
      </c>
      <c r="F9" s="12">
        <v>27800</v>
      </c>
      <c r="G9" s="13">
        <v>27800</v>
      </c>
      <c r="H9" s="13">
        <f t="shared" si="0"/>
        <v>27800</v>
      </c>
      <c r="I9" s="14" t="str">
        <f t="shared" si="1"/>
        <v>CUMPLE</v>
      </c>
      <c r="J9" s="15">
        <v>22253</v>
      </c>
      <c r="K9" s="13">
        <f t="shared" si="2"/>
        <v>22253</v>
      </c>
      <c r="L9" s="13">
        <f t="shared" si="3"/>
        <v>5547</v>
      </c>
      <c r="M9" s="14" t="str">
        <f t="shared" si="4"/>
        <v>CUMPLE</v>
      </c>
      <c r="N9" s="15">
        <v>18000</v>
      </c>
      <c r="O9" s="13">
        <f t="shared" si="5"/>
        <v>18000</v>
      </c>
      <c r="P9" s="14" t="str">
        <f t="shared" si="8"/>
        <v>CUMPLE</v>
      </c>
      <c r="Q9" s="15">
        <v>24300</v>
      </c>
      <c r="R9" s="13">
        <f t="shared" si="6"/>
        <v>24300</v>
      </c>
      <c r="S9" s="14" t="str">
        <f t="shared" si="7"/>
        <v>CUMPLE</v>
      </c>
    </row>
    <row r="10" spans="2:19" ht="87" customHeight="1" x14ac:dyDescent="0.3">
      <c r="B10" s="8" t="s">
        <v>17</v>
      </c>
      <c r="C10" s="9" t="s">
        <v>18</v>
      </c>
      <c r="D10" s="10" t="s">
        <v>6</v>
      </c>
      <c r="E10" s="11">
        <v>1</v>
      </c>
      <c r="F10" s="12">
        <v>48964</v>
      </c>
      <c r="G10" s="13">
        <v>48900</v>
      </c>
      <c r="H10" s="13">
        <f t="shared" si="0"/>
        <v>48900</v>
      </c>
      <c r="I10" s="14" t="str">
        <f t="shared" si="1"/>
        <v>CUMPLE</v>
      </c>
      <c r="J10" s="15">
        <v>39270</v>
      </c>
      <c r="K10" s="13">
        <f t="shared" si="2"/>
        <v>39270</v>
      </c>
      <c r="L10" s="13">
        <f t="shared" si="3"/>
        <v>9694</v>
      </c>
      <c r="M10" s="14" t="str">
        <f t="shared" si="4"/>
        <v>CUMPLE</v>
      </c>
      <c r="N10" s="15">
        <v>36000</v>
      </c>
      <c r="O10" s="13">
        <f t="shared" si="5"/>
        <v>36000</v>
      </c>
      <c r="P10" s="14" t="str">
        <f t="shared" si="8"/>
        <v>CUMPLE</v>
      </c>
      <c r="Q10" s="15">
        <v>44550</v>
      </c>
      <c r="R10" s="13">
        <f t="shared" si="6"/>
        <v>44550</v>
      </c>
      <c r="S10" s="14" t="str">
        <f t="shared" si="7"/>
        <v>CUMPLE</v>
      </c>
    </row>
    <row r="11" spans="2:19" ht="37.200000000000003" customHeight="1" x14ac:dyDescent="0.3">
      <c r="B11" s="8" t="s">
        <v>19</v>
      </c>
      <c r="C11" s="9" t="s">
        <v>20</v>
      </c>
      <c r="D11" s="10" t="s">
        <v>6</v>
      </c>
      <c r="E11" s="11">
        <v>1</v>
      </c>
      <c r="F11" s="12">
        <v>1564700</v>
      </c>
      <c r="G11" s="13">
        <v>1500000</v>
      </c>
      <c r="H11" s="13">
        <f t="shared" si="0"/>
        <v>1500000</v>
      </c>
      <c r="I11" s="14" t="str">
        <f t="shared" si="1"/>
        <v>CUMPLE</v>
      </c>
      <c r="J11" s="15">
        <v>1392300</v>
      </c>
      <c r="K11" s="13">
        <f t="shared" si="2"/>
        <v>1392300</v>
      </c>
      <c r="L11" s="13">
        <f t="shared" si="3"/>
        <v>172400</v>
      </c>
      <c r="M11" s="14" t="str">
        <f t="shared" si="4"/>
        <v>CUMPLE</v>
      </c>
      <c r="N11" s="15">
        <v>1500000</v>
      </c>
      <c r="O11" s="13">
        <f t="shared" si="5"/>
        <v>1500000</v>
      </c>
      <c r="P11" s="14" t="str">
        <f t="shared" si="8"/>
        <v>CUMPLE</v>
      </c>
      <c r="Q11" s="15">
        <v>607500</v>
      </c>
      <c r="R11" s="13">
        <f t="shared" si="6"/>
        <v>607500</v>
      </c>
      <c r="S11" s="14" t="str">
        <f t="shared" si="7"/>
        <v>CUMPLE</v>
      </c>
    </row>
    <row r="12" spans="2:19" ht="52.2" customHeight="1" x14ac:dyDescent="0.3">
      <c r="B12" s="8" t="s">
        <v>21</v>
      </c>
      <c r="C12" s="9" t="s">
        <v>22</v>
      </c>
      <c r="D12" s="10" t="s">
        <v>6</v>
      </c>
      <c r="E12" s="11">
        <v>1</v>
      </c>
      <c r="F12" s="12">
        <v>536629</v>
      </c>
      <c r="G12" s="13">
        <v>536620</v>
      </c>
      <c r="H12" s="13">
        <f t="shared" si="0"/>
        <v>536620</v>
      </c>
      <c r="I12" s="14" t="str">
        <f t="shared" si="1"/>
        <v>CUMPLE</v>
      </c>
      <c r="J12" s="15">
        <v>476000</v>
      </c>
      <c r="K12" s="13">
        <f t="shared" si="2"/>
        <v>476000</v>
      </c>
      <c r="L12" s="13">
        <f t="shared" si="3"/>
        <v>60629</v>
      </c>
      <c r="M12" s="14" t="str">
        <f t="shared" si="4"/>
        <v>CUMPLE</v>
      </c>
      <c r="N12" s="15">
        <v>530000</v>
      </c>
      <c r="O12" s="13">
        <f t="shared" si="5"/>
        <v>530000</v>
      </c>
      <c r="P12" s="14" t="str">
        <f t="shared" si="8"/>
        <v>CUMPLE</v>
      </c>
      <c r="Q12" s="15">
        <v>337500</v>
      </c>
      <c r="R12" s="13">
        <f t="shared" si="6"/>
        <v>337500</v>
      </c>
      <c r="S12" s="14" t="str">
        <f t="shared" si="7"/>
        <v>CUMPLE</v>
      </c>
    </row>
    <row r="13" spans="2:19" ht="30" customHeight="1" x14ac:dyDescent="0.3">
      <c r="B13" s="8" t="s">
        <v>23</v>
      </c>
      <c r="C13" s="9" t="s">
        <v>24</v>
      </c>
      <c r="D13" s="10" t="s">
        <v>6</v>
      </c>
      <c r="E13" s="11">
        <v>1</v>
      </c>
      <c r="F13" s="12">
        <v>188996</v>
      </c>
      <c r="G13" s="13">
        <v>180000</v>
      </c>
      <c r="H13" s="13">
        <f t="shared" si="0"/>
        <v>180000</v>
      </c>
      <c r="I13" s="14" t="str">
        <f t="shared" si="1"/>
        <v>CUMPLE</v>
      </c>
      <c r="J13" s="15">
        <v>151368</v>
      </c>
      <c r="K13" s="13">
        <f t="shared" si="2"/>
        <v>151368</v>
      </c>
      <c r="L13" s="13">
        <f t="shared" si="3"/>
        <v>37628</v>
      </c>
      <c r="M13" s="14" t="str">
        <f t="shared" si="4"/>
        <v>CUMPLE</v>
      </c>
      <c r="N13" s="13">
        <v>180000</v>
      </c>
      <c r="O13" s="13">
        <f t="shared" si="5"/>
        <v>180000</v>
      </c>
      <c r="P13" s="14" t="str">
        <f t="shared" si="8"/>
        <v>CUMPLE</v>
      </c>
      <c r="Q13" s="15">
        <v>172800</v>
      </c>
      <c r="R13" s="13">
        <f t="shared" si="6"/>
        <v>172800</v>
      </c>
      <c r="S13" s="14" t="str">
        <f t="shared" si="7"/>
        <v>CUMPLE</v>
      </c>
    </row>
    <row r="14" spans="2:19" ht="24" customHeight="1" x14ac:dyDescent="0.3">
      <c r="B14" s="8" t="s">
        <v>25</v>
      </c>
      <c r="C14" s="9" t="s">
        <v>26</v>
      </c>
      <c r="D14" s="10" t="s">
        <v>6</v>
      </c>
      <c r="E14" s="11">
        <v>1</v>
      </c>
      <c r="F14" s="12">
        <v>549740</v>
      </c>
      <c r="G14" s="13">
        <v>540000</v>
      </c>
      <c r="H14" s="13">
        <f t="shared" si="0"/>
        <v>540000</v>
      </c>
      <c r="I14" s="14" t="str">
        <f t="shared" si="1"/>
        <v>CUMPLE</v>
      </c>
      <c r="J14" s="15">
        <v>439943</v>
      </c>
      <c r="K14" s="13">
        <f t="shared" si="2"/>
        <v>439943</v>
      </c>
      <c r="L14" s="13">
        <f t="shared" si="3"/>
        <v>109797</v>
      </c>
      <c r="M14" s="14" t="str">
        <f t="shared" si="4"/>
        <v>CUMPLE</v>
      </c>
      <c r="N14" s="13">
        <v>540000</v>
      </c>
      <c r="O14" s="13">
        <f t="shared" si="5"/>
        <v>540000</v>
      </c>
      <c r="P14" s="14" t="str">
        <f t="shared" si="8"/>
        <v>CUMPLE</v>
      </c>
      <c r="Q14" s="15">
        <v>749250</v>
      </c>
      <c r="R14" s="13">
        <f t="shared" si="6"/>
        <v>749250</v>
      </c>
      <c r="S14" s="16" t="str">
        <f t="shared" si="7"/>
        <v>NO CUMPLE</v>
      </c>
    </row>
    <row r="15" spans="2:19" ht="42.6" customHeight="1" x14ac:dyDescent="0.3">
      <c r="B15" s="8" t="s">
        <v>27</v>
      </c>
      <c r="C15" s="9" t="s">
        <v>28</v>
      </c>
      <c r="D15" s="10" t="s">
        <v>6</v>
      </c>
      <c r="E15" s="11">
        <v>1</v>
      </c>
      <c r="F15" s="12">
        <v>352652</v>
      </c>
      <c r="G15" s="13">
        <v>350000</v>
      </c>
      <c r="H15" s="13">
        <f t="shared" si="0"/>
        <v>350000</v>
      </c>
      <c r="I15" s="14" t="str">
        <f t="shared" si="1"/>
        <v>CUMPLE</v>
      </c>
      <c r="J15" s="15">
        <v>282149</v>
      </c>
      <c r="K15" s="13">
        <f t="shared" si="2"/>
        <v>282149</v>
      </c>
      <c r="L15" s="13">
        <f t="shared" si="3"/>
        <v>70503</v>
      </c>
      <c r="M15" s="14" t="str">
        <f t="shared" si="4"/>
        <v>CUMPLE</v>
      </c>
      <c r="N15" s="13">
        <v>350000</v>
      </c>
      <c r="O15" s="13">
        <f t="shared" si="5"/>
        <v>350000</v>
      </c>
      <c r="P15" s="14" t="str">
        <f t="shared" si="8"/>
        <v>CUMPLE</v>
      </c>
      <c r="Q15" s="15">
        <v>459000</v>
      </c>
      <c r="R15" s="13">
        <f t="shared" si="6"/>
        <v>459000</v>
      </c>
      <c r="S15" s="16" t="str">
        <f t="shared" si="7"/>
        <v>NO CUMPLE</v>
      </c>
    </row>
    <row r="16" spans="2:19" x14ac:dyDescent="0.25">
      <c r="F16" s="19">
        <f>SUM(F4:F15)</f>
        <v>22580051</v>
      </c>
      <c r="H16" s="20">
        <f>SUM(H4:H15)</f>
        <v>21900000</v>
      </c>
      <c r="K16" s="20">
        <f>SUM(K4:K15)</f>
        <v>20054713</v>
      </c>
      <c r="L16" s="20"/>
      <c r="O16" s="20">
        <f>SUM(O4:O15)</f>
        <v>21504000</v>
      </c>
      <c r="R16" s="20">
        <f>SUM(R4:R15)</f>
        <v>16353900</v>
      </c>
    </row>
    <row r="21" spans="7:7" x14ac:dyDescent="0.25">
      <c r="G21" s="18"/>
    </row>
  </sheetData>
  <sheetProtection algorithmName="SHA-512" hashValue="wqbu8xMgNDzPEOWk2wk4/IcXHX33nrAO/H20+02xla0sXCi2TYZ1b+OOj5UOsPmfrCb+a8cddhs88RCy15ddpA==" saltValue="3OQEPPOKHdimJTvEY1b4Hw==" spinCount="100000" sheet="1" objects="1" scenarios="1"/>
  <mergeCells count="5">
    <mergeCell ref="B2:E2"/>
    <mergeCell ref="J2:M2"/>
    <mergeCell ref="G2:I2"/>
    <mergeCell ref="N2:P2"/>
    <mergeCell ref="Q2:S2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Análisis comparativo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YOLEIMA CARDENAS MENDOZA</dc:creator>
  <cp:keywords/>
  <dc:description/>
  <cp:lastModifiedBy>YOLEIMA CARDENAS MENDOZA</cp:lastModifiedBy>
  <dcterms:created xsi:type="dcterms:W3CDTF">2024-07-05T18:23:15Z</dcterms:created>
  <dcterms:modified xsi:type="dcterms:W3CDTF">2024-07-05T21:46:34Z</dcterms:modified>
  <cp:category/>
  <cp:contentStatus/>
</cp:coreProperties>
</file>