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80202440\Desktop\CAMILO\TRANSPORTES VARIOS\CHEVROLET\contrato chevrolet 2024\pagos\junio\"/>
    </mc:Choice>
  </mc:AlternateContent>
  <xr:revisionPtr revIDLastSave="0" documentId="8_{2EAE13E2-2AA2-4B86-BF65-0919735D52AA}" xr6:coauthVersionLast="47" xr6:coauthVersionMax="47" xr10:uidLastSave="{00000000-0000-0000-0000-000000000000}"/>
  <bookViews>
    <workbookView xWindow="-120" yWindow="-120" windowWidth="29040" windowHeight="15720" xr2:uid="{AE19652E-89C9-49C4-81C7-8DE61AF0A89B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E32" i="1"/>
  <c r="C32" i="1" s="1"/>
  <c r="D32" i="1"/>
  <c r="F31" i="1"/>
  <c r="E31" i="1"/>
  <c r="D31" i="1"/>
  <c r="C31" i="1" s="1"/>
  <c r="F30" i="1"/>
  <c r="E30" i="1"/>
  <c r="D30" i="1"/>
  <c r="C30" i="1"/>
  <c r="F29" i="1"/>
  <c r="C29" i="1" s="1"/>
  <c r="E29" i="1"/>
  <c r="D29" i="1"/>
  <c r="F28" i="1"/>
  <c r="E28" i="1"/>
  <c r="C28" i="1" s="1"/>
  <c r="D28" i="1"/>
  <c r="F27" i="1"/>
  <c r="E27" i="1"/>
  <c r="D27" i="1"/>
  <c r="C27" i="1" s="1"/>
  <c r="F26" i="1"/>
  <c r="E26" i="1"/>
  <c r="D26" i="1"/>
  <c r="C26" i="1"/>
  <c r="F25" i="1"/>
  <c r="C25" i="1" s="1"/>
  <c r="E25" i="1"/>
  <c r="D25" i="1"/>
  <c r="F24" i="1"/>
  <c r="E24" i="1"/>
  <c r="C24" i="1" s="1"/>
  <c r="D24" i="1"/>
  <c r="F23" i="1"/>
  <c r="E23" i="1"/>
  <c r="D23" i="1"/>
  <c r="C23" i="1" s="1"/>
  <c r="F22" i="1"/>
  <c r="E22" i="1"/>
  <c r="D22" i="1"/>
  <c r="C22" i="1" s="1"/>
  <c r="F21" i="1"/>
  <c r="C21" i="1" s="1"/>
  <c r="E21" i="1"/>
  <c r="D21" i="1"/>
  <c r="F20" i="1"/>
  <c r="E20" i="1"/>
  <c r="C20" i="1" s="1"/>
  <c r="D20" i="1"/>
  <c r="F19" i="1"/>
  <c r="E19" i="1"/>
  <c r="D19" i="1"/>
  <c r="C19" i="1" s="1"/>
  <c r="F18" i="1"/>
  <c r="E18" i="1"/>
  <c r="D18" i="1"/>
  <c r="C18" i="1" s="1"/>
  <c r="F17" i="1"/>
  <c r="E17" i="1"/>
  <c r="D17" i="1"/>
  <c r="C17" i="1"/>
  <c r="F16" i="1"/>
  <c r="E16" i="1"/>
  <c r="C16" i="1" s="1"/>
  <c r="D16" i="1"/>
  <c r="F15" i="1"/>
  <c r="E15" i="1"/>
  <c r="D15" i="1"/>
  <c r="C15" i="1" s="1"/>
  <c r="F14" i="1"/>
  <c r="E14" i="1"/>
  <c r="D14" i="1"/>
  <c r="C14" i="1" s="1"/>
  <c r="F13" i="1"/>
  <c r="E13" i="1"/>
  <c r="D13" i="1"/>
  <c r="C13" i="1"/>
  <c r="F12" i="1"/>
  <c r="E12" i="1"/>
  <c r="C12" i="1" s="1"/>
  <c r="D12" i="1"/>
  <c r="F11" i="1"/>
  <c r="E11" i="1"/>
  <c r="D11" i="1"/>
  <c r="C11" i="1" s="1"/>
  <c r="F10" i="1"/>
  <c r="E10" i="1"/>
  <c r="D10" i="1"/>
  <c r="C10" i="1" s="1"/>
  <c r="F9" i="1"/>
  <c r="E9" i="1"/>
  <c r="D9" i="1"/>
  <c r="C9" i="1"/>
  <c r="F8" i="1"/>
  <c r="E8" i="1"/>
  <c r="C8" i="1" s="1"/>
  <c r="D8" i="1"/>
  <c r="F7" i="1"/>
  <c r="E7" i="1"/>
  <c r="D7" i="1"/>
  <c r="C7" i="1" s="1"/>
  <c r="F6" i="1"/>
  <c r="E6" i="1"/>
  <c r="D6" i="1"/>
  <c r="C6" i="1" s="1"/>
  <c r="F5" i="1"/>
  <c r="E5" i="1"/>
  <c r="D5" i="1"/>
  <c r="C5" i="1"/>
  <c r="F4" i="1"/>
  <c r="F33" i="1" s="1"/>
  <c r="E4" i="1"/>
  <c r="C4" i="1" s="1"/>
  <c r="D4" i="1"/>
  <c r="F3" i="1"/>
  <c r="E3" i="1"/>
  <c r="D3" i="1"/>
  <c r="C3" i="1" s="1"/>
  <c r="F2" i="1"/>
  <c r="E2" i="1"/>
  <c r="E33" i="1" s="1"/>
  <c r="D2" i="1"/>
  <c r="D33" i="1" s="1"/>
  <c r="G3" i="1" l="1"/>
  <c r="H3" i="1"/>
  <c r="I3" i="1"/>
  <c r="H4" i="1"/>
  <c r="I4" i="1" s="1"/>
  <c r="G4" i="1"/>
  <c r="I13" i="1"/>
  <c r="I14" i="1"/>
  <c r="G14" i="1"/>
  <c r="H14" i="1"/>
  <c r="G19" i="1"/>
  <c r="H19" i="1"/>
  <c r="I19" i="1" s="1"/>
  <c r="H20" i="1"/>
  <c r="G20" i="1"/>
  <c r="I20" i="1"/>
  <c r="H21" i="1"/>
  <c r="I21" i="1" s="1"/>
  <c r="G21" i="1"/>
  <c r="G23" i="1"/>
  <c r="H23" i="1"/>
  <c r="I23" i="1" s="1"/>
  <c r="H24" i="1"/>
  <c r="I24" i="1" s="1"/>
  <c r="G24" i="1"/>
  <c r="H25" i="1"/>
  <c r="I25" i="1" s="1"/>
  <c r="G25" i="1"/>
  <c r="G7" i="1"/>
  <c r="H7" i="1"/>
  <c r="I7" i="1"/>
  <c r="H8" i="1"/>
  <c r="I8" i="1" s="1"/>
  <c r="G8" i="1"/>
  <c r="I18" i="1"/>
  <c r="G18" i="1"/>
  <c r="H18" i="1"/>
  <c r="H22" i="1"/>
  <c r="I22" i="1" s="1"/>
  <c r="G22" i="1"/>
  <c r="G27" i="1"/>
  <c r="I27" i="1"/>
  <c r="H27" i="1"/>
  <c r="H28" i="1"/>
  <c r="G28" i="1"/>
  <c r="I28" i="1"/>
  <c r="H29" i="1"/>
  <c r="I29" i="1" s="1"/>
  <c r="G29" i="1"/>
  <c r="G6" i="1"/>
  <c r="H6" i="1"/>
  <c r="I6" i="1" s="1"/>
  <c r="G11" i="1"/>
  <c r="H11" i="1"/>
  <c r="I11" i="1"/>
  <c r="H12" i="1"/>
  <c r="I12" i="1" s="1"/>
  <c r="G12" i="1"/>
  <c r="G31" i="1"/>
  <c r="I31" i="1"/>
  <c r="H31" i="1"/>
  <c r="H32" i="1"/>
  <c r="G32" i="1"/>
  <c r="I32" i="1"/>
  <c r="G10" i="1"/>
  <c r="H10" i="1"/>
  <c r="I10" i="1" s="1"/>
  <c r="G15" i="1"/>
  <c r="H15" i="1"/>
  <c r="I15" i="1"/>
  <c r="H16" i="1"/>
  <c r="I16" i="1" s="1"/>
  <c r="G16" i="1"/>
  <c r="G5" i="1"/>
  <c r="G9" i="1"/>
  <c r="G13" i="1"/>
  <c r="G17" i="1"/>
  <c r="C2" i="1"/>
  <c r="G26" i="1"/>
  <c r="G30" i="1"/>
  <c r="H26" i="1"/>
  <c r="I26" i="1" s="1"/>
  <c r="H30" i="1"/>
  <c r="I30" i="1" s="1"/>
  <c r="H5" i="1"/>
  <c r="I5" i="1" s="1"/>
  <c r="H9" i="1"/>
  <c r="I9" i="1" s="1"/>
  <c r="H13" i="1"/>
  <c r="H17" i="1"/>
  <c r="I17" i="1" s="1"/>
  <c r="C33" i="1" l="1"/>
  <c r="G2" i="1"/>
  <c r="G33" i="1" s="1"/>
  <c r="H2" i="1"/>
  <c r="H33" i="1" s="1"/>
  <c r="I2" i="1" l="1"/>
  <c r="I33" i="1" s="1"/>
</calcChain>
</file>

<file path=xl/sharedStrings.xml><?xml version="1.0" encoding="utf-8"?>
<sst xmlns="http://schemas.openxmlformats.org/spreadsheetml/2006/main" count="10" uniqueCount="10">
  <si>
    <t>No.</t>
  </si>
  <si>
    <t>No. FACTURA</t>
  </si>
  <si>
    <t>VR. ANTES IVA</t>
  </si>
  <si>
    <t>VR. MANO DE OBRA</t>
  </si>
  <si>
    <t>VR. REPUESTOS</t>
  </si>
  <si>
    <t>ACEITES</t>
  </si>
  <si>
    <t>VR BASE IVA</t>
  </si>
  <si>
    <t>VR. IVA</t>
  </si>
  <si>
    <t>VR. TOTAL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</si>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</sst>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wrapText="1"/>
    </xf>
    <xf numFmtId="0" fontId="3" fillId="0" borderId="1" xfId="0" applyFont="1" applyBorder="1"/>
    <xf numFmtId="1" fontId="4" fillId="3" borderId="1" xfId="0" applyNumberFormat="1" applyFont="1" applyFill="1" applyBorder="1" applyAlignment="1">
      <alignment horizontal="center"/>
    </xf>
    <xf numFmtId="41" fontId="3" fillId="0" borderId="1" xfId="2" applyFont="1" applyBorder="1"/>
    <xf numFmtId="0" fontId="3" fillId="4" borderId="1" xfId="0" applyFont="1" applyFill="1" applyBorder="1"/>
    <xf numFmtId="1" fontId="4" fillId="4" borderId="1" xfId="0" applyNumberFormat="1" applyFont="1" applyFill="1" applyBorder="1" applyAlignment="1">
      <alignment horizontal="center"/>
    </xf>
    <xf numFmtId="41" fontId="3" fillId="4" borderId="1" xfId="2" applyFont="1" applyFill="1" applyBorder="1"/>
    <xf numFmtId="1" fontId="5" fillId="4" borderId="1" xfId="0" applyNumberFormat="1" applyFont="1" applyFill="1" applyBorder="1" applyAlignment="1">
      <alignment horizontal="center" vertical="center"/>
    </xf>
    <xf numFmtId="41" fontId="2" fillId="4" borderId="1" xfId="2" applyFont="1" applyFill="1" applyBorder="1"/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uarios\80202440\Desktop\Contratos\2024\BASE%20MATRIZ%20CHEVROLET.xlsx" TargetMode="External"/><Relationship Id="rId1" Type="http://schemas.openxmlformats.org/officeDocument/2006/relationships/externalLinkPath" Target="/Usuarios/80202440/Desktop/Contratos/2024/BASE%20MATRIZ%20CHEVROL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"/>
      <sheetName val="ORDENES CHEVROLET 2021"/>
      <sheetName val="ORDENES TALLERES 2022"/>
      <sheetName val="ORDENES CHEVROLET 22-23-24 (2)"/>
      <sheetName val="ORDENES CHEVROLET -044-2024"/>
      <sheetName val="PAGOS CHEVROLET"/>
      <sheetName val="CUADRO SALDOS CHEVROLET"/>
      <sheetName val="ANEXO 1"/>
      <sheetName val="Oscar"/>
      <sheetName val="CHEV, PAGO (1)"/>
      <sheetName val="CHEV, PAGO (2)"/>
      <sheetName val="CHEV, PAGO (3)"/>
      <sheetName val="CHEV, PAGO (4)"/>
      <sheetName val="CHEV, PAGO (5)"/>
      <sheetName val="CHEV, PAGO (6)"/>
      <sheetName val="CHEV, PAGO (7)"/>
      <sheetName val="CHEV, PAGO (8)"/>
      <sheetName val="CHEV, PAGO (9)"/>
      <sheetName val="CHEV, PAGO (10)"/>
      <sheetName val="CHEV, PAGO (11)"/>
      <sheetName val="CHEV, PAGO (12)"/>
      <sheetName val="CHEV, PAGO (13)"/>
      <sheetName val="CHEV, PAGO (14)"/>
      <sheetName val="CHEV, PAGO (15)"/>
      <sheetName val="CHEV, PAGO (16)"/>
      <sheetName val="CHEV, PAGO (17)"/>
      <sheetName val="CHEV, PAGO (18)"/>
      <sheetName val="CHEV, PAGO (19)"/>
      <sheetName val="CHEV, PAGO (20)"/>
    </sheetNames>
    <sheetDataSet>
      <sheetData sheetId="0"/>
      <sheetData sheetId="1"/>
      <sheetData sheetId="2"/>
      <sheetData sheetId="3"/>
      <sheetData sheetId="4"/>
      <sheetData sheetId="5">
        <row r="87">
          <cell r="P87">
            <v>63714</v>
          </cell>
          <cell r="Q87">
            <v>45470</v>
          </cell>
          <cell r="R87">
            <v>5911100</v>
          </cell>
          <cell r="S87">
            <v>534900</v>
          </cell>
          <cell r="T87">
            <v>231000</v>
          </cell>
        </row>
        <row r="88">
          <cell r="P88">
            <v>63715</v>
          </cell>
          <cell r="Q88">
            <v>45470</v>
          </cell>
          <cell r="R88">
            <v>102300</v>
          </cell>
          <cell r="S88">
            <v>910600</v>
          </cell>
        </row>
        <row r="89">
          <cell r="P89">
            <v>63716</v>
          </cell>
          <cell r="Q89">
            <v>45470</v>
          </cell>
          <cell r="R89">
            <v>5043600</v>
          </cell>
          <cell r="S89">
            <v>221200</v>
          </cell>
          <cell r="T89">
            <v>231000</v>
          </cell>
        </row>
        <row r="90">
          <cell r="P90">
            <v>63717</v>
          </cell>
          <cell r="Q90">
            <v>45470</v>
          </cell>
          <cell r="R90">
            <v>571000</v>
          </cell>
          <cell r="S90">
            <v>142200</v>
          </cell>
          <cell r="T90">
            <v>132000</v>
          </cell>
        </row>
        <row r="91">
          <cell r="P91">
            <v>63718</v>
          </cell>
          <cell r="Q91">
            <v>45470</v>
          </cell>
          <cell r="R91">
            <v>550000</v>
          </cell>
          <cell r="S91">
            <v>189600</v>
          </cell>
        </row>
        <row r="92">
          <cell r="P92">
            <v>63719</v>
          </cell>
          <cell r="Q92">
            <v>45470</v>
          </cell>
          <cell r="R92">
            <v>2528200</v>
          </cell>
          <cell r="S92">
            <v>94800</v>
          </cell>
        </row>
        <row r="93">
          <cell r="P93">
            <v>63720</v>
          </cell>
          <cell r="Q93">
            <v>45470</v>
          </cell>
          <cell r="R93">
            <v>680700</v>
          </cell>
          <cell r="S93">
            <v>2258000</v>
          </cell>
        </row>
        <row r="94">
          <cell r="P94">
            <v>63721</v>
          </cell>
          <cell r="Q94">
            <v>45470</v>
          </cell>
          <cell r="R94">
            <v>881100</v>
          </cell>
          <cell r="S94">
            <v>300200</v>
          </cell>
        </row>
        <row r="95">
          <cell r="P95">
            <v>63722</v>
          </cell>
          <cell r="Q95">
            <v>45470</v>
          </cell>
          <cell r="R95">
            <v>1012900</v>
          </cell>
          <cell r="S95">
            <v>397000</v>
          </cell>
          <cell r="T95">
            <v>132000</v>
          </cell>
        </row>
        <row r="96">
          <cell r="P96">
            <v>63723</v>
          </cell>
          <cell r="Q96">
            <v>45470</v>
          </cell>
          <cell r="R96">
            <v>0</v>
          </cell>
          <cell r="S96">
            <v>432200</v>
          </cell>
        </row>
        <row r="97">
          <cell r="P97">
            <v>63724</v>
          </cell>
          <cell r="Q97">
            <v>45470</v>
          </cell>
          <cell r="R97">
            <v>3650200</v>
          </cell>
          <cell r="S97">
            <v>300200</v>
          </cell>
          <cell r="T97">
            <v>231000</v>
          </cell>
        </row>
        <row r="98">
          <cell r="P98">
            <v>63725</v>
          </cell>
          <cell r="Q98">
            <v>45470</v>
          </cell>
          <cell r="R98">
            <v>1173100</v>
          </cell>
          <cell r="S98">
            <v>322400</v>
          </cell>
          <cell r="T98">
            <v>132000</v>
          </cell>
        </row>
        <row r="99">
          <cell r="P99">
            <v>63726</v>
          </cell>
          <cell r="Q99">
            <v>45470</v>
          </cell>
          <cell r="R99">
            <v>1250000</v>
          </cell>
          <cell r="S99">
            <v>254500</v>
          </cell>
        </row>
        <row r="100">
          <cell r="P100">
            <v>63727</v>
          </cell>
          <cell r="Q100">
            <v>45470</v>
          </cell>
          <cell r="R100">
            <v>612900</v>
          </cell>
          <cell r="S100">
            <v>0</v>
          </cell>
          <cell r="T100">
            <v>0</v>
          </cell>
        </row>
        <row r="101">
          <cell r="P101">
            <v>63728</v>
          </cell>
          <cell r="Q101">
            <v>45470</v>
          </cell>
          <cell r="R101">
            <v>198800</v>
          </cell>
          <cell r="S101">
            <v>322200</v>
          </cell>
        </row>
        <row r="102">
          <cell r="P102">
            <v>63729</v>
          </cell>
          <cell r="Q102">
            <v>45470</v>
          </cell>
          <cell r="R102">
            <v>1165000</v>
          </cell>
          <cell r="S102">
            <v>580100</v>
          </cell>
          <cell r="T102">
            <v>132000</v>
          </cell>
        </row>
        <row r="103">
          <cell r="P103">
            <v>63730</v>
          </cell>
          <cell r="Q103">
            <v>45470</v>
          </cell>
          <cell r="R103">
            <v>635100</v>
          </cell>
          <cell r="S103">
            <v>244000</v>
          </cell>
        </row>
        <row r="104">
          <cell r="P104">
            <v>63731</v>
          </cell>
          <cell r="Q104">
            <v>45470</v>
          </cell>
          <cell r="R104">
            <v>385000</v>
          </cell>
          <cell r="S104">
            <v>221200</v>
          </cell>
          <cell r="T104">
            <v>105000</v>
          </cell>
        </row>
        <row r="105">
          <cell r="P105">
            <v>63732</v>
          </cell>
          <cell r="Q105">
            <v>45470</v>
          </cell>
          <cell r="R105">
            <v>694000</v>
          </cell>
          <cell r="S105">
            <v>110600</v>
          </cell>
        </row>
        <row r="106">
          <cell r="P106">
            <v>63733</v>
          </cell>
          <cell r="Q106">
            <v>45470</v>
          </cell>
          <cell r="R106">
            <v>478600</v>
          </cell>
          <cell r="S106">
            <v>172800</v>
          </cell>
          <cell r="T106">
            <v>264000</v>
          </cell>
        </row>
        <row r="107">
          <cell r="P107">
            <v>63734</v>
          </cell>
          <cell r="Q107">
            <v>45470</v>
          </cell>
          <cell r="R107">
            <v>2467400</v>
          </cell>
          <cell r="S107">
            <v>523400</v>
          </cell>
        </row>
        <row r="108">
          <cell r="P108">
            <v>63735</v>
          </cell>
          <cell r="Q108">
            <v>45470</v>
          </cell>
          <cell r="R108">
            <v>144700</v>
          </cell>
          <cell r="S108">
            <v>63200</v>
          </cell>
        </row>
        <row r="109">
          <cell r="P109">
            <v>63736</v>
          </cell>
          <cell r="Q109">
            <v>45470</v>
          </cell>
          <cell r="R109">
            <v>319000</v>
          </cell>
          <cell r="S109">
            <v>94800</v>
          </cell>
        </row>
        <row r="110">
          <cell r="P110">
            <v>63737</v>
          </cell>
          <cell r="Q110">
            <v>45470</v>
          </cell>
          <cell r="R110">
            <v>3434500</v>
          </cell>
          <cell r="S110">
            <v>458200</v>
          </cell>
          <cell r="T110">
            <v>264000</v>
          </cell>
        </row>
        <row r="111">
          <cell r="P111">
            <v>63738</v>
          </cell>
          <cell r="Q111">
            <v>45470</v>
          </cell>
          <cell r="R111">
            <v>809000</v>
          </cell>
          <cell r="S111">
            <v>209000</v>
          </cell>
        </row>
        <row r="112">
          <cell r="P112">
            <v>63739</v>
          </cell>
          <cell r="Q112">
            <v>45470</v>
          </cell>
          <cell r="R112">
            <v>680700</v>
          </cell>
        </row>
        <row r="113">
          <cell r="P113">
            <v>63740</v>
          </cell>
          <cell r="Q113">
            <v>45470</v>
          </cell>
          <cell r="R113">
            <v>1074000</v>
          </cell>
          <cell r="S113">
            <v>47400</v>
          </cell>
          <cell r="T113">
            <v>693000</v>
          </cell>
        </row>
        <row r="114">
          <cell r="P114">
            <v>63741</v>
          </cell>
          <cell r="Q114">
            <v>45470</v>
          </cell>
          <cell r="R114">
            <v>1089200</v>
          </cell>
          <cell r="S114">
            <v>188600</v>
          </cell>
          <cell r="T114">
            <v>299000</v>
          </cell>
        </row>
        <row r="115">
          <cell r="P115">
            <v>63742</v>
          </cell>
          <cell r="Q115">
            <v>45470</v>
          </cell>
          <cell r="R115">
            <v>2290800</v>
          </cell>
          <cell r="S115">
            <v>248000</v>
          </cell>
          <cell r="T115">
            <v>300000</v>
          </cell>
        </row>
        <row r="116">
          <cell r="P116">
            <v>63743</v>
          </cell>
          <cell r="Q116">
            <v>45470</v>
          </cell>
          <cell r="R116">
            <v>1379300</v>
          </cell>
          <cell r="S116">
            <v>295400</v>
          </cell>
          <cell r="T116">
            <v>132000</v>
          </cell>
        </row>
        <row r="117">
          <cell r="P117">
            <v>63744</v>
          </cell>
          <cell r="Q117">
            <v>45470</v>
          </cell>
          <cell r="R117">
            <v>300100</v>
          </cell>
          <cell r="S117">
            <v>243200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B41C-8EE7-4AD8-BA1F-CAB57521CAD7}">
  <dimension ref="A1:I33"/>
  <sheetViews>
    <sheetView tabSelected="1" workbookViewId="0">
      <selection activeCell="F40" sqref="F40"/>
    </sheetView>
  </sheetViews>
  <sheetFormatPr baseColWidth="10" defaultRowHeight="15" x14ac:dyDescent="0.25"/>
  <cols>
    <col min="3" max="5" width="14.140625" bestFit="1" customWidth="1"/>
    <col min="6" max="6" width="12.85546875" bestFit="1" customWidth="1"/>
    <col min="7" max="9" width="14.140625" bestFit="1" customWidth="1"/>
  </cols>
  <sheetData>
    <row r="1" spans="1:9" ht="63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5.75" x14ac:dyDescent="0.25">
      <c r="A2" s="4">
        <v>1</v>
      </c>
      <c r="B2" s="5">
        <v>63714</v>
      </c>
      <c r="C2" s="6">
        <f>+D2+E2+F2</f>
        <v>6677000</v>
      </c>
      <c r="D2" s="6">
        <f>+VLOOKUP(B2,'[1]PAGOS CHEVROLET'!$P$87:$T$119,4,0)</f>
        <v>534900</v>
      </c>
      <c r="E2" s="6">
        <f>+VLOOKUP(B2,'[1]PAGOS CHEVROLET'!$P$87:$T$119,3,0)</f>
        <v>5911100</v>
      </c>
      <c r="F2" s="6">
        <f>+VLOOKUP(B2,'[1]PAGOS CHEVROLET'!$P$87:$T$119,5,0)</f>
        <v>231000</v>
      </c>
      <c r="G2" s="6">
        <f>+C2</f>
        <v>6677000</v>
      </c>
      <c r="H2" s="6">
        <f>+C2*19%</f>
        <v>1268630</v>
      </c>
      <c r="I2" s="6">
        <f>+C2+H2</f>
        <v>7945630</v>
      </c>
    </row>
    <row r="3" spans="1:9" ht="15.75" x14ac:dyDescent="0.25">
      <c r="A3" s="7">
        <v>2</v>
      </c>
      <c r="B3" s="8">
        <v>63715</v>
      </c>
      <c r="C3" s="9">
        <f t="shared" ref="C3:C32" si="0">+D3+E3+F3</f>
        <v>1012900</v>
      </c>
      <c r="D3" s="9">
        <f>+VLOOKUP(B3,'[1]PAGOS CHEVROLET'!$P$87:$T$119,4,0)</f>
        <v>910600</v>
      </c>
      <c r="E3" s="9">
        <f>+VLOOKUP(B3,'[1]PAGOS CHEVROLET'!$P$87:$T$119,3,0)</f>
        <v>102300</v>
      </c>
      <c r="F3" s="9">
        <f>+VLOOKUP(B3,'[1]PAGOS CHEVROLET'!$P$87:$T$119,5,0)</f>
        <v>0</v>
      </c>
      <c r="G3" s="9">
        <f>+C3</f>
        <v>1012900</v>
      </c>
      <c r="H3" s="9">
        <f t="shared" ref="H3:H18" si="1">+C3*19%</f>
        <v>192451</v>
      </c>
      <c r="I3" s="9">
        <f t="shared" ref="I3:I32" si="2">+C3+H3</f>
        <v>1205351</v>
      </c>
    </row>
    <row r="4" spans="1:9" ht="15.75" x14ac:dyDescent="0.25">
      <c r="A4" s="4">
        <v>3</v>
      </c>
      <c r="B4" s="5">
        <v>63716</v>
      </c>
      <c r="C4" s="6">
        <f t="shared" si="0"/>
        <v>5495800</v>
      </c>
      <c r="D4" s="6">
        <f>+VLOOKUP(B4,'[1]PAGOS CHEVROLET'!$P$87:$T$119,4,0)</f>
        <v>221200</v>
      </c>
      <c r="E4" s="6">
        <f>+VLOOKUP(B4,'[1]PAGOS CHEVROLET'!$P$87:$T$119,3,0)</f>
        <v>5043600</v>
      </c>
      <c r="F4" s="6">
        <f>+VLOOKUP(B4,'[1]PAGOS CHEVROLET'!$P$87:$T$119,5,0)</f>
        <v>231000</v>
      </c>
      <c r="G4" s="6">
        <f t="shared" ref="G4:G32" si="3">+C4</f>
        <v>5495800</v>
      </c>
      <c r="H4" s="6">
        <f t="shared" si="1"/>
        <v>1044202</v>
      </c>
      <c r="I4" s="6">
        <f t="shared" si="2"/>
        <v>6540002</v>
      </c>
    </row>
    <row r="5" spans="1:9" ht="15.75" x14ac:dyDescent="0.25">
      <c r="A5" s="7">
        <v>4</v>
      </c>
      <c r="B5" s="8">
        <v>63717</v>
      </c>
      <c r="C5" s="9">
        <f t="shared" si="0"/>
        <v>845200</v>
      </c>
      <c r="D5" s="9">
        <f>+VLOOKUP(B5,'[1]PAGOS CHEVROLET'!$P$87:$T$119,4,0)</f>
        <v>142200</v>
      </c>
      <c r="E5" s="9">
        <f>+VLOOKUP(B5,'[1]PAGOS CHEVROLET'!$P$87:$T$119,3,0)</f>
        <v>571000</v>
      </c>
      <c r="F5" s="9">
        <f>+VLOOKUP(B5,'[1]PAGOS CHEVROLET'!$P$87:$T$119,5,0)</f>
        <v>132000</v>
      </c>
      <c r="G5" s="9">
        <f t="shared" si="3"/>
        <v>845200</v>
      </c>
      <c r="H5" s="9">
        <f t="shared" si="1"/>
        <v>160588</v>
      </c>
      <c r="I5" s="9">
        <f t="shared" si="2"/>
        <v>1005788</v>
      </c>
    </row>
    <row r="6" spans="1:9" ht="15.75" x14ac:dyDescent="0.25">
      <c r="A6" s="4">
        <v>5</v>
      </c>
      <c r="B6" s="5">
        <v>63718</v>
      </c>
      <c r="C6" s="6">
        <f t="shared" si="0"/>
        <v>739600</v>
      </c>
      <c r="D6" s="6">
        <f>+VLOOKUP(B6,'[1]PAGOS CHEVROLET'!$P$87:$T$119,4,0)</f>
        <v>189600</v>
      </c>
      <c r="E6" s="6">
        <f>+VLOOKUP(B6,'[1]PAGOS CHEVROLET'!$P$87:$T$119,3,0)</f>
        <v>550000</v>
      </c>
      <c r="F6" s="6">
        <f>+VLOOKUP(B6,'[1]PAGOS CHEVROLET'!$P$87:$T$119,5,0)</f>
        <v>0</v>
      </c>
      <c r="G6" s="6">
        <f t="shared" si="3"/>
        <v>739600</v>
      </c>
      <c r="H6" s="6">
        <f t="shared" si="1"/>
        <v>140524</v>
      </c>
      <c r="I6" s="6">
        <f>+C6+H6</f>
        <v>880124</v>
      </c>
    </row>
    <row r="7" spans="1:9" ht="15.75" x14ac:dyDescent="0.25">
      <c r="A7" s="7">
        <v>6</v>
      </c>
      <c r="B7" s="8">
        <v>63719</v>
      </c>
      <c r="C7" s="9">
        <f t="shared" si="0"/>
        <v>2623000</v>
      </c>
      <c r="D7" s="9">
        <f>+VLOOKUP(B7,'[1]PAGOS CHEVROLET'!$P$87:$T$119,4,0)</f>
        <v>94800</v>
      </c>
      <c r="E7" s="9">
        <f>+VLOOKUP(B7,'[1]PAGOS CHEVROLET'!$P$87:$T$119,3,0)</f>
        <v>2528200</v>
      </c>
      <c r="F7" s="9">
        <f>+VLOOKUP(B7,'[1]PAGOS CHEVROLET'!$P$87:$T$119,5,0)</f>
        <v>0</v>
      </c>
      <c r="G7" s="9">
        <f t="shared" si="3"/>
        <v>2623000</v>
      </c>
      <c r="H7" s="9">
        <f t="shared" si="1"/>
        <v>498370</v>
      </c>
      <c r="I7" s="9">
        <f t="shared" si="2"/>
        <v>3121370</v>
      </c>
    </row>
    <row r="8" spans="1:9" ht="15.75" x14ac:dyDescent="0.25">
      <c r="A8" s="4">
        <v>7</v>
      </c>
      <c r="B8" s="5">
        <v>63720</v>
      </c>
      <c r="C8" s="6">
        <f t="shared" si="0"/>
        <v>2938700</v>
      </c>
      <c r="D8" s="6">
        <f>+VLOOKUP(B8,'[1]PAGOS CHEVROLET'!$P$87:$T$119,4,0)</f>
        <v>2258000</v>
      </c>
      <c r="E8" s="6">
        <f>+VLOOKUP(B8,'[1]PAGOS CHEVROLET'!$P$87:$T$119,3,0)</f>
        <v>680700</v>
      </c>
      <c r="F8" s="6">
        <f>+VLOOKUP(B8,'[1]PAGOS CHEVROLET'!$P$87:$T$119,5,0)</f>
        <v>0</v>
      </c>
      <c r="G8" s="6">
        <f t="shared" si="3"/>
        <v>2938700</v>
      </c>
      <c r="H8" s="6">
        <f t="shared" si="1"/>
        <v>558353</v>
      </c>
      <c r="I8" s="6">
        <f t="shared" si="2"/>
        <v>3497053</v>
      </c>
    </row>
    <row r="9" spans="1:9" ht="15.75" x14ac:dyDescent="0.25">
      <c r="A9" s="7">
        <v>8</v>
      </c>
      <c r="B9" s="8">
        <v>63721</v>
      </c>
      <c r="C9" s="9">
        <f t="shared" si="0"/>
        <v>1181300</v>
      </c>
      <c r="D9" s="9">
        <f>+VLOOKUP(B9,'[1]PAGOS CHEVROLET'!$P$87:$T$119,4,0)</f>
        <v>300200</v>
      </c>
      <c r="E9" s="9">
        <f>+VLOOKUP(B9,'[1]PAGOS CHEVROLET'!$P$87:$T$119,3,0)</f>
        <v>881100</v>
      </c>
      <c r="F9" s="9">
        <f>+VLOOKUP(B9,'[1]PAGOS CHEVROLET'!$P$87:$T$119,5,0)</f>
        <v>0</v>
      </c>
      <c r="G9" s="9">
        <f t="shared" si="3"/>
        <v>1181300</v>
      </c>
      <c r="H9" s="9">
        <f t="shared" si="1"/>
        <v>224447</v>
      </c>
      <c r="I9" s="9">
        <f t="shared" si="2"/>
        <v>1405747</v>
      </c>
    </row>
    <row r="10" spans="1:9" ht="15.75" x14ac:dyDescent="0.25">
      <c r="A10" s="4">
        <v>9</v>
      </c>
      <c r="B10" s="5">
        <v>63722</v>
      </c>
      <c r="C10" s="6">
        <f t="shared" si="0"/>
        <v>1541900</v>
      </c>
      <c r="D10" s="6">
        <f>+VLOOKUP(B10,'[1]PAGOS CHEVROLET'!$P$87:$T$119,4,0)</f>
        <v>397000</v>
      </c>
      <c r="E10" s="6">
        <f>+VLOOKUP(B10,'[1]PAGOS CHEVROLET'!$P$87:$T$119,3,0)</f>
        <v>1012900</v>
      </c>
      <c r="F10" s="6">
        <f>+VLOOKUP(B10,'[1]PAGOS CHEVROLET'!$P$87:$T$119,5,0)</f>
        <v>132000</v>
      </c>
      <c r="G10" s="6">
        <f t="shared" si="3"/>
        <v>1541900</v>
      </c>
      <c r="H10" s="6">
        <f t="shared" si="1"/>
        <v>292961</v>
      </c>
      <c r="I10" s="6">
        <f t="shared" si="2"/>
        <v>1834861</v>
      </c>
    </row>
    <row r="11" spans="1:9" ht="15.75" x14ac:dyDescent="0.25">
      <c r="A11" s="7">
        <v>10</v>
      </c>
      <c r="B11" s="8">
        <v>63723</v>
      </c>
      <c r="C11" s="9">
        <f t="shared" si="0"/>
        <v>432200</v>
      </c>
      <c r="D11" s="9">
        <f>+VLOOKUP(B11,'[1]PAGOS CHEVROLET'!$P$87:$T$119,4,0)</f>
        <v>432200</v>
      </c>
      <c r="E11" s="9">
        <f>+VLOOKUP(B11,'[1]PAGOS CHEVROLET'!$P$87:$T$119,3,0)</f>
        <v>0</v>
      </c>
      <c r="F11" s="9">
        <f>+VLOOKUP(B11,'[1]PAGOS CHEVROLET'!$P$87:$T$119,5,0)</f>
        <v>0</v>
      </c>
      <c r="G11" s="9">
        <f t="shared" si="3"/>
        <v>432200</v>
      </c>
      <c r="H11" s="9">
        <f t="shared" si="1"/>
        <v>82118</v>
      </c>
      <c r="I11" s="9">
        <f t="shared" si="2"/>
        <v>514318</v>
      </c>
    </row>
    <row r="12" spans="1:9" ht="15.75" x14ac:dyDescent="0.25">
      <c r="A12" s="4">
        <v>11</v>
      </c>
      <c r="B12" s="5">
        <v>63724</v>
      </c>
      <c r="C12" s="6">
        <f t="shared" si="0"/>
        <v>4181400</v>
      </c>
      <c r="D12" s="6">
        <f>+VLOOKUP(B12,'[1]PAGOS CHEVROLET'!$P$87:$T$119,4,0)</f>
        <v>300200</v>
      </c>
      <c r="E12" s="6">
        <f>+VLOOKUP(B12,'[1]PAGOS CHEVROLET'!$P$87:$T$119,3,0)</f>
        <v>3650200</v>
      </c>
      <c r="F12" s="6">
        <f>+VLOOKUP(B12,'[1]PAGOS CHEVROLET'!$P$87:$T$119,5,0)</f>
        <v>231000</v>
      </c>
      <c r="G12" s="6">
        <f t="shared" si="3"/>
        <v>4181400</v>
      </c>
      <c r="H12" s="6">
        <f t="shared" si="1"/>
        <v>794466</v>
      </c>
      <c r="I12" s="6">
        <f t="shared" si="2"/>
        <v>4975866</v>
      </c>
    </row>
    <row r="13" spans="1:9" ht="15.75" x14ac:dyDescent="0.25">
      <c r="A13" s="7">
        <v>12</v>
      </c>
      <c r="B13" s="8">
        <v>63725</v>
      </c>
      <c r="C13" s="9">
        <f t="shared" si="0"/>
        <v>1627500</v>
      </c>
      <c r="D13" s="9">
        <f>+VLOOKUP(B13,'[1]PAGOS CHEVROLET'!$P$87:$T$119,4,0)</f>
        <v>322400</v>
      </c>
      <c r="E13" s="9">
        <f>+VLOOKUP(B13,'[1]PAGOS CHEVROLET'!$P$87:$T$119,3,0)</f>
        <v>1173100</v>
      </c>
      <c r="F13" s="9">
        <f>+VLOOKUP(B13,'[1]PAGOS CHEVROLET'!$P$87:$T$119,5,0)</f>
        <v>132000</v>
      </c>
      <c r="G13" s="9">
        <f t="shared" si="3"/>
        <v>1627500</v>
      </c>
      <c r="H13" s="9">
        <f t="shared" si="1"/>
        <v>309225</v>
      </c>
      <c r="I13" s="9">
        <f t="shared" si="2"/>
        <v>1936725</v>
      </c>
    </row>
    <row r="14" spans="1:9" ht="15.75" x14ac:dyDescent="0.25">
      <c r="A14" s="4">
        <v>13</v>
      </c>
      <c r="B14" s="5">
        <v>63726</v>
      </c>
      <c r="C14" s="6">
        <f t="shared" si="0"/>
        <v>1504500</v>
      </c>
      <c r="D14" s="6">
        <f>+VLOOKUP(B14,'[1]PAGOS CHEVROLET'!$P$87:$T$119,4,0)</f>
        <v>254500</v>
      </c>
      <c r="E14" s="6">
        <f>+VLOOKUP(B14,'[1]PAGOS CHEVROLET'!$P$87:$T$119,3,0)</f>
        <v>1250000</v>
      </c>
      <c r="F14" s="6">
        <f>+VLOOKUP(B14,'[1]PAGOS CHEVROLET'!$P$87:$T$119,5,0)</f>
        <v>0</v>
      </c>
      <c r="G14" s="6">
        <f t="shared" si="3"/>
        <v>1504500</v>
      </c>
      <c r="H14" s="6">
        <f t="shared" si="1"/>
        <v>285855</v>
      </c>
      <c r="I14" s="6">
        <f t="shared" si="2"/>
        <v>1790355</v>
      </c>
    </row>
    <row r="15" spans="1:9" ht="15.75" x14ac:dyDescent="0.25">
      <c r="A15" s="7">
        <v>14</v>
      </c>
      <c r="B15" s="8">
        <v>63727</v>
      </c>
      <c r="C15" s="9">
        <f t="shared" si="0"/>
        <v>612900</v>
      </c>
      <c r="D15" s="9">
        <f>+VLOOKUP(B15,'[1]PAGOS CHEVROLET'!$P$87:$T$119,4,0)</f>
        <v>0</v>
      </c>
      <c r="E15" s="9">
        <f>+VLOOKUP(B15,'[1]PAGOS CHEVROLET'!$P$87:$T$119,3,0)</f>
        <v>612900</v>
      </c>
      <c r="F15" s="9">
        <f>+VLOOKUP(B15,'[1]PAGOS CHEVROLET'!$P$87:$T$119,5,0)</f>
        <v>0</v>
      </c>
      <c r="G15" s="9">
        <f t="shared" si="3"/>
        <v>612900</v>
      </c>
      <c r="H15" s="9">
        <f t="shared" si="1"/>
        <v>116451</v>
      </c>
      <c r="I15" s="9">
        <f t="shared" si="2"/>
        <v>729351</v>
      </c>
    </row>
    <row r="16" spans="1:9" ht="15.75" x14ac:dyDescent="0.25">
      <c r="A16" s="4">
        <v>15</v>
      </c>
      <c r="B16" s="5">
        <v>63728</v>
      </c>
      <c r="C16" s="6">
        <f t="shared" si="0"/>
        <v>521000</v>
      </c>
      <c r="D16" s="6">
        <f>+VLOOKUP(B16,'[1]PAGOS CHEVROLET'!$P$87:$T$119,4,0)</f>
        <v>322200</v>
      </c>
      <c r="E16" s="6">
        <f>+VLOOKUP(B16,'[1]PAGOS CHEVROLET'!$P$87:$T$119,3,0)</f>
        <v>198800</v>
      </c>
      <c r="F16" s="6">
        <f>+VLOOKUP(B16,'[1]PAGOS CHEVROLET'!$P$87:$T$119,5,0)</f>
        <v>0</v>
      </c>
      <c r="G16" s="6">
        <f t="shared" si="3"/>
        <v>521000</v>
      </c>
      <c r="H16" s="6">
        <f t="shared" si="1"/>
        <v>98990</v>
      </c>
      <c r="I16" s="6">
        <f t="shared" si="2"/>
        <v>619990</v>
      </c>
    </row>
    <row r="17" spans="1:9" ht="15.75" x14ac:dyDescent="0.25">
      <c r="A17" s="7">
        <v>16</v>
      </c>
      <c r="B17" s="8">
        <v>63729</v>
      </c>
      <c r="C17" s="9">
        <f t="shared" si="0"/>
        <v>1877100</v>
      </c>
      <c r="D17" s="9">
        <f>+VLOOKUP(B17,'[1]PAGOS CHEVROLET'!$P$87:$T$119,4,0)</f>
        <v>580100</v>
      </c>
      <c r="E17" s="9">
        <f>+VLOOKUP(B17,'[1]PAGOS CHEVROLET'!$P$87:$T$119,3,0)</f>
        <v>1165000</v>
      </c>
      <c r="F17" s="9">
        <f>+VLOOKUP(B17,'[1]PAGOS CHEVROLET'!$P$87:$T$119,5,0)</f>
        <v>132000</v>
      </c>
      <c r="G17" s="9">
        <f t="shared" si="3"/>
        <v>1877100</v>
      </c>
      <c r="H17" s="9">
        <f t="shared" si="1"/>
        <v>356649</v>
      </c>
      <c r="I17" s="9">
        <f t="shared" si="2"/>
        <v>2233749</v>
      </c>
    </row>
    <row r="18" spans="1:9" ht="15.75" x14ac:dyDescent="0.25">
      <c r="A18" s="4">
        <v>17</v>
      </c>
      <c r="B18" s="5">
        <v>63730</v>
      </c>
      <c r="C18" s="6">
        <f t="shared" si="0"/>
        <v>879100</v>
      </c>
      <c r="D18" s="6">
        <f>+VLOOKUP(B18,'[1]PAGOS CHEVROLET'!$P$87:$T$119,4,0)</f>
        <v>244000</v>
      </c>
      <c r="E18" s="6">
        <f>+VLOOKUP(B18,'[1]PAGOS CHEVROLET'!$P$87:$T$119,3,0)</f>
        <v>635100</v>
      </c>
      <c r="F18" s="6">
        <f>+VLOOKUP(B18,'[1]PAGOS CHEVROLET'!$P$87:$T$119,5,0)</f>
        <v>0</v>
      </c>
      <c r="G18" s="6">
        <f t="shared" si="3"/>
        <v>879100</v>
      </c>
      <c r="H18" s="6">
        <f t="shared" si="1"/>
        <v>167029</v>
      </c>
      <c r="I18" s="6">
        <f t="shared" si="2"/>
        <v>1046129</v>
      </c>
    </row>
    <row r="19" spans="1:9" ht="15.75" x14ac:dyDescent="0.25">
      <c r="A19" s="7">
        <v>18</v>
      </c>
      <c r="B19" s="8">
        <v>63731</v>
      </c>
      <c r="C19" s="9">
        <f t="shared" si="0"/>
        <v>711200</v>
      </c>
      <c r="D19" s="9">
        <f>+VLOOKUP(B19,'[1]PAGOS CHEVROLET'!$P$87:$T$119,4,0)</f>
        <v>221200</v>
      </c>
      <c r="E19" s="9">
        <f>+VLOOKUP(B19,'[1]PAGOS CHEVROLET'!$P$87:$T$119,3,0)</f>
        <v>385000</v>
      </c>
      <c r="F19" s="9">
        <f>+VLOOKUP(B19,'[1]PAGOS CHEVROLET'!$P$87:$T$119,5,0)</f>
        <v>105000</v>
      </c>
      <c r="G19" s="9">
        <f t="shared" si="3"/>
        <v>711200</v>
      </c>
      <c r="H19" s="9">
        <f>+C19*19%</f>
        <v>135128</v>
      </c>
      <c r="I19" s="9">
        <f t="shared" si="2"/>
        <v>846328</v>
      </c>
    </row>
    <row r="20" spans="1:9" ht="15.75" x14ac:dyDescent="0.25">
      <c r="A20" s="4">
        <v>19</v>
      </c>
      <c r="B20" s="5">
        <v>63732</v>
      </c>
      <c r="C20" s="6">
        <f t="shared" si="0"/>
        <v>804600</v>
      </c>
      <c r="D20" s="6">
        <f>+VLOOKUP(B20,'[1]PAGOS CHEVROLET'!$P$87:$T$119,4,0)</f>
        <v>110600</v>
      </c>
      <c r="E20" s="6">
        <f>+VLOOKUP(B20,'[1]PAGOS CHEVROLET'!$P$87:$T$119,3,0)</f>
        <v>694000</v>
      </c>
      <c r="F20" s="6">
        <f>+VLOOKUP(B20,'[1]PAGOS CHEVROLET'!$P$87:$T$119,5,0)</f>
        <v>0</v>
      </c>
      <c r="G20" s="6">
        <f t="shared" si="3"/>
        <v>804600</v>
      </c>
      <c r="H20" s="6">
        <f t="shared" ref="H20:H32" si="4">+C20*19%</f>
        <v>152874</v>
      </c>
      <c r="I20" s="6">
        <f t="shared" si="2"/>
        <v>957474</v>
      </c>
    </row>
    <row r="21" spans="1:9" ht="15.75" x14ac:dyDescent="0.25">
      <c r="A21" s="7">
        <v>20</v>
      </c>
      <c r="B21" s="8">
        <v>63733</v>
      </c>
      <c r="C21" s="9">
        <f t="shared" si="0"/>
        <v>915400</v>
      </c>
      <c r="D21" s="9">
        <f>+VLOOKUP(B21,'[1]PAGOS CHEVROLET'!$P$87:$T$119,4,0)</f>
        <v>172800</v>
      </c>
      <c r="E21" s="9">
        <f>+VLOOKUP(B21,'[1]PAGOS CHEVROLET'!$P$87:$T$119,3,0)</f>
        <v>478600</v>
      </c>
      <c r="F21" s="9">
        <f>+VLOOKUP(B21,'[1]PAGOS CHEVROLET'!$P$87:$T$119,5,0)</f>
        <v>264000</v>
      </c>
      <c r="G21" s="9">
        <f t="shared" si="3"/>
        <v>915400</v>
      </c>
      <c r="H21" s="9">
        <f t="shared" si="4"/>
        <v>173926</v>
      </c>
      <c r="I21" s="9">
        <f t="shared" si="2"/>
        <v>1089326</v>
      </c>
    </row>
    <row r="22" spans="1:9" ht="15.75" x14ac:dyDescent="0.25">
      <c r="A22" s="4">
        <v>21</v>
      </c>
      <c r="B22" s="5">
        <v>63734</v>
      </c>
      <c r="C22" s="6">
        <f t="shared" si="0"/>
        <v>2990800</v>
      </c>
      <c r="D22" s="6">
        <f>+VLOOKUP(B22,'[1]PAGOS CHEVROLET'!$P$87:$T$119,4,0)</f>
        <v>523400</v>
      </c>
      <c r="E22" s="6">
        <f>+VLOOKUP(B22,'[1]PAGOS CHEVROLET'!$P$87:$T$119,3,0)</f>
        <v>2467400</v>
      </c>
      <c r="F22" s="6">
        <f>+VLOOKUP(B22,'[1]PAGOS CHEVROLET'!$P$87:$T$119,5,0)</f>
        <v>0</v>
      </c>
      <c r="G22" s="6">
        <f t="shared" si="3"/>
        <v>2990800</v>
      </c>
      <c r="H22" s="6">
        <f t="shared" si="4"/>
        <v>568252</v>
      </c>
      <c r="I22" s="6">
        <f t="shared" si="2"/>
        <v>3559052</v>
      </c>
    </row>
    <row r="23" spans="1:9" ht="15.75" x14ac:dyDescent="0.25">
      <c r="A23" s="7">
        <v>22</v>
      </c>
      <c r="B23" s="8">
        <v>63735</v>
      </c>
      <c r="C23" s="9">
        <f t="shared" si="0"/>
        <v>207900</v>
      </c>
      <c r="D23" s="9">
        <f>+VLOOKUP(B23,'[1]PAGOS CHEVROLET'!$P$87:$T$119,4,0)</f>
        <v>63200</v>
      </c>
      <c r="E23" s="9">
        <f>+VLOOKUP(B23,'[1]PAGOS CHEVROLET'!$P$87:$T$119,3,0)</f>
        <v>144700</v>
      </c>
      <c r="F23" s="9">
        <f>+VLOOKUP(B23,'[1]PAGOS CHEVROLET'!$P$87:$T$119,5,0)</f>
        <v>0</v>
      </c>
      <c r="G23" s="9">
        <f t="shared" si="3"/>
        <v>207900</v>
      </c>
      <c r="H23" s="9">
        <f t="shared" si="4"/>
        <v>39501</v>
      </c>
      <c r="I23" s="9">
        <f t="shared" si="2"/>
        <v>247401</v>
      </c>
    </row>
    <row r="24" spans="1:9" ht="15.75" x14ac:dyDescent="0.25">
      <c r="A24" s="4">
        <v>23</v>
      </c>
      <c r="B24" s="5">
        <v>63736</v>
      </c>
      <c r="C24" s="6">
        <f t="shared" si="0"/>
        <v>413800</v>
      </c>
      <c r="D24" s="6">
        <f>+VLOOKUP(B24,'[1]PAGOS CHEVROLET'!$P$87:$T$119,4,0)</f>
        <v>94800</v>
      </c>
      <c r="E24" s="6">
        <f>+VLOOKUP(B24,'[1]PAGOS CHEVROLET'!$P$87:$T$119,3,0)</f>
        <v>319000</v>
      </c>
      <c r="F24" s="6">
        <f>+VLOOKUP(B24,'[1]PAGOS CHEVROLET'!$P$87:$T$119,5,0)</f>
        <v>0</v>
      </c>
      <c r="G24" s="6">
        <f t="shared" si="3"/>
        <v>413800</v>
      </c>
      <c r="H24" s="6">
        <f t="shared" si="4"/>
        <v>78622</v>
      </c>
      <c r="I24" s="6">
        <f t="shared" si="2"/>
        <v>492422</v>
      </c>
    </row>
    <row r="25" spans="1:9" ht="15.75" x14ac:dyDescent="0.25">
      <c r="A25" s="7">
        <v>24</v>
      </c>
      <c r="B25" s="8">
        <v>63737</v>
      </c>
      <c r="C25" s="9">
        <f t="shared" si="0"/>
        <v>4156700</v>
      </c>
      <c r="D25" s="9">
        <f>+VLOOKUP(B25,'[1]PAGOS CHEVROLET'!$P$87:$T$119,4,0)</f>
        <v>458200</v>
      </c>
      <c r="E25" s="9">
        <f>+VLOOKUP(B25,'[1]PAGOS CHEVROLET'!$P$87:$T$119,3,0)</f>
        <v>3434500</v>
      </c>
      <c r="F25" s="9">
        <f>+VLOOKUP(B25,'[1]PAGOS CHEVROLET'!$P$87:$T$119,5,0)</f>
        <v>264000</v>
      </c>
      <c r="G25" s="9">
        <f t="shared" si="3"/>
        <v>4156700</v>
      </c>
      <c r="H25" s="9">
        <f t="shared" si="4"/>
        <v>789773</v>
      </c>
      <c r="I25" s="9">
        <f t="shared" si="2"/>
        <v>4946473</v>
      </c>
    </row>
    <row r="26" spans="1:9" ht="15.75" x14ac:dyDescent="0.25">
      <c r="A26" s="4">
        <v>25</v>
      </c>
      <c r="B26" s="5">
        <v>63738</v>
      </c>
      <c r="C26" s="6">
        <f t="shared" si="0"/>
        <v>1018000</v>
      </c>
      <c r="D26" s="6">
        <f>+VLOOKUP(B26,'[1]PAGOS CHEVROLET'!$P$87:$T$119,4,0)</f>
        <v>209000</v>
      </c>
      <c r="E26" s="6">
        <f>+VLOOKUP(B26,'[1]PAGOS CHEVROLET'!$P$87:$T$119,3,0)</f>
        <v>809000</v>
      </c>
      <c r="F26" s="6">
        <f>+VLOOKUP(B26,'[1]PAGOS CHEVROLET'!$P$87:$T$119,5,0)</f>
        <v>0</v>
      </c>
      <c r="G26" s="6">
        <f t="shared" si="3"/>
        <v>1018000</v>
      </c>
      <c r="H26" s="6">
        <f t="shared" si="4"/>
        <v>193420</v>
      </c>
      <c r="I26" s="6">
        <f t="shared" si="2"/>
        <v>1211420</v>
      </c>
    </row>
    <row r="27" spans="1:9" ht="15.75" x14ac:dyDescent="0.25">
      <c r="A27" s="7">
        <v>26</v>
      </c>
      <c r="B27" s="8">
        <v>63739</v>
      </c>
      <c r="C27" s="9">
        <f t="shared" si="0"/>
        <v>680700</v>
      </c>
      <c r="D27" s="9">
        <f>+VLOOKUP(B27,'[1]PAGOS CHEVROLET'!$P$87:$T$119,4,0)</f>
        <v>0</v>
      </c>
      <c r="E27" s="9">
        <f>+VLOOKUP(B27,'[1]PAGOS CHEVROLET'!$P$87:$T$119,3,0)</f>
        <v>680700</v>
      </c>
      <c r="F27" s="9">
        <f>+VLOOKUP(B27,'[1]PAGOS CHEVROLET'!$P$87:$T$119,5,0)</f>
        <v>0</v>
      </c>
      <c r="G27" s="9">
        <f t="shared" si="3"/>
        <v>680700</v>
      </c>
      <c r="H27" s="9">
        <f t="shared" si="4"/>
        <v>129333</v>
      </c>
      <c r="I27" s="9">
        <f t="shared" si="2"/>
        <v>810033</v>
      </c>
    </row>
    <row r="28" spans="1:9" ht="15.75" x14ac:dyDescent="0.25">
      <c r="A28" s="4">
        <v>27</v>
      </c>
      <c r="B28" s="5">
        <v>63740</v>
      </c>
      <c r="C28" s="6">
        <f t="shared" si="0"/>
        <v>1814400</v>
      </c>
      <c r="D28" s="6">
        <f>+VLOOKUP(B28,'[1]PAGOS CHEVROLET'!$P$87:$T$119,4,0)</f>
        <v>47400</v>
      </c>
      <c r="E28" s="6">
        <f>+VLOOKUP(B28,'[1]PAGOS CHEVROLET'!$P$87:$T$119,3,0)</f>
        <v>1074000</v>
      </c>
      <c r="F28" s="6">
        <f>+VLOOKUP(B28,'[1]PAGOS CHEVROLET'!$P$87:$T$119,5,0)</f>
        <v>693000</v>
      </c>
      <c r="G28" s="6">
        <f t="shared" si="3"/>
        <v>1814400</v>
      </c>
      <c r="H28" s="6">
        <f t="shared" si="4"/>
        <v>344736</v>
      </c>
      <c r="I28" s="6">
        <f t="shared" si="2"/>
        <v>2159136</v>
      </c>
    </row>
    <row r="29" spans="1:9" ht="15.75" x14ac:dyDescent="0.25">
      <c r="A29" s="7">
        <v>28</v>
      </c>
      <c r="B29" s="8">
        <v>63741</v>
      </c>
      <c r="C29" s="9">
        <f t="shared" si="0"/>
        <v>1576800</v>
      </c>
      <c r="D29" s="9">
        <f>+VLOOKUP(B29,'[1]PAGOS CHEVROLET'!$P$87:$T$119,4,0)</f>
        <v>188600</v>
      </c>
      <c r="E29" s="9">
        <f>+VLOOKUP(B29,'[1]PAGOS CHEVROLET'!$P$87:$T$119,3,0)</f>
        <v>1089200</v>
      </c>
      <c r="F29" s="9">
        <f>+VLOOKUP(B29,'[1]PAGOS CHEVROLET'!$P$87:$T$119,5,0)</f>
        <v>299000</v>
      </c>
      <c r="G29" s="9">
        <f t="shared" si="3"/>
        <v>1576800</v>
      </c>
      <c r="H29" s="9">
        <f t="shared" si="4"/>
        <v>299592</v>
      </c>
      <c r="I29" s="9">
        <f t="shared" si="2"/>
        <v>1876392</v>
      </c>
    </row>
    <row r="30" spans="1:9" ht="15.75" x14ac:dyDescent="0.25">
      <c r="A30" s="4">
        <v>29</v>
      </c>
      <c r="B30" s="5">
        <v>63742</v>
      </c>
      <c r="C30" s="6">
        <f t="shared" si="0"/>
        <v>2838800</v>
      </c>
      <c r="D30" s="6">
        <f>+VLOOKUP(B30,'[1]PAGOS CHEVROLET'!$P$87:$T$119,4,0)</f>
        <v>248000</v>
      </c>
      <c r="E30" s="6">
        <f>+VLOOKUP(B30,'[1]PAGOS CHEVROLET'!$P$87:$T$119,3,0)</f>
        <v>2290800</v>
      </c>
      <c r="F30" s="6">
        <f>+VLOOKUP(B30,'[1]PAGOS CHEVROLET'!$P$87:$T$119,5,0)</f>
        <v>300000</v>
      </c>
      <c r="G30" s="6">
        <f t="shared" si="3"/>
        <v>2838800</v>
      </c>
      <c r="H30" s="6">
        <f t="shared" si="4"/>
        <v>539372</v>
      </c>
      <c r="I30" s="6">
        <f t="shared" si="2"/>
        <v>3378172</v>
      </c>
    </row>
    <row r="31" spans="1:9" ht="15.75" x14ac:dyDescent="0.25">
      <c r="A31" s="7">
        <v>30</v>
      </c>
      <c r="B31" s="8">
        <v>63743</v>
      </c>
      <c r="C31" s="9">
        <f t="shared" si="0"/>
        <v>1806700</v>
      </c>
      <c r="D31" s="9">
        <f>+VLOOKUP(B31,'[1]PAGOS CHEVROLET'!$P$87:$T$119,4,0)</f>
        <v>295400</v>
      </c>
      <c r="E31" s="9">
        <f>+VLOOKUP(B31,'[1]PAGOS CHEVROLET'!$P$87:$T$119,3,0)</f>
        <v>1379300</v>
      </c>
      <c r="F31" s="9">
        <f>+VLOOKUP(B31,'[1]PAGOS CHEVROLET'!$P$87:$T$119,5,0)</f>
        <v>132000</v>
      </c>
      <c r="G31" s="9">
        <f t="shared" si="3"/>
        <v>1806700</v>
      </c>
      <c r="H31" s="9">
        <f t="shared" si="4"/>
        <v>343273</v>
      </c>
      <c r="I31" s="9">
        <f t="shared" si="2"/>
        <v>2149973</v>
      </c>
    </row>
    <row r="32" spans="1:9" ht="15.75" x14ac:dyDescent="0.25">
      <c r="A32" s="4">
        <v>31</v>
      </c>
      <c r="B32" s="5">
        <v>63744</v>
      </c>
      <c r="C32" s="6">
        <f t="shared" si="0"/>
        <v>543300</v>
      </c>
      <c r="D32" s="6">
        <f>+VLOOKUP(B32,'[1]PAGOS CHEVROLET'!$P$87:$T$119,4,0)</f>
        <v>243200</v>
      </c>
      <c r="E32" s="6">
        <f>+VLOOKUP(B32,'[1]PAGOS CHEVROLET'!$P$87:$T$119,3,0)</f>
        <v>300100</v>
      </c>
      <c r="F32" s="6">
        <f>+VLOOKUP(B32,'[1]PAGOS CHEVROLET'!$P$87:$T$119,5,0)</f>
        <v>0</v>
      </c>
      <c r="G32" s="6">
        <f t="shared" si="3"/>
        <v>543300</v>
      </c>
      <c r="H32" s="6">
        <f t="shared" si="4"/>
        <v>103227</v>
      </c>
      <c r="I32" s="6">
        <f t="shared" si="2"/>
        <v>646527</v>
      </c>
    </row>
    <row r="33" spans="1:9" ht="15.75" x14ac:dyDescent="0.25">
      <c r="A33" s="7"/>
      <c r="B33" s="10" t="s">
        <v>9</v>
      </c>
      <c r="C33" s="11">
        <f t="shared" ref="C33:H33" si="5">SUM(C2:C32)</f>
        <v>55170200</v>
      </c>
      <c r="D33" s="11">
        <f t="shared" si="5"/>
        <v>10379900</v>
      </c>
      <c r="E33" s="11">
        <f t="shared" si="5"/>
        <v>41512300</v>
      </c>
      <c r="F33" s="11">
        <f t="shared" si="5"/>
        <v>3278000</v>
      </c>
      <c r="G33" s="11">
        <f t="shared" si="5"/>
        <v>55170200</v>
      </c>
      <c r="H33" s="11">
        <f t="shared" si="5"/>
        <v>10482338</v>
      </c>
      <c r="I33" s="11">
        <f>SUM(I2:I32)</f>
        <v>65652538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Camilo Riaño Posada</dc:creator>
  <cp:lastModifiedBy>Jairo Camilo Riaño Posada</cp:lastModifiedBy>
  <dcterms:created xsi:type="dcterms:W3CDTF">2024-07-05T16:00:59Z</dcterms:created>
  <dcterms:modified xsi:type="dcterms:W3CDTF">2024-07-05T16:01:46Z</dcterms:modified>
</cp:coreProperties>
</file>