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NG. WALTER ISAZA\Desktop\mobiliario 2023\"/>
    </mc:Choice>
  </mc:AlternateContent>
  <bookViews>
    <workbookView xWindow="0" yWindow="0" windowWidth="23040" windowHeight="9192" firstSheet="11" activeTab="12"/>
  </bookViews>
  <sheets>
    <sheet name="Datos" sheetId="2" state="hidden" r:id="rId1"/>
    <sheet name="TEcnologia" sheetId="8" state="hidden" r:id="rId2"/>
    <sheet name="EM INICIALES" sheetId="15" r:id="rId3"/>
    <sheet name="DOTACION INICIAL" sheetId="10" r:id="rId4"/>
    <sheet name="BALANCE MAYORES Y MENORES" sheetId="11" r:id="rId5"/>
    <sheet name="EM NO PREVISTOS" sheetId="14" r:id="rId6"/>
    <sheet name="NO PREVISTOS" sheetId="12" r:id="rId7"/>
    <sheet name="RESUMEN" sheetId="13" r:id="rId8"/>
    <sheet name="DOTACION ACTUALIZADA" sheetId="9" r:id="rId9"/>
    <sheet name="BALANCE PRIMERA ENTREGA " sheetId="18" r:id="rId10"/>
    <sheet name="BALANCE SEGUNDA ENTREGA" sheetId="20" r:id="rId11"/>
    <sheet name="BALANCE TERCERA ENTREGA" sheetId="22" r:id="rId12"/>
    <sheet name="CANTIDADES ADICIONALES AULAS H" sheetId="24" r:id="rId13"/>
    <sheet name="EJECUCION AULAS HIBRIDAS" sheetId="25" r:id="rId14"/>
    <sheet name="Hoja2" sheetId="7" state="hidden" r:id="rId15"/>
  </sheets>
  <externalReferences>
    <externalReference r:id="rId16"/>
  </externalReferences>
  <definedNames>
    <definedName name="_xlnm._FilterDatabase" localSheetId="4" hidden="1">'BALANCE MAYORES Y MENORES'!$A$3:$CE$43</definedName>
    <definedName name="_xlnm._FilterDatabase" localSheetId="9" hidden="1">'BALANCE PRIMERA ENTREGA '!$A$3:$CG$54</definedName>
    <definedName name="_xlnm._FilterDatabase" localSheetId="10" hidden="1">'BALANCE SEGUNDA ENTREGA'!$A$3:$CG$54</definedName>
    <definedName name="_xlnm._FilterDatabase" localSheetId="11" hidden="1">'BALANCE TERCERA ENTREGA'!$A$3:$CG$58</definedName>
    <definedName name="_xlnm._FilterDatabase" localSheetId="8" hidden="1">'DOTACION ACTUALIZADA'!$A$3:$CG$54</definedName>
    <definedName name="_xlnm._FilterDatabase" localSheetId="3" hidden="1">'DOTACION INICIAL'!$A$3:$CI$43</definedName>
    <definedName name="_xlnm._FilterDatabase" localSheetId="1" hidden="1">TEcnologia!$A$3:$CH$8</definedName>
    <definedName name="_xlnm.Print_Area" localSheetId="2">'EM INICIALES'!$A$1:$K$53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I66" i="22" l="1"/>
  <c r="CI64" i="22"/>
  <c r="CI62" i="22"/>
  <c r="CI60" i="22"/>
  <c r="CF7" i="22"/>
  <c r="CG7" i="22" s="1"/>
  <c r="CF8" i="22"/>
  <c r="CG8" i="22" s="1"/>
  <c r="CF9" i="22"/>
  <c r="CF10" i="22"/>
  <c r="CF11" i="22"/>
  <c r="CF12" i="22"/>
  <c r="CF13" i="22"/>
  <c r="CF14" i="22"/>
  <c r="CF15" i="22"/>
  <c r="CF16" i="22"/>
  <c r="CG16" i="22" s="1"/>
  <c r="CF17" i="22"/>
  <c r="CF19" i="22"/>
  <c r="CF20" i="22"/>
  <c r="CF21" i="22"/>
  <c r="CG11" i="22"/>
  <c r="CG12" i="22"/>
  <c r="CG15" i="22"/>
  <c r="CG10" i="22"/>
  <c r="CG14" i="22"/>
  <c r="CG19" i="22"/>
  <c r="CF22" i="22"/>
  <c r="CF24" i="22"/>
  <c r="CG24" i="22" s="1"/>
  <c r="CF25" i="22"/>
  <c r="CF26" i="22"/>
  <c r="CG26" i="22" s="1"/>
  <c r="CF27" i="22"/>
  <c r="CF29" i="22"/>
  <c r="CG29" i="22" s="1"/>
  <c r="CF32" i="22"/>
  <c r="CF33" i="22"/>
  <c r="CF34" i="22"/>
  <c r="CF36" i="22"/>
  <c r="CG36" i="22" s="1"/>
  <c r="CF37" i="22"/>
  <c r="CF38" i="22"/>
  <c r="CG38" i="22" s="1"/>
  <c r="CG4" i="22"/>
  <c r="CG9" i="22"/>
  <c r="CG13" i="22"/>
  <c r="CG17" i="22"/>
  <c r="CG20" i="22"/>
  <c r="CG21" i="22"/>
  <c r="CG22" i="22"/>
  <c r="CG25" i="22"/>
  <c r="CG27" i="22"/>
  <c r="CG32" i="22"/>
  <c r="CG33" i="22"/>
  <c r="CG34" i="22"/>
  <c r="CG37" i="22"/>
  <c r="CF4" i="22"/>
  <c r="CH44" i="22"/>
  <c r="CI44" i="22" s="1"/>
  <c r="CH55" i="22"/>
  <c r="CG43" i="22" l="1"/>
  <c r="CG56" i="22" s="1"/>
  <c r="CX8" i="24"/>
  <c r="BK9" i="25"/>
  <c r="BL9" i="25"/>
  <c r="BM9" i="25"/>
  <c r="BN9" i="25"/>
  <c r="BO9" i="25"/>
  <c r="BP9" i="25"/>
  <c r="BQ9" i="25"/>
  <c r="BR9" i="25"/>
  <c r="BS9" i="25"/>
  <c r="BT9" i="25"/>
  <c r="BU9" i="25"/>
  <c r="BV9" i="25"/>
  <c r="BW9" i="25"/>
  <c r="BX9" i="25"/>
  <c r="BY9" i="25"/>
  <c r="CA9" i="25"/>
  <c r="CB9" i="25"/>
  <c r="CC9" i="25"/>
  <c r="CD9" i="25"/>
  <c r="CE9" i="25"/>
  <c r="CF9" i="25"/>
  <c r="CG9" i="25"/>
  <c r="CH9" i="25"/>
  <c r="CI9" i="25"/>
  <c r="CJ9" i="25"/>
  <c r="CK9" i="25"/>
  <c r="CM9" i="25"/>
  <c r="CN9" i="25"/>
  <c r="CO9" i="25"/>
  <c r="CP9" i="25"/>
  <c r="G9" i="25"/>
  <c r="H9" i="25"/>
  <c r="I9" i="25"/>
  <c r="J9" i="25"/>
  <c r="K9" i="25"/>
  <c r="L9" i="25"/>
  <c r="M9" i="25"/>
  <c r="N9" i="25"/>
  <c r="O9" i="25"/>
  <c r="P9" i="25"/>
  <c r="Q9" i="25"/>
  <c r="R9" i="25"/>
  <c r="S9" i="25"/>
  <c r="T9" i="25"/>
  <c r="U9" i="25"/>
  <c r="V9" i="25"/>
  <c r="W9" i="25"/>
  <c r="X9" i="25"/>
  <c r="Y9" i="25"/>
  <c r="Z9" i="25"/>
  <c r="AA9" i="25"/>
  <c r="AB9" i="25"/>
  <c r="AC9" i="25"/>
  <c r="AD9" i="25"/>
  <c r="AE9" i="25"/>
  <c r="AG9" i="25"/>
  <c r="AH9" i="25"/>
  <c r="AI9" i="25"/>
  <c r="AJ9" i="25"/>
  <c r="AM9" i="25"/>
  <c r="AN9" i="25"/>
  <c r="AO9" i="25"/>
  <c r="AP9" i="25"/>
  <c r="AQ9" i="25"/>
  <c r="AR9" i="25"/>
  <c r="AS9" i="25"/>
  <c r="AU9" i="25"/>
  <c r="AV9" i="25"/>
  <c r="AW9" i="25"/>
  <c r="AX9" i="25"/>
  <c r="AY9" i="25"/>
  <c r="AZ9" i="25"/>
  <c r="BA9" i="25"/>
  <c r="BB9" i="25"/>
  <c r="BC9" i="25"/>
  <c r="BD9" i="25"/>
  <c r="BF9" i="25"/>
  <c r="BG9" i="25"/>
  <c r="BH9" i="25"/>
  <c r="BI9" i="25"/>
  <c r="E9" i="25"/>
  <c r="F9" i="25"/>
  <c r="D9" i="25"/>
  <c r="E8" i="25"/>
  <c r="F8" i="25"/>
  <c r="G8" i="25"/>
  <c r="H8" i="25"/>
  <c r="I8" i="25"/>
  <c r="J8" i="25"/>
  <c r="K8" i="25"/>
  <c r="L8" i="25"/>
  <c r="M8" i="25"/>
  <c r="N8" i="25"/>
  <c r="O8" i="25"/>
  <c r="P8" i="25"/>
  <c r="Q8" i="25"/>
  <c r="R8" i="25"/>
  <c r="S8" i="25"/>
  <c r="T8" i="25"/>
  <c r="U8" i="25"/>
  <c r="V8" i="25"/>
  <c r="W8" i="25"/>
  <c r="X8" i="25"/>
  <c r="Y8" i="25"/>
  <c r="Z8" i="25"/>
  <c r="AA8" i="25"/>
  <c r="AB8" i="25"/>
  <c r="AC8" i="25"/>
  <c r="AD8" i="25"/>
  <c r="AE8" i="25"/>
  <c r="AF8" i="25"/>
  <c r="AF9" i="25" s="1"/>
  <c r="AG8" i="25"/>
  <c r="AH8" i="25"/>
  <c r="AI8" i="25"/>
  <c r="AJ8" i="25"/>
  <c r="AK8" i="25"/>
  <c r="AK9" i="25" s="1"/>
  <c r="AL8" i="25"/>
  <c r="AL9" i="25" s="1"/>
  <c r="AM8" i="25"/>
  <c r="AN8" i="25"/>
  <c r="AO8" i="25"/>
  <c r="AP8" i="25"/>
  <c r="AQ8" i="25"/>
  <c r="AR8" i="25"/>
  <c r="AS8" i="25"/>
  <c r="AT8" i="25"/>
  <c r="AU8" i="25"/>
  <c r="AV8" i="25"/>
  <c r="AW8" i="25"/>
  <c r="AX8" i="25"/>
  <c r="AY8" i="25"/>
  <c r="AZ8" i="25"/>
  <c r="BA8" i="25"/>
  <c r="BB8" i="25"/>
  <c r="BC8" i="25"/>
  <c r="BD8" i="25"/>
  <c r="BE8" i="25"/>
  <c r="BE9" i="25" s="1"/>
  <c r="BF8" i="25"/>
  <c r="BG8" i="25"/>
  <c r="BH8" i="25"/>
  <c r="BI8" i="25"/>
  <c r="BJ8" i="25"/>
  <c r="BJ9" i="25" s="1"/>
  <c r="BK8" i="25"/>
  <c r="BL8" i="25"/>
  <c r="BM8" i="25"/>
  <c r="BN8" i="25"/>
  <c r="BO8" i="25"/>
  <c r="BP8" i="25"/>
  <c r="BQ8" i="25"/>
  <c r="BR8" i="25"/>
  <c r="BS8" i="25"/>
  <c r="BT8" i="25"/>
  <c r="BU8" i="25"/>
  <c r="BV8" i="25"/>
  <c r="BW8" i="25"/>
  <c r="BX8" i="25"/>
  <c r="BY8" i="25"/>
  <c r="BZ8" i="25"/>
  <c r="BZ9" i="25" s="1"/>
  <c r="CA8" i="25"/>
  <c r="CB8" i="25"/>
  <c r="CC8" i="25"/>
  <c r="CD8" i="25"/>
  <c r="CE8" i="25"/>
  <c r="CF8" i="25"/>
  <c r="CG8" i="25"/>
  <c r="CH8" i="25"/>
  <c r="CI8" i="25"/>
  <c r="CJ8" i="25"/>
  <c r="CK8" i="25"/>
  <c r="CL8" i="25"/>
  <c r="CL9" i="25" s="1"/>
  <c r="CM8" i="25"/>
  <c r="CN8" i="25"/>
  <c r="CO8" i="25"/>
  <c r="CP8" i="25"/>
  <c r="CQ8" i="25"/>
  <c r="CQ9" i="25" s="1"/>
  <c r="D8" i="25"/>
  <c r="E8" i="24"/>
  <c r="F8" i="24"/>
  <c r="G8" i="24"/>
  <c r="H8" i="24"/>
  <c r="I8" i="24"/>
  <c r="J8" i="24"/>
  <c r="K8" i="24"/>
  <c r="L8" i="24"/>
  <c r="M8" i="24"/>
  <c r="N8" i="24"/>
  <c r="O8" i="24"/>
  <c r="P8" i="24"/>
  <c r="Q8" i="24"/>
  <c r="R8" i="24"/>
  <c r="S8" i="24"/>
  <c r="T8" i="24"/>
  <c r="U8" i="24"/>
  <c r="V8" i="24"/>
  <c r="W8" i="24"/>
  <c r="X8" i="24"/>
  <c r="Y8" i="24"/>
  <c r="Z8" i="24"/>
  <c r="AA8" i="24"/>
  <c r="AB8" i="24"/>
  <c r="AC8" i="24"/>
  <c r="AD8" i="24"/>
  <c r="AE8" i="24"/>
  <c r="AF8" i="24"/>
  <c r="AG8" i="24"/>
  <c r="AH8" i="24"/>
  <c r="AI8" i="24"/>
  <c r="AJ8" i="24"/>
  <c r="AK8" i="24"/>
  <c r="AL8" i="24"/>
  <c r="AM8" i="24"/>
  <c r="AN8" i="24"/>
  <c r="AO8" i="24"/>
  <c r="AP8" i="24"/>
  <c r="AQ8" i="24"/>
  <c r="AR8" i="24"/>
  <c r="AS8" i="24"/>
  <c r="AT8" i="24"/>
  <c r="AU8" i="24"/>
  <c r="AV8" i="24"/>
  <c r="AW8" i="24"/>
  <c r="AX8" i="24"/>
  <c r="AY8" i="24"/>
  <c r="AZ8" i="24"/>
  <c r="BA8" i="24"/>
  <c r="BB8" i="24"/>
  <c r="BC8" i="24"/>
  <c r="BD8" i="24"/>
  <c r="BE8" i="24"/>
  <c r="BF8" i="24"/>
  <c r="BG8" i="24"/>
  <c r="BH8" i="24"/>
  <c r="BI8" i="24"/>
  <c r="BJ8" i="24"/>
  <c r="BK8" i="24"/>
  <c r="BL8" i="24"/>
  <c r="BM8" i="24"/>
  <c r="BN8" i="24"/>
  <c r="BO8" i="24"/>
  <c r="BP8" i="24"/>
  <c r="BQ8" i="24"/>
  <c r="BR8" i="24"/>
  <c r="BS8" i="24"/>
  <c r="BT8" i="24"/>
  <c r="BU8" i="24"/>
  <c r="BV8" i="24"/>
  <c r="BW8" i="24"/>
  <c r="BX8" i="24"/>
  <c r="BY8" i="24"/>
  <c r="BZ8" i="24"/>
  <c r="CA8" i="24"/>
  <c r="CB8" i="24"/>
  <c r="CC8" i="24"/>
  <c r="CD8" i="24"/>
  <c r="CE8" i="24"/>
  <c r="CF8" i="24"/>
  <c r="CG8" i="24"/>
  <c r="CH8" i="24"/>
  <c r="CI8" i="24"/>
  <c r="CJ8" i="24"/>
  <c r="CK8" i="24"/>
  <c r="CL8" i="24"/>
  <c r="CM8" i="24"/>
  <c r="CN8" i="24"/>
  <c r="CO8" i="24"/>
  <c r="CP8" i="24"/>
  <c r="CQ8" i="24"/>
  <c r="CR8" i="24"/>
  <c r="CS8" i="24"/>
  <c r="CT8" i="24"/>
  <c r="CU8" i="24"/>
  <c r="CV8" i="24"/>
  <c r="CW8" i="24"/>
  <c r="D8" i="24"/>
  <c r="CX8" i="25" l="1"/>
  <c r="CX10" i="25" s="1"/>
  <c r="AT9" i="25"/>
  <c r="CY7" i="25"/>
  <c r="CX7" i="25"/>
  <c r="CY6" i="25"/>
  <c r="CX6" i="25"/>
  <c r="CY5" i="25"/>
  <c r="CX5" i="25"/>
  <c r="CX4" i="25"/>
  <c r="CZ4" i="25" s="1"/>
  <c r="CZ7" i="25" l="1"/>
  <c r="CZ6" i="25"/>
  <c r="CZ5" i="25"/>
  <c r="CZ8" i="25" l="1"/>
  <c r="CZ12" i="25" s="1"/>
  <c r="CY7" i="24"/>
  <c r="CZ7" i="24" s="1"/>
  <c r="CX7" i="24"/>
  <c r="CY6" i="24"/>
  <c r="CZ6" i="24" s="1"/>
  <c r="CX6" i="24"/>
  <c r="CY5" i="24"/>
  <c r="CZ5" i="24" s="1"/>
  <c r="CX5" i="24"/>
  <c r="CX4" i="24"/>
  <c r="CZ4" i="24" s="1"/>
  <c r="DB7" i="24" l="1"/>
  <c r="CZ8" i="24"/>
  <c r="CZ10" i="24" s="1"/>
  <c r="CE48" i="9"/>
  <c r="CZ14" i="25" l="1"/>
  <c r="CZ16" i="25"/>
  <c r="CZ18" i="25" s="1"/>
  <c r="CZ10" i="25"/>
  <c r="CF54" i="22" l="1"/>
  <c r="CE54" i="22"/>
  <c r="CF53" i="22"/>
  <c r="CE53" i="22"/>
  <c r="CF52" i="22"/>
  <c r="CH52" i="22" s="1"/>
  <c r="CE52" i="22"/>
  <c r="CF51" i="22"/>
  <c r="CH51" i="22" s="1"/>
  <c r="CE51" i="22"/>
  <c r="CF50" i="22"/>
  <c r="CE50" i="22"/>
  <c r="CF49" i="22"/>
  <c r="CH49" i="22" s="1"/>
  <c r="CE49" i="22"/>
  <c r="CF48" i="22"/>
  <c r="CH48" i="22" s="1"/>
  <c r="CE48" i="22"/>
  <c r="CF47" i="22"/>
  <c r="CH47" i="22" s="1"/>
  <c r="CE47" i="22"/>
  <c r="CF46" i="22"/>
  <c r="CE46" i="22"/>
  <c r="CF45" i="22"/>
  <c r="CH45" i="22" s="1"/>
  <c r="CE45" i="22"/>
  <c r="CD43" i="22"/>
  <c r="CD55" i="22" s="1"/>
  <c r="CD56" i="22" s="1"/>
  <c r="CC43" i="22"/>
  <c r="CC55" i="22" s="1"/>
  <c r="CC56" i="22" s="1"/>
  <c r="CB43" i="22"/>
  <c r="CB55" i="22" s="1"/>
  <c r="CB56" i="22" s="1"/>
  <c r="CA43" i="22"/>
  <c r="CA55" i="22" s="1"/>
  <c r="CA56" i="22" s="1"/>
  <c r="BZ43" i="22"/>
  <c r="BZ55" i="22" s="1"/>
  <c r="BZ56" i="22" s="1"/>
  <c r="BY43" i="22"/>
  <c r="BY55" i="22" s="1"/>
  <c r="BY56" i="22" s="1"/>
  <c r="BX43" i="22"/>
  <c r="BX55" i="22" s="1"/>
  <c r="BX56" i="22" s="1"/>
  <c r="BW43" i="22"/>
  <c r="BW55" i="22" s="1"/>
  <c r="BW56" i="22" s="1"/>
  <c r="BV43" i="22"/>
  <c r="BV55" i="22" s="1"/>
  <c r="BV56" i="22" s="1"/>
  <c r="BU43" i="22"/>
  <c r="BU55" i="22" s="1"/>
  <c r="BU56" i="22" s="1"/>
  <c r="BT43" i="22"/>
  <c r="BT55" i="22" s="1"/>
  <c r="BT56" i="22" s="1"/>
  <c r="BS43" i="22"/>
  <c r="BS55" i="22" s="1"/>
  <c r="BS56" i="22" s="1"/>
  <c r="BR43" i="22"/>
  <c r="BR55" i="22" s="1"/>
  <c r="BR56" i="22" s="1"/>
  <c r="BQ43" i="22"/>
  <c r="BQ55" i="22" s="1"/>
  <c r="BQ56" i="22" s="1"/>
  <c r="BP43" i="22"/>
  <c r="BP55" i="22" s="1"/>
  <c r="BP56" i="22" s="1"/>
  <c r="BO43" i="22"/>
  <c r="BO55" i="22" s="1"/>
  <c r="BO56" i="22" s="1"/>
  <c r="BN43" i="22"/>
  <c r="BN55" i="22" s="1"/>
  <c r="BN56" i="22" s="1"/>
  <c r="BM43" i="22"/>
  <c r="BM55" i="22" s="1"/>
  <c r="BM56" i="22" s="1"/>
  <c r="BL43" i="22"/>
  <c r="BL55" i="22" s="1"/>
  <c r="BL56" i="22" s="1"/>
  <c r="BK43" i="22"/>
  <c r="BK55" i="22" s="1"/>
  <c r="BK56" i="22" s="1"/>
  <c r="BJ43" i="22"/>
  <c r="BJ55" i="22" s="1"/>
  <c r="BJ56" i="22" s="1"/>
  <c r="BI43" i="22"/>
  <c r="BI55" i="22" s="1"/>
  <c r="BI56" i="22" s="1"/>
  <c r="BH43" i="22"/>
  <c r="BH55" i="22" s="1"/>
  <c r="BH56" i="22" s="1"/>
  <c r="BG43" i="22"/>
  <c r="BG55" i="22" s="1"/>
  <c r="BG56" i="22" s="1"/>
  <c r="BF43" i="22"/>
  <c r="BF55" i="22" s="1"/>
  <c r="BF56" i="22" s="1"/>
  <c r="BE43" i="22"/>
  <c r="BE55" i="22" s="1"/>
  <c r="BE56" i="22" s="1"/>
  <c r="BD43" i="22"/>
  <c r="BD55" i="22" s="1"/>
  <c r="BD56" i="22" s="1"/>
  <c r="BC43" i="22"/>
  <c r="BC55" i="22" s="1"/>
  <c r="BC56" i="22" s="1"/>
  <c r="BB43" i="22"/>
  <c r="BB55" i="22" s="1"/>
  <c r="BB56" i="22" s="1"/>
  <c r="BA43" i="22"/>
  <c r="BA55" i="22" s="1"/>
  <c r="BA56" i="22" s="1"/>
  <c r="AZ43" i="22"/>
  <c r="AZ55" i="22" s="1"/>
  <c r="AZ56" i="22" s="1"/>
  <c r="AY43" i="22"/>
  <c r="AY55" i="22" s="1"/>
  <c r="AY56" i="22" s="1"/>
  <c r="AX43" i="22"/>
  <c r="AX55" i="22" s="1"/>
  <c r="AX56" i="22" s="1"/>
  <c r="AW43" i="22"/>
  <c r="AW55" i="22" s="1"/>
  <c r="AW56" i="22" s="1"/>
  <c r="AV43" i="22"/>
  <c r="AV55" i="22" s="1"/>
  <c r="AV56" i="22" s="1"/>
  <c r="AU43" i="22"/>
  <c r="AU55" i="22" s="1"/>
  <c r="AU56" i="22" s="1"/>
  <c r="AT43" i="22"/>
  <c r="AT55" i="22" s="1"/>
  <c r="AT56" i="22" s="1"/>
  <c r="AS43" i="22"/>
  <c r="AS55" i="22" s="1"/>
  <c r="AS56" i="22" s="1"/>
  <c r="AR43" i="22"/>
  <c r="AR55" i="22" s="1"/>
  <c r="AR56" i="22" s="1"/>
  <c r="AQ43" i="22"/>
  <c r="AQ55" i="22" s="1"/>
  <c r="AQ56" i="22" s="1"/>
  <c r="AP43" i="22"/>
  <c r="AP55" i="22" s="1"/>
  <c r="AP56" i="22" s="1"/>
  <c r="AO43" i="22"/>
  <c r="AO55" i="22" s="1"/>
  <c r="AO56" i="22" s="1"/>
  <c r="AN43" i="22"/>
  <c r="AN55" i="22" s="1"/>
  <c r="AN56" i="22" s="1"/>
  <c r="AM43" i="22"/>
  <c r="AM55" i="22" s="1"/>
  <c r="AM56" i="22" s="1"/>
  <c r="AL43" i="22"/>
  <c r="AL55" i="22" s="1"/>
  <c r="AL56" i="22" s="1"/>
  <c r="AK43" i="22"/>
  <c r="AK55" i="22" s="1"/>
  <c r="AK56" i="22" s="1"/>
  <c r="AJ43" i="22"/>
  <c r="AJ55" i="22" s="1"/>
  <c r="AJ56" i="22" s="1"/>
  <c r="AI43" i="22"/>
  <c r="AI55" i="22" s="1"/>
  <c r="AI56" i="22" s="1"/>
  <c r="AH43" i="22"/>
  <c r="AH55" i="22" s="1"/>
  <c r="AH56" i="22" s="1"/>
  <c r="AG43" i="22"/>
  <c r="AG55" i="22" s="1"/>
  <c r="AG56" i="22" s="1"/>
  <c r="AF43" i="22"/>
  <c r="AF55" i="22" s="1"/>
  <c r="AF56" i="22" s="1"/>
  <c r="AE43" i="22"/>
  <c r="AE55" i="22" s="1"/>
  <c r="AE56" i="22" s="1"/>
  <c r="AD43" i="22"/>
  <c r="AD55" i="22" s="1"/>
  <c r="AD56" i="22" s="1"/>
  <c r="AC43" i="22"/>
  <c r="AC55" i="22" s="1"/>
  <c r="AC56" i="22" s="1"/>
  <c r="AB43" i="22"/>
  <c r="AB55" i="22" s="1"/>
  <c r="AB56" i="22" s="1"/>
  <c r="AA43" i="22"/>
  <c r="AA55" i="22" s="1"/>
  <c r="AA56" i="22" s="1"/>
  <c r="Z43" i="22"/>
  <c r="Z55" i="22" s="1"/>
  <c r="Z56" i="22" s="1"/>
  <c r="Y43" i="22"/>
  <c r="Y55" i="22" s="1"/>
  <c r="Y56" i="22" s="1"/>
  <c r="X43" i="22"/>
  <c r="X55" i="22" s="1"/>
  <c r="X56" i="22" s="1"/>
  <c r="W43" i="22"/>
  <c r="W55" i="22" s="1"/>
  <c r="W56" i="22" s="1"/>
  <c r="V43" i="22"/>
  <c r="V55" i="22" s="1"/>
  <c r="V56" i="22" s="1"/>
  <c r="U43" i="22"/>
  <c r="U55" i="22" s="1"/>
  <c r="U56" i="22" s="1"/>
  <c r="T43" i="22"/>
  <c r="T55" i="22" s="1"/>
  <c r="T56" i="22" s="1"/>
  <c r="S43" i="22"/>
  <c r="S55" i="22" s="1"/>
  <c r="S56" i="22" s="1"/>
  <c r="R43" i="22"/>
  <c r="R55" i="22" s="1"/>
  <c r="R56" i="22" s="1"/>
  <c r="Q43" i="22"/>
  <c r="Q55" i="22" s="1"/>
  <c r="Q56" i="22" s="1"/>
  <c r="P43" i="22"/>
  <c r="P55" i="22" s="1"/>
  <c r="P56" i="22" s="1"/>
  <c r="O43" i="22"/>
  <c r="O55" i="22" s="1"/>
  <c r="O56" i="22" s="1"/>
  <c r="N43" i="22"/>
  <c r="N55" i="22" s="1"/>
  <c r="N56" i="22" s="1"/>
  <c r="M43" i="22"/>
  <c r="M55" i="22" s="1"/>
  <c r="M56" i="22" s="1"/>
  <c r="L43" i="22"/>
  <c r="L55" i="22" s="1"/>
  <c r="L56" i="22" s="1"/>
  <c r="K43" i="22"/>
  <c r="K55" i="22" s="1"/>
  <c r="K56" i="22" s="1"/>
  <c r="J43" i="22"/>
  <c r="J55" i="22" s="1"/>
  <c r="J56" i="22" s="1"/>
  <c r="I43" i="22"/>
  <c r="I55" i="22" s="1"/>
  <c r="I56" i="22" s="1"/>
  <c r="H43" i="22"/>
  <c r="H55" i="22" s="1"/>
  <c r="H56" i="22" s="1"/>
  <c r="G43" i="22"/>
  <c r="G55" i="22" s="1"/>
  <c r="G56" i="22" s="1"/>
  <c r="F43" i="22"/>
  <c r="F55" i="22" s="1"/>
  <c r="F56" i="22" s="1"/>
  <c r="E43" i="22"/>
  <c r="E55" i="22" s="1"/>
  <c r="E56" i="22" s="1"/>
  <c r="D43" i="22"/>
  <c r="D55" i="22" s="1"/>
  <c r="D56" i="22" s="1"/>
  <c r="CF42" i="22"/>
  <c r="CH42" i="22" s="1"/>
  <c r="CE42" i="22"/>
  <c r="CF41" i="22"/>
  <c r="CE41" i="22"/>
  <c r="CF40" i="22"/>
  <c r="CH40" i="22" s="1"/>
  <c r="CE40" i="22"/>
  <c r="CF39" i="22"/>
  <c r="CH39" i="22" s="1"/>
  <c r="CE39" i="22"/>
  <c r="CH38" i="22"/>
  <c r="CE38" i="22"/>
  <c r="CE37" i="22"/>
  <c r="CH36" i="22"/>
  <c r="CE36" i="22"/>
  <c r="CF35" i="22"/>
  <c r="CH35" i="22" s="1"/>
  <c r="CE35" i="22"/>
  <c r="CH34" i="22"/>
  <c r="CE34" i="22"/>
  <c r="CE33" i="22"/>
  <c r="CH32" i="22"/>
  <c r="CE32" i="22"/>
  <c r="CF31" i="22"/>
  <c r="CH31" i="22" s="1"/>
  <c r="CE31" i="22"/>
  <c r="CF30" i="22"/>
  <c r="CH30" i="22" s="1"/>
  <c r="CE30" i="22"/>
  <c r="CI30" i="22" s="1"/>
  <c r="CE29" i="22"/>
  <c r="CF28" i="22"/>
  <c r="CH28" i="22" s="1"/>
  <c r="CE28" i="22"/>
  <c r="CH27" i="22"/>
  <c r="CE27" i="22"/>
  <c r="CH26" i="22"/>
  <c r="CE26" i="22"/>
  <c r="CE25" i="22"/>
  <c r="CH24" i="22"/>
  <c r="CE24" i="22"/>
  <c r="CF23" i="22"/>
  <c r="CH23" i="22" s="1"/>
  <c r="CE23" i="22"/>
  <c r="CH22" i="22"/>
  <c r="CE22" i="22"/>
  <c r="CE21" i="22"/>
  <c r="CH20" i="22"/>
  <c r="CE20" i="22"/>
  <c r="CH19" i="22"/>
  <c r="CE19" i="22"/>
  <c r="CF18" i="22"/>
  <c r="CH18" i="22" s="1"/>
  <c r="CE18" i="22"/>
  <c r="CE17" i="22"/>
  <c r="CH16" i="22"/>
  <c r="CE16" i="22"/>
  <c r="CH15" i="22"/>
  <c r="CE15" i="22"/>
  <c r="CH14" i="22"/>
  <c r="CE14" i="22"/>
  <c r="CE13" i="22"/>
  <c r="CH12" i="22"/>
  <c r="CE12" i="22"/>
  <c r="CH11" i="22"/>
  <c r="CE11" i="22"/>
  <c r="CH10" i="22"/>
  <c r="CE10" i="22"/>
  <c r="CE9" i="22"/>
  <c r="CH8" i="22"/>
  <c r="CE8" i="22"/>
  <c r="CH7" i="22"/>
  <c r="CE7" i="22"/>
  <c r="CF6" i="22"/>
  <c r="CH6" i="22" s="1"/>
  <c r="CE6" i="22"/>
  <c r="CF5" i="22"/>
  <c r="CE5" i="22"/>
  <c r="CH4" i="22"/>
  <c r="CE4" i="22"/>
  <c r="CI7" i="22" l="1"/>
  <c r="CI27" i="22"/>
  <c r="CI19" i="22"/>
  <c r="CI15" i="22"/>
  <c r="CG5" i="22"/>
  <c r="CH5" i="22"/>
  <c r="CI5" i="22" s="1"/>
  <c r="CH9" i="22"/>
  <c r="CI9" i="22" s="1"/>
  <c r="CH13" i="22"/>
  <c r="CI13" i="22" s="1"/>
  <c r="CH17" i="22"/>
  <c r="CI17" i="22" s="1"/>
  <c r="CH21" i="22"/>
  <c r="CI21" i="22" s="1"/>
  <c r="CH25" i="22"/>
  <c r="CI25" i="22" s="1"/>
  <c r="CH29" i="22"/>
  <c r="CI29" i="22" s="1"/>
  <c r="CH33" i="22"/>
  <c r="CI33" i="22" s="1"/>
  <c r="CH37" i="22"/>
  <c r="CI37" i="22" s="1"/>
  <c r="CG41" i="22"/>
  <c r="CH41" i="22"/>
  <c r="CI41" i="22" s="1"/>
  <c r="CI45" i="22"/>
  <c r="CG53" i="22"/>
  <c r="CH53" i="22"/>
  <c r="CI4" i="22"/>
  <c r="CI8" i="22"/>
  <c r="CI12" i="22"/>
  <c r="CI16" i="22"/>
  <c r="CI20" i="22"/>
  <c r="CI24" i="22"/>
  <c r="CI28" i="22"/>
  <c r="CI32" i="22"/>
  <c r="CI36" i="22"/>
  <c r="CG46" i="22"/>
  <c r="CH46" i="22"/>
  <c r="CG50" i="22"/>
  <c r="CH50" i="22"/>
  <c r="CI50" i="22" s="1"/>
  <c r="CG54" i="22"/>
  <c r="CH54" i="22"/>
  <c r="CI54" i="22" s="1"/>
  <c r="CJ6" i="22"/>
  <c r="CL6" i="22" s="1"/>
  <c r="CI6" i="22"/>
  <c r="CJ14" i="22"/>
  <c r="CI14" i="22"/>
  <c r="CJ22" i="22"/>
  <c r="CI22" i="22"/>
  <c r="CJ38" i="22"/>
  <c r="CI38" i="22"/>
  <c r="CJ42" i="22"/>
  <c r="CL42" i="22" s="1"/>
  <c r="CI42" i="22"/>
  <c r="CJ49" i="22"/>
  <c r="CL49" i="22" s="1"/>
  <c r="CI49" i="22"/>
  <c r="CJ53" i="22"/>
  <c r="CL53" i="22" s="1"/>
  <c r="CI53" i="22"/>
  <c r="CJ31" i="22"/>
  <c r="CK31" i="22" s="1"/>
  <c r="CI31" i="22"/>
  <c r="CG39" i="22"/>
  <c r="CJ46" i="22"/>
  <c r="CK46" i="22" s="1"/>
  <c r="CI46" i="22"/>
  <c r="CJ50" i="22"/>
  <c r="CL50" i="22" s="1"/>
  <c r="CJ54" i="22"/>
  <c r="CJ39" i="22"/>
  <c r="CL39" i="22" s="1"/>
  <c r="CI39" i="22"/>
  <c r="CJ40" i="22"/>
  <c r="CL40" i="22" s="1"/>
  <c r="CI40" i="22"/>
  <c r="CJ11" i="22"/>
  <c r="CI11" i="22"/>
  <c r="CJ47" i="22"/>
  <c r="CL47" i="22" s="1"/>
  <c r="CI47" i="22"/>
  <c r="CJ51" i="22"/>
  <c r="CL51" i="22" s="1"/>
  <c r="CI51" i="22"/>
  <c r="CJ37" i="22"/>
  <c r="CK37" i="22" s="1"/>
  <c r="CJ41" i="22"/>
  <c r="CK41" i="22" s="1"/>
  <c r="CJ23" i="22"/>
  <c r="CK23" i="22" s="1"/>
  <c r="CI23" i="22"/>
  <c r="CJ35" i="22"/>
  <c r="CK35" i="22" s="1"/>
  <c r="CI35" i="22"/>
  <c r="CJ48" i="22"/>
  <c r="CI48" i="22"/>
  <c r="CJ52" i="22"/>
  <c r="CL52" i="22" s="1"/>
  <c r="CI52" i="22"/>
  <c r="CJ10" i="22"/>
  <c r="CL10" i="22" s="1"/>
  <c r="CI10" i="22"/>
  <c r="CJ18" i="22"/>
  <c r="CL18" i="22" s="1"/>
  <c r="CI18" i="22"/>
  <c r="CJ26" i="22"/>
  <c r="CL26" i="22" s="1"/>
  <c r="CI26" i="22"/>
  <c r="CJ34" i="22"/>
  <c r="CK34" i="22" s="1"/>
  <c r="CI34" i="22"/>
  <c r="CG48" i="22"/>
  <c r="CG52" i="22"/>
  <c r="CL46" i="22"/>
  <c r="CK50" i="22"/>
  <c r="CG47" i="22"/>
  <c r="CG51" i="22"/>
  <c r="CK42" i="22"/>
  <c r="CG6" i="22"/>
  <c r="CG18" i="22"/>
  <c r="CG30" i="22"/>
  <c r="CG42" i="22"/>
  <c r="CK49" i="22"/>
  <c r="CK53" i="22"/>
  <c r="CG40" i="22"/>
  <c r="CG45" i="22"/>
  <c r="CG49" i="22"/>
  <c r="CG28" i="22"/>
  <c r="CG23" i="22"/>
  <c r="CG31" i="22"/>
  <c r="CG35" i="22"/>
  <c r="CK6" i="22"/>
  <c r="CL38" i="22"/>
  <c r="CK38" i="22"/>
  <c r="CL14" i="22"/>
  <c r="CK14" i="22"/>
  <c r="CJ36" i="22"/>
  <c r="CL34" i="22"/>
  <c r="CJ24" i="22"/>
  <c r="CJ13" i="22"/>
  <c r="CJ8" i="22"/>
  <c r="CJ25" i="22"/>
  <c r="CJ16" i="22"/>
  <c r="CJ33" i="22"/>
  <c r="CL54" i="22"/>
  <c r="CK54" i="22"/>
  <c r="CJ29" i="22"/>
  <c r="CJ27" i="22"/>
  <c r="CK26" i="22"/>
  <c r="CL22" i="22"/>
  <c r="CK22" i="22"/>
  <c r="CJ21" i="22"/>
  <c r="CJ20" i="22"/>
  <c r="CJ19" i="22"/>
  <c r="CJ17" i="22"/>
  <c r="CE55" i="22"/>
  <c r="CI55" i="22" s="1"/>
  <c r="CE43" i="22"/>
  <c r="CE48" i="20"/>
  <c r="CE45" i="20"/>
  <c r="CJ45" i="22" s="1"/>
  <c r="J7" i="15"/>
  <c r="CE5" i="10" s="1"/>
  <c r="CF5" i="20" s="1"/>
  <c r="CH43" i="22" l="1"/>
  <c r="CH56" i="22"/>
  <c r="CK40" i="22"/>
  <c r="CL37" i="22"/>
  <c r="CK47" i="22"/>
  <c r="CI43" i="22"/>
  <c r="CI56" i="22" s="1"/>
  <c r="CK52" i="22"/>
  <c r="CK51" i="22"/>
  <c r="CL41" i="22"/>
  <c r="CK39" i="22"/>
  <c r="CL35" i="22"/>
  <c r="CK10" i="22"/>
  <c r="CL31" i="22"/>
  <c r="CL48" i="22"/>
  <c r="CK48" i="22"/>
  <c r="CK18" i="22"/>
  <c r="CL23" i="22"/>
  <c r="CL45" i="22"/>
  <c r="CK45" i="22"/>
  <c r="CK36" i="22"/>
  <c r="CL36" i="22"/>
  <c r="CK24" i="22"/>
  <c r="CL24" i="22"/>
  <c r="CK8" i="22"/>
  <c r="CL8" i="22"/>
  <c r="CL11" i="22"/>
  <c r="CK11" i="22"/>
  <c r="CK25" i="22"/>
  <c r="CL25" i="22"/>
  <c r="CL16" i="22"/>
  <c r="CK16" i="22"/>
  <c r="CL33" i="22"/>
  <c r="CK33" i="22"/>
  <c r="CG55" i="22"/>
  <c r="CL29" i="22"/>
  <c r="CK29" i="22"/>
  <c r="CK27" i="22"/>
  <c r="CL27" i="22"/>
  <c r="CK21" i="22"/>
  <c r="CL21" i="22"/>
  <c r="CL20" i="22"/>
  <c r="CK20" i="22"/>
  <c r="CK19" i="22"/>
  <c r="CL19" i="22"/>
  <c r="CK17" i="22"/>
  <c r="CL17" i="22"/>
  <c r="CE56" i="22"/>
  <c r="CF5" i="9"/>
  <c r="CE7" i="20"/>
  <c r="CJ7" i="22" s="1"/>
  <c r="CL7" i="22" s="1"/>
  <c r="CA55" i="20"/>
  <c r="CA56" i="20" s="1"/>
  <c r="BZ55" i="20"/>
  <c r="BZ56" i="20" s="1"/>
  <c r="BX55" i="20"/>
  <c r="BX56" i="20" s="1"/>
  <c r="BG55" i="20"/>
  <c r="BG56" i="20" s="1"/>
  <c r="BF55" i="20"/>
  <c r="BF56" i="20" s="1"/>
  <c r="BD55" i="20"/>
  <c r="BD56" i="20" s="1"/>
  <c r="AU55" i="20"/>
  <c r="AU56" i="20" s="1"/>
  <c r="AT55" i="20"/>
  <c r="AT56" i="20" s="1"/>
  <c r="AS55" i="20"/>
  <c r="AS56" i="20" s="1"/>
  <c r="AR55" i="20"/>
  <c r="AR56" i="20" s="1"/>
  <c r="AQ55" i="20"/>
  <c r="AQ56" i="20" s="1"/>
  <c r="AP55" i="20"/>
  <c r="AP56" i="20" s="1"/>
  <c r="AN55" i="20"/>
  <c r="AN56" i="20" s="1"/>
  <c r="AD55" i="20"/>
  <c r="AD56" i="20" s="1"/>
  <c r="AC55" i="20"/>
  <c r="AC56" i="20" s="1"/>
  <c r="AA55" i="20"/>
  <c r="AA56" i="20" s="1"/>
  <c r="Z55" i="20"/>
  <c r="Z56" i="20" s="1"/>
  <c r="Y55" i="20"/>
  <c r="Y56" i="20" s="1"/>
  <c r="X55" i="20"/>
  <c r="X56" i="20" s="1"/>
  <c r="O55" i="20"/>
  <c r="O56" i="20" s="1"/>
  <c r="N55" i="20"/>
  <c r="N56" i="20" s="1"/>
  <c r="CF54" i="20"/>
  <c r="CE54" i="20"/>
  <c r="CF53" i="20"/>
  <c r="CE53" i="20"/>
  <c r="CF52" i="20"/>
  <c r="CE52" i="20"/>
  <c r="CF51" i="20"/>
  <c r="CE51" i="20"/>
  <c r="CF50" i="20"/>
  <c r="CE50" i="20"/>
  <c r="CF49" i="20"/>
  <c r="CE49" i="20"/>
  <c r="CF48" i="20"/>
  <c r="CF47" i="20"/>
  <c r="CE47" i="20"/>
  <c r="CF46" i="20"/>
  <c r="CE46" i="20"/>
  <c r="CG46" i="20" s="1"/>
  <c r="CF45" i="20"/>
  <c r="CD43" i="20"/>
  <c r="CD55" i="20" s="1"/>
  <c r="CD56" i="20" s="1"/>
  <c r="CC43" i="20"/>
  <c r="CC55" i="20" s="1"/>
  <c r="CC56" i="20" s="1"/>
  <c r="CB43" i="20"/>
  <c r="CB55" i="20" s="1"/>
  <c r="CB56" i="20" s="1"/>
  <c r="CA43" i="20"/>
  <c r="BZ43" i="20"/>
  <c r="BY43" i="20"/>
  <c r="BY55" i="20" s="1"/>
  <c r="BY56" i="20" s="1"/>
  <c r="BX43" i="20"/>
  <c r="BW43" i="20"/>
  <c r="BW55" i="20" s="1"/>
  <c r="BW56" i="20" s="1"/>
  <c r="BV43" i="20"/>
  <c r="BV55" i="20" s="1"/>
  <c r="BV56" i="20" s="1"/>
  <c r="BU43" i="20"/>
  <c r="BU55" i="20" s="1"/>
  <c r="BU56" i="20" s="1"/>
  <c r="BT43" i="20"/>
  <c r="BT55" i="20" s="1"/>
  <c r="BT56" i="20" s="1"/>
  <c r="BS43" i="20"/>
  <c r="BS55" i="20" s="1"/>
  <c r="BS56" i="20" s="1"/>
  <c r="BR43" i="20"/>
  <c r="BR55" i="20" s="1"/>
  <c r="BR56" i="20" s="1"/>
  <c r="BQ43" i="20"/>
  <c r="BQ55" i="20" s="1"/>
  <c r="BQ56" i="20" s="1"/>
  <c r="BP43" i="20"/>
  <c r="BP55" i="20" s="1"/>
  <c r="BP56" i="20" s="1"/>
  <c r="BO43" i="20"/>
  <c r="BO55" i="20" s="1"/>
  <c r="BO56" i="20" s="1"/>
  <c r="BN43" i="20"/>
  <c r="BN55" i="20" s="1"/>
  <c r="BN56" i="20" s="1"/>
  <c r="BM43" i="20"/>
  <c r="BM55" i="20" s="1"/>
  <c r="BM56" i="20" s="1"/>
  <c r="BL43" i="20"/>
  <c r="BL55" i="20" s="1"/>
  <c r="BL56" i="20" s="1"/>
  <c r="BK43" i="20"/>
  <c r="BK55" i="20" s="1"/>
  <c r="BK56" i="20" s="1"/>
  <c r="BJ43" i="20"/>
  <c r="BJ55" i="20" s="1"/>
  <c r="BJ56" i="20" s="1"/>
  <c r="BI43" i="20"/>
  <c r="BI55" i="20" s="1"/>
  <c r="BI56" i="20" s="1"/>
  <c r="BH43" i="20"/>
  <c r="BH55" i="20" s="1"/>
  <c r="BH56" i="20" s="1"/>
  <c r="BG43" i="20"/>
  <c r="BF43" i="20"/>
  <c r="BE43" i="20"/>
  <c r="BE55" i="20" s="1"/>
  <c r="BE56" i="20" s="1"/>
  <c r="BD43" i="20"/>
  <c r="BC43" i="20"/>
  <c r="BC55" i="20" s="1"/>
  <c r="BC56" i="20" s="1"/>
  <c r="BB43" i="20"/>
  <c r="BB55" i="20" s="1"/>
  <c r="BB56" i="20" s="1"/>
  <c r="BA43" i="20"/>
  <c r="BA55" i="20" s="1"/>
  <c r="BA56" i="20" s="1"/>
  <c r="AZ43" i="20"/>
  <c r="AZ55" i="20" s="1"/>
  <c r="AZ56" i="20" s="1"/>
  <c r="AY43" i="20"/>
  <c r="AY55" i="20" s="1"/>
  <c r="AY56" i="20" s="1"/>
  <c r="AX43" i="20"/>
  <c r="AX55" i="20" s="1"/>
  <c r="AX56" i="20" s="1"/>
  <c r="AW43" i="20"/>
  <c r="AW55" i="20" s="1"/>
  <c r="AW56" i="20" s="1"/>
  <c r="AV43" i="20"/>
  <c r="AV55" i="20" s="1"/>
  <c r="AV56" i="20" s="1"/>
  <c r="AU43" i="20"/>
  <c r="AT43" i="20"/>
  <c r="AS43" i="20"/>
  <c r="AR43" i="20"/>
  <c r="AQ43" i="20"/>
  <c r="AP43" i="20"/>
  <c r="AO43" i="20"/>
  <c r="AO55" i="20" s="1"/>
  <c r="AO56" i="20" s="1"/>
  <c r="AN43" i="20"/>
  <c r="AM43" i="20"/>
  <c r="AM55" i="20" s="1"/>
  <c r="AM56" i="20" s="1"/>
  <c r="AL43" i="20"/>
  <c r="AL55" i="20" s="1"/>
  <c r="AL56" i="20" s="1"/>
  <c r="AK43" i="20"/>
  <c r="AK55" i="20" s="1"/>
  <c r="AK56" i="20" s="1"/>
  <c r="AJ43" i="20"/>
  <c r="AJ55" i="20" s="1"/>
  <c r="AJ56" i="20" s="1"/>
  <c r="AI43" i="20"/>
  <c r="AI55" i="20" s="1"/>
  <c r="AI56" i="20" s="1"/>
  <c r="AH43" i="20"/>
  <c r="AH55" i="20" s="1"/>
  <c r="AH56" i="20" s="1"/>
  <c r="AG43" i="20"/>
  <c r="AG55" i="20" s="1"/>
  <c r="AG56" i="20" s="1"/>
  <c r="AF43" i="20"/>
  <c r="AF55" i="20" s="1"/>
  <c r="AF56" i="20" s="1"/>
  <c r="AE43" i="20"/>
  <c r="AE55" i="20" s="1"/>
  <c r="AE56" i="20" s="1"/>
  <c r="AD43" i="20"/>
  <c r="AC43" i="20"/>
  <c r="AB43" i="20"/>
  <c r="AB55" i="20" s="1"/>
  <c r="AB56" i="20" s="1"/>
  <c r="AA43" i="20"/>
  <c r="Z43" i="20"/>
  <c r="Y43" i="20"/>
  <c r="X43" i="20"/>
  <c r="W43" i="20"/>
  <c r="W55" i="20" s="1"/>
  <c r="W56" i="20" s="1"/>
  <c r="V43" i="20"/>
  <c r="V55" i="20" s="1"/>
  <c r="V56" i="20" s="1"/>
  <c r="U43" i="20"/>
  <c r="U55" i="20" s="1"/>
  <c r="U56" i="20" s="1"/>
  <c r="T43" i="20"/>
  <c r="T55" i="20" s="1"/>
  <c r="T56" i="20" s="1"/>
  <c r="S43" i="20"/>
  <c r="S55" i="20" s="1"/>
  <c r="S56" i="20" s="1"/>
  <c r="R43" i="20"/>
  <c r="R55" i="20" s="1"/>
  <c r="R56" i="20" s="1"/>
  <c r="Q43" i="20"/>
  <c r="Q55" i="20" s="1"/>
  <c r="Q56" i="20" s="1"/>
  <c r="P43" i="20"/>
  <c r="P55" i="20" s="1"/>
  <c r="P56" i="20" s="1"/>
  <c r="O43" i="20"/>
  <c r="N43" i="20"/>
  <c r="M43" i="20"/>
  <c r="M55" i="20" s="1"/>
  <c r="M56" i="20" s="1"/>
  <c r="L43" i="20"/>
  <c r="L55" i="20" s="1"/>
  <c r="L56" i="20" s="1"/>
  <c r="K43" i="20"/>
  <c r="K55" i="20" s="1"/>
  <c r="K56" i="20" s="1"/>
  <c r="J43" i="20"/>
  <c r="J55" i="20" s="1"/>
  <c r="J56" i="20" s="1"/>
  <c r="I43" i="20"/>
  <c r="I55" i="20" s="1"/>
  <c r="I56" i="20" s="1"/>
  <c r="H43" i="20"/>
  <c r="H55" i="20" s="1"/>
  <c r="H56" i="20" s="1"/>
  <c r="G43" i="20"/>
  <c r="G55" i="20" s="1"/>
  <c r="G56" i="20" s="1"/>
  <c r="F43" i="20"/>
  <c r="F55" i="20" s="1"/>
  <c r="F56" i="20" s="1"/>
  <c r="E43" i="20"/>
  <c r="E55" i="20" s="1"/>
  <c r="E56" i="20" s="1"/>
  <c r="D43" i="20"/>
  <c r="D55" i="20" s="1"/>
  <c r="D56" i="20" s="1"/>
  <c r="CF42" i="20"/>
  <c r="CE42" i="20"/>
  <c r="CF41" i="20"/>
  <c r="CE41" i="20"/>
  <c r="CF40" i="20"/>
  <c r="CE40" i="20"/>
  <c r="CF39" i="20"/>
  <c r="CE39" i="20"/>
  <c r="CG39" i="20" s="1"/>
  <c r="CF38" i="20"/>
  <c r="CE38" i="20"/>
  <c r="CF37" i="20"/>
  <c r="CE37" i="20"/>
  <c r="CF36" i="20"/>
  <c r="CE36" i="20"/>
  <c r="CF35" i="20"/>
  <c r="CE35" i="20"/>
  <c r="CF34" i="20"/>
  <c r="CE34" i="20"/>
  <c r="CF33" i="20"/>
  <c r="CE33" i="20"/>
  <c r="CF32" i="20"/>
  <c r="CE32" i="20"/>
  <c r="CJ32" i="22" s="1"/>
  <c r="CK32" i="22" s="1"/>
  <c r="CF31" i="20"/>
  <c r="CE31" i="20"/>
  <c r="CG31" i="20" s="1"/>
  <c r="CF30" i="20"/>
  <c r="CE30" i="20"/>
  <c r="CJ30" i="22" s="1"/>
  <c r="CF29" i="20"/>
  <c r="CE29" i="20"/>
  <c r="CF28" i="20"/>
  <c r="CE28" i="20"/>
  <c r="CJ28" i="22" s="1"/>
  <c r="CF27" i="20"/>
  <c r="CE27" i="20"/>
  <c r="CF26" i="20"/>
  <c r="CE26" i="20"/>
  <c r="CF25" i="20"/>
  <c r="CE25" i="20"/>
  <c r="CF24" i="20"/>
  <c r="CE24" i="20"/>
  <c r="CF23" i="20"/>
  <c r="CE23" i="20"/>
  <c r="CG23" i="20" s="1"/>
  <c r="CF22" i="20"/>
  <c r="CG22" i="20" s="1"/>
  <c r="CE22" i="20"/>
  <c r="CF21" i="20"/>
  <c r="CE21" i="20"/>
  <c r="CF20" i="20"/>
  <c r="CE20" i="20"/>
  <c r="CF19" i="20"/>
  <c r="CE19" i="20"/>
  <c r="CF18" i="20"/>
  <c r="CE18" i="20"/>
  <c r="CF17" i="20"/>
  <c r="CE17" i="20"/>
  <c r="CF16" i="20"/>
  <c r="CE16" i="20"/>
  <c r="CF15" i="20"/>
  <c r="CE15" i="20"/>
  <c r="CJ15" i="22" s="1"/>
  <c r="CL15" i="22" s="1"/>
  <c r="CF14" i="20"/>
  <c r="CE14" i="20"/>
  <c r="CF13" i="20"/>
  <c r="CE13" i="20"/>
  <c r="CF12" i="20"/>
  <c r="CE12" i="20"/>
  <c r="CJ12" i="22" s="1"/>
  <c r="CK12" i="22" s="1"/>
  <c r="CF11" i="20"/>
  <c r="CE11" i="20"/>
  <c r="CF10" i="20"/>
  <c r="CE10" i="20"/>
  <c r="CG10" i="20" s="1"/>
  <c r="CF9" i="20"/>
  <c r="CE9" i="20"/>
  <c r="CJ9" i="22" s="1"/>
  <c r="CK9" i="22" s="1"/>
  <c r="CF8" i="20"/>
  <c r="CE8" i="20"/>
  <c r="CG8" i="20" s="1"/>
  <c r="CF7" i="20"/>
  <c r="CF6" i="20"/>
  <c r="CE6" i="20"/>
  <c r="CE5" i="20"/>
  <c r="CF4" i="20"/>
  <c r="CE4" i="20"/>
  <c r="CJ4" i="22" s="1"/>
  <c r="BR56" i="18"/>
  <c r="BB56" i="18"/>
  <c r="AL56" i="18"/>
  <c r="V56" i="18"/>
  <c r="F56" i="18"/>
  <c r="CC55" i="18"/>
  <c r="CC56" i="18" s="1"/>
  <c r="BW55" i="18"/>
  <c r="BW56" i="18" s="1"/>
  <c r="BR55" i="18"/>
  <c r="BQ55" i="18"/>
  <c r="BQ56" i="18" s="1"/>
  <c r="BM55" i="18"/>
  <c r="BM56" i="18" s="1"/>
  <c r="BG55" i="18"/>
  <c r="BG56" i="18" s="1"/>
  <c r="BB55" i="18"/>
  <c r="BA55" i="18"/>
  <c r="BA56" i="18" s="1"/>
  <c r="AW55" i="18"/>
  <c r="AW56" i="18" s="1"/>
  <c r="AQ55" i="18"/>
  <c r="AQ56" i="18" s="1"/>
  <c r="AL55" i="18"/>
  <c r="AK55" i="18"/>
  <c r="AK56" i="18" s="1"/>
  <c r="AG55" i="18"/>
  <c r="AG56" i="18" s="1"/>
  <c r="AA55" i="18"/>
  <c r="AA56" i="18" s="1"/>
  <c r="V55" i="18"/>
  <c r="U55" i="18"/>
  <c r="U56" i="18" s="1"/>
  <c r="Q55" i="18"/>
  <c r="Q56" i="18" s="1"/>
  <c r="K55" i="18"/>
  <c r="K56" i="18" s="1"/>
  <c r="F55" i="18"/>
  <c r="E55" i="18"/>
  <c r="E56" i="18" s="1"/>
  <c r="CF54" i="18"/>
  <c r="CI54" i="18" s="1"/>
  <c r="CE54" i="18"/>
  <c r="CG54" i="18" s="1"/>
  <c r="CG53" i="18"/>
  <c r="CF53" i="18"/>
  <c r="CI53" i="18" s="1"/>
  <c r="CE53" i="18"/>
  <c r="CI52" i="18"/>
  <c r="CF52" i="18"/>
  <c r="CE52" i="18"/>
  <c r="CG52" i="18" s="1"/>
  <c r="CF51" i="18"/>
  <c r="CG51" i="18" s="1"/>
  <c r="CE51" i="18"/>
  <c r="CF50" i="18"/>
  <c r="CI50" i="18" s="1"/>
  <c r="CE50" i="18"/>
  <c r="CG50" i="18" s="1"/>
  <c r="CG49" i="18"/>
  <c r="CF49" i="18"/>
  <c r="CI49" i="18" s="1"/>
  <c r="CE49" i="18"/>
  <c r="CI48" i="18"/>
  <c r="CF48" i="18"/>
  <c r="CE48" i="18"/>
  <c r="CG48" i="18" s="1"/>
  <c r="CF47" i="18"/>
  <c r="CG47" i="18" s="1"/>
  <c r="CE47" i="18"/>
  <c r="CF46" i="18"/>
  <c r="CI46" i="18" s="1"/>
  <c r="CE46" i="18"/>
  <c r="CG46" i="18" s="1"/>
  <c r="CG45" i="18"/>
  <c r="CF45" i="18"/>
  <c r="CI45" i="18" s="1"/>
  <c r="CE45" i="18"/>
  <c r="CE55" i="18" s="1"/>
  <c r="CD43" i="18"/>
  <c r="CD55" i="18" s="1"/>
  <c r="CD56" i="18" s="1"/>
  <c r="CC43" i="18"/>
  <c r="CB43" i="18"/>
  <c r="CB55" i="18" s="1"/>
  <c r="CB56" i="18" s="1"/>
  <c r="CA43" i="18"/>
  <c r="CA55" i="18" s="1"/>
  <c r="CA56" i="18" s="1"/>
  <c r="BZ43" i="18"/>
  <c r="BZ55" i="18" s="1"/>
  <c r="BZ56" i="18" s="1"/>
  <c r="BY43" i="18"/>
  <c r="BY55" i="18" s="1"/>
  <c r="BY56" i="18" s="1"/>
  <c r="BX43" i="18"/>
  <c r="BX55" i="18" s="1"/>
  <c r="BX56" i="18" s="1"/>
  <c r="BW43" i="18"/>
  <c r="BV43" i="18"/>
  <c r="BV55" i="18" s="1"/>
  <c r="BV56" i="18" s="1"/>
  <c r="BU43" i="18"/>
  <c r="BU55" i="18" s="1"/>
  <c r="BU56" i="18" s="1"/>
  <c r="BT43" i="18"/>
  <c r="BT55" i="18" s="1"/>
  <c r="BT56" i="18" s="1"/>
  <c r="BS43" i="18"/>
  <c r="BS55" i="18" s="1"/>
  <c r="BS56" i="18" s="1"/>
  <c r="BR43" i="18"/>
  <c r="BQ43" i="18"/>
  <c r="BP43" i="18"/>
  <c r="BP55" i="18" s="1"/>
  <c r="BP56" i="18" s="1"/>
  <c r="BO43" i="18"/>
  <c r="BO55" i="18" s="1"/>
  <c r="BO56" i="18" s="1"/>
  <c r="BN43" i="18"/>
  <c r="BN55" i="18" s="1"/>
  <c r="BN56" i="18" s="1"/>
  <c r="BM43" i="18"/>
  <c r="BL43" i="18"/>
  <c r="BL55" i="18" s="1"/>
  <c r="BL56" i="18" s="1"/>
  <c r="BK43" i="18"/>
  <c r="BK55" i="18" s="1"/>
  <c r="BK56" i="18" s="1"/>
  <c r="BJ43" i="18"/>
  <c r="BJ55" i="18" s="1"/>
  <c r="BJ56" i="18" s="1"/>
  <c r="BI43" i="18"/>
  <c r="BI55" i="18" s="1"/>
  <c r="BI56" i="18" s="1"/>
  <c r="BH43" i="18"/>
  <c r="BH55" i="18" s="1"/>
  <c r="BH56" i="18" s="1"/>
  <c r="BG43" i="18"/>
  <c r="BF43" i="18"/>
  <c r="BF55" i="18" s="1"/>
  <c r="BF56" i="18" s="1"/>
  <c r="BE43" i="18"/>
  <c r="BE55" i="18" s="1"/>
  <c r="BE56" i="18" s="1"/>
  <c r="BD43" i="18"/>
  <c r="BD55" i="18" s="1"/>
  <c r="BD56" i="18" s="1"/>
  <c r="BC43" i="18"/>
  <c r="BC55" i="18" s="1"/>
  <c r="BC56" i="18" s="1"/>
  <c r="BB43" i="18"/>
  <c r="BA43" i="18"/>
  <c r="AZ43" i="18"/>
  <c r="AZ55" i="18" s="1"/>
  <c r="AZ56" i="18" s="1"/>
  <c r="AY43" i="18"/>
  <c r="AY55" i="18" s="1"/>
  <c r="AY56" i="18" s="1"/>
  <c r="AX43" i="18"/>
  <c r="AX55" i="18" s="1"/>
  <c r="AX56" i="18" s="1"/>
  <c r="AW43" i="18"/>
  <c r="AV43" i="18"/>
  <c r="AV55" i="18" s="1"/>
  <c r="AV56" i="18" s="1"/>
  <c r="AU43" i="18"/>
  <c r="AU55" i="18" s="1"/>
  <c r="AU56" i="18" s="1"/>
  <c r="AT43" i="18"/>
  <c r="AT55" i="18" s="1"/>
  <c r="AT56" i="18" s="1"/>
  <c r="AS43" i="18"/>
  <c r="AS55" i="18" s="1"/>
  <c r="AS56" i="18" s="1"/>
  <c r="AR43" i="18"/>
  <c r="AR55" i="18" s="1"/>
  <c r="AR56" i="18" s="1"/>
  <c r="AQ43" i="18"/>
  <c r="AP43" i="18"/>
  <c r="AP55" i="18" s="1"/>
  <c r="AP56" i="18" s="1"/>
  <c r="AO43" i="18"/>
  <c r="AO55" i="18" s="1"/>
  <c r="AO56" i="18" s="1"/>
  <c r="AN43" i="18"/>
  <c r="AN55" i="18" s="1"/>
  <c r="AN56" i="18" s="1"/>
  <c r="AM43" i="18"/>
  <c r="AM55" i="18" s="1"/>
  <c r="AM56" i="18" s="1"/>
  <c r="AL43" i="18"/>
  <c r="AK43" i="18"/>
  <c r="AJ43" i="18"/>
  <c r="AJ55" i="18" s="1"/>
  <c r="AJ56" i="18" s="1"/>
  <c r="AI43" i="18"/>
  <c r="AI55" i="18" s="1"/>
  <c r="AI56" i="18" s="1"/>
  <c r="AH43" i="18"/>
  <c r="AH55" i="18" s="1"/>
  <c r="AH56" i="18" s="1"/>
  <c r="AG43" i="18"/>
  <c r="AF43" i="18"/>
  <c r="AF55" i="18" s="1"/>
  <c r="AF56" i="18" s="1"/>
  <c r="AE43" i="18"/>
  <c r="AE55" i="18" s="1"/>
  <c r="AE56" i="18" s="1"/>
  <c r="AD43" i="18"/>
  <c r="AD55" i="18" s="1"/>
  <c r="AD56" i="18" s="1"/>
  <c r="AC43" i="18"/>
  <c r="AC55" i="18" s="1"/>
  <c r="AC56" i="18" s="1"/>
  <c r="AB43" i="18"/>
  <c r="AB55" i="18" s="1"/>
  <c r="AB56" i="18" s="1"/>
  <c r="AA43" i="18"/>
  <c r="Z43" i="18"/>
  <c r="Z55" i="18" s="1"/>
  <c r="Z56" i="18" s="1"/>
  <c r="Y43" i="18"/>
  <c r="Y55" i="18" s="1"/>
  <c r="Y56" i="18" s="1"/>
  <c r="X43" i="18"/>
  <c r="X55" i="18" s="1"/>
  <c r="X56" i="18" s="1"/>
  <c r="W43" i="18"/>
  <c r="W55" i="18" s="1"/>
  <c r="W56" i="18" s="1"/>
  <c r="V43" i="18"/>
  <c r="U43" i="18"/>
  <c r="T43" i="18"/>
  <c r="T55" i="18" s="1"/>
  <c r="T56" i="18" s="1"/>
  <c r="S43" i="18"/>
  <c r="S55" i="18" s="1"/>
  <c r="S56" i="18" s="1"/>
  <c r="R43" i="18"/>
  <c r="R55" i="18" s="1"/>
  <c r="R56" i="18" s="1"/>
  <c r="Q43" i="18"/>
  <c r="P43" i="18"/>
  <c r="P55" i="18" s="1"/>
  <c r="P56" i="18" s="1"/>
  <c r="O43" i="18"/>
  <c r="O55" i="18" s="1"/>
  <c r="O56" i="18" s="1"/>
  <c r="N43" i="18"/>
  <c r="N55" i="18" s="1"/>
  <c r="N56" i="18" s="1"/>
  <c r="M43" i="18"/>
  <c r="M55" i="18" s="1"/>
  <c r="M56" i="18" s="1"/>
  <c r="L43" i="18"/>
  <c r="L55" i="18" s="1"/>
  <c r="L56" i="18" s="1"/>
  <c r="K43" i="18"/>
  <c r="J43" i="18"/>
  <c r="J55" i="18" s="1"/>
  <c r="J56" i="18" s="1"/>
  <c r="I43" i="18"/>
  <c r="I55" i="18" s="1"/>
  <c r="I56" i="18" s="1"/>
  <c r="H43" i="18"/>
  <c r="H55" i="18" s="1"/>
  <c r="H56" i="18" s="1"/>
  <c r="G43" i="18"/>
  <c r="G55" i="18" s="1"/>
  <c r="G56" i="18" s="1"/>
  <c r="F43" i="18"/>
  <c r="E43" i="18"/>
  <c r="D43" i="18"/>
  <c r="D55" i="18" s="1"/>
  <c r="D56" i="18" s="1"/>
  <c r="CF42" i="18"/>
  <c r="CI42" i="18" s="1"/>
  <c r="CE42" i="18"/>
  <c r="CG42" i="18" s="1"/>
  <c r="CI41" i="18"/>
  <c r="CG41" i="18"/>
  <c r="CF41" i="18"/>
  <c r="CE41" i="18"/>
  <c r="CG40" i="18"/>
  <c r="CF40" i="18"/>
  <c r="CI40" i="18" s="1"/>
  <c r="CE40" i="18"/>
  <c r="CI39" i="18"/>
  <c r="CF39" i="18"/>
  <c r="CE39" i="18"/>
  <c r="CG39" i="18" s="1"/>
  <c r="CF38" i="18"/>
  <c r="CI38" i="18" s="1"/>
  <c r="CE38" i="18"/>
  <c r="CG38" i="18" s="1"/>
  <c r="CI37" i="18"/>
  <c r="CG37" i="18"/>
  <c r="CF37" i="18"/>
  <c r="CE37" i="18"/>
  <c r="CG36" i="18"/>
  <c r="CF36" i="18"/>
  <c r="CI36" i="18" s="1"/>
  <c r="CE36" i="18"/>
  <c r="CI35" i="18"/>
  <c r="CF35" i="18"/>
  <c r="CE35" i="18"/>
  <c r="CG35" i="18" s="1"/>
  <c r="CF34" i="18"/>
  <c r="CI34" i="18" s="1"/>
  <c r="CE34" i="18"/>
  <c r="CG34" i="18" s="1"/>
  <c r="CI33" i="18"/>
  <c r="CG33" i="18"/>
  <c r="CF33" i="18"/>
  <c r="CE33" i="18"/>
  <c r="CG32" i="18"/>
  <c r="CF32" i="18"/>
  <c r="CI32" i="18" s="1"/>
  <c r="CE32" i="18"/>
  <c r="CI31" i="18"/>
  <c r="CF31" i="18"/>
  <c r="CE31" i="18"/>
  <c r="CG31" i="18" s="1"/>
  <c r="CF30" i="18"/>
  <c r="CI30" i="18" s="1"/>
  <c r="CE30" i="18"/>
  <c r="CG30" i="18" s="1"/>
  <c r="CI29" i="18"/>
  <c r="CG29" i="18"/>
  <c r="CF29" i="18"/>
  <c r="CE29" i="18"/>
  <c r="CG28" i="18"/>
  <c r="CF28" i="18"/>
  <c r="CI28" i="18" s="1"/>
  <c r="CE28" i="18"/>
  <c r="CI27" i="18"/>
  <c r="CF27" i="18"/>
  <c r="CE27" i="18"/>
  <c r="CG27" i="18" s="1"/>
  <c r="CF26" i="18"/>
  <c r="CI26" i="18" s="1"/>
  <c r="CE26" i="18"/>
  <c r="CG26" i="18" s="1"/>
  <c r="CI25" i="18"/>
  <c r="CG25" i="18"/>
  <c r="CF25" i="18"/>
  <c r="CE25" i="18"/>
  <c r="CG24" i="18"/>
  <c r="CF24" i="18"/>
  <c r="CI24" i="18" s="1"/>
  <c r="CE24" i="18"/>
  <c r="CI23" i="18"/>
  <c r="CF23" i="18"/>
  <c r="CE23" i="18"/>
  <c r="CG23" i="18" s="1"/>
  <c r="CF22" i="18"/>
  <c r="CI22" i="18" s="1"/>
  <c r="CE22" i="18"/>
  <c r="CG22" i="18" s="1"/>
  <c r="CI21" i="18"/>
  <c r="CG21" i="18"/>
  <c r="CF21" i="18"/>
  <c r="CE21" i="18"/>
  <c r="CG20" i="18"/>
  <c r="CF20" i="18"/>
  <c r="CI20" i="18" s="1"/>
  <c r="CE20" i="18"/>
  <c r="CI19" i="18"/>
  <c r="CF19" i="18"/>
  <c r="CE19" i="18"/>
  <c r="CG19" i="18" s="1"/>
  <c r="CF18" i="18"/>
  <c r="CI18" i="18" s="1"/>
  <c r="CE18" i="18"/>
  <c r="CG18" i="18" s="1"/>
  <c r="CI17" i="18"/>
  <c r="CG17" i="18"/>
  <c r="CF17" i="18"/>
  <c r="CE17" i="18"/>
  <c r="CG16" i="18"/>
  <c r="CF16" i="18"/>
  <c r="CI16" i="18" s="1"/>
  <c r="CE16" i="18"/>
  <c r="CI15" i="18"/>
  <c r="CF15" i="18"/>
  <c r="CE15" i="18"/>
  <c r="CG15" i="18" s="1"/>
  <c r="CF14" i="18"/>
  <c r="CI14" i="18" s="1"/>
  <c r="CE14" i="18"/>
  <c r="CG14" i="18" s="1"/>
  <c r="CI13" i="18"/>
  <c r="CG13" i="18"/>
  <c r="CF13" i="18"/>
  <c r="CE13" i="18"/>
  <c r="BS13" i="18"/>
  <c r="CI12" i="18"/>
  <c r="CF12" i="18"/>
  <c r="CE12" i="18"/>
  <c r="CG12" i="18" s="1"/>
  <c r="CF11" i="18"/>
  <c r="CI11" i="18" s="1"/>
  <c r="CE11" i="18"/>
  <c r="CF10" i="18"/>
  <c r="CI10" i="18" s="1"/>
  <c r="CE10" i="18"/>
  <c r="CG10" i="18" s="1"/>
  <c r="CI9" i="18"/>
  <c r="CF9" i="18"/>
  <c r="CG9" i="18" s="1"/>
  <c r="CE9" i="18"/>
  <c r="CI8" i="18"/>
  <c r="CF8" i="18"/>
  <c r="CE8" i="18"/>
  <c r="CG8" i="18" s="1"/>
  <c r="CF7" i="18"/>
  <c r="CI7" i="18" s="1"/>
  <c r="CE7" i="18"/>
  <c r="CF6" i="18"/>
  <c r="CI6" i="18" s="1"/>
  <c r="CE6" i="18"/>
  <c r="CG6" i="18" s="1"/>
  <c r="CF5" i="18"/>
  <c r="CG5" i="18" s="1"/>
  <c r="CE5" i="18"/>
  <c r="CI4" i="18"/>
  <c r="CF4" i="18"/>
  <c r="CE4" i="18"/>
  <c r="CG4" i="18" s="1"/>
  <c r="CI57" i="22" l="1"/>
  <c r="CI58" i="22" s="1"/>
  <c r="CL32" i="22"/>
  <c r="CL28" i="22"/>
  <c r="CK28" i="22"/>
  <c r="CK15" i="22"/>
  <c r="CL9" i="22"/>
  <c r="CG5" i="20"/>
  <c r="CJ5" i="22"/>
  <c r="CK7" i="22"/>
  <c r="CL12" i="22"/>
  <c r="CL30" i="22"/>
  <c r="CK30" i="22"/>
  <c r="CG9" i="20"/>
  <c r="CG25" i="20"/>
  <c r="CG4" i="20"/>
  <c r="CG6" i="20"/>
  <c r="CG51" i="20"/>
  <c r="CG52" i="20"/>
  <c r="CG17" i="20"/>
  <c r="CG33" i="20"/>
  <c r="CG53" i="20"/>
  <c r="CG54" i="20"/>
  <c r="CG11" i="20"/>
  <c r="CG19" i="20"/>
  <c r="CG27" i="20"/>
  <c r="CG35" i="20"/>
  <c r="CG49" i="20"/>
  <c r="CG50" i="20"/>
  <c r="CG12" i="20"/>
  <c r="CG20" i="20"/>
  <c r="CG28" i="20"/>
  <c r="CG36" i="20"/>
  <c r="CG47" i="20"/>
  <c r="CG13" i="20"/>
  <c r="CG21" i="20"/>
  <c r="CG29" i="20"/>
  <c r="CG48" i="20"/>
  <c r="CG15" i="20"/>
  <c r="CG16" i="20"/>
  <c r="CG24" i="20"/>
  <c r="CG32" i="20"/>
  <c r="CG40" i="20"/>
  <c r="CI5" i="18"/>
  <c r="CG26" i="20"/>
  <c r="CG14" i="20"/>
  <c r="CE55" i="20"/>
  <c r="CG38" i="20"/>
  <c r="CE43" i="20"/>
  <c r="CG34" i="20"/>
  <c r="CG18" i="20"/>
  <c r="CG45" i="20"/>
  <c r="CG7" i="20"/>
  <c r="CG30" i="20"/>
  <c r="CG42" i="20"/>
  <c r="CG37" i="20"/>
  <c r="CG41" i="20"/>
  <c r="CG55" i="18"/>
  <c r="CI47" i="18"/>
  <c r="CI51" i="18"/>
  <c r="CE43" i="18"/>
  <c r="CE56" i="18" s="1"/>
  <c r="CG7" i="18"/>
  <c r="CG43" i="18" s="1"/>
  <c r="CG56" i="18" s="1"/>
  <c r="CG11" i="18"/>
  <c r="CL5" i="22" l="1"/>
  <c r="CK5" i="22"/>
  <c r="CG55" i="20"/>
  <c r="CE56" i="20"/>
  <c r="CG43" i="20"/>
  <c r="CG56" i="20" s="1"/>
  <c r="CE41" i="9" l="1"/>
  <c r="CE42" i="9"/>
  <c r="CE39" i="9"/>
  <c r="CE40" i="9"/>
  <c r="CE5" i="9"/>
  <c r="CE6" i="9"/>
  <c r="CE7" i="9"/>
  <c r="CE8" i="9"/>
  <c r="CE9" i="9"/>
  <c r="CE10" i="9"/>
  <c r="CE11" i="9"/>
  <c r="CE12" i="9"/>
  <c r="CE13" i="9"/>
  <c r="CE14" i="9"/>
  <c r="CE15" i="9"/>
  <c r="CE16" i="9"/>
  <c r="CE17" i="9"/>
  <c r="CE18" i="9"/>
  <c r="CE19" i="9"/>
  <c r="CE20" i="9"/>
  <c r="CE21" i="9"/>
  <c r="CE22" i="9"/>
  <c r="CE23" i="9"/>
  <c r="CE24" i="9"/>
  <c r="CE25" i="9"/>
  <c r="CE26" i="9"/>
  <c r="CE27" i="9"/>
  <c r="CE28" i="9"/>
  <c r="CE29" i="9"/>
  <c r="CE30" i="9"/>
  <c r="CE31" i="9"/>
  <c r="CE32" i="9"/>
  <c r="CE33" i="9"/>
  <c r="CE34" i="9"/>
  <c r="CE35" i="9"/>
  <c r="CE36" i="9"/>
  <c r="CE37" i="9"/>
  <c r="CE38" i="9"/>
  <c r="CE4" i="9"/>
  <c r="CF46" i="9"/>
  <c r="CF47" i="9"/>
  <c r="CF48" i="9"/>
  <c r="CF49" i="9"/>
  <c r="CF50" i="9"/>
  <c r="CF51" i="9"/>
  <c r="CF52" i="9"/>
  <c r="CF53" i="9"/>
  <c r="CF54" i="9"/>
  <c r="CF45" i="9"/>
  <c r="CE5" i="12"/>
  <c r="CE6" i="12"/>
  <c r="CE7" i="12"/>
  <c r="CE8" i="12"/>
  <c r="CE9" i="12"/>
  <c r="CE10" i="12"/>
  <c r="CE11" i="12"/>
  <c r="CE12" i="12"/>
  <c r="CE13" i="12"/>
  <c r="CE4" i="12"/>
  <c r="D56" i="9"/>
  <c r="E56" i="9"/>
  <c r="F56" i="9"/>
  <c r="G56" i="9"/>
  <c r="H56" i="9"/>
  <c r="I56" i="9"/>
  <c r="J56" i="9"/>
  <c r="K56" i="9"/>
  <c r="L56" i="9"/>
  <c r="M56" i="9"/>
  <c r="N56" i="9"/>
  <c r="O56" i="9"/>
  <c r="P56" i="9"/>
  <c r="Q56" i="9"/>
  <c r="R56" i="9"/>
  <c r="S56" i="9"/>
  <c r="T56" i="9"/>
  <c r="U56" i="9"/>
  <c r="V56" i="9"/>
  <c r="W56" i="9"/>
  <c r="X56" i="9"/>
  <c r="Y56" i="9"/>
  <c r="Z56" i="9"/>
  <c r="AA56" i="9"/>
  <c r="AB56" i="9"/>
  <c r="AC56" i="9"/>
  <c r="AD56" i="9"/>
  <c r="AE56" i="9"/>
  <c r="AF56" i="9"/>
  <c r="AG56" i="9"/>
  <c r="AH56" i="9"/>
  <c r="AI56" i="9"/>
  <c r="AJ56" i="9"/>
  <c r="AK56" i="9"/>
  <c r="AL56" i="9"/>
  <c r="AM56" i="9"/>
  <c r="AN56" i="9"/>
  <c r="AO56" i="9"/>
  <c r="AP56" i="9"/>
  <c r="AQ56" i="9"/>
  <c r="AR56" i="9"/>
  <c r="AS56" i="9"/>
  <c r="AT56" i="9"/>
  <c r="AU56" i="9"/>
  <c r="AV56" i="9"/>
  <c r="AW56" i="9"/>
  <c r="AX56" i="9"/>
  <c r="AY56" i="9"/>
  <c r="AZ56" i="9"/>
  <c r="BA56" i="9"/>
  <c r="BC56" i="9"/>
  <c r="BE56" i="9"/>
  <c r="BF56" i="9"/>
  <c r="BG56" i="9"/>
  <c r="BH56" i="9"/>
  <c r="BI56" i="9"/>
  <c r="BJ56" i="9"/>
  <c r="BK56" i="9"/>
  <c r="BL56" i="9"/>
  <c r="BM56" i="9"/>
  <c r="BN56" i="9"/>
  <c r="BO56" i="9"/>
  <c r="BP56" i="9"/>
  <c r="BQ56" i="9"/>
  <c r="BR56" i="9"/>
  <c r="BS56" i="9"/>
  <c r="BT56" i="9"/>
  <c r="BU56" i="9"/>
  <c r="BV56" i="9"/>
  <c r="BW56" i="9"/>
  <c r="BX56" i="9"/>
  <c r="BY56" i="9"/>
  <c r="BZ56" i="9"/>
  <c r="CA56" i="9"/>
  <c r="CB56" i="9"/>
  <c r="CC56" i="9"/>
  <c r="CD56" i="9"/>
  <c r="CE55" i="9"/>
  <c r="D57" i="13"/>
  <c r="C46" i="13"/>
  <c r="C47" i="13"/>
  <c r="C48" i="13"/>
  <c r="C49" i="13"/>
  <c r="C50" i="13"/>
  <c r="C51" i="13"/>
  <c r="C52" i="13"/>
  <c r="C53" i="13"/>
  <c r="C54" i="13"/>
  <c r="C45" i="13"/>
  <c r="O13" i="14"/>
  <c r="O4" i="14"/>
  <c r="O5" i="14"/>
  <c r="O6" i="14"/>
  <c r="O7" i="14"/>
  <c r="O8" i="14"/>
  <c r="O9" i="14"/>
  <c r="O10" i="14"/>
  <c r="O11" i="14"/>
  <c r="O12" i="14"/>
  <c r="O3" i="14"/>
  <c r="N13" i="14"/>
  <c r="C5" i="13"/>
  <c r="C6" i="13"/>
  <c r="C7" i="13"/>
  <c r="C8" i="13"/>
  <c r="C9" i="13"/>
  <c r="C10" i="13"/>
  <c r="C11" i="13"/>
  <c r="C12" i="13"/>
  <c r="C13" i="13"/>
  <c r="C14" i="13"/>
  <c r="C15" i="13"/>
  <c r="C16" i="13"/>
  <c r="C17" i="13"/>
  <c r="C18" i="13"/>
  <c r="C19" i="13"/>
  <c r="C20" i="13"/>
  <c r="C21" i="13"/>
  <c r="C22" i="13"/>
  <c r="C23" i="13"/>
  <c r="C24" i="13"/>
  <c r="C25" i="13"/>
  <c r="C26" i="13"/>
  <c r="C27" i="13"/>
  <c r="C28" i="13"/>
  <c r="C29" i="13"/>
  <c r="C30" i="13"/>
  <c r="C31" i="13"/>
  <c r="C32" i="13"/>
  <c r="C33" i="13"/>
  <c r="C34" i="13"/>
  <c r="C35" i="13"/>
  <c r="C36" i="13"/>
  <c r="C37" i="13"/>
  <c r="C38" i="13"/>
  <c r="C39" i="13"/>
  <c r="C40" i="13"/>
  <c r="C41" i="13"/>
  <c r="C42" i="13"/>
  <c r="C4" i="13"/>
  <c r="CF6" i="9"/>
  <c r="CF7" i="9"/>
  <c r="CF8" i="9"/>
  <c r="CF9" i="9"/>
  <c r="CF10" i="9"/>
  <c r="CF11" i="9"/>
  <c r="CF12" i="9"/>
  <c r="CF13" i="9"/>
  <c r="CF14" i="9"/>
  <c r="CF15" i="9"/>
  <c r="CF16" i="9"/>
  <c r="CF17" i="9"/>
  <c r="CF18" i="9"/>
  <c r="CF19" i="9"/>
  <c r="CF20" i="9"/>
  <c r="CF21" i="9"/>
  <c r="CF22" i="9"/>
  <c r="CF23" i="9"/>
  <c r="CF24" i="9"/>
  <c r="CF25" i="9"/>
  <c r="CF26" i="9"/>
  <c r="CF27" i="9"/>
  <c r="CF28" i="9"/>
  <c r="CF29" i="9"/>
  <c r="CF30" i="9"/>
  <c r="CF31" i="9"/>
  <c r="CF32" i="9"/>
  <c r="CF33" i="9"/>
  <c r="CF34" i="9"/>
  <c r="CF35" i="9"/>
  <c r="CF36" i="9"/>
  <c r="CF37" i="9"/>
  <c r="CF38" i="9"/>
  <c r="CF39" i="9"/>
  <c r="CF40" i="9"/>
  <c r="CF41" i="9"/>
  <c r="CF42" i="9"/>
  <c r="CF4" i="9"/>
  <c r="CD10" i="10"/>
  <c r="CE5" i="11"/>
  <c r="CE6" i="11"/>
  <c r="CE7" i="11"/>
  <c r="CE8" i="11"/>
  <c r="CE9" i="11"/>
  <c r="CE10" i="11"/>
  <c r="CE11" i="11"/>
  <c r="CE12" i="11"/>
  <c r="CE13" i="11"/>
  <c r="CE14" i="11"/>
  <c r="CE15" i="11"/>
  <c r="CE16" i="11"/>
  <c r="CE17" i="11"/>
  <c r="CE18" i="11"/>
  <c r="CE19" i="11"/>
  <c r="CE20" i="11"/>
  <c r="CE21" i="11"/>
  <c r="CE22" i="11"/>
  <c r="CE23" i="11"/>
  <c r="CE24" i="11"/>
  <c r="CE25" i="11"/>
  <c r="CE26" i="11"/>
  <c r="CE27" i="11"/>
  <c r="CE28" i="11"/>
  <c r="CE29" i="11"/>
  <c r="CE30" i="11"/>
  <c r="CE31" i="11"/>
  <c r="CE32" i="11"/>
  <c r="CE33" i="11"/>
  <c r="CE34" i="11"/>
  <c r="CE35" i="11"/>
  <c r="CE36" i="11"/>
  <c r="CE37" i="11"/>
  <c r="CE38" i="11"/>
  <c r="CE39" i="11"/>
  <c r="CE40" i="11"/>
  <c r="CE41" i="11"/>
  <c r="CE42" i="11"/>
  <c r="CE4" i="11"/>
  <c r="CD9" i="10"/>
  <c r="CF9" i="10" s="1"/>
  <c r="CD4" i="10"/>
  <c r="CF4" i="10" s="1"/>
  <c r="CE6" i="10"/>
  <c r="CE7" i="10"/>
  <c r="CE8" i="10"/>
  <c r="CE9" i="10"/>
  <c r="CE10" i="10"/>
  <c r="CE11" i="10"/>
  <c r="CE12" i="10"/>
  <c r="CE13" i="10"/>
  <c r="CE14" i="10"/>
  <c r="CE15" i="10"/>
  <c r="CE16" i="10"/>
  <c r="CE17" i="10"/>
  <c r="CE18" i="10"/>
  <c r="CE19" i="10"/>
  <c r="CE20" i="10"/>
  <c r="CE21" i="10"/>
  <c r="CE22" i="10"/>
  <c r="CE23" i="10"/>
  <c r="CE24" i="10"/>
  <c r="CE25" i="10"/>
  <c r="CE26" i="10"/>
  <c r="CE27" i="10"/>
  <c r="CE28" i="10"/>
  <c r="CE29" i="10"/>
  <c r="CE30" i="10"/>
  <c r="CE31" i="10"/>
  <c r="CE32" i="10"/>
  <c r="CE33" i="10"/>
  <c r="CE34" i="10"/>
  <c r="CE35" i="10"/>
  <c r="CE36" i="10"/>
  <c r="CE37" i="10"/>
  <c r="CE38" i="10"/>
  <c r="CE39" i="10"/>
  <c r="CE40" i="10"/>
  <c r="CE41" i="10"/>
  <c r="CE42" i="10"/>
  <c r="CE4" i="10"/>
  <c r="J44" i="15"/>
  <c r="K44" i="15" s="1"/>
  <c r="I44" i="15"/>
  <c r="H44" i="15"/>
  <c r="G44" i="15"/>
  <c r="F44" i="15"/>
  <c r="I43" i="15"/>
  <c r="H43" i="15"/>
  <c r="G43" i="15"/>
  <c r="J43" i="15" s="1"/>
  <c r="K43" i="15" s="1"/>
  <c r="F43" i="15"/>
  <c r="I42" i="15"/>
  <c r="H42" i="15"/>
  <c r="G42" i="15"/>
  <c r="F42" i="15"/>
  <c r="J42" i="15" s="1"/>
  <c r="K42" i="15" s="1"/>
  <c r="J41" i="15"/>
  <c r="K41" i="15" s="1"/>
  <c r="I41" i="15"/>
  <c r="H41" i="15"/>
  <c r="G41" i="15"/>
  <c r="F41" i="15"/>
  <c r="I40" i="15"/>
  <c r="H40" i="15"/>
  <c r="J40" i="15" s="1"/>
  <c r="K40" i="15" s="1"/>
  <c r="G40" i="15"/>
  <c r="F40" i="15"/>
  <c r="I39" i="15"/>
  <c r="H39" i="15"/>
  <c r="G39" i="15"/>
  <c r="F39" i="15"/>
  <c r="J39" i="15" s="1"/>
  <c r="K39" i="15" s="1"/>
  <c r="I38" i="15"/>
  <c r="H38" i="15"/>
  <c r="G38" i="15"/>
  <c r="F38" i="15"/>
  <c r="J38" i="15" s="1"/>
  <c r="K38" i="15" s="1"/>
  <c r="J37" i="15"/>
  <c r="K37" i="15" s="1"/>
  <c r="I37" i="15"/>
  <c r="H37" i="15"/>
  <c r="G37" i="15"/>
  <c r="F37" i="15"/>
  <c r="I36" i="15"/>
  <c r="H36" i="15"/>
  <c r="J36" i="15" s="1"/>
  <c r="K36" i="15" s="1"/>
  <c r="G36" i="15"/>
  <c r="F36" i="15"/>
  <c r="I35" i="15"/>
  <c r="H35" i="15"/>
  <c r="G35" i="15"/>
  <c r="F35" i="15"/>
  <c r="J35" i="15" s="1"/>
  <c r="K35" i="15" s="1"/>
  <c r="I34" i="15"/>
  <c r="H34" i="15"/>
  <c r="G34" i="15"/>
  <c r="F34" i="15"/>
  <c r="J34" i="15" s="1"/>
  <c r="K34" i="15" s="1"/>
  <c r="J33" i="15"/>
  <c r="K33" i="15" s="1"/>
  <c r="I33" i="15"/>
  <c r="H33" i="15"/>
  <c r="G33" i="15"/>
  <c r="F33" i="15"/>
  <c r="I32" i="15"/>
  <c r="H32" i="15"/>
  <c r="J32" i="15" s="1"/>
  <c r="K32" i="15" s="1"/>
  <c r="G32" i="15"/>
  <c r="F32" i="15"/>
  <c r="I31" i="15"/>
  <c r="H31" i="15"/>
  <c r="G31" i="15"/>
  <c r="F31" i="15"/>
  <c r="J31" i="15" s="1"/>
  <c r="K31" i="15" s="1"/>
  <c r="I30" i="15"/>
  <c r="H30" i="15"/>
  <c r="G30" i="15"/>
  <c r="F30" i="15"/>
  <c r="J30" i="15" s="1"/>
  <c r="K30" i="15" s="1"/>
  <c r="J29" i="15"/>
  <c r="K29" i="15" s="1"/>
  <c r="I29" i="15"/>
  <c r="H29" i="15"/>
  <c r="G29" i="15"/>
  <c r="F29" i="15"/>
  <c r="I28" i="15"/>
  <c r="H28" i="15"/>
  <c r="J28" i="15" s="1"/>
  <c r="K28" i="15" s="1"/>
  <c r="G28" i="15"/>
  <c r="F28" i="15"/>
  <c r="I27" i="15"/>
  <c r="H27" i="15"/>
  <c r="G27" i="15"/>
  <c r="F27" i="15"/>
  <c r="J27" i="15" s="1"/>
  <c r="K27" i="15" s="1"/>
  <c r="I26" i="15"/>
  <c r="H26" i="15"/>
  <c r="G26" i="15"/>
  <c r="F26" i="15"/>
  <c r="J26" i="15" s="1"/>
  <c r="K26" i="15" s="1"/>
  <c r="J25" i="15"/>
  <c r="K25" i="15" s="1"/>
  <c r="I25" i="15"/>
  <c r="H25" i="15"/>
  <c r="G25" i="15"/>
  <c r="F25" i="15"/>
  <c r="I24" i="15"/>
  <c r="H24" i="15"/>
  <c r="J24" i="15" s="1"/>
  <c r="K24" i="15" s="1"/>
  <c r="G24" i="15"/>
  <c r="F24" i="15"/>
  <c r="I23" i="15"/>
  <c r="H23" i="15"/>
  <c r="G23" i="15"/>
  <c r="F23" i="15"/>
  <c r="J23" i="15" s="1"/>
  <c r="K23" i="15" s="1"/>
  <c r="I22" i="15"/>
  <c r="H22" i="15"/>
  <c r="G22" i="15"/>
  <c r="F22" i="15"/>
  <c r="J22" i="15" s="1"/>
  <c r="K22" i="15" s="1"/>
  <c r="J21" i="15"/>
  <c r="K21" i="15" s="1"/>
  <c r="I21" i="15"/>
  <c r="H21" i="15"/>
  <c r="G21" i="15"/>
  <c r="F21" i="15"/>
  <c r="I20" i="15"/>
  <c r="H20" i="15"/>
  <c r="J20" i="15" s="1"/>
  <c r="K20" i="15" s="1"/>
  <c r="G20" i="15"/>
  <c r="F20" i="15"/>
  <c r="I19" i="15"/>
  <c r="H19" i="15"/>
  <c r="G19" i="15"/>
  <c r="F19" i="15"/>
  <c r="J19" i="15" s="1"/>
  <c r="K19" i="15" s="1"/>
  <c r="I18" i="15"/>
  <c r="H18" i="15"/>
  <c r="G18" i="15"/>
  <c r="F18" i="15"/>
  <c r="J18" i="15" s="1"/>
  <c r="K18" i="15" s="1"/>
  <c r="J17" i="15"/>
  <c r="K17" i="15" s="1"/>
  <c r="I17" i="15"/>
  <c r="H17" i="15"/>
  <c r="G17" i="15"/>
  <c r="F17" i="15"/>
  <c r="I16" i="15"/>
  <c r="H16" i="15"/>
  <c r="J16" i="15" s="1"/>
  <c r="K16" i="15" s="1"/>
  <c r="G16" i="15"/>
  <c r="F16" i="15"/>
  <c r="I15" i="15"/>
  <c r="H15" i="15"/>
  <c r="G15" i="15"/>
  <c r="F15" i="15"/>
  <c r="J15" i="15" s="1"/>
  <c r="K15" i="15" s="1"/>
  <c r="I14" i="15"/>
  <c r="H14" i="15"/>
  <c r="G14" i="15"/>
  <c r="F14" i="15"/>
  <c r="J14" i="15" s="1"/>
  <c r="K14" i="15" s="1"/>
  <c r="J13" i="15"/>
  <c r="K13" i="15" s="1"/>
  <c r="I13" i="15"/>
  <c r="H13" i="15"/>
  <c r="G13" i="15"/>
  <c r="F13" i="15"/>
  <c r="I12" i="15"/>
  <c r="H12" i="15"/>
  <c r="J12" i="15" s="1"/>
  <c r="K12" i="15" s="1"/>
  <c r="G12" i="15"/>
  <c r="F12" i="15"/>
  <c r="I11" i="15"/>
  <c r="H11" i="15"/>
  <c r="G11" i="15"/>
  <c r="F11" i="15"/>
  <c r="J11" i="15" s="1"/>
  <c r="K11" i="15" s="1"/>
  <c r="I10" i="15"/>
  <c r="H10" i="15"/>
  <c r="G10" i="15"/>
  <c r="F10" i="15"/>
  <c r="J10" i="15" s="1"/>
  <c r="K10" i="15" s="1"/>
  <c r="J9" i="15"/>
  <c r="K9" i="15" s="1"/>
  <c r="I9" i="15"/>
  <c r="H9" i="15"/>
  <c r="G9" i="15"/>
  <c r="F9" i="15"/>
  <c r="I8" i="15"/>
  <c r="H8" i="15"/>
  <c r="J8" i="15" s="1"/>
  <c r="K8" i="15" s="1"/>
  <c r="G8" i="15"/>
  <c r="F8" i="15"/>
  <c r="I7" i="15"/>
  <c r="H7" i="15"/>
  <c r="G7" i="15"/>
  <c r="F7" i="15"/>
  <c r="K7" i="15" s="1"/>
  <c r="I6" i="15"/>
  <c r="H6" i="15"/>
  <c r="G6" i="15"/>
  <c r="F6" i="15"/>
  <c r="J6" i="15" s="1"/>
  <c r="K6" i="15" s="1"/>
  <c r="CL13" i="22" l="1"/>
  <c r="CK13" i="22"/>
  <c r="CE43" i="9"/>
  <c r="CL43" i="22" s="1"/>
  <c r="CL4" i="22"/>
  <c r="CK4" i="22"/>
  <c r="K45" i="15"/>
  <c r="CE56" i="9" l="1"/>
  <c r="CG15" i="9"/>
  <c r="CG23" i="9"/>
  <c r="CG31" i="9"/>
  <c r="CG39" i="9"/>
  <c r="CG4" i="9"/>
  <c r="F53" i="13"/>
  <c r="D6" i="13"/>
  <c r="E6" i="13" s="1"/>
  <c r="D30" i="13"/>
  <c r="E30" i="13" s="1"/>
  <c r="CD5" i="12"/>
  <c r="F46" i="13" s="1"/>
  <c r="H46" i="13" s="1"/>
  <c r="CD6" i="12"/>
  <c r="F47" i="13" s="1"/>
  <c r="CD7" i="12"/>
  <c r="F48" i="13" s="1"/>
  <c r="H48" i="13" s="1"/>
  <c r="CD8" i="12"/>
  <c r="F49" i="13" s="1"/>
  <c r="CD9" i="12"/>
  <c r="F50" i="13" s="1"/>
  <c r="CD10" i="12"/>
  <c r="F51" i="13" s="1"/>
  <c r="H51" i="13" s="1"/>
  <c r="CD11" i="12"/>
  <c r="F52" i="13" s="1"/>
  <c r="H52" i="13" s="1"/>
  <c r="CD12" i="12"/>
  <c r="CD13" i="12"/>
  <c r="F54" i="13" s="1"/>
  <c r="H54" i="13" s="1"/>
  <c r="CD4" i="12"/>
  <c r="F45" i="13" s="1"/>
  <c r="K12" i="14"/>
  <c r="J12" i="14"/>
  <c r="M12" i="14" s="1"/>
  <c r="I12" i="14"/>
  <c r="K11" i="14"/>
  <c r="J11" i="14"/>
  <c r="M11" i="14" s="1"/>
  <c r="I11" i="14"/>
  <c r="K10" i="14"/>
  <c r="J10" i="14"/>
  <c r="M10" i="14" s="1"/>
  <c r="I10" i="14"/>
  <c r="K9" i="14"/>
  <c r="J9" i="14"/>
  <c r="L9" i="14" s="1"/>
  <c r="N9" i="14" s="1"/>
  <c r="I9" i="14"/>
  <c r="K8" i="14"/>
  <c r="J8" i="14"/>
  <c r="L8" i="14" s="1"/>
  <c r="N8" i="14" s="1"/>
  <c r="I8" i="14"/>
  <c r="K7" i="14"/>
  <c r="J7" i="14"/>
  <c r="M7" i="14" s="1"/>
  <c r="I7" i="14"/>
  <c r="K6" i="14"/>
  <c r="J6" i="14"/>
  <c r="M6" i="14" s="1"/>
  <c r="I6" i="14"/>
  <c r="K5" i="14"/>
  <c r="J5" i="14"/>
  <c r="M5" i="14" s="1"/>
  <c r="I5" i="14"/>
  <c r="K4" i="14"/>
  <c r="J4" i="14"/>
  <c r="M4" i="14" s="1"/>
  <c r="I4" i="14"/>
  <c r="K3" i="14"/>
  <c r="J3" i="14"/>
  <c r="L3" i="14" s="1"/>
  <c r="I3" i="14"/>
  <c r="CA55" i="9"/>
  <c r="BZ55" i="9"/>
  <c r="BX55" i="9"/>
  <c r="BS55" i="9"/>
  <c r="BR55" i="9"/>
  <c r="BP55" i="9"/>
  <c r="BK55" i="9"/>
  <c r="BJ55" i="9"/>
  <c r="BH55" i="9"/>
  <c r="BC55" i="9"/>
  <c r="BB55" i="9"/>
  <c r="BB56" i="9" s="1"/>
  <c r="AZ55" i="9"/>
  <c r="AU55" i="9"/>
  <c r="AT55" i="9"/>
  <c r="AR55" i="9"/>
  <c r="AM55" i="9"/>
  <c r="AL55" i="9"/>
  <c r="AJ55" i="9"/>
  <c r="AE55" i="9"/>
  <c r="AD55" i="9"/>
  <c r="AB55" i="9"/>
  <c r="W55" i="9"/>
  <c r="V55" i="9"/>
  <c r="T55" i="9"/>
  <c r="O55" i="9"/>
  <c r="N55" i="9"/>
  <c r="L55" i="9"/>
  <c r="G55" i="9"/>
  <c r="F55" i="9"/>
  <c r="CD43" i="9"/>
  <c r="CD55" i="9" s="1"/>
  <c r="CC43" i="9"/>
  <c r="CC55" i="9" s="1"/>
  <c r="CB43" i="9"/>
  <c r="CB55" i="9" s="1"/>
  <c r="CA43" i="9"/>
  <c r="BZ43" i="9"/>
  <c r="BY43" i="9"/>
  <c r="BY55" i="9" s="1"/>
  <c r="BX43" i="9"/>
  <c r="BW43" i="9"/>
  <c r="BW55" i="9" s="1"/>
  <c r="BV43" i="9"/>
  <c r="BV55" i="9" s="1"/>
  <c r="BU43" i="9"/>
  <c r="BU55" i="9" s="1"/>
  <c r="BT43" i="9"/>
  <c r="BT55" i="9" s="1"/>
  <c r="BS43" i="9"/>
  <c r="BR43" i="9"/>
  <c r="BQ43" i="9"/>
  <c r="BQ55" i="9" s="1"/>
  <c r="BP43" i="9"/>
  <c r="BO43" i="9"/>
  <c r="BO55" i="9" s="1"/>
  <c r="BN43" i="9"/>
  <c r="BN55" i="9" s="1"/>
  <c r="BM43" i="9"/>
  <c r="BM55" i="9" s="1"/>
  <c r="BL43" i="9"/>
  <c r="BL55" i="9" s="1"/>
  <c r="BK43" i="9"/>
  <c r="BJ43" i="9"/>
  <c r="BI43" i="9"/>
  <c r="BI55" i="9" s="1"/>
  <c r="BH43" i="9"/>
  <c r="BG43" i="9"/>
  <c r="BG55" i="9" s="1"/>
  <c r="BF43" i="9"/>
  <c r="BF55" i="9" s="1"/>
  <c r="BE43" i="9"/>
  <c r="BE55" i="9" s="1"/>
  <c r="BD43" i="9"/>
  <c r="BD55" i="9" s="1"/>
  <c r="BD56" i="9" s="1"/>
  <c r="BC43" i="9"/>
  <c r="BB43" i="9"/>
  <c r="BA43" i="9"/>
  <c r="BA55" i="9" s="1"/>
  <c r="AZ43" i="9"/>
  <c r="AY43" i="9"/>
  <c r="AY55" i="9" s="1"/>
  <c r="AX43" i="9"/>
  <c r="AX55" i="9" s="1"/>
  <c r="AW43" i="9"/>
  <c r="AW55" i="9" s="1"/>
  <c r="AV43" i="9"/>
  <c r="AV55" i="9" s="1"/>
  <c r="AU43" i="9"/>
  <c r="AT43" i="9"/>
  <c r="AS43" i="9"/>
  <c r="AS55" i="9" s="1"/>
  <c r="AR43" i="9"/>
  <c r="AQ43" i="9"/>
  <c r="AQ55" i="9" s="1"/>
  <c r="AP43" i="9"/>
  <c r="AP55" i="9" s="1"/>
  <c r="AO43" i="9"/>
  <c r="AO55" i="9" s="1"/>
  <c r="AN43" i="9"/>
  <c r="AN55" i="9" s="1"/>
  <c r="AM43" i="9"/>
  <c r="AL43" i="9"/>
  <c r="AK43" i="9"/>
  <c r="AK55" i="9" s="1"/>
  <c r="AJ43" i="9"/>
  <c r="AI43" i="9"/>
  <c r="AI55" i="9" s="1"/>
  <c r="AH43" i="9"/>
  <c r="AH55" i="9" s="1"/>
  <c r="AG43" i="9"/>
  <c r="AG55" i="9" s="1"/>
  <c r="AF43" i="9"/>
  <c r="AF55" i="9" s="1"/>
  <c r="AE43" i="9"/>
  <c r="AD43" i="9"/>
  <c r="AC43" i="9"/>
  <c r="AC55" i="9" s="1"/>
  <c r="AB43" i="9"/>
  <c r="AA43" i="9"/>
  <c r="AA55" i="9" s="1"/>
  <c r="Z43" i="9"/>
  <c r="Z55" i="9" s="1"/>
  <c r="Y43" i="9"/>
  <c r="Y55" i="9" s="1"/>
  <c r="X43" i="9"/>
  <c r="X55" i="9" s="1"/>
  <c r="W43" i="9"/>
  <c r="V43" i="9"/>
  <c r="U43" i="9"/>
  <c r="U55" i="9" s="1"/>
  <c r="T43" i="9"/>
  <c r="S43" i="9"/>
  <c r="S55" i="9" s="1"/>
  <c r="R43" i="9"/>
  <c r="R55" i="9" s="1"/>
  <c r="Q43" i="9"/>
  <c r="Q55" i="9" s="1"/>
  <c r="P43" i="9"/>
  <c r="P55" i="9" s="1"/>
  <c r="O43" i="9"/>
  <c r="N43" i="9"/>
  <c r="M43" i="9"/>
  <c r="M55" i="9" s="1"/>
  <c r="L43" i="9"/>
  <c r="K43" i="9"/>
  <c r="K55" i="9" s="1"/>
  <c r="J43" i="9"/>
  <c r="J55" i="9" s="1"/>
  <c r="I43" i="9"/>
  <c r="I55" i="9" s="1"/>
  <c r="H43" i="9"/>
  <c r="H55" i="9" s="1"/>
  <c r="G43" i="9"/>
  <c r="F43" i="9"/>
  <c r="E43" i="9"/>
  <c r="E55" i="9" s="1"/>
  <c r="CE46" i="9"/>
  <c r="CE47" i="9"/>
  <c r="CE49" i="9"/>
  <c r="CE50" i="9"/>
  <c r="CE51" i="9"/>
  <c r="CE52" i="9"/>
  <c r="CE53" i="9"/>
  <c r="CE54" i="9"/>
  <c r="CE45" i="9"/>
  <c r="CG42" i="9"/>
  <c r="CG41" i="9"/>
  <c r="CG40" i="9"/>
  <c r="CG38" i="9"/>
  <c r="CG37" i="9"/>
  <c r="CG36" i="9"/>
  <c r="CG35" i="9"/>
  <c r="CG34" i="9"/>
  <c r="CG33" i="9"/>
  <c r="CG32" i="9"/>
  <c r="CG30" i="9"/>
  <c r="CG29" i="9"/>
  <c r="CG28" i="9"/>
  <c r="CG27" i="9"/>
  <c r="CG26" i="9"/>
  <c r="CG25" i="9"/>
  <c r="CG24" i="9"/>
  <c r="CG22" i="9"/>
  <c r="CG21" i="9"/>
  <c r="CG20" i="9"/>
  <c r="CG19" i="9"/>
  <c r="CG18" i="9"/>
  <c r="CG17" i="9"/>
  <c r="CG16" i="9"/>
  <c r="CG14" i="9"/>
  <c r="CG13" i="9"/>
  <c r="CG12" i="9"/>
  <c r="CG11" i="9"/>
  <c r="CG10" i="9"/>
  <c r="CG9" i="9"/>
  <c r="CG8" i="9"/>
  <c r="CG7" i="9"/>
  <c r="CG6" i="9"/>
  <c r="CG5" i="9"/>
  <c r="E14" i="12"/>
  <c r="F14" i="12"/>
  <c r="G14" i="12"/>
  <c r="H14" i="12"/>
  <c r="I14" i="12"/>
  <c r="J14" i="12"/>
  <c r="K14" i="12"/>
  <c r="L14" i="12"/>
  <c r="M14" i="12"/>
  <c r="N14" i="12"/>
  <c r="O14" i="12"/>
  <c r="P14" i="12"/>
  <c r="Q14" i="12"/>
  <c r="R14" i="12"/>
  <c r="S14" i="12"/>
  <c r="T14" i="12"/>
  <c r="U14" i="12"/>
  <c r="V14" i="12"/>
  <c r="W14" i="12"/>
  <c r="X14" i="12"/>
  <c r="Y14" i="12"/>
  <c r="Z14" i="12"/>
  <c r="AA14" i="12"/>
  <c r="AB14" i="12"/>
  <c r="AC14" i="12"/>
  <c r="AD14" i="12"/>
  <c r="AE14" i="12"/>
  <c r="AF14" i="12"/>
  <c r="AG14" i="12"/>
  <c r="AH14" i="12"/>
  <c r="AI14" i="12"/>
  <c r="AJ14" i="12"/>
  <c r="AK14" i="12"/>
  <c r="AL14" i="12"/>
  <c r="AM14" i="12"/>
  <c r="AN14" i="12"/>
  <c r="AO14" i="12"/>
  <c r="AP14" i="12"/>
  <c r="AQ14" i="12"/>
  <c r="AR14" i="12"/>
  <c r="AS14" i="12"/>
  <c r="AT14" i="12"/>
  <c r="AU14" i="12"/>
  <c r="AV14" i="12"/>
  <c r="AW14" i="12"/>
  <c r="AX14" i="12"/>
  <c r="AY14" i="12"/>
  <c r="AZ14" i="12"/>
  <c r="BA14" i="12"/>
  <c r="BB14" i="12"/>
  <c r="BC14" i="12"/>
  <c r="BD14" i="12"/>
  <c r="BE14" i="12"/>
  <c r="BF14" i="12"/>
  <c r="BG14" i="12"/>
  <c r="BH14" i="12"/>
  <c r="BI14" i="12"/>
  <c r="BJ14" i="12"/>
  <c r="BK14" i="12"/>
  <c r="BL14" i="12"/>
  <c r="BM14" i="12"/>
  <c r="BN14" i="12"/>
  <c r="BO14" i="12"/>
  <c r="BP14" i="12"/>
  <c r="BQ14" i="12"/>
  <c r="BR14" i="12"/>
  <c r="BS14" i="12"/>
  <c r="BT14" i="12"/>
  <c r="BU14" i="12"/>
  <c r="BV14" i="12"/>
  <c r="BW14" i="12"/>
  <c r="BX14" i="12"/>
  <c r="BY14" i="12"/>
  <c r="BZ14" i="12"/>
  <c r="CA14" i="12"/>
  <c r="CB14" i="12"/>
  <c r="CC14" i="12"/>
  <c r="D14" i="12"/>
  <c r="A4" i="12"/>
  <c r="A5" i="12" s="1"/>
  <c r="A6" i="12" s="1"/>
  <c r="A7" i="12" s="1"/>
  <c r="A8" i="12" s="1"/>
  <c r="A9" i="12" s="1"/>
  <c r="A10" i="12" s="1"/>
  <c r="A11" i="12" s="1"/>
  <c r="A12" i="12" s="1"/>
  <c r="A13" i="12" s="1"/>
  <c r="CC43" i="10"/>
  <c r="CB43" i="10"/>
  <c r="CA43" i="10"/>
  <c r="BZ43" i="10"/>
  <c r="BY43" i="10"/>
  <c r="BX43" i="10"/>
  <c r="BW43" i="10"/>
  <c r="BV43" i="10"/>
  <c r="BU43" i="10"/>
  <c r="BT43" i="10"/>
  <c r="BS43" i="10"/>
  <c r="BR43" i="10"/>
  <c r="BQ43" i="10"/>
  <c r="BP43" i="10"/>
  <c r="BO43" i="10"/>
  <c r="BN43" i="10"/>
  <c r="BM43" i="10"/>
  <c r="BL43" i="10"/>
  <c r="BK43" i="10"/>
  <c r="BJ43" i="10"/>
  <c r="BI43" i="10"/>
  <c r="BH43" i="10"/>
  <c r="BG43" i="10"/>
  <c r="BF43" i="10"/>
  <c r="BE43" i="10"/>
  <c r="BD43" i="10"/>
  <c r="BC43" i="10"/>
  <c r="BB43" i="10"/>
  <c r="BA43" i="10"/>
  <c r="AZ43" i="10"/>
  <c r="AY43" i="10"/>
  <c r="AX43" i="10"/>
  <c r="AW43" i="10"/>
  <c r="AV43" i="10"/>
  <c r="AU43" i="10"/>
  <c r="AT43" i="10"/>
  <c r="AS43" i="10"/>
  <c r="AR43" i="10"/>
  <c r="AQ43" i="10"/>
  <c r="AP43" i="10"/>
  <c r="AO43" i="10"/>
  <c r="AN43" i="10"/>
  <c r="AM43" i="10"/>
  <c r="AL43" i="10"/>
  <c r="AK43" i="10"/>
  <c r="AJ43" i="10"/>
  <c r="AI43" i="10"/>
  <c r="AH43" i="10"/>
  <c r="AG43" i="10"/>
  <c r="AF43" i="10"/>
  <c r="AE43" i="10"/>
  <c r="AD43" i="10"/>
  <c r="AC43" i="10"/>
  <c r="AB43" i="10"/>
  <c r="AA43" i="10"/>
  <c r="Z43" i="10"/>
  <c r="Y43" i="10"/>
  <c r="X43" i="10"/>
  <c r="W43" i="10"/>
  <c r="V43" i="10"/>
  <c r="U43" i="10"/>
  <c r="T43" i="10"/>
  <c r="S43" i="10"/>
  <c r="R43" i="10"/>
  <c r="Q43" i="10"/>
  <c r="P43" i="10"/>
  <c r="O43" i="10"/>
  <c r="N43" i="10"/>
  <c r="M43" i="10"/>
  <c r="L43" i="10"/>
  <c r="K43" i="10"/>
  <c r="J43" i="10"/>
  <c r="I43" i="10"/>
  <c r="H43" i="10"/>
  <c r="G43" i="10"/>
  <c r="F43" i="10"/>
  <c r="E43" i="10"/>
  <c r="D43" i="10"/>
  <c r="CD42" i="10"/>
  <c r="CD41" i="10"/>
  <c r="CD40" i="10"/>
  <c r="CD39" i="10"/>
  <c r="CD38" i="10"/>
  <c r="CD37" i="10"/>
  <c r="CD36" i="10"/>
  <c r="CD35" i="10"/>
  <c r="CD34" i="10"/>
  <c r="CD33" i="10"/>
  <c r="CD32" i="10"/>
  <c r="CD31" i="10"/>
  <c r="CD30" i="10"/>
  <c r="CD29" i="10"/>
  <c r="CD28" i="10"/>
  <c r="CD27" i="10"/>
  <c r="CD26" i="10"/>
  <c r="CD25" i="10"/>
  <c r="CD24" i="10"/>
  <c r="CD23" i="10"/>
  <c r="CD22" i="10"/>
  <c r="CD21" i="10"/>
  <c r="CD20" i="10"/>
  <c r="CD19" i="10"/>
  <c r="CD18" i="10"/>
  <c r="CD17" i="10"/>
  <c r="CD16" i="10"/>
  <c r="CD15" i="10"/>
  <c r="CD14" i="10"/>
  <c r="CD13" i="10"/>
  <c r="CD12" i="10"/>
  <c r="CD11" i="10"/>
  <c r="D9" i="13"/>
  <c r="CD8" i="10"/>
  <c r="CD7" i="10"/>
  <c r="CD6" i="10"/>
  <c r="CD5" i="10"/>
  <c r="D4" i="13"/>
  <c r="CG43" i="9" l="1"/>
  <c r="CD14" i="12"/>
  <c r="N3" i="14"/>
  <c r="G45" i="13" s="1"/>
  <c r="CG45" i="9"/>
  <c r="CF4" i="12"/>
  <c r="M3" i="14"/>
  <c r="CG51" i="9"/>
  <c r="CG50" i="9"/>
  <c r="L6" i="14"/>
  <c r="L11" i="14"/>
  <c r="M9" i="14"/>
  <c r="I51" i="13"/>
  <c r="G50" i="13"/>
  <c r="CF10" i="12"/>
  <c r="F55" i="13"/>
  <c r="D11" i="13"/>
  <c r="E11" i="13" s="1"/>
  <c r="CF11" i="10"/>
  <c r="D35" i="13"/>
  <c r="CF35" i="10"/>
  <c r="D36" i="13"/>
  <c r="CF36" i="10"/>
  <c r="D18" i="13"/>
  <c r="E18" i="13" s="1"/>
  <c r="CF18" i="10"/>
  <c r="D12" i="13"/>
  <c r="E12" i="13" s="1"/>
  <c r="CF12" i="10"/>
  <c r="D29" i="13"/>
  <c r="E29" i="13" s="1"/>
  <c r="CF29" i="10"/>
  <c r="D22" i="13"/>
  <c r="E22" i="13" s="1"/>
  <c r="CF22" i="10"/>
  <c r="D34" i="13"/>
  <c r="CF34" i="10"/>
  <c r="D19" i="13"/>
  <c r="E19" i="13" s="1"/>
  <c r="CF19" i="10"/>
  <c r="D28" i="13"/>
  <c r="E28" i="13" s="1"/>
  <c r="CF28" i="10"/>
  <c r="D13" i="13"/>
  <c r="E13" i="13" s="1"/>
  <c r="CF13" i="10"/>
  <c r="CF38" i="10"/>
  <c r="D31" i="13"/>
  <c r="E31" i="13" s="1"/>
  <c r="CF31" i="10"/>
  <c r="D42" i="13"/>
  <c r="E42" i="13" s="1"/>
  <c r="CF42" i="10"/>
  <c r="D21" i="13"/>
  <c r="E21" i="13" s="1"/>
  <c r="CF21" i="10"/>
  <c r="D14" i="13"/>
  <c r="E14" i="13" s="1"/>
  <c r="CF14" i="10"/>
  <c r="D7" i="13"/>
  <c r="E7" i="13" s="1"/>
  <c r="CF7" i="10"/>
  <c r="D23" i="13"/>
  <c r="E23" i="13" s="1"/>
  <c r="CF23" i="10"/>
  <c r="D39" i="13"/>
  <c r="CF39" i="10"/>
  <c r="D8" i="13"/>
  <c r="E8" i="13" s="1"/>
  <c r="CF8" i="10"/>
  <c r="D16" i="13"/>
  <c r="E16" i="13" s="1"/>
  <c r="CF16" i="10"/>
  <c r="D24" i="13"/>
  <c r="E24" i="13" s="1"/>
  <c r="CF24" i="10"/>
  <c r="D32" i="13"/>
  <c r="CF32" i="10"/>
  <c r="D40" i="13"/>
  <c r="E40" i="13" s="1"/>
  <c r="CF40" i="10"/>
  <c r="D10" i="13"/>
  <c r="E10" i="13" s="1"/>
  <c r="CF10" i="10"/>
  <c r="D26" i="13"/>
  <c r="E26" i="13" s="1"/>
  <c r="CF26" i="10"/>
  <c r="D27" i="13"/>
  <c r="CF27" i="10"/>
  <c r="D20" i="13"/>
  <c r="E20" i="13" s="1"/>
  <c r="CF20" i="10"/>
  <c r="D5" i="13"/>
  <c r="E5" i="13" s="1"/>
  <c r="CF5" i="10"/>
  <c r="D37" i="13"/>
  <c r="E37" i="13" s="1"/>
  <c r="CF37" i="10"/>
  <c r="CF6" i="10"/>
  <c r="CF30" i="10"/>
  <c r="D15" i="13"/>
  <c r="E15" i="13" s="1"/>
  <c r="CF15" i="10"/>
  <c r="D17" i="13"/>
  <c r="E17" i="13" s="1"/>
  <c r="CF17" i="10"/>
  <c r="D25" i="13"/>
  <c r="E25" i="13" s="1"/>
  <c r="CF25" i="10"/>
  <c r="D33" i="13"/>
  <c r="E33" i="13" s="1"/>
  <c r="CF33" i="10"/>
  <c r="D41" i="13"/>
  <c r="E41" i="13" s="1"/>
  <c r="CF41" i="10"/>
  <c r="D38" i="13"/>
  <c r="E38" i="13" s="1"/>
  <c r="E34" i="13"/>
  <c r="E36" i="13"/>
  <c r="E27" i="13"/>
  <c r="E35" i="13"/>
  <c r="E39" i="13"/>
  <c r="E32" i="13"/>
  <c r="E9" i="13"/>
  <c r="E4" i="13"/>
  <c r="H53" i="13"/>
  <c r="H50" i="13"/>
  <c r="H49" i="13"/>
  <c r="G51" i="13"/>
  <c r="H47" i="13"/>
  <c r="H45" i="13"/>
  <c r="M8" i="14"/>
  <c r="L10" i="14"/>
  <c r="L5" i="14"/>
  <c r="L7" i="14"/>
  <c r="L4" i="14"/>
  <c r="L12" i="14"/>
  <c r="CD43" i="10"/>
  <c r="N4" i="14" l="1"/>
  <c r="CF5" i="12"/>
  <c r="CF14" i="12" s="1"/>
  <c r="N5" i="14"/>
  <c r="CG47" i="9"/>
  <c r="CF6" i="12"/>
  <c r="G47" i="13"/>
  <c r="CF9" i="12"/>
  <c r="N10" i="14"/>
  <c r="CG52" i="9"/>
  <c r="CF11" i="12"/>
  <c r="M13" i="14"/>
  <c r="N11" i="14"/>
  <c r="CG53" i="9"/>
  <c r="CF12" i="12"/>
  <c r="G53" i="13"/>
  <c r="N7" i="14"/>
  <c r="G49" i="13"/>
  <c r="CG49" i="9"/>
  <c r="CF8" i="12"/>
  <c r="I53" i="13"/>
  <c r="I50" i="13"/>
  <c r="N12" i="14"/>
  <c r="CG54" i="9"/>
  <c r="CF13" i="12"/>
  <c r="N6" i="14"/>
  <c r="CG48" i="9"/>
  <c r="CF7" i="12"/>
  <c r="CF43" i="10"/>
  <c r="D43" i="13"/>
  <c r="E43" i="13"/>
  <c r="E57" i="13" s="1"/>
  <c r="I45" i="13"/>
  <c r="H55" i="13"/>
  <c r="E5" i="11"/>
  <c r="F5" i="11"/>
  <c r="G5" i="11"/>
  <c r="H5" i="11"/>
  <c r="I5" i="11"/>
  <c r="J5" i="11"/>
  <c r="K5" i="11"/>
  <c r="L5" i="11"/>
  <c r="M5" i="11"/>
  <c r="N5" i="11"/>
  <c r="O5" i="11"/>
  <c r="P5" i="11"/>
  <c r="Q5" i="11"/>
  <c r="R5" i="11"/>
  <c r="S5" i="11"/>
  <c r="T5" i="11"/>
  <c r="U5" i="11"/>
  <c r="V5" i="11"/>
  <c r="W5" i="11"/>
  <c r="X5" i="11"/>
  <c r="Y5" i="11"/>
  <c r="Z5" i="11"/>
  <c r="AA5" i="11"/>
  <c r="AB5" i="11"/>
  <c r="AC5" i="11"/>
  <c r="AD5" i="11"/>
  <c r="AE5" i="11"/>
  <c r="AF5" i="11"/>
  <c r="AG5" i="11"/>
  <c r="AH5" i="11"/>
  <c r="AI5" i="11"/>
  <c r="AJ5" i="11"/>
  <c r="AK5" i="11"/>
  <c r="AL5" i="11"/>
  <c r="AM5" i="11"/>
  <c r="AN5" i="11"/>
  <c r="AO5" i="11"/>
  <c r="AP5" i="11"/>
  <c r="AQ5" i="11"/>
  <c r="AR5" i="11"/>
  <c r="AS5" i="11"/>
  <c r="AT5" i="11"/>
  <c r="AU5" i="11"/>
  <c r="AV5" i="11"/>
  <c r="AW5" i="11"/>
  <c r="AX5" i="11"/>
  <c r="AY5" i="11"/>
  <c r="AZ5" i="11"/>
  <c r="BA5" i="11"/>
  <c r="BB5" i="11"/>
  <c r="BC5" i="11"/>
  <c r="BD5" i="11"/>
  <c r="BE5" i="11"/>
  <c r="BF5" i="11"/>
  <c r="BG5" i="11"/>
  <c r="BH5" i="11"/>
  <c r="BI5" i="11"/>
  <c r="BJ5" i="11"/>
  <c r="BK5" i="11"/>
  <c r="BL5" i="11"/>
  <c r="BM5" i="11"/>
  <c r="BN5" i="11"/>
  <c r="BO5" i="11"/>
  <c r="BP5" i="11"/>
  <c r="BQ5" i="11"/>
  <c r="BR5" i="11"/>
  <c r="BS5" i="11"/>
  <c r="BT5" i="11"/>
  <c r="BU5" i="11"/>
  <c r="BV5" i="11"/>
  <c r="BW5" i="11"/>
  <c r="BX5" i="11"/>
  <c r="BY5" i="11"/>
  <c r="BZ5" i="11"/>
  <c r="CA5" i="11"/>
  <c r="CB5" i="11"/>
  <c r="CC5" i="11"/>
  <c r="E6" i="11"/>
  <c r="F6" i="11"/>
  <c r="G6" i="11"/>
  <c r="H6" i="11"/>
  <c r="I6" i="11"/>
  <c r="J6" i="11"/>
  <c r="K6" i="11"/>
  <c r="L6" i="11"/>
  <c r="M6" i="11"/>
  <c r="N6" i="11"/>
  <c r="O6" i="11"/>
  <c r="P6" i="11"/>
  <c r="Q6" i="11"/>
  <c r="R6" i="11"/>
  <c r="S6" i="11"/>
  <c r="T6" i="11"/>
  <c r="U6" i="11"/>
  <c r="V6" i="11"/>
  <c r="W6" i="11"/>
  <c r="X6" i="11"/>
  <c r="Y6" i="11"/>
  <c r="Z6" i="11"/>
  <c r="AA6" i="11"/>
  <c r="AB6" i="11"/>
  <c r="AC6" i="11"/>
  <c r="AD6" i="11"/>
  <c r="AE6" i="11"/>
  <c r="AF6" i="11"/>
  <c r="AG6" i="11"/>
  <c r="AH6" i="11"/>
  <c r="AI6" i="11"/>
  <c r="AJ6" i="11"/>
  <c r="AK6" i="11"/>
  <c r="AL6" i="11"/>
  <c r="AM6" i="11"/>
  <c r="AN6" i="11"/>
  <c r="AO6" i="11"/>
  <c r="AP6" i="11"/>
  <c r="AQ6" i="11"/>
  <c r="AR6" i="11"/>
  <c r="AS6" i="11"/>
  <c r="AT6" i="11"/>
  <c r="AU6" i="11"/>
  <c r="AV6" i="11"/>
  <c r="AW6" i="11"/>
  <c r="AX6" i="11"/>
  <c r="AY6" i="11"/>
  <c r="AZ6" i="11"/>
  <c r="BA6" i="11"/>
  <c r="BB6" i="11"/>
  <c r="BC6" i="11"/>
  <c r="BD6" i="11"/>
  <c r="BE6" i="11"/>
  <c r="BF6" i="11"/>
  <c r="BG6" i="11"/>
  <c r="BH6" i="11"/>
  <c r="BI6" i="11"/>
  <c r="BJ6" i="11"/>
  <c r="BK6" i="11"/>
  <c r="BL6" i="11"/>
  <c r="BM6" i="11"/>
  <c r="BN6" i="11"/>
  <c r="BO6" i="11"/>
  <c r="BP6" i="11"/>
  <c r="BQ6" i="11"/>
  <c r="BR6" i="11"/>
  <c r="BS6" i="11"/>
  <c r="BT6" i="11"/>
  <c r="BU6" i="11"/>
  <c r="BV6" i="11"/>
  <c r="BW6" i="11"/>
  <c r="BX6" i="11"/>
  <c r="BY6" i="11"/>
  <c r="BZ6" i="11"/>
  <c r="CA6" i="11"/>
  <c r="CB6" i="11"/>
  <c r="CC6" i="11"/>
  <c r="D7" i="11"/>
  <c r="E7" i="11"/>
  <c r="F7" i="11"/>
  <c r="G7" i="11"/>
  <c r="H7" i="11"/>
  <c r="I7" i="11"/>
  <c r="J7" i="11"/>
  <c r="K7" i="11"/>
  <c r="L7" i="11"/>
  <c r="M7" i="11"/>
  <c r="N7" i="11"/>
  <c r="O7" i="11"/>
  <c r="P7" i="11"/>
  <c r="Q7" i="11"/>
  <c r="R7" i="11"/>
  <c r="S7" i="11"/>
  <c r="T7" i="11"/>
  <c r="U7" i="11"/>
  <c r="V7" i="11"/>
  <c r="W7" i="11"/>
  <c r="X7" i="11"/>
  <c r="Y7" i="11"/>
  <c r="Z7" i="11"/>
  <c r="AA7" i="11"/>
  <c r="AB7" i="11"/>
  <c r="AC7" i="11"/>
  <c r="AD7" i="11"/>
  <c r="AE7" i="11"/>
  <c r="AF7" i="11"/>
  <c r="AG7" i="11"/>
  <c r="AH7" i="11"/>
  <c r="AI7" i="11"/>
  <c r="AJ7" i="11"/>
  <c r="AK7" i="11"/>
  <c r="AL7" i="11"/>
  <c r="AM7" i="11"/>
  <c r="AN7" i="11"/>
  <c r="AO7" i="11"/>
  <c r="AP7" i="11"/>
  <c r="AQ7" i="11"/>
  <c r="AR7" i="11"/>
  <c r="AS7" i="11"/>
  <c r="AT7" i="11"/>
  <c r="AU7" i="11"/>
  <c r="AV7" i="11"/>
  <c r="AW7" i="11"/>
  <c r="AX7" i="11"/>
  <c r="AY7" i="11"/>
  <c r="AZ7" i="11"/>
  <c r="BA7" i="11"/>
  <c r="BB7" i="11"/>
  <c r="BC7" i="11"/>
  <c r="BD7" i="11"/>
  <c r="BE7" i="11"/>
  <c r="BF7" i="11"/>
  <c r="BG7" i="11"/>
  <c r="BH7" i="11"/>
  <c r="BI7" i="11"/>
  <c r="BJ7" i="11"/>
  <c r="BK7" i="11"/>
  <c r="BL7" i="11"/>
  <c r="BM7" i="11"/>
  <c r="BN7" i="11"/>
  <c r="BO7" i="11"/>
  <c r="BP7" i="11"/>
  <c r="BQ7" i="11"/>
  <c r="BR7" i="11"/>
  <c r="BS7" i="11"/>
  <c r="BT7" i="11"/>
  <c r="BU7" i="11"/>
  <c r="BV7" i="11"/>
  <c r="BW7" i="11"/>
  <c r="BX7" i="11"/>
  <c r="BY7" i="11"/>
  <c r="BZ7" i="11"/>
  <c r="CA7" i="11"/>
  <c r="CB7" i="11"/>
  <c r="CC7" i="11"/>
  <c r="D8" i="11"/>
  <c r="E8" i="11"/>
  <c r="F8" i="11"/>
  <c r="G8" i="11"/>
  <c r="H8" i="11"/>
  <c r="I8" i="11"/>
  <c r="J8" i="11"/>
  <c r="K8" i="11"/>
  <c r="L8" i="11"/>
  <c r="M8" i="11"/>
  <c r="N8" i="11"/>
  <c r="O8" i="11"/>
  <c r="P8" i="11"/>
  <c r="Q8" i="11"/>
  <c r="R8" i="11"/>
  <c r="S8" i="11"/>
  <c r="T8" i="11"/>
  <c r="U8" i="11"/>
  <c r="V8" i="11"/>
  <c r="W8" i="11"/>
  <c r="X8" i="11"/>
  <c r="Y8" i="11"/>
  <c r="Z8" i="11"/>
  <c r="AA8" i="11"/>
  <c r="AB8" i="11"/>
  <c r="AC8" i="11"/>
  <c r="AD8" i="11"/>
  <c r="AE8" i="11"/>
  <c r="AF8" i="11"/>
  <c r="AG8" i="11"/>
  <c r="AH8" i="11"/>
  <c r="AI8" i="11"/>
  <c r="AJ8" i="11"/>
  <c r="AK8" i="11"/>
  <c r="AL8" i="11"/>
  <c r="AM8" i="11"/>
  <c r="AN8" i="11"/>
  <c r="AO8" i="11"/>
  <c r="AP8" i="11"/>
  <c r="AQ8" i="11"/>
  <c r="AR8" i="11"/>
  <c r="AS8" i="11"/>
  <c r="AT8" i="11"/>
  <c r="AU8" i="11"/>
  <c r="AV8" i="11"/>
  <c r="AW8" i="11"/>
  <c r="AX8" i="11"/>
  <c r="AY8" i="11"/>
  <c r="AZ8" i="11"/>
  <c r="BA8" i="11"/>
  <c r="BB8" i="11"/>
  <c r="BC8" i="11"/>
  <c r="BD8" i="11"/>
  <c r="BE8" i="11"/>
  <c r="BF8" i="11"/>
  <c r="BG8" i="11"/>
  <c r="BH8" i="11"/>
  <c r="BI8" i="11"/>
  <c r="BJ8" i="11"/>
  <c r="BK8" i="11"/>
  <c r="BL8" i="11"/>
  <c r="BM8" i="11"/>
  <c r="BN8" i="11"/>
  <c r="BO8" i="11"/>
  <c r="BP8" i="11"/>
  <c r="BQ8" i="11"/>
  <c r="BR8" i="11"/>
  <c r="BS8" i="11"/>
  <c r="BT8" i="11"/>
  <c r="BU8" i="11"/>
  <c r="BV8" i="11"/>
  <c r="BW8" i="11"/>
  <c r="BX8" i="11"/>
  <c r="BY8" i="11"/>
  <c r="BZ8" i="11"/>
  <c r="CA8" i="11"/>
  <c r="CB8" i="11"/>
  <c r="CC8" i="11"/>
  <c r="D9" i="11"/>
  <c r="E9" i="11"/>
  <c r="F9" i="11"/>
  <c r="G9" i="11"/>
  <c r="H9" i="11"/>
  <c r="I9" i="11"/>
  <c r="J9" i="11"/>
  <c r="K9" i="11"/>
  <c r="L9" i="11"/>
  <c r="M9" i="11"/>
  <c r="N9" i="11"/>
  <c r="O9" i="11"/>
  <c r="P9" i="11"/>
  <c r="Q9" i="11"/>
  <c r="R9" i="11"/>
  <c r="S9" i="11"/>
  <c r="T9" i="11"/>
  <c r="U9" i="11"/>
  <c r="V9" i="11"/>
  <c r="W9" i="11"/>
  <c r="X9" i="11"/>
  <c r="Y9" i="11"/>
  <c r="Z9" i="11"/>
  <c r="AA9" i="11"/>
  <c r="AB9" i="11"/>
  <c r="AC9" i="11"/>
  <c r="AD9" i="11"/>
  <c r="AE9" i="11"/>
  <c r="AF9" i="11"/>
  <c r="AG9" i="11"/>
  <c r="AH9" i="11"/>
  <c r="AI9" i="11"/>
  <c r="AJ9" i="11"/>
  <c r="AK9" i="11"/>
  <c r="AL9" i="11"/>
  <c r="AM9" i="11"/>
  <c r="AN9" i="11"/>
  <c r="AO9" i="11"/>
  <c r="AP9" i="11"/>
  <c r="AQ9" i="11"/>
  <c r="AR9" i="11"/>
  <c r="AS9" i="11"/>
  <c r="AT9" i="11"/>
  <c r="AU9" i="11"/>
  <c r="AV9" i="11"/>
  <c r="AW9" i="11"/>
  <c r="AX9" i="11"/>
  <c r="AY9" i="11"/>
  <c r="AZ9" i="11"/>
  <c r="BA9" i="11"/>
  <c r="BB9" i="11"/>
  <c r="BC9" i="11"/>
  <c r="BD9" i="11"/>
  <c r="BE9" i="11"/>
  <c r="BF9" i="11"/>
  <c r="BG9" i="11"/>
  <c r="BH9" i="11"/>
  <c r="BI9" i="11"/>
  <c r="BJ9" i="11"/>
  <c r="BK9" i="11"/>
  <c r="BL9" i="11"/>
  <c r="BM9" i="11"/>
  <c r="BN9" i="11"/>
  <c r="BO9" i="11"/>
  <c r="BP9" i="11"/>
  <c r="BQ9" i="11"/>
  <c r="BR9" i="11"/>
  <c r="BS9" i="11"/>
  <c r="BT9" i="11"/>
  <c r="BU9" i="11"/>
  <c r="BV9" i="11"/>
  <c r="BW9" i="11"/>
  <c r="BX9" i="11"/>
  <c r="BY9" i="11"/>
  <c r="BZ9" i="11"/>
  <c r="CA9" i="11"/>
  <c r="CB9" i="11"/>
  <c r="CC9" i="11"/>
  <c r="D10" i="11"/>
  <c r="E10" i="11"/>
  <c r="F10" i="11"/>
  <c r="G10" i="11"/>
  <c r="H10" i="11"/>
  <c r="I10" i="11"/>
  <c r="J10" i="11"/>
  <c r="K10" i="11"/>
  <c r="L10" i="11"/>
  <c r="M10" i="11"/>
  <c r="N10" i="11"/>
  <c r="O10" i="11"/>
  <c r="P10" i="11"/>
  <c r="Q10" i="11"/>
  <c r="R10" i="11"/>
  <c r="S10" i="11"/>
  <c r="T10" i="11"/>
  <c r="U10" i="11"/>
  <c r="V10" i="11"/>
  <c r="W10" i="11"/>
  <c r="X10" i="11"/>
  <c r="Y10" i="11"/>
  <c r="Z10" i="11"/>
  <c r="AA10" i="11"/>
  <c r="AB10" i="11"/>
  <c r="AC10" i="11"/>
  <c r="AD10" i="11"/>
  <c r="AE10" i="11"/>
  <c r="AF10" i="11"/>
  <c r="AG10" i="11"/>
  <c r="AH10" i="11"/>
  <c r="AI10" i="11"/>
  <c r="AJ10" i="11"/>
  <c r="AK10" i="11"/>
  <c r="AL10" i="11"/>
  <c r="AM10" i="11"/>
  <c r="AN10" i="11"/>
  <c r="AO10" i="11"/>
  <c r="AP10" i="11"/>
  <c r="AQ10" i="11"/>
  <c r="AR10" i="11"/>
  <c r="AS10" i="11"/>
  <c r="AT10" i="11"/>
  <c r="AU10" i="11"/>
  <c r="AV10" i="11"/>
  <c r="AW10" i="11"/>
  <c r="AX10" i="11"/>
  <c r="AY10" i="11"/>
  <c r="AZ10" i="11"/>
  <c r="BA10" i="11"/>
  <c r="BB10" i="11"/>
  <c r="BC10" i="11"/>
  <c r="BD10" i="11"/>
  <c r="BE10" i="11"/>
  <c r="BF10" i="11"/>
  <c r="BG10" i="11"/>
  <c r="BH10" i="11"/>
  <c r="BI10" i="11"/>
  <c r="BJ10" i="11"/>
  <c r="BK10" i="11"/>
  <c r="BL10" i="11"/>
  <c r="BM10" i="11"/>
  <c r="BN10" i="11"/>
  <c r="BO10" i="11"/>
  <c r="BP10" i="11"/>
  <c r="BQ10" i="11"/>
  <c r="BR10" i="11"/>
  <c r="BS10" i="11"/>
  <c r="BT10" i="11"/>
  <c r="BU10" i="11"/>
  <c r="BV10" i="11"/>
  <c r="BW10" i="11"/>
  <c r="BX10" i="11"/>
  <c r="BY10" i="11"/>
  <c r="BZ10" i="11"/>
  <c r="CA10" i="11"/>
  <c r="CB10" i="11"/>
  <c r="CC10" i="11"/>
  <c r="D11" i="11"/>
  <c r="E11" i="11"/>
  <c r="F11" i="11"/>
  <c r="G11" i="11"/>
  <c r="H11" i="11"/>
  <c r="I11" i="11"/>
  <c r="J11" i="11"/>
  <c r="K11" i="11"/>
  <c r="L11" i="11"/>
  <c r="M11" i="11"/>
  <c r="N11" i="11"/>
  <c r="O11" i="11"/>
  <c r="P11" i="11"/>
  <c r="Q11" i="11"/>
  <c r="R11" i="11"/>
  <c r="S11" i="11"/>
  <c r="T11" i="11"/>
  <c r="U11" i="11"/>
  <c r="V11" i="11"/>
  <c r="W11" i="11"/>
  <c r="X11" i="11"/>
  <c r="Y11" i="11"/>
  <c r="Z11" i="11"/>
  <c r="AA11" i="11"/>
  <c r="AB11" i="11"/>
  <c r="AC11" i="11"/>
  <c r="AD11" i="11"/>
  <c r="AE11" i="11"/>
  <c r="AF11" i="11"/>
  <c r="AG11" i="11"/>
  <c r="AH11" i="11"/>
  <c r="AI11" i="11"/>
  <c r="AJ11" i="11"/>
  <c r="AK11" i="11"/>
  <c r="AL11" i="11"/>
  <c r="AM11" i="11"/>
  <c r="AN11" i="11"/>
  <c r="AO11" i="11"/>
  <c r="AP11" i="11"/>
  <c r="AQ11" i="11"/>
  <c r="AR11" i="11"/>
  <c r="AS11" i="11"/>
  <c r="AT11" i="11"/>
  <c r="AU11" i="11"/>
  <c r="AV11" i="11"/>
  <c r="AW11" i="11"/>
  <c r="AX11" i="11"/>
  <c r="AY11" i="11"/>
  <c r="AZ11" i="11"/>
  <c r="BA11" i="11"/>
  <c r="BB11" i="11"/>
  <c r="BC11" i="11"/>
  <c r="BD11" i="11"/>
  <c r="BE11" i="11"/>
  <c r="BF11" i="11"/>
  <c r="BG11" i="11"/>
  <c r="BH11" i="11"/>
  <c r="BI11" i="11"/>
  <c r="BJ11" i="11"/>
  <c r="BK11" i="11"/>
  <c r="BL11" i="11"/>
  <c r="BM11" i="11"/>
  <c r="BN11" i="11"/>
  <c r="BO11" i="11"/>
  <c r="BP11" i="11"/>
  <c r="BQ11" i="11"/>
  <c r="BR11" i="11"/>
  <c r="BS11" i="11"/>
  <c r="BT11" i="11"/>
  <c r="BU11" i="11"/>
  <c r="BV11" i="11"/>
  <c r="BW11" i="11"/>
  <c r="BX11" i="11"/>
  <c r="BY11" i="11"/>
  <c r="BZ11" i="11"/>
  <c r="CA11" i="11"/>
  <c r="CB11" i="11"/>
  <c r="CC11" i="11"/>
  <c r="D12" i="11"/>
  <c r="E12" i="11"/>
  <c r="F12" i="11"/>
  <c r="G12" i="11"/>
  <c r="H12" i="11"/>
  <c r="I12" i="11"/>
  <c r="J12" i="11"/>
  <c r="K12" i="11"/>
  <c r="L12" i="11"/>
  <c r="M12" i="11"/>
  <c r="N12" i="11"/>
  <c r="O12" i="11"/>
  <c r="P12" i="11"/>
  <c r="Q12" i="11"/>
  <c r="R12" i="11"/>
  <c r="S12" i="11"/>
  <c r="T12" i="11"/>
  <c r="U12" i="11"/>
  <c r="V12" i="11"/>
  <c r="W12" i="11"/>
  <c r="X12" i="11"/>
  <c r="Y12" i="11"/>
  <c r="Z12" i="11"/>
  <c r="AA12" i="11"/>
  <c r="AB12" i="11"/>
  <c r="AC12" i="11"/>
  <c r="AD12" i="11"/>
  <c r="AE12" i="11"/>
  <c r="AF12" i="11"/>
  <c r="AG12" i="11"/>
  <c r="AH12" i="11"/>
  <c r="AI12" i="11"/>
  <c r="AJ12" i="11"/>
  <c r="AK12" i="11"/>
  <c r="AL12" i="11"/>
  <c r="AM12" i="11"/>
  <c r="AN12" i="11"/>
  <c r="AO12" i="11"/>
  <c r="AP12" i="11"/>
  <c r="AQ12" i="11"/>
  <c r="AR12" i="11"/>
  <c r="AS12" i="11"/>
  <c r="AT12" i="11"/>
  <c r="AU12" i="11"/>
  <c r="AV12" i="11"/>
  <c r="AW12" i="11"/>
  <c r="AX12" i="11"/>
  <c r="AY12" i="11"/>
  <c r="AZ12" i="11"/>
  <c r="BA12" i="11"/>
  <c r="BB12" i="11"/>
  <c r="BC12" i="11"/>
  <c r="BD12" i="11"/>
  <c r="BE12" i="11"/>
  <c r="BF12" i="11"/>
  <c r="BG12" i="11"/>
  <c r="BH12" i="11"/>
  <c r="BI12" i="11"/>
  <c r="BJ12" i="11"/>
  <c r="BK12" i="11"/>
  <c r="BL12" i="11"/>
  <c r="BM12" i="11"/>
  <c r="BN12" i="11"/>
  <c r="BO12" i="11"/>
  <c r="BP12" i="11"/>
  <c r="BQ12" i="11"/>
  <c r="BR12" i="11"/>
  <c r="BS12" i="11"/>
  <c r="BT12" i="11"/>
  <c r="BU12" i="11"/>
  <c r="BV12" i="11"/>
  <c r="BW12" i="11"/>
  <c r="BX12" i="11"/>
  <c r="BY12" i="11"/>
  <c r="BZ12" i="11"/>
  <c r="CA12" i="11"/>
  <c r="CB12" i="11"/>
  <c r="CC12" i="11"/>
  <c r="D13" i="11"/>
  <c r="E13" i="11"/>
  <c r="F13" i="11"/>
  <c r="G13" i="11"/>
  <c r="H13" i="11"/>
  <c r="I13" i="11"/>
  <c r="J13" i="11"/>
  <c r="K13" i="11"/>
  <c r="L13" i="11"/>
  <c r="M13" i="11"/>
  <c r="N13" i="11"/>
  <c r="O13" i="11"/>
  <c r="P13" i="11"/>
  <c r="Q13" i="11"/>
  <c r="R13" i="11"/>
  <c r="S13" i="11"/>
  <c r="T13" i="11"/>
  <c r="U13" i="11"/>
  <c r="V13" i="11"/>
  <c r="W13" i="11"/>
  <c r="X13" i="11"/>
  <c r="Y13" i="11"/>
  <c r="Z13" i="11"/>
  <c r="AA13" i="11"/>
  <c r="AB13" i="11"/>
  <c r="AC13" i="11"/>
  <c r="AD13" i="11"/>
  <c r="AE13" i="11"/>
  <c r="AF13" i="11"/>
  <c r="AG13" i="11"/>
  <c r="AH13" i="11"/>
  <c r="AI13" i="11"/>
  <c r="AJ13" i="11"/>
  <c r="AK13" i="11"/>
  <c r="AL13" i="11"/>
  <c r="AM13" i="11"/>
  <c r="AN13" i="11"/>
  <c r="AO13" i="11"/>
  <c r="AP13" i="11"/>
  <c r="AQ13" i="11"/>
  <c r="AR13" i="11"/>
  <c r="AS13" i="11"/>
  <c r="AT13" i="11"/>
  <c r="AU13" i="11"/>
  <c r="AV13" i="11"/>
  <c r="AW13" i="11"/>
  <c r="AX13" i="11"/>
  <c r="AY13" i="11"/>
  <c r="AZ13" i="11"/>
  <c r="BA13" i="11"/>
  <c r="BB13" i="11"/>
  <c r="BC13" i="11"/>
  <c r="BD13" i="11"/>
  <c r="BE13" i="11"/>
  <c r="BF13" i="11"/>
  <c r="BG13" i="11"/>
  <c r="BH13" i="11"/>
  <c r="BI13" i="11"/>
  <c r="BJ13" i="11"/>
  <c r="BK13" i="11"/>
  <c r="BL13" i="11"/>
  <c r="BM13" i="11"/>
  <c r="BN13" i="11"/>
  <c r="BO13" i="11"/>
  <c r="BP13" i="11"/>
  <c r="BQ13" i="11"/>
  <c r="BR13" i="11"/>
  <c r="BS13" i="11"/>
  <c r="BT13" i="11"/>
  <c r="BU13" i="11"/>
  <c r="BV13" i="11"/>
  <c r="BW13" i="11"/>
  <c r="BX13" i="11"/>
  <c r="BY13" i="11"/>
  <c r="BZ13" i="11"/>
  <c r="CA13" i="11"/>
  <c r="CB13" i="11"/>
  <c r="CC13" i="11"/>
  <c r="D14" i="11"/>
  <c r="E14" i="11"/>
  <c r="F14" i="11"/>
  <c r="G14" i="11"/>
  <c r="H14" i="11"/>
  <c r="I14" i="11"/>
  <c r="J14" i="11"/>
  <c r="K14" i="11"/>
  <c r="L14" i="11"/>
  <c r="M14" i="11"/>
  <c r="N14" i="11"/>
  <c r="O14" i="11"/>
  <c r="P14" i="11"/>
  <c r="Q14" i="11"/>
  <c r="R14" i="11"/>
  <c r="S14" i="11"/>
  <c r="T14" i="11"/>
  <c r="U14" i="11"/>
  <c r="V14" i="11"/>
  <c r="W14" i="11"/>
  <c r="X14" i="11"/>
  <c r="Y14" i="11"/>
  <c r="Z14" i="11"/>
  <c r="AA14" i="11"/>
  <c r="AB14" i="11"/>
  <c r="AC14" i="11"/>
  <c r="AD14" i="11"/>
  <c r="AE14" i="11"/>
  <c r="AF14" i="11"/>
  <c r="AG14" i="11"/>
  <c r="AH14" i="11"/>
  <c r="AI14" i="11"/>
  <c r="AJ14" i="11"/>
  <c r="AK14" i="11"/>
  <c r="AL14" i="11"/>
  <c r="AM14" i="11"/>
  <c r="AN14" i="11"/>
  <c r="AO14" i="11"/>
  <c r="AP14" i="11"/>
  <c r="AQ14" i="11"/>
  <c r="AR14" i="11"/>
  <c r="AS14" i="11"/>
  <c r="AT14" i="11"/>
  <c r="AU14" i="11"/>
  <c r="AV14" i="11"/>
  <c r="AW14" i="11"/>
  <c r="AX14" i="11"/>
  <c r="AY14" i="11"/>
  <c r="AZ14" i="11"/>
  <c r="BA14" i="11"/>
  <c r="BB14" i="11"/>
  <c r="BC14" i="11"/>
  <c r="BD14" i="11"/>
  <c r="BE14" i="11"/>
  <c r="BF14" i="11"/>
  <c r="BG14" i="11"/>
  <c r="BH14" i="11"/>
  <c r="BI14" i="11"/>
  <c r="BJ14" i="11"/>
  <c r="BK14" i="11"/>
  <c r="BL14" i="11"/>
  <c r="BM14" i="11"/>
  <c r="BN14" i="11"/>
  <c r="BO14" i="11"/>
  <c r="BP14" i="11"/>
  <c r="BQ14" i="11"/>
  <c r="BR14" i="11"/>
  <c r="BS14" i="11"/>
  <c r="BT14" i="11"/>
  <c r="BU14" i="11"/>
  <c r="BV14" i="11"/>
  <c r="BW14" i="11"/>
  <c r="BX14" i="11"/>
  <c r="BY14" i="11"/>
  <c r="BZ14" i="11"/>
  <c r="CA14" i="11"/>
  <c r="CB14" i="11"/>
  <c r="CC14" i="11"/>
  <c r="D15" i="11"/>
  <c r="E15" i="11"/>
  <c r="F15" i="11"/>
  <c r="G15" i="11"/>
  <c r="H15" i="11"/>
  <c r="I15" i="11"/>
  <c r="J15" i="11"/>
  <c r="K15" i="11"/>
  <c r="L15" i="11"/>
  <c r="M15" i="11"/>
  <c r="N15" i="11"/>
  <c r="O15" i="11"/>
  <c r="P15" i="11"/>
  <c r="Q15" i="11"/>
  <c r="R15" i="11"/>
  <c r="S15" i="11"/>
  <c r="T15" i="11"/>
  <c r="U15" i="11"/>
  <c r="V15" i="11"/>
  <c r="W15" i="11"/>
  <c r="X15" i="11"/>
  <c r="Y15" i="11"/>
  <c r="Z15" i="11"/>
  <c r="AA15" i="11"/>
  <c r="AB15" i="11"/>
  <c r="AC15" i="11"/>
  <c r="AD15" i="11"/>
  <c r="AE15" i="11"/>
  <c r="AF15" i="11"/>
  <c r="AG15" i="11"/>
  <c r="AH15" i="11"/>
  <c r="AI15" i="11"/>
  <c r="AJ15" i="11"/>
  <c r="AK15" i="11"/>
  <c r="AL15" i="11"/>
  <c r="AM15" i="11"/>
  <c r="AN15" i="11"/>
  <c r="AO15" i="11"/>
  <c r="AP15" i="11"/>
  <c r="AQ15" i="11"/>
  <c r="AR15" i="11"/>
  <c r="AS15" i="11"/>
  <c r="AT15" i="11"/>
  <c r="AU15" i="11"/>
  <c r="AV15" i="11"/>
  <c r="AW15" i="11"/>
  <c r="AX15" i="11"/>
  <c r="AY15" i="11"/>
  <c r="AZ15" i="11"/>
  <c r="BA15" i="11"/>
  <c r="BB15" i="11"/>
  <c r="BC15" i="11"/>
  <c r="BD15" i="11"/>
  <c r="BE15" i="11"/>
  <c r="BF15" i="11"/>
  <c r="BG15" i="11"/>
  <c r="BH15" i="11"/>
  <c r="BI15" i="11"/>
  <c r="BJ15" i="11"/>
  <c r="BK15" i="11"/>
  <c r="BL15" i="11"/>
  <c r="BM15" i="11"/>
  <c r="BN15" i="11"/>
  <c r="BO15" i="11"/>
  <c r="BP15" i="11"/>
  <c r="BQ15" i="11"/>
  <c r="BR15" i="11"/>
  <c r="BS15" i="11"/>
  <c r="BT15" i="11"/>
  <c r="BU15" i="11"/>
  <c r="BV15" i="11"/>
  <c r="BW15" i="11"/>
  <c r="BX15" i="11"/>
  <c r="BY15" i="11"/>
  <c r="BZ15" i="11"/>
  <c r="CA15" i="11"/>
  <c r="CB15" i="11"/>
  <c r="CC15" i="11"/>
  <c r="D16" i="11"/>
  <c r="E16" i="11"/>
  <c r="F16" i="11"/>
  <c r="G16" i="11"/>
  <c r="H16" i="11"/>
  <c r="I16" i="11"/>
  <c r="J16" i="11"/>
  <c r="K16" i="11"/>
  <c r="L16" i="11"/>
  <c r="M16" i="11"/>
  <c r="N16" i="11"/>
  <c r="O16" i="11"/>
  <c r="P16" i="11"/>
  <c r="Q16" i="11"/>
  <c r="R16" i="11"/>
  <c r="S16" i="11"/>
  <c r="T16" i="11"/>
  <c r="U16" i="11"/>
  <c r="V16" i="11"/>
  <c r="W16" i="11"/>
  <c r="X16" i="11"/>
  <c r="Y16" i="11"/>
  <c r="Z16" i="11"/>
  <c r="AA16" i="11"/>
  <c r="AB16" i="11"/>
  <c r="AC16" i="11"/>
  <c r="AD16" i="11"/>
  <c r="AE16" i="11"/>
  <c r="AF16" i="11"/>
  <c r="AG16" i="11"/>
  <c r="AH16" i="11"/>
  <c r="AI16" i="11"/>
  <c r="AJ16" i="11"/>
  <c r="AK16" i="11"/>
  <c r="AL16" i="11"/>
  <c r="AM16" i="11"/>
  <c r="AN16" i="11"/>
  <c r="AO16" i="11"/>
  <c r="AP16" i="11"/>
  <c r="AQ16" i="11"/>
  <c r="AR16" i="11"/>
  <c r="AS16" i="11"/>
  <c r="AT16" i="11"/>
  <c r="AU16" i="11"/>
  <c r="AV16" i="11"/>
  <c r="AW16" i="11"/>
  <c r="AX16" i="11"/>
  <c r="AY16" i="11"/>
  <c r="AZ16" i="11"/>
  <c r="BA16" i="11"/>
  <c r="BB16" i="11"/>
  <c r="BC16" i="11"/>
  <c r="BD16" i="11"/>
  <c r="BE16" i="11"/>
  <c r="BF16" i="11"/>
  <c r="BG16" i="11"/>
  <c r="BH16" i="11"/>
  <c r="BI16" i="11"/>
  <c r="BJ16" i="11"/>
  <c r="BK16" i="11"/>
  <c r="BL16" i="11"/>
  <c r="BM16" i="11"/>
  <c r="BN16" i="11"/>
  <c r="BO16" i="11"/>
  <c r="BP16" i="11"/>
  <c r="BQ16" i="11"/>
  <c r="BR16" i="11"/>
  <c r="BS16" i="11"/>
  <c r="BT16" i="11"/>
  <c r="BU16" i="11"/>
  <c r="BV16" i="11"/>
  <c r="BW16" i="11"/>
  <c r="BX16" i="11"/>
  <c r="BY16" i="11"/>
  <c r="BZ16" i="11"/>
  <c r="CA16" i="11"/>
  <c r="CB16" i="11"/>
  <c r="CC16" i="11"/>
  <c r="D17" i="11"/>
  <c r="E17" i="11"/>
  <c r="F17" i="11"/>
  <c r="G17" i="11"/>
  <c r="H17" i="11"/>
  <c r="I17" i="11"/>
  <c r="J17" i="11"/>
  <c r="K17" i="11"/>
  <c r="L17" i="11"/>
  <c r="M17" i="11"/>
  <c r="N17" i="11"/>
  <c r="O17" i="11"/>
  <c r="P17" i="11"/>
  <c r="Q17" i="11"/>
  <c r="R17" i="11"/>
  <c r="S17" i="11"/>
  <c r="T17" i="11"/>
  <c r="U17" i="11"/>
  <c r="V17" i="11"/>
  <c r="W17" i="11"/>
  <c r="X17" i="11"/>
  <c r="Y17" i="11"/>
  <c r="Z17" i="11"/>
  <c r="AA17" i="11"/>
  <c r="AB17" i="11"/>
  <c r="AC17" i="11"/>
  <c r="AD17" i="11"/>
  <c r="AE17" i="11"/>
  <c r="AF17" i="11"/>
  <c r="AG17" i="11"/>
  <c r="AH17" i="11"/>
  <c r="AI17" i="11"/>
  <c r="AJ17" i="11"/>
  <c r="AK17" i="11"/>
  <c r="AL17" i="11"/>
  <c r="AM17" i="11"/>
  <c r="AN17" i="11"/>
  <c r="AO17" i="11"/>
  <c r="AP17" i="11"/>
  <c r="AQ17" i="11"/>
  <c r="AR17" i="11"/>
  <c r="AS17" i="11"/>
  <c r="AT17" i="11"/>
  <c r="AU17" i="11"/>
  <c r="AV17" i="11"/>
  <c r="AW17" i="11"/>
  <c r="AX17" i="11"/>
  <c r="AY17" i="11"/>
  <c r="AZ17" i="11"/>
  <c r="BA17" i="11"/>
  <c r="BB17" i="11"/>
  <c r="BC17" i="11"/>
  <c r="BD17" i="11"/>
  <c r="BE17" i="11"/>
  <c r="BF17" i="11"/>
  <c r="BG17" i="11"/>
  <c r="BH17" i="11"/>
  <c r="BI17" i="11"/>
  <c r="BJ17" i="11"/>
  <c r="BK17" i="11"/>
  <c r="BL17" i="11"/>
  <c r="BM17" i="11"/>
  <c r="BN17" i="11"/>
  <c r="BO17" i="11"/>
  <c r="BP17" i="11"/>
  <c r="BQ17" i="11"/>
  <c r="BR17" i="11"/>
  <c r="BS17" i="11"/>
  <c r="BT17" i="11"/>
  <c r="BU17" i="11"/>
  <c r="BV17" i="11"/>
  <c r="BW17" i="11"/>
  <c r="BX17" i="11"/>
  <c r="BY17" i="11"/>
  <c r="BZ17" i="11"/>
  <c r="CA17" i="11"/>
  <c r="CB17" i="11"/>
  <c r="CC17" i="11"/>
  <c r="D18" i="11"/>
  <c r="E18" i="11"/>
  <c r="F18" i="11"/>
  <c r="G18" i="11"/>
  <c r="H18" i="11"/>
  <c r="I18" i="11"/>
  <c r="J18" i="11"/>
  <c r="K18" i="11"/>
  <c r="L18" i="11"/>
  <c r="M18" i="11"/>
  <c r="N18" i="11"/>
  <c r="O18" i="11"/>
  <c r="P18" i="11"/>
  <c r="Q18" i="11"/>
  <c r="R18" i="11"/>
  <c r="S18" i="11"/>
  <c r="T18" i="11"/>
  <c r="U18" i="11"/>
  <c r="V18" i="11"/>
  <c r="W18" i="11"/>
  <c r="X18" i="11"/>
  <c r="Y18" i="11"/>
  <c r="Z18" i="11"/>
  <c r="AA18" i="11"/>
  <c r="AB18" i="11"/>
  <c r="AC18" i="11"/>
  <c r="AD18" i="11"/>
  <c r="AE18" i="11"/>
  <c r="AF18" i="11"/>
  <c r="AG18" i="11"/>
  <c r="AH18" i="11"/>
  <c r="AI18" i="11"/>
  <c r="AJ18" i="11"/>
  <c r="AK18" i="11"/>
  <c r="AL18" i="11"/>
  <c r="AM18" i="11"/>
  <c r="AN18" i="11"/>
  <c r="AO18" i="11"/>
  <c r="AP18" i="11"/>
  <c r="AQ18" i="11"/>
  <c r="AR18" i="11"/>
  <c r="AS18" i="11"/>
  <c r="AT18" i="11"/>
  <c r="AU18" i="11"/>
  <c r="AV18" i="11"/>
  <c r="AW18" i="11"/>
  <c r="AX18" i="11"/>
  <c r="AY18" i="11"/>
  <c r="AZ18" i="11"/>
  <c r="BA18" i="11"/>
  <c r="BB18" i="11"/>
  <c r="BC18" i="11"/>
  <c r="BD18" i="11"/>
  <c r="BE18" i="11"/>
  <c r="BF18" i="11"/>
  <c r="BG18" i="11"/>
  <c r="BH18" i="11"/>
  <c r="BI18" i="11"/>
  <c r="BJ18" i="11"/>
  <c r="BK18" i="11"/>
  <c r="BL18" i="11"/>
  <c r="BM18" i="11"/>
  <c r="BN18" i="11"/>
  <c r="BO18" i="11"/>
  <c r="BP18" i="11"/>
  <c r="BQ18" i="11"/>
  <c r="BR18" i="11"/>
  <c r="BS18" i="11"/>
  <c r="BT18" i="11"/>
  <c r="BU18" i="11"/>
  <c r="BV18" i="11"/>
  <c r="BW18" i="11"/>
  <c r="BX18" i="11"/>
  <c r="BY18" i="11"/>
  <c r="BZ18" i="11"/>
  <c r="CA18" i="11"/>
  <c r="CB18" i="11"/>
  <c r="CC18" i="11"/>
  <c r="D19" i="11"/>
  <c r="E19" i="11"/>
  <c r="F19" i="11"/>
  <c r="G19" i="11"/>
  <c r="H19" i="11"/>
  <c r="I19" i="11"/>
  <c r="J19" i="11"/>
  <c r="K19" i="11"/>
  <c r="L19" i="11"/>
  <c r="M19" i="11"/>
  <c r="N19" i="11"/>
  <c r="O19" i="11"/>
  <c r="P19" i="11"/>
  <c r="Q19" i="11"/>
  <c r="R19" i="11"/>
  <c r="S19" i="11"/>
  <c r="T19" i="11"/>
  <c r="U19" i="11"/>
  <c r="V19" i="11"/>
  <c r="W19" i="11"/>
  <c r="X19" i="11"/>
  <c r="Y19" i="11"/>
  <c r="Z19" i="11"/>
  <c r="AA19" i="11"/>
  <c r="AB19" i="11"/>
  <c r="AC19" i="11"/>
  <c r="AD19" i="11"/>
  <c r="AE19" i="11"/>
  <c r="AF19" i="11"/>
  <c r="AG19" i="11"/>
  <c r="AH19" i="11"/>
  <c r="AI19" i="11"/>
  <c r="AJ19" i="11"/>
  <c r="AK19" i="11"/>
  <c r="AL19" i="11"/>
  <c r="AM19" i="11"/>
  <c r="AN19" i="11"/>
  <c r="AO19" i="11"/>
  <c r="AP19" i="11"/>
  <c r="AQ19" i="11"/>
  <c r="AR19" i="11"/>
  <c r="AS19" i="11"/>
  <c r="AT19" i="11"/>
  <c r="AU19" i="11"/>
  <c r="AV19" i="11"/>
  <c r="AW19" i="11"/>
  <c r="AX19" i="11"/>
  <c r="AY19" i="11"/>
  <c r="AZ19" i="11"/>
  <c r="BA19" i="11"/>
  <c r="BB19" i="11"/>
  <c r="BC19" i="11"/>
  <c r="BD19" i="11"/>
  <c r="BE19" i="11"/>
  <c r="BF19" i="11"/>
  <c r="BG19" i="11"/>
  <c r="BH19" i="11"/>
  <c r="BI19" i="11"/>
  <c r="BJ19" i="11"/>
  <c r="BK19" i="11"/>
  <c r="BL19" i="11"/>
  <c r="BM19" i="11"/>
  <c r="BN19" i="11"/>
  <c r="BO19" i="11"/>
  <c r="BP19" i="11"/>
  <c r="BQ19" i="11"/>
  <c r="BR19" i="11"/>
  <c r="BS19" i="11"/>
  <c r="BT19" i="11"/>
  <c r="BU19" i="11"/>
  <c r="BV19" i="11"/>
  <c r="BW19" i="11"/>
  <c r="BX19" i="11"/>
  <c r="BY19" i="11"/>
  <c r="BZ19" i="11"/>
  <c r="CA19" i="11"/>
  <c r="CB19" i="11"/>
  <c r="CC19" i="11"/>
  <c r="D20" i="11"/>
  <c r="E20" i="11"/>
  <c r="F20" i="11"/>
  <c r="G20" i="11"/>
  <c r="H20" i="11"/>
  <c r="I20" i="11"/>
  <c r="J20" i="11"/>
  <c r="K20" i="11"/>
  <c r="L20" i="11"/>
  <c r="M20" i="11"/>
  <c r="N20" i="11"/>
  <c r="O20" i="11"/>
  <c r="P20" i="11"/>
  <c r="Q20" i="11"/>
  <c r="R20" i="11"/>
  <c r="S20" i="11"/>
  <c r="T20" i="11"/>
  <c r="U20" i="11"/>
  <c r="V20" i="11"/>
  <c r="W20" i="11"/>
  <c r="X20" i="11"/>
  <c r="Y20" i="11"/>
  <c r="Z20" i="11"/>
  <c r="AA20" i="11"/>
  <c r="AB20" i="11"/>
  <c r="AC20" i="11"/>
  <c r="AD20" i="11"/>
  <c r="AE20" i="11"/>
  <c r="AF20" i="11"/>
  <c r="AG20" i="11"/>
  <c r="AH20" i="11"/>
  <c r="AI20" i="11"/>
  <c r="AJ20" i="11"/>
  <c r="AK20" i="11"/>
  <c r="AL20" i="11"/>
  <c r="AM20" i="11"/>
  <c r="AN20" i="11"/>
  <c r="AO20" i="11"/>
  <c r="AP20" i="11"/>
  <c r="AQ20" i="11"/>
  <c r="AR20" i="11"/>
  <c r="AS20" i="11"/>
  <c r="AT20" i="11"/>
  <c r="AU20" i="11"/>
  <c r="AV20" i="11"/>
  <c r="AW20" i="11"/>
  <c r="AX20" i="11"/>
  <c r="AY20" i="11"/>
  <c r="AZ20" i="11"/>
  <c r="BA20" i="11"/>
  <c r="BB20" i="11"/>
  <c r="BC20" i="11"/>
  <c r="BD20" i="11"/>
  <c r="BE20" i="11"/>
  <c r="BF20" i="11"/>
  <c r="BG20" i="11"/>
  <c r="BH20" i="11"/>
  <c r="BI20" i="11"/>
  <c r="BJ20" i="11"/>
  <c r="BK20" i="11"/>
  <c r="BL20" i="11"/>
  <c r="BM20" i="11"/>
  <c r="BN20" i="11"/>
  <c r="BO20" i="11"/>
  <c r="BP20" i="11"/>
  <c r="BQ20" i="11"/>
  <c r="BR20" i="11"/>
  <c r="BS20" i="11"/>
  <c r="BT20" i="11"/>
  <c r="BU20" i="11"/>
  <c r="BV20" i="11"/>
  <c r="BW20" i="11"/>
  <c r="BX20" i="11"/>
  <c r="BY20" i="11"/>
  <c r="BZ20" i="11"/>
  <c r="CA20" i="11"/>
  <c r="CB20" i="11"/>
  <c r="CC20" i="11"/>
  <c r="D21" i="11"/>
  <c r="E21" i="11"/>
  <c r="F21" i="11"/>
  <c r="G21" i="11"/>
  <c r="H21" i="11"/>
  <c r="I21" i="11"/>
  <c r="J21" i="11"/>
  <c r="K21" i="11"/>
  <c r="L21" i="11"/>
  <c r="M21" i="11"/>
  <c r="N21" i="11"/>
  <c r="O21" i="11"/>
  <c r="P21" i="11"/>
  <c r="Q21" i="11"/>
  <c r="R21" i="11"/>
  <c r="S21" i="11"/>
  <c r="T21" i="11"/>
  <c r="U21" i="11"/>
  <c r="V21" i="11"/>
  <c r="W21" i="11"/>
  <c r="X21" i="11"/>
  <c r="Y21" i="11"/>
  <c r="Z21" i="11"/>
  <c r="AA21" i="11"/>
  <c r="AB21" i="11"/>
  <c r="AC21" i="11"/>
  <c r="AD21" i="11"/>
  <c r="AE21" i="11"/>
  <c r="AF21" i="11"/>
  <c r="AG21" i="11"/>
  <c r="AH21" i="11"/>
  <c r="AI21" i="11"/>
  <c r="AJ21" i="11"/>
  <c r="AK21" i="11"/>
  <c r="AL21" i="11"/>
  <c r="AM21" i="11"/>
  <c r="AN21" i="11"/>
  <c r="AO21" i="11"/>
  <c r="AP21" i="11"/>
  <c r="AQ21" i="11"/>
  <c r="AR21" i="11"/>
  <c r="AS21" i="11"/>
  <c r="AT21" i="11"/>
  <c r="AU21" i="11"/>
  <c r="AV21" i="11"/>
  <c r="AW21" i="11"/>
  <c r="AX21" i="11"/>
  <c r="AY21" i="11"/>
  <c r="AZ21" i="11"/>
  <c r="BA21" i="11"/>
  <c r="BB21" i="11"/>
  <c r="BC21" i="11"/>
  <c r="BD21" i="11"/>
  <c r="BE21" i="11"/>
  <c r="BF21" i="11"/>
  <c r="BG21" i="11"/>
  <c r="BH21" i="11"/>
  <c r="BI21" i="11"/>
  <c r="BJ21" i="11"/>
  <c r="BK21" i="11"/>
  <c r="BL21" i="11"/>
  <c r="BM21" i="11"/>
  <c r="BN21" i="11"/>
  <c r="BO21" i="11"/>
  <c r="BP21" i="11"/>
  <c r="BQ21" i="11"/>
  <c r="BR21" i="11"/>
  <c r="BS21" i="11"/>
  <c r="BT21" i="11"/>
  <c r="BU21" i="11"/>
  <c r="BV21" i="11"/>
  <c r="BW21" i="11"/>
  <c r="BX21" i="11"/>
  <c r="BY21" i="11"/>
  <c r="BZ21" i="11"/>
  <c r="CA21" i="11"/>
  <c r="CB21" i="11"/>
  <c r="CC21" i="11"/>
  <c r="D22" i="11"/>
  <c r="E22" i="11"/>
  <c r="F22" i="11"/>
  <c r="G22" i="11"/>
  <c r="H22" i="11"/>
  <c r="I22" i="11"/>
  <c r="J22" i="11"/>
  <c r="K22" i="11"/>
  <c r="L22" i="11"/>
  <c r="M22" i="11"/>
  <c r="N22" i="11"/>
  <c r="O22" i="11"/>
  <c r="P22" i="11"/>
  <c r="Q22" i="11"/>
  <c r="R22" i="11"/>
  <c r="S22" i="11"/>
  <c r="T22" i="11"/>
  <c r="U22" i="11"/>
  <c r="V22" i="11"/>
  <c r="W22" i="11"/>
  <c r="X22" i="11"/>
  <c r="Y22" i="11"/>
  <c r="Z22" i="11"/>
  <c r="AA22" i="11"/>
  <c r="AB22" i="11"/>
  <c r="AC22" i="11"/>
  <c r="AD22" i="11"/>
  <c r="AE22" i="11"/>
  <c r="AF22" i="11"/>
  <c r="AG22" i="11"/>
  <c r="AH22" i="11"/>
  <c r="AI22" i="11"/>
  <c r="AJ22" i="11"/>
  <c r="AK22" i="11"/>
  <c r="AL22" i="11"/>
  <c r="AM22" i="11"/>
  <c r="AN22" i="11"/>
  <c r="AO22" i="11"/>
  <c r="AP22" i="11"/>
  <c r="AQ22" i="11"/>
  <c r="AR22" i="11"/>
  <c r="AS22" i="11"/>
  <c r="AT22" i="11"/>
  <c r="AU22" i="11"/>
  <c r="AV22" i="11"/>
  <c r="AW22" i="11"/>
  <c r="AX22" i="11"/>
  <c r="AY22" i="11"/>
  <c r="AZ22" i="11"/>
  <c r="BA22" i="11"/>
  <c r="BB22" i="11"/>
  <c r="BC22" i="11"/>
  <c r="BD22" i="11"/>
  <c r="BE22" i="11"/>
  <c r="BF22" i="11"/>
  <c r="BG22" i="11"/>
  <c r="BH22" i="11"/>
  <c r="BI22" i="11"/>
  <c r="BJ22" i="11"/>
  <c r="BK22" i="11"/>
  <c r="BL22" i="11"/>
  <c r="BM22" i="11"/>
  <c r="BN22" i="11"/>
  <c r="BO22" i="11"/>
  <c r="BP22" i="11"/>
  <c r="BQ22" i="11"/>
  <c r="BR22" i="11"/>
  <c r="BS22" i="11"/>
  <c r="BT22" i="11"/>
  <c r="BU22" i="11"/>
  <c r="BV22" i="11"/>
  <c r="BW22" i="11"/>
  <c r="BX22" i="11"/>
  <c r="BY22" i="11"/>
  <c r="BZ22" i="11"/>
  <c r="CA22" i="11"/>
  <c r="CB22" i="11"/>
  <c r="CC22" i="11"/>
  <c r="D23" i="11"/>
  <c r="E23" i="11"/>
  <c r="F23" i="11"/>
  <c r="G23" i="11"/>
  <c r="H23" i="11"/>
  <c r="I23" i="11"/>
  <c r="J23" i="11"/>
  <c r="K23" i="11"/>
  <c r="L23" i="11"/>
  <c r="M23" i="11"/>
  <c r="N23" i="11"/>
  <c r="O23" i="11"/>
  <c r="P23" i="11"/>
  <c r="Q23" i="11"/>
  <c r="R23" i="11"/>
  <c r="S23" i="11"/>
  <c r="T23" i="11"/>
  <c r="U23" i="11"/>
  <c r="V23" i="11"/>
  <c r="W23" i="11"/>
  <c r="X23" i="11"/>
  <c r="Y23" i="11"/>
  <c r="Z23" i="11"/>
  <c r="AA23" i="11"/>
  <c r="AB23" i="11"/>
  <c r="AC23" i="11"/>
  <c r="AD23" i="11"/>
  <c r="AE23" i="11"/>
  <c r="AF23" i="11"/>
  <c r="AG23" i="11"/>
  <c r="AH23" i="11"/>
  <c r="AI23" i="11"/>
  <c r="AJ23" i="11"/>
  <c r="AK23" i="11"/>
  <c r="AL23" i="11"/>
  <c r="AM23" i="11"/>
  <c r="AN23" i="11"/>
  <c r="AO23" i="11"/>
  <c r="AP23" i="11"/>
  <c r="AQ23" i="11"/>
  <c r="AR23" i="11"/>
  <c r="AS23" i="11"/>
  <c r="AT23" i="11"/>
  <c r="AU23" i="11"/>
  <c r="AV23" i="11"/>
  <c r="AW23" i="11"/>
  <c r="AX23" i="11"/>
  <c r="AY23" i="11"/>
  <c r="AZ23" i="11"/>
  <c r="BA23" i="11"/>
  <c r="BB23" i="11"/>
  <c r="BC23" i="11"/>
  <c r="BD23" i="11"/>
  <c r="BE23" i="11"/>
  <c r="BF23" i="11"/>
  <c r="BG23" i="11"/>
  <c r="BH23" i="11"/>
  <c r="BI23" i="11"/>
  <c r="BJ23" i="11"/>
  <c r="BK23" i="11"/>
  <c r="BL23" i="11"/>
  <c r="BM23" i="11"/>
  <c r="BN23" i="11"/>
  <c r="BO23" i="11"/>
  <c r="BP23" i="11"/>
  <c r="BQ23" i="11"/>
  <c r="BR23" i="11"/>
  <c r="BS23" i="11"/>
  <c r="BT23" i="11"/>
  <c r="BU23" i="11"/>
  <c r="BV23" i="11"/>
  <c r="BW23" i="11"/>
  <c r="BX23" i="11"/>
  <c r="BY23" i="11"/>
  <c r="BZ23" i="11"/>
  <c r="CA23" i="11"/>
  <c r="CB23" i="11"/>
  <c r="CC23" i="11"/>
  <c r="D24" i="11"/>
  <c r="E24" i="11"/>
  <c r="F24" i="11"/>
  <c r="G24" i="11"/>
  <c r="H24" i="11"/>
  <c r="I24" i="11"/>
  <c r="J24" i="11"/>
  <c r="K24" i="11"/>
  <c r="L24" i="11"/>
  <c r="M24" i="11"/>
  <c r="N24" i="11"/>
  <c r="O24" i="11"/>
  <c r="P24" i="11"/>
  <c r="Q24" i="11"/>
  <c r="R24" i="11"/>
  <c r="S24" i="11"/>
  <c r="T24" i="11"/>
  <c r="U24" i="11"/>
  <c r="V24" i="11"/>
  <c r="W24" i="11"/>
  <c r="X24" i="11"/>
  <c r="Y24" i="11"/>
  <c r="Z24" i="11"/>
  <c r="AA24" i="11"/>
  <c r="AB24" i="11"/>
  <c r="AC24" i="11"/>
  <c r="AD24" i="11"/>
  <c r="AE24" i="11"/>
  <c r="AF24" i="11"/>
  <c r="AG24" i="11"/>
  <c r="AH24" i="11"/>
  <c r="AI24" i="11"/>
  <c r="AJ24" i="11"/>
  <c r="AK24" i="11"/>
  <c r="AL24" i="11"/>
  <c r="AM24" i="11"/>
  <c r="AN24" i="11"/>
  <c r="AO24" i="11"/>
  <c r="AP24" i="11"/>
  <c r="AQ24" i="11"/>
  <c r="AR24" i="11"/>
  <c r="AS24" i="11"/>
  <c r="AT24" i="11"/>
  <c r="AU24" i="11"/>
  <c r="AV24" i="11"/>
  <c r="AW24" i="11"/>
  <c r="AX24" i="11"/>
  <c r="AY24" i="11"/>
  <c r="AZ24" i="11"/>
  <c r="BA24" i="11"/>
  <c r="BB24" i="11"/>
  <c r="BC24" i="11"/>
  <c r="BD24" i="11"/>
  <c r="BE24" i="11"/>
  <c r="BF24" i="11"/>
  <c r="BG24" i="11"/>
  <c r="BH24" i="11"/>
  <c r="BI24" i="11"/>
  <c r="BJ24" i="11"/>
  <c r="BK24" i="11"/>
  <c r="BL24" i="11"/>
  <c r="BM24" i="11"/>
  <c r="BN24" i="11"/>
  <c r="BO24" i="11"/>
  <c r="BP24" i="11"/>
  <c r="BQ24" i="11"/>
  <c r="BR24" i="11"/>
  <c r="BS24" i="11"/>
  <c r="BT24" i="11"/>
  <c r="BU24" i="11"/>
  <c r="BV24" i="11"/>
  <c r="BW24" i="11"/>
  <c r="BX24" i="11"/>
  <c r="BY24" i="11"/>
  <c r="BZ24" i="11"/>
  <c r="CA24" i="11"/>
  <c r="CB24" i="11"/>
  <c r="CC24" i="11"/>
  <c r="D25" i="11"/>
  <c r="E25" i="11"/>
  <c r="F25" i="11"/>
  <c r="G25" i="11"/>
  <c r="H25" i="11"/>
  <c r="I25" i="11"/>
  <c r="J25" i="11"/>
  <c r="K25" i="11"/>
  <c r="L25" i="11"/>
  <c r="M25" i="11"/>
  <c r="N25" i="11"/>
  <c r="O25" i="11"/>
  <c r="P25" i="11"/>
  <c r="Q25" i="11"/>
  <c r="R25" i="11"/>
  <c r="S25" i="11"/>
  <c r="T25" i="11"/>
  <c r="U25" i="11"/>
  <c r="V25" i="11"/>
  <c r="W25" i="11"/>
  <c r="X25" i="11"/>
  <c r="Y25" i="11"/>
  <c r="Z25" i="11"/>
  <c r="AA25" i="11"/>
  <c r="AB25" i="11"/>
  <c r="AC25" i="11"/>
  <c r="AD25" i="11"/>
  <c r="AE25" i="11"/>
  <c r="AF25" i="11"/>
  <c r="AG25" i="11"/>
  <c r="AH25" i="11"/>
  <c r="AI25" i="11"/>
  <c r="AJ25" i="11"/>
  <c r="AK25" i="11"/>
  <c r="AL25" i="11"/>
  <c r="AM25" i="11"/>
  <c r="AN25" i="11"/>
  <c r="AO25" i="11"/>
  <c r="AP25" i="11"/>
  <c r="AQ25" i="11"/>
  <c r="AR25" i="11"/>
  <c r="AS25" i="11"/>
  <c r="AT25" i="11"/>
  <c r="AU25" i="11"/>
  <c r="AV25" i="11"/>
  <c r="AW25" i="11"/>
  <c r="AX25" i="11"/>
  <c r="AY25" i="11"/>
  <c r="AZ25" i="11"/>
  <c r="BA25" i="11"/>
  <c r="BB25" i="11"/>
  <c r="BC25" i="11"/>
  <c r="BD25" i="11"/>
  <c r="BE25" i="11"/>
  <c r="BF25" i="11"/>
  <c r="BG25" i="11"/>
  <c r="BH25" i="11"/>
  <c r="BI25" i="11"/>
  <c r="BJ25" i="11"/>
  <c r="BK25" i="11"/>
  <c r="BL25" i="11"/>
  <c r="BM25" i="11"/>
  <c r="BN25" i="11"/>
  <c r="BO25" i="11"/>
  <c r="BP25" i="11"/>
  <c r="BQ25" i="11"/>
  <c r="BR25" i="11"/>
  <c r="BS25" i="11"/>
  <c r="BT25" i="11"/>
  <c r="BU25" i="11"/>
  <c r="BV25" i="11"/>
  <c r="BW25" i="11"/>
  <c r="BX25" i="11"/>
  <c r="BY25" i="11"/>
  <c r="BZ25" i="11"/>
  <c r="CA25" i="11"/>
  <c r="CB25" i="11"/>
  <c r="CC25" i="11"/>
  <c r="D26" i="11"/>
  <c r="E26" i="11"/>
  <c r="F26" i="11"/>
  <c r="G26" i="11"/>
  <c r="H26" i="11"/>
  <c r="I26" i="11"/>
  <c r="J26" i="11"/>
  <c r="K26" i="11"/>
  <c r="L26" i="11"/>
  <c r="M26" i="11"/>
  <c r="N26" i="11"/>
  <c r="O26" i="11"/>
  <c r="P26" i="11"/>
  <c r="Q26" i="11"/>
  <c r="R26" i="11"/>
  <c r="S26" i="11"/>
  <c r="T26" i="11"/>
  <c r="U26" i="11"/>
  <c r="V26" i="11"/>
  <c r="W26" i="11"/>
  <c r="X26" i="11"/>
  <c r="Y26" i="11"/>
  <c r="Z26" i="11"/>
  <c r="AA26" i="11"/>
  <c r="AB26" i="11"/>
  <c r="AC26" i="11"/>
  <c r="AD26" i="11"/>
  <c r="AE26" i="11"/>
  <c r="AF26" i="11"/>
  <c r="AG26" i="11"/>
  <c r="AH26" i="11"/>
  <c r="AI26" i="11"/>
  <c r="AJ26" i="11"/>
  <c r="AK26" i="11"/>
  <c r="AL26" i="11"/>
  <c r="AM26" i="11"/>
  <c r="AN26" i="11"/>
  <c r="AO26" i="11"/>
  <c r="AP26" i="11"/>
  <c r="AQ26" i="11"/>
  <c r="AR26" i="11"/>
  <c r="AS26" i="11"/>
  <c r="AT26" i="11"/>
  <c r="AU26" i="11"/>
  <c r="AV26" i="11"/>
  <c r="AW26" i="11"/>
  <c r="AX26" i="11"/>
  <c r="AY26" i="11"/>
  <c r="AZ26" i="11"/>
  <c r="BA26" i="11"/>
  <c r="BB26" i="11"/>
  <c r="BC26" i="11"/>
  <c r="BD26" i="11"/>
  <c r="BE26" i="11"/>
  <c r="BF26" i="11"/>
  <c r="BG26" i="11"/>
  <c r="BH26" i="11"/>
  <c r="BI26" i="11"/>
  <c r="BJ26" i="11"/>
  <c r="BK26" i="11"/>
  <c r="BL26" i="11"/>
  <c r="BM26" i="11"/>
  <c r="BN26" i="11"/>
  <c r="BO26" i="11"/>
  <c r="BP26" i="11"/>
  <c r="BQ26" i="11"/>
  <c r="BR26" i="11"/>
  <c r="BS26" i="11"/>
  <c r="BT26" i="11"/>
  <c r="BU26" i="11"/>
  <c r="BV26" i="11"/>
  <c r="BW26" i="11"/>
  <c r="BX26" i="11"/>
  <c r="BY26" i="11"/>
  <c r="BZ26" i="11"/>
  <c r="CA26" i="11"/>
  <c r="CB26" i="11"/>
  <c r="CC26" i="11"/>
  <c r="D27" i="11"/>
  <c r="E27" i="11"/>
  <c r="F27" i="11"/>
  <c r="G27" i="11"/>
  <c r="H27" i="11"/>
  <c r="I27" i="11"/>
  <c r="J27" i="11"/>
  <c r="K27" i="11"/>
  <c r="L27" i="11"/>
  <c r="M27" i="11"/>
  <c r="N27" i="11"/>
  <c r="O27" i="11"/>
  <c r="P27" i="11"/>
  <c r="Q27" i="11"/>
  <c r="R27" i="11"/>
  <c r="S27" i="11"/>
  <c r="T27" i="11"/>
  <c r="U27" i="11"/>
  <c r="V27" i="11"/>
  <c r="W27" i="11"/>
  <c r="X27" i="11"/>
  <c r="Y27" i="11"/>
  <c r="Z27" i="11"/>
  <c r="AA27" i="11"/>
  <c r="AB27" i="11"/>
  <c r="AC27" i="11"/>
  <c r="AD27" i="11"/>
  <c r="AE27" i="11"/>
  <c r="AF27" i="11"/>
  <c r="AG27" i="11"/>
  <c r="AH27" i="11"/>
  <c r="AI27" i="11"/>
  <c r="AJ27" i="11"/>
  <c r="AK27" i="11"/>
  <c r="AL27" i="11"/>
  <c r="AM27" i="11"/>
  <c r="AN27" i="11"/>
  <c r="AO27" i="11"/>
  <c r="AP27" i="11"/>
  <c r="AQ27" i="11"/>
  <c r="AR27" i="11"/>
  <c r="AS27" i="11"/>
  <c r="AT27" i="11"/>
  <c r="AU27" i="11"/>
  <c r="AV27" i="11"/>
  <c r="AW27" i="11"/>
  <c r="AX27" i="11"/>
  <c r="AY27" i="11"/>
  <c r="AZ27" i="11"/>
  <c r="BA27" i="11"/>
  <c r="BB27" i="11"/>
  <c r="BC27" i="11"/>
  <c r="BD27" i="11"/>
  <c r="BE27" i="11"/>
  <c r="BF27" i="11"/>
  <c r="BG27" i="11"/>
  <c r="BH27" i="11"/>
  <c r="BI27" i="11"/>
  <c r="BJ27" i="11"/>
  <c r="BK27" i="11"/>
  <c r="BL27" i="11"/>
  <c r="BM27" i="11"/>
  <c r="BN27" i="11"/>
  <c r="BO27" i="11"/>
  <c r="BP27" i="11"/>
  <c r="BQ27" i="11"/>
  <c r="BR27" i="11"/>
  <c r="BS27" i="11"/>
  <c r="BT27" i="11"/>
  <c r="BU27" i="11"/>
  <c r="BV27" i="11"/>
  <c r="BW27" i="11"/>
  <c r="BX27" i="11"/>
  <c r="BY27" i="11"/>
  <c r="BZ27" i="11"/>
  <c r="CA27" i="11"/>
  <c r="CB27" i="11"/>
  <c r="CC27" i="11"/>
  <c r="D28" i="11"/>
  <c r="E28" i="11"/>
  <c r="F28" i="11"/>
  <c r="G28" i="11"/>
  <c r="H28" i="11"/>
  <c r="I28" i="11"/>
  <c r="J28" i="11"/>
  <c r="K28" i="11"/>
  <c r="L28" i="11"/>
  <c r="M28" i="11"/>
  <c r="N28" i="11"/>
  <c r="O28" i="11"/>
  <c r="P28" i="11"/>
  <c r="Q28" i="11"/>
  <c r="R28" i="11"/>
  <c r="S28" i="11"/>
  <c r="T28" i="11"/>
  <c r="U28" i="11"/>
  <c r="V28" i="11"/>
  <c r="W28" i="11"/>
  <c r="X28" i="11"/>
  <c r="Y28" i="11"/>
  <c r="Z28" i="11"/>
  <c r="AA28" i="11"/>
  <c r="AB28" i="11"/>
  <c r="AC28" i="11"/>
  <c r="AD28" i="11"/>
  <c r="AE28" i="11"/>
  <c r="AF28" i="11"/>
  <c r="AG28" i="11"/>
  <c r="AH28" i="11"/>
  <c r="AI28" i="11"/>
  <c r="AJ28" i="11"/>
  <c r="AK28" i="11"/>
  <c r="AL28" i="11"/>
  <c r="AM28" i="11"/>
  <c r="AN28" i="11"/>
  <c r="AO28" i="11"/>
  <c r="AP28" i="11"/>
  <c r="AQ28" i="11"/>
  <c r="AR28" i="11"/>
  <c r="AS28" i="11"/>
  <c r="AT28" i="11"/>
  <c r="AU28" i="11"/>
  <c r="AV28" i="11"/>
  <c r="AW28" i="11"/>
  <c r="AX28" i="11"/>
  <c r="AY28" i="11"/>
  <c r="AZ28" i="11"/>
  <c r="BA28" i="11"/>
  <c r="BB28" i="11"/>
  <c r="BC28" i="11"/>
  <c r="BD28" i="11"/>
  <c r="BE28" i="11"/>
  <c r="BF28" i="11"/>
  <c r="BG28" i="11"/>
  <c r="BH28" i="11"/>
  <c r="BI28" i="11"/>
  <c r="BJ28" i="11"/>
  <c r="BK28" i="11"/>
  <c r="BL28" i="11"/>
  <c r="BM28" i="11"/>
  <c r="BN28" i="11"/>
  <c r="BO28" i="11"/>
  <c r="BP28" i="11"/>
  <c r="BQ28" i="11"/>
  <c r="BR28" i="11"/>
  <c r="BS28" i="11"/>
  <c r="BT28" i="11"/>
  <c r="BU28" i="11"/>
  <c r="BV28" i="11"/>
  <c r="BW28" i="11"/>
  <c r="BX28" i="11"/>
  <c r="BY28" i="11"/>
  <c r="BZ28" i="11"/>
  <c r="CA28" i="11"/>
  <c r="CB28" i="11"/>
  <c r="CC28" i="11"/>
  <c r="D29" i="11"/>
  <c r="E29" i="11"/>
  <c r="F29" i="11"/>
  <c r="G29" i="11"/>
  <c r="H29" i="11"/>
  <c r="I29" i="11"/>
  <c r="J29" i="11"/>
  <c r="K29" i="11"/>
  <c r="L29" i="11"/>
  <c r="M29" i="11"/>
  <c r="N29" i="11"/>
  <c r="O29" i="11"/>
  <c r="P29" i="11"/>
  <c r="Q29" i="11"/>
  <c r="R29" i="11"/>
  <c r="S29" i="11"/>
  <c r="T29" i="11"/>
  <c r="U29" i="11"/>
  <c r="V29" i="11"/>
  <c r="W29" i="11"/>
  <c r="X29" i="11"/>
  <c r="Y29" i="11"/>
  <c r="Z29" i="11"/>
  <c r="AA29" i="11"/>
  <c r="AB29" i="11"/>
  <c r="AC29" i="11"/>
  <c r="AD29" i="11"/>
  <c r="AE29" i="11"/>
  <c r="AF29" i="11"/>
  <c r="AG29" i="11"/>
  <c r="AH29" i="11"/>
  <c r="AI29" i="11"/>
  <c r="AJ29" i="11"/>
  <c r="AK29" i="11"/>
  <c r="AL29" i="11"/>
  <c r="AM29" i="11"/>
  <c r="AN29" i="11"/>
  <c r="AO29" i="11"/>
  <c r="AP29" i="11"/>
  <c r="AQ29" i="11"/>
  <c r="AR29" i="11"/>
  <c r="AS29" i="11"/>
  <c r="AT29" i="11"/>
  <c r="AU29" i="11"/>
  <c r="AV29" i="11"/>
  <c r="AW29" i="11"/>
  <c r="AX29" i="11"/>
  <c r="AY29" i="11"/>
  <c r="AZ29" i="11"/>
  <c r="BA29" i="11"/>
  <c r="BB29" i="11"/>
  <c r="BC29" i="11"/>
  <c r="BD29" i="11"/>
  <c r="BE29" i="11"/>
  <c r="BF29" i="11"/>
  <c r="BG29" i="11"/>
  <c r="BH29" i="11"/>
  <c r="BI29" i="11"/>
  <c r="BJ29" i="11"/>
  <c r="BK29" i="11"/>
  <c r="BL29" i="11"/>
  <c r="BM29" i="11"/>
  <c r="BN29" i="11"/>
  <c r="BO29" i="11"/>
  <c r="BP29" i="11"/>
  <c r="BQ29" i="11"/>
  <c r="BR29" i="11"/>
  <c r="BS29" i="11"/>
  <c r="BT29" i="11"/>
  <c r="BU29" i="11"/>
  <c r="BV29" i="11"/>
  <c r="BW29" i="11"/>
  <c r="BX29" i="11"/>
  <c r="BY29" i="11"/>
  <c r="BZ29" i="11"/>
  <c r="CA29" i="11"/>
  <c r="CB29" i="11"/>
  <c r="CC29" i="11"/>
  <c r="D30" i="11"/>
  <c r="E30" i="11"/>
  <c r="F30" i="11"/>
  <c r="G30" i="11"/>
  <c r="H30" i="11"/>
  <c r="I30" i="11"/>
  <c r="J30" i="11"/>
  <c r="K30" i="11"/>
  <c r="L30" i="11"/>
  <c r="M30" i="11"/>
  <c r="N30" i="11"/>
  <c r="O30" i="11"/>
  <c r="P30" i="11"/>
  <c r="Q30" i="11"/>
  <c r="R30" i="11"/>
  <c r="S30" i="11"/>
  <c r="T30" i="11"/>
  <c r="U30" i="11"/>
  <c r="V30" i="11"/>
  <c r="W30" i="11"/>
  <c r="X30" i="11"/>
  <c r="Y30" i="11"/>
  <c r="Z30" i="11"/>
  <c r="AA30" i="11"/>
  <c r="AB30" i="11"/>
  <c r="AC30" i="11"/>
  <c r="AD30" i="11"/>
  <c r="AE30" i="11"/>
  <c r="AF30" i="11"/>
  <c r="AG30" i="11"/>
  <c r="AH30" i="11"/>
  <c r="AI30" i="11"/>
  <c r="AJ30" i="11"/>
  <c r="AK30" i="11"/>
  <c r="AL30" i="11"/>
  <c r="AM30" i="11"/>
  <c r="AN30" i="11"/>
  <c r="AO30" i="11"/>
  <c r="AP30" i="11"/>
  <c r="AQ30" i="11"/>
  <c r="AR30" i="11"/>
  <c r="AS30" i="11"/>
  <c r="AT30" i="11"/>
  <c r="AU30" i="11"/>
  <c r="AV30" i="11"/>
  <c r="AW30" i="11"/>
  <c r="AX30" i="11"/>
  <c r="AY30" i="11"/>
  <c r="AZ30" i="11"/>
  <c r="BA30" i="11"/>
  <c r="BB30" i="11"/>
  <c r="BC30" i="11"/>
  <c r="BD30" i="11"/>
  <c r="BE30" i="11"/>
  <c r="BF30" i="11"/>
  <c r="BG30" i="11"/>
  <c r="BH30" i="11"/>
  <c r="BI30" i="11"/>
  <c r="BJ30" i="11"/>
  <c r="BK30" i="11"/>
  <c r="BL30" i="11"/>
  <c r="BM30" i="11"/>
  <c r="BN30" i="11"/>
  <c r="BO30" i="11"/>
  <c r="BP30" i="11"/>
  <c r="BQ30" i="11"/>
  <c r="BR30" i="11"/>
  <c r="BS30" i="11"/>
  <c r="BT30" i="11"/>
  <c r="BU30" i="11"/>
  <c r="BV30" i="11"/>
  <c r="BW30" i="11"/>
  <c r="BX30" i="11"/>
  <c r="BY30" i="11"/>
  <c r="BZ30" i="11"/>
  <c r="CA30" i="11"/>
  <c r="CB30" i="11"/>
  <c r="CC30" i="11"/>
  <c r="D31" i="11"/>
  <c r="E31" i="11"/>
  <c r="F31" i="11"/>
  <c r="G31" i="11"/>
  <c r="H31" i="11"/>
  <c r="I31" i="11"/>
  <c r="J31" i="11"/>
  <c r="K31" i="11"/>
  <c r="L31" i="11"/>
  <c r="M31" i="11"/>
  <c r="N31" i="11"/>
  <c r="O31" i="11"/>
  <c r="P31" i="11"/>
  <c r="Q31" i="11"/>
  <c r="R31" i="11"/>
  <c r="S31" i="11"/>
  <c r="T31" i="11"/>
  <c r="U31" i="11"/>
  <c r="V31" i="11"/>
  <c r="W31" i="11"/>
  <c r="X31" i="11"/>
  <c r="Y31" i="11"/>
  <c r="Z31" i="11"/>
  <c r="AA31" i="11"/>
  <c r="AB31" i="11"/>
  <c r="AC31" i="11"/>
  <c r="AD31" i="11"/>
  <c r="AE31" i="11"/>
  <c r="AF31" i="11"/>
  <c r="AG31" i="11"/>
  <c r="AH31" i="11"/>
  <c r="AI31" i="11"/>
  <c r="AJ31" i="11"/>
  <c r="AK31" i="11"/>
  <c r="AL31" i="11"/>
  <c r="AM31" i="11"/>
  <c r="AN31" i="11"/>
  <c r="AO31" i="11"/>
  <c r="AP31" i="11"/>
  <c r="AQ31" i="11"/>
  <c r="AR31" i="11"/>
  <c r="AS31" i="11"/>
  <c r="AT31" i="11"/>
  <c r="AU31" i="11"/>
  <c r="AV31" i="11"/>
  <c r="AW31" i="11"/>
  <c r="AX31" i="11"/>
  <c r="AY31" i="11"/>
  <c r="AZ31" i="11"/>
  <c r="BA31" i="11"/>
  <c r="BB31" i="11"/>
  <c r="BC31" i="11"/>
  <c r="BD31" i="11"/>
  <c r="BE31" i="11"/>
  <c r="BF31" i="11"/>
  <c r="BG31" i="11"/>
  <c r="BH31" i="11"/>
  <c r="BI31" i="11"/>
  <c r="BJ31" i="11"/>
  <c r="BK31" i="11"/>
  <c r="BL31" i="11"/>
  <c r="BM31" i="11"/>
  <c r="BN31" i="11"/>
  <c r="BO31" i="11"/>
  <c r="BP31" i="11"/>
  <c r="BQ31" i="11"/>
  <c r="BR31" i="11"/>
  <c r="BS31" i="11"/>
  <c r="BT31" i="11"/>
  <c r="BU31" i="11"/>
  <c r="BV31" i="11"/>
  <c r="BW31" i="11"/>
  <c r="BX31" i="11"/>
  <c r="BY31" i="11"/>
  <c r="BZ31" i="11"/>
  <c r="CA31" i="11"/>
  <c r="CB31" i="11"/>
  <c r="CC31" i="11"/>
  <c r="D32" i="11"/>
  <c r="E32" i="11"/>
  <c r="F32" i="11"/>
  <c r="G32" i="11"/>
  <c r="H32" i="11"/>
  <c r="I32" i="11"/>
  <c r="J32" i="11"/>
  <c r="K32" i="11"/>
  <c r="L32" i="11"/>
  <c r="M32" i="11"/>
  <c r="N32" i="11"/>
  <c r="O32" i="11"/>
  <c r="P32" i="11"/>
  <c r="Q32" i="11"/>
  <c r="R32" i="11"/>
  <c r="S32" i="11"/>
  <c r="T32" i="11"/>
  <c r="U32" i="11"/>
  <c r="V32" i="11"/>
  <c r="W32" i="11"/>
  <c r="X32" i="11"/>
  <c r="Y32" i="11"/>
  <c r="Z32" i="11"/>
  <c r="AA32" i="11"/>
  <c r="AB32" i="11"/>
  <c r="AC32" i="11"/>
  <c r="AD32" i="11"/>
  <c r="AE32" i="11"/>
  <c r="AF32" i="11"/>
  <c r="AG32" i="11"/>
  <c r="AH32" i="11"/>
  <c r="AI32" i="11"/>
  <c r="AJ32" i="11"/>
  <c r="AK32" i="11"/>
  <c r="AL32" i="11"/>
  <c r="AM32" i="11"/>
  <c r="AN32" i="11"/>
  <c r="AO32" i="11"/>
  <c r="AP32" i="11"/>
  <c r="AQ32" i="11"/>
  <c r="AR32" i="11"/>
  <c r="AS32" i="11"/>
  <c r="AT32" i="11"/>
  <c r="AU32" i="11"/>
  <c r="AV32" i="11"/>
  <c r="AW32" i="11"/>
  <c r="AX32" i="11"/>
  <c r="AY32" i="11"/>
  <c r="AZ32" i="11"/>
  <c r="BA32" i="11"/>
  <c r="BB32" i="11"/>
  <c r="BC32" i="11"/>
  <c r="BD32" i="11"/>
  <c r="BE32" i="11"/>
  <c r="BF32" i="11"/>
  <c r="BG32" i="11"/>
  <c r="BH32" i="11"/>
  <c r="BI32" i="11"/>
  <c r="BJ32" i="11"/>
  <c r="BK32" i="11"/>
  <c r="BL32" i="11"/>
  <c r="BM32" i="11"/>
  <c r="BN32" i="11"/>
  <c r="BO32" i="11"/>
  <c r="BP32" i="11"/>
  <c r="BQ32" i="11"/>
  <c r="BR32" i="11"/>
  <c r="BS32" i="11"/>
  <c r="BT32" i="11"/>
  <c r="BU32" i="11"/>
  <c r="BV32" i="11"/>
  <c r="BW32" i="11"/>
  <c r="BX32" i="11"/>
  <c r="BY32" i="11"/>
  <c r="BZ32" i="11"/>
  <c r="CA32" i="11"/>
  <c r="CB32" i="11"/>
  <c r="CC32" i="11"/>
  <c r="D33" i="11"/>
  <c r="E33" i="11"/>
  <c r="F33" i="11"/>
  <c r="G33" i="11"/>
  <c r="H33" i="11"/>
  <c r="I33" i="11"/>
  <c r="J33" i="11"/>
  <c r="K33" i="11"/>
  <c r="L33" i="11"/>
  <c r="M33" i="11"/>
  <c r="N33" i="11"/>
  <c r="O33" i="11"/>
  <c r="P33" i="11"/>
  <c r="Q33" i="11"/>
  <c r="R33" i="11"/>
  <c r="S33" i="11"/>
  <c r="T33" i="11"/>
  <c r="U33" i="11"/>
  <c r="V33" i="11"/>
  <c r="W33" i="11"/>
  <c r="X33" i="11"/>
  <c r="Y33" i="11"/>
  <c r="Z33" i="11"/>
  <c r="AA33" i="11"/>
  <c r="AB33" i="11"/>
  <c r="AC33" i="11"/>
  <c r="AD33" i="11"/>
  <c r="AE33" i="11"/>
  <c r="AF33" i="11"/>
  <c r="AG33" i="11"/>
  <c r="AH33" i="11"/>
  <c r="AI33" i="11"/>
  <c r="AJ33" i="11"/>
  <c r="AK33" i="11"/>
  <c r="AL33" i="11"/>
  <c r="AM33" i="11"/>
  <c r="AN33" i="11"/>
  <c r="AO33" i="11"/>
  <c r="AP33" i="11"/>
  <c r="AQ33" i="11"/>
  <c r="AR33" i="11"/>
  <c r="AS33" i="11"/>
  <c r="AT33" i="11"/>
  <c r="AU33" i="11"/>
  <c r="AV33" i="11"/>
  <c r="AW33" i="11"/>
  <c r="AX33" i="11"/>
  <c r="AY33" i="11"/>
  <c r="AZ33" i="11"/>
  <c r="BA33" i="11"/>
  <c r="BB33" i="11"/>
  <c r="BC33" i="11"/>
  <c r="BD33" i="11"/>
  <c r="BE33" i="11"/>
  <c r="BF33" i="11"/>
  <c r="BG33" i="11"/>
  <c r="BH33" i="11"/>
  <c r="BI33" i="11"/>
  <c r="BJ33" i="11"/>
  <c r="BK33" i="11"/>
  <c r="BL33" i="11"/>
  <c r="BM33" i="11"/>
  <c r="BN33" i="11"/>
  <c r="BO33" i="11"/>
  <c r="BP33" i="11"/>
  <c r="BQ33" i="11"/>
  <c r="BR33" i="11"/>
  <c r="BS33" i="11"/>
  <c r="BT33" i="11"/>
  <c r="BU33" i="11"/>
  <c r="BV33" i="11"/>
  <c r="BW33" i="11"/>
  <c r="BX33" i="11"/>
  <c r="BY33" i="11"/>
  <c r="BZ33" i="11"/>
  <c r="CA33" i="11"/>
  <c r="CB33" i="11"/>
  <c r="CC33" i="11"/>
  <c r="D34" i="11"/>
  <c r="E34" i="11"/>
  <c r="F34" i="11"/>
  <c r="G34" i="11"/>
  <c r="H34" i="11"/>
  <c r="I34" i="11"/>
  <c r="J34" i="11"/>
  <c r="K34" i="11"/>
  <c r="L34" i="11"/>
  <c r="M34" i="11"/>
  <c r="N34" i="11"/>
  <c r="O34" i="11"/>
  <c r="P34" i="11"/>
  <c r="Q34" i="11"/>
  <c r="R34" i="11"/>
  <c r="S34" i="11"/>
  <c r="T34" i="11"/>
  <c r="U34" i="11"/>
  <c r="V34" i="11"/>
  <c r="W34" i="11"/>
  <c r="X34" i="11"/>
  <c r="Y34" i="11"/>
  <c r="Z34" i="11"/>
  <c r="AA34" i="11"/>
  <c r="AB34" i="11"/>
  <c r="AC34" i="11"/>
  <c r="AD34" i="11"/>
  <c r="AE34" i="11"/>
  <c r="AF34" i="11"/>
  <c r="AG34" i="11"/>
  <c r="AH34" i="11"/>
  <c r="AI34" i="11"/>
  <c r="AJ34" i="11"/>
  <c r="AK34" i="11"/>
  <c r="AL34" i="11"/>
  <c r="AM34" i="11"/>
  <c r="AN34" i="11"/>
  <c r="AO34" i="11"/>
  <c r="AP34" i="11"/>
  <c r="AQ34" i="11"/>
  <c r="AR34" i="11"/>
  <c r="AS34" i="11"/>
  <c r="AT34" i="11"/>
  <c r="AU34" i="11"/>
  <c r="AV34" i="11"/>
  <c r="AW34" i="11"/>
  <c r="AX34" i="11"/>
  <c r="AY34" i="11"/>
  <c r="AZ34" i="11"/>
  <c r="BA34" i="11"/>
  <c r="BB34" i="11"/>
  <c r="BC34" i="11"/>
  <c r="BD34" i="11"/>
  <c r="BE34" i="11"/>
  <c r="BF34" i="11"/>
  <c r="BG34" i="11"/>
  <c r="BH34" i="11"/>
  <c r="BI34" i="11"/>
  <c r="BJ34" i="11"/>
  <c r="BK34" i="11"/>
  <c r="BL34" i="11"/>
  <c r="BM34" i="11"/>
  <c r="BN34" i="11"/>
  <c r="BO34" i="11"/>
  <c r="BP34" i="11"/>
  <c r="BQ34" i="11"/>
  <c r="BR34" i="11"/>
  <c r="BS34" i="11"/>
  <c r="BT34" i="11"/>
  <c r="BU34" i="11"/>
  <c r="BV34" i="11"/>
  <c r="BW34" i="11"/>
  <c r="BX34" i="11"/>
  <c r="BY34" i="11"/>
  <c r="BZ34" i="11"/>
  <c r="CA34" i="11"/>
  <c r="CB34" i="11"/>
  <c r="CC34" i="11"/>
  <c r="D35" i="11"/>
  <c r="E35" i="11"/>
  <c r="F35" i="11"/>
  <c r="G35" i="11"/>
  <c r="H35" i="11"/>
  <c r="I35" i="11"/>
  <c r="J35" i="11"/>
  <c r="K35" i="11"/>
  <c r="L35" i="11"/>
  <c r="M35" i="11"/>
  <c r="N35" i="11"/>
  <c r="O35" i="11"/>
  <c r="P35" i="11"/>
  <c r="Q35" i="11"/>
  <c r="R35" i="11"/>
  <c r="S35" i="11"/>
  <c r="T35" i="11"/>
  <c r="U35" i="11"/>
  <c r="V35" i="11"/>
  <c r="W35" i="11"/>
  <c r="X35" i="11"/>
  <c r="Y35" i="11"/>
  <c r="Z35" i="11"/>
  <c r="AA35" i="11"/>
  <c r="AB35" i="11"/>
  <c r="AC35" i="11"/>
  <c r="AD35" i="11"/>
  <c r="AE35" i="11"/>
  <c r="AF35" i="11"/>
  <c r="AG35" i="11"/>
  <c r="AH35" i="11"/>
  <c r="AI35" i="11"/>
  <c r="AJ35" i="11"/>
  <c r="AK35" i="11"/>
  <c r="AL35" i="11"/>
  <c r="AM35" i="11"/>
  <c r="AN35" i="11"/>
  <c r="AO35" i="11"/>
  <c r="AP35" i="11"/>
  <c r="AQ35" i="11"/>
  <c r="AR35" i="11"/>
  <c r="AS35" i="11"/>
  <c r="AT35" i="11"/>
  <c r="AU35" i="11"/>
  <c r="AV35" i="11"/>
  <c r="AW35" i="11"/>
  <c r="AX35" i="11"/>
  <c r="AY35" i="11"/>
  <c r="AZ35" i="11"/>
  <c r="BA35" i="11"/>
  <c r="BB35" i="11"/>
  <c r="BC35" i="11"/>
  <c r="BD35" i="11"/>
  <c r="BE35" i="11"/>
  <c r="BF35" i="11"/>
  <c r="BG35" i="11"/>
  <c r="BH35" i="11"/>
  <c r="BI35" i="11"/>
  <c r="BJ35" i="11"/>
  <c r="BK35" i="11"/>
  <c r="BL35" i="11"/>
  <c r="BM35" i="11"/>
  <c r="BN35" i="11"/>
  <c r="BO35" i="11"/>
  <c r="BP35" i="11"/>
  <c r="BQ35" i="11"/>
  <c r="BR35" i="11"/>
  <c r="BS35" i="11"/>
  <c r="BT35" i="11"/>
  <c r="BU35" i="11"/>
  <c r="BV35" i="11"/>
  <c r="BW35" i="11"/>
  <c r="BX35" i="11"/>
  <c r="BY35" i="11"/>
  <c r="BZ35" i="11"/>
  <c r="CA35" i="11"/>
  <c r="CB35" i="11"/>
  <c r="CC35" i="11"/>
  <c r="D36" i="11"/>
  <c r="E36" i="11"/>
  <c r="F36" i="11"/>
  <c r="G36" i="11"/>
  <c r="H36" i="11"/>
  <c r="I36" i="11"/>
  <c r="J36" i="11"/>
  <c r="K36" i="11"/>
  <c r="L36" i="11"/>
  <c r="M36" i="11"/>
  <c r="N36" i="11"/>
  <c r="O36" i="11"/>
  <c r="P36" i="11"/>
  <c r="Q36" i="11"/>
  <c r="R36" i="11"/>
  <c r="S36" i="11"/>
  <c r="T36" i="11"/>
  <c r="U36" i="11"/>
  <c r="V36" i="11"/>
  <c r="W36" i="11"/>
  <c r="X36" i="11"/>
  <c r="Y36" i="11"/>
  <c r="Z36" i="11"/>
  <c r="AA36" i="11"/>
  <c r="AB36" i="11"/>
  <c r="AC36" i="11"/>
  <c r="AD36" i="11"/>
  <c r="AE36" i="11"/>
  <c r="AF36" i="11"/>
  <c r="AG36" i="11"/>
  <c r="AH36" i="11"/>
  <c r="AI36" i="11"/>
  <c r="AJ36" i="11"/>
  <c r="AK36" i="11"/>
  <c r="AL36" i="11"/>
  <c r="AM36" i="11"/>
  <c r="AN36" i="11"/>
  <c r="AO36" i="11"/>
  <c r="AP36" i="11"/>
  <c r="AQ36" i="11"/>
  <c r="AR36" i="11"/>
  <c r="AS36" i="11"/>
  <c r="AT36" i="11"/>
  <c r="AU36" i="11"/>
  <c r="AV36" i="11"/>
  <c r="AW36" i="11"/>
  <c r="AX36" i="11"/>
  <c r="AY36" i="11"/>
  <c r="AZ36" i="11"/>
  <c r="BA36" i="11"/>
  <c r="BB36" i="11"/>
  <c r="BC36" i="11"/>
  <c r="BD36" i="11"/>
  <c r="BE36" i="11"/>
  <c r="BF36" i="11"/>
  <c r="BG36" i="11"/>
  <c r="BH36" i="11"/>
  <c r="BI36" i="11"/>
  <c r="BJ36" i="11"/>
  <c r="BK36" i="11"/>
  <c r="BL36" i="11"/>
  <c r="BM36" i="11"/>
  <c r="BN36" i="11"/>
  <c r="BO36" i="11"/>
  <c r="BP36" i="11"/>
  <c r="BQ36" i="11"/>
  <c r="BR36" i="11"/>
  <c r="BS36" i="11"/>
  <c r="BT36" i="11"/>
  <c r="BU36" i="11"/>
  <c r="BV36" i="11"/>
  <c r="BW36" i="11"/>
  <c r="BX36" i="11"/>
  <c r="BY36" i="11"/>
  <c r="BZ36" i="11"/>
  <c r="CA36" i="11"/>
  <c r="CB36" i="11"/>
  <c r="CC36" i="11"/>
  <c r="D37" i="11"/>
  <c r="E37" i="11"/>
  <c r="F37" i="11"/>
  <c r="G37" i="11"/>
  <c r="H37" i="11"/>
  <c r="I37" i="11"/>
  <c r="J37" i="11"/>
  <c r="K37" i="11"/>
  <c r="L37" i="11"/>
  <c r="M37" i="11"/>
  <c r="N37" i="11"/>
  <c r="O37" i="11"/>
  <c r="P37" i="11"/>
  <c r="Q37" i="11"/>
  <c r="R37" i="11"/>
  <c r="S37" i="11"/>
  <c r="T37" i="11"/>
  <c r="U37" i="11"/>
  <c r="V37" i="11"/>
  <c r="W37" i="11"/>
  <c r="X37" i="11"/>
  <c r="Y37" i="11"/>
  <c r="Z37" i="11"/>
  <c r="AA37" i="11"/>
  <c r="AB37" i="11"/>
  <c r="AC37" i="11"/>
  <c r="AD37" i="11"/>
  <c r="AE37" i="11"/>
  <c r="AF37" i="11"/>
  <c r="AG37" i="11"/>
  <c r="AH37" i="11"/>
  <c r="AI37" i="11"/>
  <c r="AJ37" i="11"/>
  <c r="AK37" i="11"/>
  <c r="AL37" i="11"/>
  <c r="AM37" i="11"/>
  <c r="AN37" i="11"/>
  <c r="AO37" i="11"/>
  <c r="AP37" i="11"/>
  <c r="AQ37" i="11"/>
  <c r="AR37" i="11"/>
  <c r="AS37" i="11"/>
  <c r="AT37" i="11"/>
  <c r="AU37" i="11"/>
  <c r="AV37" i="11"/>
  <c r="AW37" i="11"/>
  <c r="AX37" i="11"/>
  <c r="AY37" i="11"/>
  <c r="AZ37" i="11"/>
  <c r="BA37" i="11"/>
  <c r="BB37" i="11"/>
  <c r="BC37" i="11"/>
  <c r="BD37" i="11"/>
  <c r="BE37" i="11"/>
  <c r="BF37" i="11"/>
  <c r="BG37" i="11"/>
  <c r="BH37" i="11"/>
  <c r="BI37" i="11"/>
  <c r="BJ37" i="11"/>
  <c r="BK37" i="11"/>
  <c r="BL37" i="11"/>
  <c r="BM37" i="11"/>
  <c r="BN37" i="11"/>
  <c r="BO37" i="11"/>
  <c r="BP37" i="11"/>
  <c r="BQ37" i="11"/>
  <c r="BR37" i="11"/>
  <c r="BS37" i="11"/>
  <c r="BT37" i="11"/>
  <c r="BU37" i="11"/>
  <c r="BV37" i="11"/>
  <c r="BW37" i="11"/>
  <c r="BX37" i="11"/>
  <c r="BY37" i="11"/>
  <c r="BZ37" i="11"/>
  <c r="CA37" i="11"/>
  <c r="CB37" i="11"/>
  <c r="CC37" i="11"/>
  <c r="D38" i="11"/>
  <c r="E38" i="11"/>
  <c r="F38" i="11"/>
  <c r="G38" i="11"/>
  <c r="H38" i="11"/>
  <c r="I38" i="11"/>
  <c r="J38" i="11"/>
  <c r="K38" i="11"/>
  <c r="L38" i="11"/>
  <c r="M38" i="11"/>
  <c r="N38" i="11"/>
  <c r="O38" i="11"/>
  <c r="P38" i="11"/>
  <c r="Q38" i="11"/>
  <c r="R38" i="11"/>
  <c r="S38" i="11"/>
  <c r="T38" i="11"/>
  <c r="U38" i="11"/>
  <c r="V38" i="11"/>
  <c r="W38" i="11"/>
  <c r="X38" i="11"/>
  <c r="Y38" i="11"/>
  <c r="Z38" i="11"/>
  <c r="AA38" i="11"/>
  <c r="AB38" i="11"/>
  <c r="AC38" i="11"/>
  <c r="AD38" i="11"/>
  <c r="AE38" i="11"/>
  <c r="AF38" i="11"/>
  <c r="AG38" i="11"/>
  <c r="AH38" i="11"/>
  <c r="AI38" i="11"/>
  <c r="AJ38" i="11"/>
  <c r="AK38" i="11"/>
  <c r="AL38" i="11"/>
  <c r="AM38" i="11"/>
  <c r="AN38" i="11"/>
  <c r="AO38" i="11"/>
  <c r="AP38" i="11"/>
  <c r="AQ38" i="11"/>
  <c r="AR38" i="11"/>
  <c r="AS38" i="11"/>
  <c r="AT38" i="11"/>
  <c r="AU38" i="11"/>
  <c r="AV38" i="11"/>
  <c r="AW38" i="11"/>
  <c r="AX38" i="11"/>
  <c r="AY38" i="11"/>
  <c r="AZ38" i="11"/>
  <c r="BA38" i="11"/>
  <c r="BB38" i="11"/>
  <c r="BC38" i="11"/>
  <c r="BD38" i="11"/>
  <c r="BE38" i="11"/>
  <c r="BF38" i="11"/>
  <c r="BG38" i="11"/>
  <c r="BH38" i="11"/>
  <c r="BI38" i="11"/>
  <c r="BJ38" i="11"/>
  <c r="BK38" i="11"/>
  <c r="BL38" i="11"/>
  <c r="BM38" i="11"/>
  <c r="BN38" i="11"/>
  <c r="BO38" i="11"/>
  <c r="BP38" i="11"/>
  <c r="BQ38" i="11"/>
  <c r="BR38" i="11"/>
  <c r="BS38" i="11"/>
  <c r="BT38" i="11"/>
  <c r="BU38" i="11"/>
  <c r="BV38" i="11"/>
  <c r="BW38" i="11"/>
  <c r="BX38" i="11"/>
  <c r="BY38" i="11"/>
  <c r="BZ38" i="11"/>
  <c r="CA38" i="11"/>
  <c r="CB38" i="11"/>
  <c r="CC38" i="11"/>
  <c r="D39" i="11"/>
  <c r="E39" i="11"/>
  <c r="F39" i="11"/>
  <c r="G39" i="11"/>
  <c r="H39" i="11"/>
  <c r="I39" i="11"/>
  <c r="J39" i="11"/>
  <c r="K39" i="11"/>
  <c r="L39" i="11"/>
  <c r="M39" i="11"/>
  <c r="N39" i="11"/>
  <c r="O39" i="11"/>
  <c r="P39" i="11"/>
  <c r="Q39" i="11"/>
  <c r="R39" i="11"/>
  <c r="S39" i="11"/>
  <c r="T39" i="11"/>
  <c r="U39" i="11"/>
  <c r="V39" i="11"/>
  <c r="W39" i="11"/>
  <c r="X39" i="11"/>
  <c r="Y39" i="11"/>
  <c r="Z39" i="11"/>
  <c r="AA39" i="11"/>
  <c r="AB39" i="11"/>
  <c r="AC39" i="11"/>
  <c r="AD39" i="11"/>
  <c r="AE39" i="11"/>
  <c r="AF39" i="11"/>
  <c r="AG39" i="11"/>
  <c r="AH39" i="11"/>
  <c r="AI39" i="11"/>
  <c r="AJ39" i="11"/>
  <c r="AK39" i="11"/>
  <c r="AL39" i="11"/>
  <c r="AM39" i="11"/>
  <c r="AN39" i="11"/>
  <c r="AO39" i="11"/>
  <c r="AP39" i="11"/>
  <c r="AQ39" i="11"/>
  <c r="AR39" i="11"/>
  <c r="AS39" i="11"/>
  <c r="AT39" i="11"/>
  <c r="AU39" i="11"/>
  <c r="AV39" i="11"/>
  <c r="AW39" i="11"/>
  <c r="AX39" i="11"/>
  <c r="AY39" i="11"/>
  <c r="AZ39" i="11"/>
  <c r="BA39" i="11"/>
  <c r="BB39" i="11"/>
  <c r="BC39" i="11"/>
  <c r="BD39" i="11"/>
  <c r="BE39" i="11"/>
  <c r="BF39" i="11"/>
  <c r="BG39" i="11"/>
  <c r="BH39" i="11"/>
  <c r="BI39" i="11"/>
  <c r="BJ39" i="11"/>
  <c r="BK39" i="11"/>
  <c r="BL39" i="11"/>
  <c r="BM39" i="11"/>
  <c r="BN39" i="11"/>
  <c r="BO39" i="11"/>
  <c r="BP39" i="11"/>
  <c r="BQ39" i="11"/>
  <c r="BR39" i="11"/>
  <c r="BS39" i="11"/>
  <c r="BT39" i="11"/>
  <c r="BU39" i="11"/>
  <c r="BV39" i="11"/>
  <c r="BW39" i="11"/>
  <c r="BX39" i="11"/>
  <c r="BY39" i="11"/>
  <c r="BZ39" i="11"/>
  <c r="CA39" i="11"/>
  <c r="CB39" i="11"/>
  <c r="CC39" i="11"/>
  <c r="D40" i="11"/>
  <c r="E40" i="11"/>
  <c r="F40" i="11"/>
  <c r="G40" i="11"/>
  <c r="H40" i="11"/>
  <c r="I40" i="11"/>
  <c r="J40" i="11"/>
  <c r="K40" i="11"/>
  <c r="L40" i="11"/>
  <c r="M40" i="11"/>
  <c r="N40" i="11"/>
  <c r="O40" i="11"/>
  <c r="P40" i="11"/>
  <c r="Q40" i="11"/>
  <c r="R40" i="11"/>
  <c r="S40" i="11"/>
  <c r="T40" i="11"/>
  <c r="U40" i="11"/>
  <c r="V40" i="11"/>
  <c r="W40" i="11"/>
  <c r="X40" i="11"/>
  <c r="Y40" i="11"/>
  <c r="Z40" i="11"/>
  <c r="AA40" i="11"/>
  <c r="AB40" i="11"/>
  <c r="AC40" i="11"/>
  <c r="AD40" i="11"/>
  <c r="AE40" i="11"/>
  <c r="AF40" i="11"/>
  <c r="AG40" i="11"/>
  <c r="AH40" i="11"/>
  <c r="AI40" i="11"/>
  <c r="AJ40" i="11"/>
  <c r="AK40" i="11"/>
  <c r="AL40" i="11"/>
  <c r="AM40" i="11"/>
  <c r="AN40" i="11"/>
  <c r="AO40" i="11"/>
  <c r="AP40" i="11"/>
  <c r="AQ40" i="11"/>
  <c r="AR40" i="11"/>
  <c r="AS40" i="11"/>
  <c r="AT40" i="11"/>
  <c r="AU40" i="11"/>
  <c r="AV40" i="11"/>
  <c r="AW40" i="11"/>
  <c r="AX40" i="11"/>
  <c r="AY40" i="11"/>
  <c r="AZ40" i="11"/>
  <c r="BA40" i="11"/>
  <c r="BB40" i="11"/>
  <c r="BC40" i="11"/>
  <c r="BD40" i="11"/>
  <c r="BE40" i="11"/>
  <c r="BF40" i="11"/>
  <c r="BG40" i="11"/>
  <c r="BH40" i="11"/>
  <c r="BI40" i="11"/>
  <c r="BJ40" i="11"/>
  <c r="BK40" i="11"/>
  <c r="BL40" i="11"/>
  <c r="BM40" i="11"/>
  <c r="BN40" i="11"/>
  <c r="BO40" i="11"/>
  <c r="BP40" i="11"/>
  <c r="BQ40" i="11"/>
  <c r="BR40" i="11"/>
  <c r="BS40" i="11"/>
  <c r="BT40" i="11"/>
  <c r="BU40" i="11"/>
  <c r="BV40" i="11"/>
  <c r="BW40" i="11"/>
  <c r="BX40" i="11"/>
  <c r="BY40" i="11"/>
  <c r="BZ40" i="11"/>
  <c r="CA40" i="11"/>
  <c r="CB40" i="11"/>
  <c r="CC40" i="11"/>
  <c r="D41" i="11"/>
  <c r="E41" i="11"/>
  <c r="F41" i="11"/>
  <c r="G41" i="11"/>
  <c r="H41" i="11"/>
  <c r="I41" i="11"/>
  <c r="J41" i="11"/>
  <c r="K41" i="11"/>
  <c r="L41" i="11"/>
  <c r="M41" i="11"/>
  <c r="N41" i="11"/>
  <c r="O41" i="11"/>
  <c r="P41" i="11"/>
  <c r="Q41" i="11"/>
  <c r="R41" i="11"/>
  <c r="S41" i="11"/>
  <c r="T41" i="11"/>
  <c r="U41" i="11"/>
  <c r="V41" i="11"/>
  <c r="W41" i="11"/>
  <c r="X41" i="11"/>
  <c r="Y41" i="11"/>
  <c r="Z41" i="11"/>
  <c r="AA41" i="11"/>
  <c r="AB41" i="11"/>
  <c r="AC41" i="11"/>
  <c r="AD41" i="11"/>
  <c r="AE41" i="11"/>
  <c r="AF41" i="11"/>
  <c r="AG41" i="11"/>
  <c r="AH41" i="11"/>
  <c r="AI41" i="11"/>
  <c r="AJ41" i="11"/>
  <c r="AK41" i="11"/>
  <c r="AL41" i="11"/>
  <c r="AM41" i="11"/>
  <c r="AN41" i="11"/>
  <c r="AO41" i="11"/>
  <c r="AP41" i="11"/>
  <c r="AQ41" i="11"/>
  <c r="AR41" i="11"/>
  <c r="AS41" i="11"/>
  <c r="AT41" i="11"/>
  <c r="AU41" i="11"/>
  <c r="AV41" i="11"/>
  <c r="AW41" i="11"/>
  <c r="AX41" i="11"/>
  <c r="AY41" i="11"/>
  <c r="AZ41" i="11"/>
  <c r="BA41" i="11"/>
  <c r="BB41" i="11"/>
  <c r="BC41" i="11"/>
  <c r="BD41" i="11"/>
  <c r="BE41" i="11"/>
  <c r="BF41" i="11"/>
  <c r="BG41" i="11"/>
  <c r="BH41" i="11"/>
  <c r="BI41" i="11"/>
  <c r="BJ41" i="11"/>
  <c r="BK41" i="11"/>
  <c r="BL41" i="11"/>
  <c r="BM41" i="11"/>
  <c r="BN41" i="11"/>
  <c r="BO41" i="11"/>
  <c r="BP41" i="11"/>
  <c r="BQ41" i="11"/>
  <c r="BR41" i="11"/>
  <c r="BS41" i="11"/>
  <c r="BT41" i="11"/>
  <c r="BU41" i="11"/>
  <c r="BV41" i="11"/>
  <c r="BW41" i="11"/>
  <c r="BX41" i="11"/>
  <c r="BY41" i="11"/>
  <c r="BZ41" i="11"/>
  <c r="CA41" i="11"/>
  <c r="CB41" i="11"/>
  <c r="CC41" i="11"/>
  <c r="D42" i="11"/>
  <c r="E42" i="11"/>
  <c r="F42" i="11"/>
  <c r="G42" i="11"/>
  <c r="H42" i="11"/>
  <c r="I42" i="11"/>
  <c r="J42" i="11"/>
  <c r="K42" i="11"/>
  <c r="L42" i="11"/>
  <c r="M42" i="11"/>
  <c r="N42" i="11"/>
  <c r="O42" i="11"/>
  <c r="P42" i="11"/>
  <c r="Q42" i="11"/>
  <c r="R42" i="11"/>
  <c r="S42" i="11"/>
  <c r="T42" i="11"/>
  <c r="U42" i="11"/>
  <c r="V42" i="11"/>
  <c r="W42" i="11"/>
  <c r="X42" i="11"/>
  <c r="Y42" i="11"/>
  <c r="Z42" i="11"/>
  <c r="AA42" i="11"/>
  <c r="AB42" i="11"/>
  <c r="AC42" i="11"/>
  <c r="AD42" i="11"/>
  <c r="AE42" i="11"/>
  <c r="AF42" i="11"/>
  <c r="AG42" i="11"/>
  <c r="AH42" i="11"/>
  <c r="AI42" i="11"/>
  <c r="AJ42" i="11"/>
  <c r="AK42" i="11"/>
  <c r="AL42" i="11"/>
  <c r="AM42" i="11"/>
  <c r="AN42" i="11"/>
  <c r="AO42" i="11"/>
  <c r="AP42" i="11"/>
  <c r="AQ42" i="11"/>
  <c r="AR42" i="11"/>
  <c r="AS42" i="11"/>
  <c r="AT42" i="11"/>
  <c r="AU42" i="11"/>
  <c r="AV42" i="11"/>
  <c r="AW42" i="11"/>
  <c r="AX42" i="11"/>
  <c r="AY42" i="11"/>
  <c r="AZ42" i="11"/>
  <c r="BA42" i="11"/>
  <c r="BB42" i="11"/>
  <c r="BC42" i="11"/>
  <c r="BD42" i="11"/>
  <c r="BE42" i="11"/>
  <c r="BF42" i="11"/>
  <c r="BG42" i="11"/>
  <c r="BH42" i="11"/>
  <c r="BI42" i="11"/>
  <c r="BJ42" i="11"/>
  <c r="BK42" i="11"/>
  <c r="BL42" i="11"/>
  <c r="BM42" i="11"/>
  <c r="BN42" i="11"/>
  <c r="BO42" i="11"/>
  <c r="BP42" i="11"/>
  <c r="BQ42" i="11"/>
  <c r="BR42" i="11"/>
  <c r="BS42" i="11"/>
  <c r="BT42" i="11"/>
  <c r="BU42" i="11"/>
  <c r="BV42" i="11"/>
  <c r="BW42" i="11"/>
  <c r="BX42" i="11"/>
  <c r="BY42" i="11"/>
  <c r="BZ42" i="11"/>
  <c r="CA42" i="11"/>
  <c r="CB42" i="11"/>
  <c r="CC42" i="11"/>
  <c r="E4" i="11"/>
  <c r="F4" i="11"/>
  <c r="G4" i="11"/>
  <c r="H4" i="11"/>
  <c r="I4" i="11"/>
  <c r="J4" i="11"/>
  <c r="K4" i="11"/>
  <c r="L4" i="11"/>
  <c r="M4" i="11"/>
  <c r="N4" i="11"/>
  <c r="O4" i="11"/>
  <c r="P4" i="11"/>
  <c r="Q4" i="11"/>
  <c r="R4" i="11"/>
  <c r="S4" i="11"/>
  <c r="T4" i="11"/>
  <c r="U4" i="11"/>
  <c r="V4" i="11"/>
  <c r="W4" i="11"/>
  <c r="X4" i="11"/>
  <c r="Y4" i="11"/>
  <c r="Z4" i="11"/>
  <c r="AA4" i="11"/>
  <c r="AB4" i="11"/>
  <c r="AC4" i="11"/>
  <c r="AD4" i="11"/>
  <c r="AE4" i="11"/>
  <c r="AF4" i="11"/>
  <c r="AG4" i="11"/>
  <c r="AH4" i="11"/>
  <c r="AI4" i="11"/>
  <c r="AJ4" i="11"/>
  <c r="AK4" i="11"/>
  <c r="AL4" i="11"/>
  <c r="AM4" i="11"/>
  <c r="AN4" i="11"/>
  <c r="AO4" i="11"/>
  <c r="AP4" i="11"/>
  <c r="AQ4" i="11"/>
  <c r="AR4" i="11"/>
  <c r="AS4" i="11"/>
  <c r="AT4" i="11"/>
  <c r="AU4" i="11"/>
  <c r="AV4" i="11"/>
  <c r="AW4" i="11"/>
  <c r="AX4" i="11"/>
  <c r="AY4" i="11"/>
  <c r="AZ4" i="11"/>
  <c r="BA4" i="11"/>
  <c r="BB4" i="11"/>
  <c r="BC4" i="11"/>
  <c r="BD4" i="11"/>
  <c r="BE4" i="11"/>
  <c r="BF4" i="11"/>
  <c r="BG4" i="11"/>
  <c r="BH4" i="11"/>
  <c r="BI4" i="11"/>
  <c r="BJ4" i="11"/>
  <c r="BK4" i="11"/>
  <c r="BL4" i="11"/>
  <c r="BM4" i="11"/>
  <c r="BN4" i="11"/>
  <c r="BO4" i="11"/>
  <c r="BP4" i="11"/>
  <c r="BQ4" i="11"/>
  <c r="BR4" i="11"/>
  <c r="BS4" i="11"/>
  <c r="BT4" i="11"/>
  <c r="BU4" i="11"/>
  <c r="BV4" i="11"/>
  <c r="BW4" i="11"/>
  <c r="BX4" i="11"/>
  <c r="BY4" i="11"/>
  <c r="BZ4" i="11"/>
  <c r="CA4" i="11"/>
  <c r="CB4" i="11"/>
  <c r="CC4" i="11"/>
  <c r="D4" i="11"/>
  <c r="M14" i="14" l="1"/>
  <c r="M15" i="14"/>
  <c r="G54" i="13"/>
  <c r="I54" i="13"/>
  <c r="I52" i="13"/>
  <c r="G52" i="13"/>
  <c r="G46" i="13"/>
  <c r="I46" i="13"/>
  <c r="G48" i="13"/>
  <c r="I48" i="13"/>
  <c r="I49" i="13"/>
  <c r="CG46" i="9"/>
  <c r="CG55" i="9" s="1"/>
  <c r="CG56" i="9" s="1"/>
  <c r="I47" i="13"/>
  <c r="AL43" i="11"/>
  <c r="AT43" i="11"/>
  <c r="BC43" i="11"/>
  <c r="BD43" i="11"/>
  <c r="BU43" i="11"/>
  <c r="AK43" i="11"/>
  <c r="R43" i="11"/>
  <c r="BL43" i="11"/>
  <c r="H43" i="11"/>
  <c r="AA43" i="11"/>
  <c r="BV43" i="11"/>
  <c r="CD4" i="11"/>
  <c r="CD39" i="11"/>
  <c r="CD35" i="11"/>
  <c r="CD31" i="11"/>
  <c r="CD27" i="11"/>
  <c r="CD23" i="11"/>
  <c r="CD19" i="11"/>
  <c r="CD15" i="11"/>
  <c r="CD7" i="11"/>
  <c r="CD40" i="11"/>
  <c r="CF40" i="11" s="1"/>
  <c r="CD36" i="11"/>
  <c r="CD32" i="11"/>
  <c r="CD28" i="11"/>
  <c r="CD24" i="11"/>
  <c r="CD20" i="11"/>
  <c r="CD16" i="11"/>
  <c r="CD12" i="11"/>
  <c r="CD8" i="11"/>
  <c r="CD41" i="11"/>
  <c r="CD37" i="11"/>
  <c r="CD33" i="11"/>
  <c r="CD29" i="11"/>
  <c r="CD25" i="11"/>
  <c r="CD21" i="11"/>
  <c r="CD17" i="11"/>
  <c r="CD13" i="11"/>
  <c r="CD9" i="11"/>
  <c r="CD42" i="11"/>
  <c r="CD38" i="11"/>
  <c r="CD34" i="11"/>
  <c r="CD30" i="11"/>
  <c r="CD26" i="11"/>
  <c r="CD22" i="11"/>
  <c r="CD18" i="11"/>
  <c r="CD10" i="11"/>
  <c r="BM43" i="11"/>
  <c r="BE43" i="11"/>
  <c r="AW43" i="11"/>
  <c r="AO43" i="11"/>
  <c r="AG43" i="11"/>
  <c r="Y43" i="11"/>
  <c r="Q43" i="11"/>
  <c r="I43" i="11"/>
  <c r="CA43" i="11"/>
  <c r="BS43" i="11"/>
  <c r="BK43" i="11"/>
  <c r="AU43" i="11"/>
  <c r="AM43" i="11"/>
  <c r="AE43" i="11"/>
  <c r="W43" i="11"/>
  <c r="O43" i="11"/>
  <c r="BQ43" i="11"/>
  <c r="BI43" i="11"/>
  <c r="BA43" i="11"/>
  <c r="AS43" i="11"/>
  <c r="AC43" i="11"/>
  <c r="U43" i="11"/>
  <c r="M43" i="11"/>
  <c r="BW43" i="11"/>
  <c r="BO43" i="11"/>
  <c r="BG43" i="11"/>
  <c r="AY43" i="11"/>
  <c r="AQ43" i="11"/>
  <c r="AI43" i="11"/>
  <c r="S43" i="11"/>
  <c r="K43" i="11"/>
  <c r="CB43" i="11"/>
  <c r="BT43" i="11"/>
  <c r="AV43" i="11"/>
  <c r="AN43" i="11"/>
  <c r="AF43" i="11"/>
  <c r="X43" i="11"/>
  <c r="P43" i="11"/>
  <c r="BZ43" i="11"/>
  <c r="BR43" i="11"/>
  <c r="BJ43" i="11"/>
  <c r="BB43" i="11"/>
  <c r="AD43" i="11"/>
  <c r="V43" i="11"/>
  <c r="N43" i="11"/>
  <c r="F43" i="11"/>
  <c r="BN43" i="11"/>
  <c r="BF43" i="11"/>
  <c r="AX43" i="11"/>
  <c r="AP43" i="11"/>
  <c r="AH43" i="11"/>
  <c r="Z43" i="11"/>
  <c r="CD11" i="11"/>
  <c r="E43" i="11"/>
  <c r="CD14" i="11"/>
  <c r="BY43" i="11"/>
  <c r="T43" i="11"/>
  <c r="BX43" i="11"/>
  <c r="BP43" i="11"/>
  <c r="BH43" i="11"/>
  <c r="AZ43" i="11"/>
  <c r="AJ43" i="11"/>
  <c r="AB43" i="11"/>
  <c r="L43" i="11"/>
  <c r="G43" i="11"/>
  <c r="AR43" i="11"/>
  <c r="J43" i="11"/>
  <c r="CC43" i="11"/>
  <c r="CG60" i="20" l="1"/>
  <c r="CG62" i="20" s="1"/>
  <c r="CG60" i="18"/>
  <c r="CG60" i="9"/>
  <c r="I55" i="13"/>
  <c r="G55" i="13"/>
  <c r="F41" i="13"/>
  <c r="G41" i="13" s="1"/>
  <c r="CF41" i="11"/>
  <c r="F35" i="13"/>
  <c r="G35" i="13" s="1"/>
  <c r="CF35" i="11"/>
  <c r="F38" i="13"/>
  <c r="G38" i="13" s="1"/>
  <c r="CF38" i="11"/>
  <c r="F42" i="13"/>
  <c r="G42" i="13" s="1"/>
  <c r="CF42" i="11"/>
  <c r="F31" i="13"/>
  <c r="G31" i="13" s="1"/>
  <c r="CF31" i="11"/>
  <c r="F39" i="13"/>
  <c r="G39" i="13" s="1"/>
  <c r="CF39" i="11"/>
  <c r="F22" i="13"/>
  <c r="G22" i="13" s="1"/>
  <c r="CF22" i="11"/>
  <c r="F17" i="13"/>
  <c r="H17" i="13" s="1"/>
  <c r="I17" i="13" s="1"/>
  <c r="CF17" i="11"/>
  <c r="F12" i="13"/>
  <c r="G12" i="13" s="1"/>
  <c r="CF12" i="11"/>
  <c r="F7" i="13"/>
  <c r="H7" i="13" s="1"/>
  <c r="I7" i="13" s="1"/>
  <c r="CF7" i="11"/>
  <c r="F4" i="13"/>
  <c r="G4" i="13" s="1"/>
  <c r="CF4" i="11"/>
  <c r="F27" i="13"/>
  <c r="G27" i="13" s="1"/>
  <c r="CF27" i="11"/>
  <c r="F32" i="13"/>
  <c r="G32" i="13" s="1"/>
  <c r="CF32" i="11"/>
  <c r="F36" i="13"/>
  <c r="G36" i="13" s="1"/>
  <c r="CF36" i="11"/>
  <c r="F18" i="13"/>
  <c r="G18" i="13" s="1"/>
  <c r="CF18" i="11"/>
  <c r="F40" i="13"/>
  <c r="G40" i="13" s="1"/>
  <c r="F11" i="13"/>
  <c r="G11" i="13" s="1"/>
  <c r="CF11" i="11"/>
  <c r="F26" i="13"/>
  <c r="G26" i="13" s="1"/>
  <c r="CF26" i="11"/>
  <c r="F21" i="13"/>
  <c r="G21" i="13" s="1"/>
  <c r="CF21" i="11"/>
  <c r="F16" i="13"/>
  <c r="G16" i="13" s="1"/>
  <c r="CF16" i="11"/>
  <c r="F15" i="13"/>
  <c r="G15" i="13" s="1"/>
  <c r="CF15" i="11"/>
  <c r="F28" i="13"/>
  <c r="CF28" i="11"/>
  <c r="F13" i="13"/>
  <c r="G13" i="13" s="1"/>
  <c r="CF13" i="11"/>
  <c r="F30" i="13"/>
  <c r="G30" i="13" s="1"/>
  <c r="CF30" i="11"/>
  <c r="F25" i="13"/>
  <c r="G25" i="13" s="1"/>
  <c r="CF25" i="11"/>
  <c r="F20" i="13"/>
  <c r="H20" i="13" s="1"/>
  <c r="I20" i="13" s="1"/>
  <c r="CF20" i="11"/>
  <c r="F19" i="13"/>
  <c r="G19" i="13" s="1"/>
  <c r="CF19" i="11"/>
  <c r="F33" i="13"/>
  <c r="G33" i="13" s="1"/>
  <c r="CF33" i="11"/>
  <c r="F37" i="13"/>
  <c r="G37" i="13" s="1"/>
  <c r="CF37" i="11"/>
  <c r="F14" i="13"/>
  <c r="CF14" i="11"/>
  <c r="F8" i="13"/>
  <c r="G8" i="13" s="1"/>
  <c r="CF8" i="11"/>
  <c r="F34" i="13"/>
  <c r="H34" i="13" s="1"/>
  <c r="I34" i="13" s="1"/>
  <c r="CF34" i="11"/>
  <c r="F29" i="13"/>
  <c r="G29" i="13" s="1"/>
  <c r="CF29" i="11"/>
  <c r="F24" i="13"/>
  <c r="CF24" i="11"/>
  <c r="F23" i="13"/>
  <c r="G23" i="13" s="1"/>
  <c r="CF23" i="11"/>
  <c r="F10" i="13"/>
  <c r="G10" i="13" s="1"/>
  <c r="CF10" i="11"/>
  <c r="F9" i="13"/>
  <c r="H9" i="13" s="1"/>
  <c r="I9" i="13" s="1"/>
  <c r="CF9" i="11"/>
  <c r="G28" i="13"/>
  <c r="H28" i="13"/>
  <c r="I28" i="13" s="1"/>
  <c r="G17" i="13"/>
  <c r="G14" i="13"/>
  <c r="H14" i="13"/>
  <c r="I14" i="13" s="1"/>
  <c r="H26" i="13"/>
  <c r="I26" i="13" s="1"/>
  <c r="G20" i="13"/>
  <c r="G24" i="13"/>
  <c r="H24" i="13"/>
  <c r="I24" i="13" s="1"/>
  <c r="CG62" i="18" l="1"/>
  <c r="H12" i="13"/>
  <c r="I12" i="13" s="1"/>
  <c r="H40" i="13"/>
  <c r="I40" i="13" s="1"/>
  <c r="H31" i="13"/>
  <c r="I31" i="13" s="1"/>
  <c r="H32" i="13"/>
  <c r="I32" i="13" s="1"/>
  <c r="H29" i="13"/>
  <c r="I29" i="13" s="1"/>
  <c r="H41" i="13"/>
  <c r="I41" i="13" s="1"/>
  <c r="G7" i="13"/>
  <c r="H18" i="13"/>
  <c r="I18" i="13" s="1"/>
  <c r="G9" i="13"/>
  <c r="H15" i="13"/>
  <c r="I15" i="13" s="1"/>
  <c r="H37" i="13"/>
  <c r="I37" i="13" s="1"/>
  <c r="H25" i="13"/>
  <c r="I25" i="13" s="1"/>
  <c r="H38" i="13"/>
  <c r="I38" i="13" s="1"/>
  <c r="H4" i="13"/>
  <c r="H8" i="13"/>
  <c r="I8" i="13" s="1"/>
  <c r="H21" i="13"/>
  <c r="I21" i="13" s="1"/>
  <c r="H11" i="13"/>
  <c r="I11" i="13" s="1"/>
  <c r="H22" i="13"/>
  <c r="I22" i="13" s="1"/>
  <c r="H30" i="13"/>
  <c r="I30" i="13" s="1"/>
  <c r="H27" i="13"/>
  <c r="I27" i="13" s="1"/>
  <c r="G34" i="13"/>
  <c r="H13" i="13"/>
  <c r="I13" i="13" s="1"/>
  <c r="H19" i="13"/>
  <c r="I19" i="13" s="1"/>
  <c r="H42" i="13"/>
  <c r="I42" i="13" s="1"/>
  <c r="H23" i="13"/>
  <c r="I23" i="13" s="1"/>
  <c r="H35" i="13"/>
  <c r="I35" i="13" s="1"/>
  <c r="H36" i="13"/>
  <c r="I36" i="13" s="1"/>
  <c r="H39" i="13"/>
  <c r="I39" i="13" s="1"/>
  <c r="H33" i="13"/>
  <c r="I33" i="13" s="1"/>
  <c r="H16" i="13"/>
  <c r="I16" i="13" s="1"/>
  <c r="H10" i="13"/>
  <c r="I10" i="13" s="1"/>
  <c r="I4" i="13"/>
  <c r="D6" i="9" l="1"/>
  <c r="D5" i="9"/>
  <c r="D43" i="9" s="1"/>
  <c r="D55" i="9" s="1"/>
  <c r="D5" i="11" l="1"/>
  <c r="D6" i="11"/>
  <c r="CD6" i="11" s="1"/>
  <c r="CD7" i="8"/>
  <c r="CF7" i="8" s="1"/>
  <c r="CD6" i="8"/>
  <c r="CF6" i="8" s="1"/>
  <c r="CD5" i="8"/>
  <c r="CF5" i="8" s="1"/>
  <c r="F6" i="13" l="1"/>
  <c r="G6" i="13" s="1"/>
  <c r="CF6" i="11"/>
  <c r="D43" i="11"/>
  <c r="CD5" i="11"/>
  <c r="CF5" i="11" s="1"/>
  <c r="CD4" i="8"/>
  <c r="CF4" i="8" s="1"/>
  <c r="CF43" i="11" l="1"/>
  <c r="H6" i="13"/>
  <c r="I6" i="13" s="1"/>
  <c r="CD43" i="11"/>
  <c r="F5" i="13"/>
  <c r="G5" i="13" l="1"/>
  <c r="G43" i="13" s="1"/>
  <c r="G57" i="13" s="1"/>
  <c r="H5" i="13"/>
  <c r="F43" i="13"/>
  <c r="F57" i="13" s="1"/>
  <c r="I5" i="13" l="1"/>
  <c r="I43" i="13" s="1"/>
  <c r="I57" i="13" s="1"/>
  <c r="I61" i="13" s="1"/>
  <c r="H43" i="13"/>
  <c r="H57" i="13" s="1"/>
</calcChain>
</file>

<file path=xl/comments1.xml><?xml version="1.0" encoding="utf-8"?>
<comments xmlns="http://schemas.openxmlformats.org/spreadsheetml/2006/main">
  <authors>
    <author>Sara Nohelia Guerrero Mendez</author>
  </authors>
  <commentList>
    <comment ref="BR10" authorId="0" shapeId="0">
      <text>
        <r>
          <rPr>
            <sz val="10"/>
            <color rgb="FF000000"/>
            <rFont val="Tahoma"/>
            <family val="2"/>
          </rPr>
          <t>PENDIENTE SEDE DE ENTREGA</t>
        </r>
        <r>
          <rPr>
            <sz val="10"/>
            <color rgb="FF000000"/>
            <rFont val="Tahoma"/>
            <family val="2"/>
          </rPr>
          <t xml:space="preserve">
</t>
        </r>
      </text>
    </comment>
  </commentList>
</comments>
</file>

<file path=xl/comments2.xml><?xml version="1.0" encoding="utf-8"?>
<comments xmlns="http://schemas.openxmlformats.org/spreadsheetml/2006/main">
  <authors>
    <author>tc={E4827F02-AB68-42E0-8C5A-774BB8490DE3}</author>
    <author>Sara Nohelia Guerrero Mendez</author>
  </authors>
  <commentList>
    <comment ref="AE11" authorId="0" shapeId="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Silla universitarias de brazo izquierdo</t>
        </r>
      </text>
    </comment>
    <comment ref="BS46" authorId="1" shapeId="0">
      <text>
        <r>
          <rPr>
            <sz val="10"/>
            <color rgb="FF000000"/>
            <rFont val="Tahoma"/>
            <family val="2"/>
          </rPr>
          <t xml:space="preserve">PENDIENTE SEDE DE ENTREGA
</t>
        </r>
      </text>
    </comment>
    <comment ref="BS51" authorId="1" shapeId="0">
      <text>
        <r>
          <rPr>
            <sz val="10"/>
            <color rgb="FF000000"/>
            <rFont val="Tahoma"/>
            <family val="2"/>
          </rPr>
          <t>PENDIENTE SEDE DE ENTREGA</t>
        </r>
        <r>
          <rPr>
            <sz val="10"/>
            <color rgb="FF000000"/>
            <rFont val="Tahoma"/>
            <family val="2"/>
          </rPr>
          <t xml:space="preserve">
</t>
        </r>
      </text>
    </comment>
  </commentList>
</comments>
</file>

<file path=xl/comments3.xml><?xml version="1.0" encoding="utf-8"?>
<comments xmlns="http://schemas.openxmlformats.org/spreadsheetml/2006/main">
  <authors>
    <author>tc={E4827F02-AB68-42E0-8C5A-774BB8490DE3}</author>
    <author>Sara Nohelia Guerrero Mendez</author>
  </authors>
  <commentList>
    <comment ref="AE11" authorId="0" shapeId="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Silla universitarias de brazo izquierdo</t>
        </r>
      </text>
    </comment>
    <comment ref="BS46" authorId="1" shapeId="0">
      <text>
        <r>
          <rPr>
            <sz val="10"/>
            <color rgb="FF000000"/>
            <rFont val="Tahoma"/>
            <family val="2"/>
          </rPr>
          <t xml:space="preserve">PENDIENTE SEDE DE ENTREGA
</t>
        </r>
      </text>
    </comment>
    <comment ref="BS51" authorId="1" shapeId="0">
      <text>
        <r>
          <rPr>
            <sz val="10"/>
            <color rgb="FF000000"/>
            <rFont val="Tahoma"/>
            <family val="2"/>
          </rPr>
          <t>PENDIENTE SEDE DE ENTREGA</t>
        </r>
        <r>
          <rPr>
            <sz val="10"/>
            <color rgb="FF000000"/>
            <rFont val="Tahoma"/>
            <family val="2"/>
          </rPr>
          <t xml:space="preserve">
</t>
        </r>
      </text>
    </comment>
  </commentList>
</comments>
</file>

<file path=xl/comments4.xml><?xml version="1.0" encoding="utf-8"?>
<comments xmlns="http://schemas.openxmlformats.org/spreadsheetml/2006/main">
  <authors>
    <author>ING. WALTER ISAZA</author>
    <author>tc={E4827F02-AB68-42E0-8C5A-774BB8490DE3}</author>
    <author>Sara Nohelia Guerrero Mendez</author>
  </authors>
  <commentList>
    <comment ref="H4" authorId="0" shapeId="0">
      <text>
        <r>
          <rPr>
            <b/>
            <sz val="9"/>
            <color indexed="81"/>
            <rFont val="Tahoma"/>
            <family val="2"/>
          </rPr>
          <t>ING. WALTER ISAZA:</t>
        </r>
        <r>
          <rPr>
            <sz val="9"/>
            <color indexed="81"/>
            <rFont val="Tahoma"/>
            <family val="2"/>
          </rPr>
          <t xml:space="preserve">
SE RECIBIERON EN LA TERCERA ENTREGA </t>
        </r>
      </text>
    </comment>
    <comment ref="AG9" authorId="0" shapeId="0">
      <text>
        <r>
          <rPr>
            <b/>
            <sz val="9"/>
            <color indexed="81"/>
            <rFont val="Tahoma"/>
            <family val="2"/>
          </rPr>
          <t>ING. WALTER ISAZA:</t>
        </r>
        <r>
          <rPr>
            <sz val="9"/>
            <color indexed="81"/>
            <rFont val="Tahoma"/>
            <family val="2"/>
          </rPr>
          <t xml:space="preserve">
SE RECIBIERON EN LA TERCERA ENTREGA </t>
        </r>
      </text>
    </comment>
    <comment ref="AE11" authorId="1" shapeId="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Silla universitarias de brazo izquierdo</t>
        </r>
      </text>
    </comment>
    <comment ref="AH12" authorId="0" shapeId="0">
      <text>
        <r>
          <rPr>
            <b/>
            <sz val="9"/>
            <color indexed="81"/>
            <rFont val="Tahoma"/>
            <family val="2"/>
          </rPr>
          <t>ING. WALTER ISAZA:</t>
        </r>
        <r>
          <rPr>
            <sz val="9"/>
            <color indexed="81"/>
            <rFont val="Tahoma"/>
            <family val="2"/>
          </rPr>
          <t xml:space="preserve">
SE RECIBIERON EN LA TERCERA ENTREGA 
</t>
        </r>
      </text>
    </comment>
    <comment ref="K17" authorId="0" shapeId="0">
      <text>
        <r>
          <rPr>
            <b/>
            <sz val="9"/>
            <color indexed="81"/>
            <rFont val="Tahoma"/>
            <family val="2"/>
          </rPr>
          <t>ING. WALTER ISAZA:</t>
        </r>
        <r>
          <rPr>
            <sz val="9"/>
            <color indexed="81"/>
            <rFont val="Tahoma"/>
            <family val="2"/>
          </rPr>
          <t xml:space="preserve">
SE RECIBIO EN LA TERCERA ENTREGA 
</t>
        </r>
      </text>
    </comment>
    <comment ref="AO18" authorId="0" shapeId="0">
      <text>
        <r>
          <rPr>
            <b/>
            <sz val="9"/>
            <color indexed="81"/>
            <rFont val="Tahoma"/>
            <family val="2"/>
          </rPr>
          <t>ING. WALTER ISAZA:</t>
        </r>
        <r>
          <rPr>
            <sz val="9"/>
            <color indexed="81"/>
            <rFont val="Tahoma"/>
            <family val="2"/>
          </rPr>
          <t xml:space="preserve">
SE RECIBIERON EN LA TERCERA ENTREGA </t>
        </r>
      </text>
    </comment>
    <comment ref="BV25" authorId="0" shapeId="0">
      <text>
        <r>
          <rPr>
            <b/>
            <sz val="9"/>
            <color indexed="81"/>
            <rFont val="Tahoma"/>
            <family val="2"/>
          </rPr>
          <t>ING. WALTER ISAZA:</t>
        </r>
        <r>
          <rPr>
            <sz val="9"/>
            <color indexed="81"/>
            <rFont val="Tahoma"/>
            <family val="2"/>
          </rPr>
          <t xml:space="preserve">
SE RECIBIERON EN LA TERCERA ENTREGA </t>
        </r>
      </text>
    </comment>
    <comment ref="L26" authorId="0" shapeId="0">
      <text>
        <r>
          <rPr>
            <b/>
            <sz val="9"/>
            <color indexed="81"/>
            <rFont val="Tahoma"/>
            <family val="2"/>
          </rPr>
          <t>ING. WALTER ISAZA:</t>
        </r>
        <r>
          <rPr>
            <sz val="9"/>
            <color indexed="81"/>
            <rFont val="Tahoma"/>
            <family val="2"/>
          </rPr>
          <t xml:space="preserve">
SE RECIBIO EN LA TERCERA ENTREGA </t>
        </r>
      </text>
    </comment>
    <comment ref="M26" authorId="0" shapeId="0">
      <text>
        <r>
          <rPr>
            <b/>
            <sz val="9"/>
            <color indexed="81"/>
            <rFont val="Tahoma"/>
            <family val="2"/>
          </rPr>
          <t>ING. WALTER ISAZA:</t>
        </r>
        <r>
          <rPr>
            <sz val="9"/>
            <color indexed="81"/>
            <rFont val="Tahoma"/>
            <family val="2"/>
          </rPr>
          <t xml:space="preserve">
SE RECIBIO EN LA TERCERA ENTREGA 
</t>
        </r>
      </text>
    </comment>
    <comment ref="AG26" authorId="0" shapeId="0">
      <text>
        <r>
          <rPr>
            <b/>
            <sz val="9"/>
            <color indexed="81"/>
            <rFont val="Tahoma"/>
            <family val="2"/>
          </rPr>
          <t>ING. WALTER ISAZA:</t>
        </r>
        <r>
          <rPr>
            <sz val="9"/>
            <color indexed="81"/>
            <rFont val="Tahoma"/>
            <family val="2"/>
          </rPr>
          <t xml:space="preserve">
SE RECIBIERON EN LA TERCERA ENTREGA 
</t>
        </r>
      </text>
    </comment>
    <comment ref="G30" authorId="0" shapeId="0">
      <text>
        <r>
          <rPr>
            <b/>
            <sz val="9"/>
            <color indexed="81"/>
            <rFont val="Tahoma"/>
            <family val="2"/>
          </rPr>
          <t>ING. WALTER ISAZA:</t>
        </r>
        <r>
          <rPr>
            <sz val="9"/>
            <color indexed="81"/>
            <rFont val="Tahoma"/>
            <family val="2"/>
          </rPr>
          <t xml:space="preserve">
SE RECIBIO EN LA TERCERA ENTREGA 
</t>
        </r>
      </text>
    </comment>
    <comment ref="H30" authorId="0" shapeId="0">
      <text>
        <r>
          <rPr>
            <b/>
            <sz val="9"/>
            <color indexed="81"/>
            <rFont val="Tahoma"/>
            <family val="2"/>
          </rPr>
          <t>ING. WALTER ISAZA:</t>
        </r>
        <r>
          <rPr>
            <sz val="9"/>
            <color indexed="81"/>
            <rFont val="Tahoma"/>
            <family val="2"/>
          </rPr>
          <t xml:space="preserve">
SE RECIBIO EN LA TERCERA ENTREGA </t>
        </r>
      </text>
    </comment>
    <comment ref="BC30" authorId="0" shapeId="0">
      <text>
        <r>
          <rPr>
            <b/>
            <sz val="9"/>
            <color indexed="81"/>
            <rFont val="Tahoma"/>
            <family val="2"/>
          </rPr>
          <t>ING. WALTER ISAZA:</t>
        </r>
        <r>
          <rPr>
            <sz val="9"/>
            <color indexed="81"/>
            <rFont val="Tahoma"/>
            <family val="2"/>
          </rPr>
          <t xml:space="preserve">
SE RECIBE Y SE PAGA EN LA TERCERA ENTREGA 
</t>
        </r>
      </text>
    </comment>
    <comment ref="BS46" authorId="2" shapeId="0">
      <text>
        <r>
          <rPr>
            <sz val="10"/>
            <color rgb="FF000000"/>
            <rFont val="Tahoma"/>
            <family val="2"/>
          </rPr>
          <t xml:space="preserve">PENDIENTE SEDE DE ENTREGA
</t>
        </r>
      </text>
    </comment>
    <comment ref="BS51" authorId="2" shapeId="0">
      <text>
        <r>
          <rPr>
            <sz val="10"/>
            <color rgb="FF000000"/>
            <rFont val="Tahoma"/>
            <family val="2"/>
          </rPr>
          <t>PENDIENTE SEDE DE ENTREGA</t>
        </r>
        <r>
          <rPr>
            <sz val="10"/>
            <color rgb="FF000000"/>
            <rFont val="Tahoma"/>
            <family val="2"/>
          </rPr>
          <t xml:space="preserve">
</t>
        </r>
      </text>
    </comment>
  </commentList>
</comments>
</file>

<file path=xl/comments5.xml><?xml version="1.0" encoding="utf-8"?>
<comments xmlns="http://schemas.openxmlformats.org/spreadsheetml/2006/main">
  <authors>
    <author>tc={E4827F02-AB68-42E0-8C5A-774BB8490DE3}</author>
    <author>ING. WALTER ISAZA</author>
    <author>Sara Nohelia Guerrero Mendez</author>
  </authors>
  <commentList>
    <comment ref="AE11" authorId="0" shapeId="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Silla universitarias de brazo izquierdo</t>
        </r>
      </text>
    </comment>
    <comment ref="AG12" authorId="1" shapeId="0">
      <text>
        <r>
          <rPr>
            <b/>
            <sz val="9"/>
            <color indexed="81"/>
            <rFont val="Tahoma"/>
            <family val="2"/>
          </rPr>
          <t>ING. WALTER ISAZA:</t>
        </r>
        <r>
          <rPr>
            <sz val="9"/>
            <color indexed="81"/>
            <rFont val="Tahoma"/>
            <family val="2"/>
          </rPr>
          <t xml:space="preserve">
SE RECIBIERON EN LA SEGUNDA ENTREGA, SE FACTURAN EN LA TERCERA FACTURA 
</t>
        </r>
      </text>
    </comment>
    <comment ref="BJ32" authorId="1" shapeId="0">
      <text>
        <r>
          <rPr>
            <b/>
            <sz val="9"/>
            <color indexed="81"/>
            <rFont val="Tahoma"/>
            <family val="2"/>
          </rPr>
          <t>ING. WALTER ISAZA:</t>
        </r>
        <r>
          <rPr>
            <sz val="9"/>
            <color indexed="81"/>
            <rFont val="Tahoma"/>
            <family val="2"/>
          </rPr>
          <t xml:space="preserve">
SE RECIBIERON EN LA SEGUNDA ENTREGA, SE FACTURAN EN LA TERCERA FACTURA 
</t>
        </r>
      </text>
    </comment>
    <comment ref="BS46" authorId="2" shapeId="0">
      <text>
        <r>
          <rPr>
            <sz val="10"/>
            <color rgb="FF000000"/>
            <rFont val="Tahoma"/>
            <family val="2"/>
          </rPr>
          <t xml:space="preserve">PENDIENTE SEDE DE ENTREGA
</t>
        </r>
      </text>
    </comment>
    <comment ref="BS51" authorId="2" shapeId="0">
      <text>
        <r>
          <rPr>
            <sz val="10"/>
            <color rgb="FF000000"/>
            <rFont val="Tahoma"/>
            <family val="2"/>
          </rPr>
          <t>PENDIENTE SEDE DE ENTREGA</t>
        </r>
        <r>
          <rPr>
            <sz val="10"/>
            <color rgb="FF000000"/>
            <rFont val="Tahoma"/>
            <family val="2"/>
          </rPr>
          <t xml:space="preserve">
</t>
        </r>
      </text>
    </comment>
  </commentList>
</comments>
</file>

<file path=xl/comments6.xml><?xml version="1.0" encoding="utf-8"?>
<comments xmlns="http://schemas.openxmlformats.org/spreadsheetml/2006/main">
  <authors>
    <author>ING. WALTER ISAZA</author>
  </authors>
  <commentList>
    <comment ref="AK4" authorId="0" shapeId="0">
      <text>
        <r>
          <rPr>
            <b/>
            <sz val="9"/>
            <color indexed="81"/>
            <rFont val="Tahoma"/>
            <family val="2"/>
          </rPr>
          <t>ING. WALTER ISAZA:</t>
        </r>
        <r>
          <rPr>
            <sz val="9"/>
            <color indexed="81"/>
            <rFont val="Tahoma"/>
            <family val="2"/>
          </rPr>
          <t xml:space="preserve">
SE ENTREGARON EN FUSA, NO HAY ENCARGADO EN MESITAS 
</t>
        </r>
      </text>
    </comment>
    <comment ref="AT4" authorId="0" shapeId="0">
      <text>
        <r>
          <rPr>
            <b/>
            <sz val="9"/>
            <color indexed="81"/>
            <rFont val="Tahoma"/>
            <family val="2"/>
          </rPr>
          <t>ING. WALTER ISAZA:</t>
        </r>
        <r>
          <rPr>
            <sz val="9"/>
            <color indexed="81"/>
            <rFont val="Tahoma"/>
            <family val="2"/>
          </rPr>
          <t xml:space="preserve">
DEJADAS EN NEIVA, NO HAY CONVENIO 
</t>
        </r>
      </text>
    </comment>
    <comment ref="BE4" authorId="0" shapeId="0">
      <text>
        <r>
          <rPr>
            <b/>
            <sz val="9"/>
            <color indexed="81"/>
            <rFont val="Tahoma"/>
            <family val="2"/>
          </rPr>
          <t>ING. WALTER ISAZA:</t>
        </r>
        <r>
          <rPr>
            <sz val="9"/>
            <color indexed="81"/>
            <rFont val="Tahoma"/>
            <family val="2"/>
          </rPr>
          <t xml:space="preserve">
DEJADO EN NEIVA, NO HAY CONVENIO </t>
        </r>
      </text>
    </comment>
    <comment ref="BL4" authorId="0" shapeId="0">
      <text>
        <r>
          <rPr>
            <b/>
            <sz val="9"/>
            <color indexed="81"/>
            <rFont val="Tahoma"/>
            <family val="2"/>
          </rPr>
          <t>ING. WALTER ISAZA:</t>
        </r>
        <r>
          <rPr>
            <sz val="9"/>
            <color indexed="81"/>
            <rFont val="Tahoma"/>
            <family val="2"/>
          </rPr>
          <t xml:space="preserve">
ENTREGADO EN PASTO, NO HAY CONVENIO </t>
        </r>
      </text>
    </comment>
    <comment ref="BM4" authorId="0" shapeId="0">
      <text>
        <r>
          <rPr>
            <b/>
            <sz val="9"/>
            <color indexed="81"/>
            <rFont val="Tahoma"/>
            <family val="2"/>
          </rPr>
          <t>ING. WALTER ISAZA:</t>
        </r>
        <r>
          <rPr>
            <sz val="9"/>
            <color indexed="81"/>
            <rFont val="Tahoma"/>
            <family val="2"/>
          </rPr>
          <t xml:space="preserve">
DEJADO EN PASTO, NO HAY CONVENIO 
</t>
        </r>
      </text>
    </comment>
    <comment ref="BS4" authorId="0" shapeId="0">
      <text>
        <r>
          <rPr>
            <b/>
            <sz val="9"/>
            <color indexed="81"/>
            <rFont val="Tahoma"/>
            <family val="2"/>
          </rPr>
          <t>ING. WALTER ISAZA:</t>
        </r>
        <r>
          <rPr>
            <sz val="9"/>
            <color indexed="81"/>
            <rFont val="Tahoma"/>
            <family val="2"/>
          </rPr>
          <t xml:space="preserve">
DEJADO EN CUCUTA, NO HAY CONVENIO </t>
        </r>
      </text>
    </comment>
    <comment ref="BV4" authorId="0" shapeId="0">
      <text>
        <r>
          <rPr>
            <b/>
            <sz val="9"/>
            <color indexed="81"/>
            <rFont val="Tahoma"/>
            <family val="2"/>
          </rPr>
          <t>ING. WALTER ISAZA:</t>
        </r>
        <r>
          <rPr>
            <sz val="9"/>
            <color indexed="81"/>
            <rFont val="Tahoma"/>
            <family val="2"/>
          </rPr>
          <t xml:space="preserve">
ENTREGADO EN CUCUTA, NO HAY CONVENIO 
</t>
        </r>
      </text>
    </comment>
  </commentList>
</comments>
</file>

<file path=xl/sharedStrings.xml><?xml version="1.0" encoding="utf-8"?>
<sst xmlns="http://schemas.openxmlformats.org/spreadsheetml/2006/main" count="1664" uniqueCount="292">
  <si>
    <t>Antioquia</t>
  </si>
  <si>
    <t>Atlantico</t>
  </si>
  <si>
    <t>Bolivar</t>
  </si>
  <si>
    <t>Boyaca</t>
  </si>
  <si>
    <t>Caldas</t>
  </si>
  <si>
    <t>Cauca</t>
  </si>
  <si>
    <t>Cundinamarca</t>
  </si>
  <si>
    <t>Choco</t>
  </si>
  <si>
    <t>Nariño</t>
  </si>
  <si>
    <t>Meta</t>
  </si>
  <si>
    <t>Norte</t>
  </si>
  <si>
    <t>Risaralda</t>
  </si>
  <si>
    <t>Huila</t>
  </si>
  <si>
    <t>Santander</t>
  </si>
  <si>
    <t>Tolima</t>
  </si>
  <si>
    <t>Valle</t>
  </si>
  <si>
    <t>ITEM</t>
  </si>
  <si>
    <t>ELEMENTO</t>
  </si>
  <si>
    <t>FOTO DE SIMILAR O REFERENCIA</t>
  </si>
  <si>
    <t>ANTIOQUIA</t>
  </si>
  <si>
    <t>CHOCO</t>
  </si>
  <si>
    <t>ATLANTICO</t>
  </si>
  <si>
    <t>BOLIVAR</t>
  </si>
  <si>
    <t>BOYACA</t>
  </si>
  <si>
    <t>CALDAS</t>
  </si>
  <si>
    <t>CUNDINAMARCA</t>
  </si>
  <si>
    <t>CAUCA</t>
  </si>
  <si>
    <t>HUILA</t>
  </si>
  <si>
    <t>META</t>
  </si>
  <si>
    <t>NARIÑO</t>
  </si>
  <si>
    <t>NORTE DE  SANTANDER</t>
  </si>
  <si>
    <t>RISARALDA</t>
  </si>
  <si>
    <t>SANTANDER</t>
  </si>
  <si>
    <t>SEDE CENTRAL</t>
  </si>
  <si>
    <t>TOLIMA</t>
  </si>
  <si>
    <t>VALLE</t>
  </si>
  <si>
    <t>TOTAL</t>
  </si>
  <si>
    <t>VR UNITARIO</t>
  </si>
  <si>
    <t>VR TOTAL</t>
  </si>
  <si>
    <t>MEDELLIN</t>
  </si>
  <si>
    <t>QUIBDO</t>
  </si>
  <si>
    <t>BARRANQUILLA</t>
  </si>
  <si>
    <t>MALAMBO</t>
  </si>
  <si>
    <t>SANTA MARTA</t>
  </si>
  <si>
    <t>VALLEDUPAR</t>
  </si>
  <si>
    <t>VILLANUEVA</t>
  </si>
  <si>
    <t>SUAN</t>
  </si>
  <si>
    <t>CARTAGENA</t>
  </si>
  <si>
    <t>SINCELEJO</t>
  </si>
  <si>
    <t>LA UNION</t>
  </si>
  <si>
    <t>LORICA</t>
  </si>
  <si>
    <t>TIERRA ALTA</t>
  </si>
  <si>
    <t>San Andres</t>
  </si>
  <si>
    <t>MAGANGUE</t>
  </si>
  <si>
    <t>SAN ANDRES</t>
  </si>
  <si>
    <t>MONTERIA</t>
  </si>
  <si>
    <t>MONPOX</t>
  </si>
  <si>
    <t>MAJAGUAL</t>
  </si>
  <si>
    <t>CARMEN DE BOLIVAR</t>
  </si>
  <si>
    <t>COROZAL</t>
  </si>
  <si>
    <t>SAN ANTERO</t>
  </si>
  <si>
    <t>SAHAGUN</t>
  </si>
  <si>
    <t>RESGUARDO INDIGENA</t>
  </si>
  <si>
    <t>TUNJA</t>
  </si>
  <si>
    <t>MONIQUIRA</t>
  </si>
  <si>
    <t>SOGAMOSO</t>
  </si>
  <si>
    <t>MANIZALES</t>
  </si>
  <si>
    <t>LA DORADA</t>
  </si>
  <si>
    <t>FUSAGASUGA</t>
  </si>
  <si>
    <t>POPAYAN</t>
  </si>
  <si>
    <t>MIRANDA</t>
  </si>
  <si>
    <t>BORDO</t>
  </si>
  <si>
    <t>SANTANDER DE QUILICHAO</t>
  </si>
  <si>
    <t>ROSAS</t>
  </si>
  <si>
    <t>CALDONO</t>
  </si>
  <si>
    <t>NEIVA</t>
  </si>
  <si>
    <t>ALGECIRAS</t>
  </si>
  <si>
    <t>LA PLATA</t>
  </si>
  <si>
    <t>GARZON</t>
  </si>
  <si>
    <t>ACEVEDO</t>
  </si>
  <si>
    <t>PITALITO</t>
  </si>
  <si>
    <t>FLORENCIA</t>
  </si>
  <si>
    <t>PAUJIL</t>
  </si>
  <si>
    <t>SAN VICENTE</t>
  </si>
  <si>
    <t>MOCOA</t>
  </si>
  <si>
    <t>ORITO</t>
  </si>
  <si>
    <t>PUERTO ASIS</t>
  </si>
  <si>
    <t>VILLAVICENCIO</t>
  </si>
  <si>
    <t>SAN JOSE DEL GUAVIARE</t>
  </si>
  <si>
    <t>PASTO</t>
  </si>
  <si>
    <t>ARAUQUITA</t>
  </si>
  <si>
    <t>ARAUCA</t>
  </si>
  <si>
    <t>TAME</t>
  </si>
  <si>
    <t>OCAÑA</t>
  </si>
  <si>
    <t>CUCUTA</t>
  </si>
  <si>
    <t>DOS QUEBRADAS</t>
  </si>
  <si>
    <t>ARMENIA</t>
  </si>
  <si>
    <t>BUCARAMANGA</t>
  </si>
  <si>
    <t>SANTA ROSA DEL SUR</t>
  </si>
  <si>
    <t>SAN GIL</t>
  </si>
  <si>
    <t>OIBA</t>
  </si>
  <si>
    <t>BARRRANCABERMEJA</t>
  </si>
  <si>
    <t>CIMITARRA</t>
  </si>
  <si>
    <t>PUENTE NACIONAL</t>
  </si>
  <si>
    <t>MALAGA</t>
  </si>
  <si>
    <t>ROSALES</t>
  </si>
  <si>
    <t>TEUSAQUILLO</t>
  </si>
  <si>
    <t>IBAGUE</t>
  </si>
  <si>
    <t>CALI</t>
  </si>
  <si>
    <t>BUENAVENTURA</t>
  </si>
  <si>
    <t>CARTAGO</t>
  </si>
  <si>
    <t>TULUA</t>
  </si>
  <si>
    <t>SEVILLA</t>
  </si>
  <si>
    <t>PRADERA</t>
  </si>
  <si>
    <t>PALMIRA</t>
  </si>
  <si>
    <t>BUGA</t>
  </si>
  <si>
    <t>Video Beam 3400 Lúmenes o superior, Resolución XGA (1024x768) o superior, Tecnología DLP, Contraste 2000:1 o superior, vida de la lámpara hasta 5000 horas o superior en modo económico y 3500 o superior en modo normal, corrección keystone +/- 30° o superior, compatibilidad en señales de PC SVGA, XGA, WXGA, WXGA+, SXGA,</t>
  </si>
  <si>
    <r>
      <t>Aire Acondicionado Inverter- Ahorro de Energia, con reffrigerante R410- A ,  de capacidad 1200</t>
    </r>
    <r>
      <rPr>
        <sz val="11"/>
        <rFont val="Arial Narrow"/>
        <family val="2"/>
      </rPr>
      <t xml:space="preserve">0 BTU, tipo minisplit,Voltaje: 220v – monofásico o trifásico,  eficiencia 3,51 - Purificador de aire: Si - Protección Anticorrosión: Si - Control Remoto: Si - Temporizado: Si. Función de reinicio automático - Funcionamiento silencioso SEER mínimo 16 Certificado AHRI Garantía: 1 año o más. </t>
    </r>
  </si>
  <si>
    <t xml:space="preserve">Aire Acondicionado Inverter- Ahorro de Energia, con reffrigerante R410- A ,  de capacidad 18000 BTU, tipo minisplit,Voltaje: 220v – monofásico o trifásico,  eficiencia 3,51 - Purificador de aire: Si - Protección Anticorrosión: Si - Control Remoto: Si - Temporizado: Si. Función de reinicio automático - Funcionamiento silencioso SEER mínimo 16 Certificado AHRI Garantía: 1 año o más. </t>
  </si>
  <si>
    <t xml:space="preserve">Aire Acondicionado Inverter- Ahorro de Energia, con reffrigerante R410- A ,  de capacidad 24000 BTU, tipo minisplit,Voltaje: 220v – monofásico o trifásico,  eficiencia 3,51 - Purificador de aire: Si - Protección Anticorrosión: Si - Control Remoto: Si - Temporizado: Si. Función de reinicio automático - Funcionamiento silencioso SEER mínimo 16 Certificado AHRI Garantía: 1 año o más. </t>
  </si>
  <si>
    <t>Silla giratoria ergonómica con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 GARANTIA DOS (2) AÑOS</t>
  </si>
  <si>
    <t>Silla giratoria ergonómica sin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 GARANTIA DOS (2) AÑOS</t>
  </si>
  <si>
    <t>Silla gerencial, Ancho: 71 cm., Altura: 117 cm – 126 cm., Altura asiento: 43 cm – 52 cm., Profundidad asiento: 68 cm.,  asiento  en espuma de alta densidad forrado en paño color a seleccionar por la entidad, espaldar en malla elastica con carcaza en polipropileno y fibra de vidrio,  asiento, espaldar y apoya brazos de altura ajustables, espladar con inclinación ajustable,  Ajuste del respaldo lumbar y apoya cabeza en altura y posición, base en acero cromado de cinco aspas con rodachines .   REF ROMA</t>
  </si>
  <si>
    <t>Silla interlocutora fija con brazos, Tapizada en paño hilat- con carcazas en la espalda y asiento, base tubo metálica, Silla Interlocutora,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DOS (2) AÑOS de Garantía.</t>
  </si>
  <si>
    <t>Archivador Metalico cuatro gavetas, capacidad aprox. 60 carpetas por gaveta.</t>
  </si>
  <si>
    <t>Silla fija, Ancho: 54 cm, Altura: 81 cm., Altura asiento: 46 cm, Profundidad asiento: 46 cm,  con carcazas en la espalda y asiento, base tubo metálica, Acabado en paño Hilat o similar, asiento en espuma inyectada densidad 45, espalda en espuma laminada de alta densidad 50 mm de espesor, bastidores y carcazas en polipropileno, sin brazos, estructura en tubo elíptico 14 * 24 mm., pintura epoxi poliéster de aplicación electrostática. DOS (2) AÑOS de Garantía.</t>
  </si>
  <si>
    <t>Silla universitaria con brazo escualizable, Tapizada en paño hilat- con carcazas en la espalda y asiento, base tubo metálica, con carcazas en la espalda y asiento, base tubo metálica,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DOS (2) AÑOS de Garantía.</t>
  </si>
  <si>
    <t>Escritorio rectangular para profesor,( 1.60 m de largo x 0.60 ancho) con dos gavetas, bandeja portacables troquelada,  superficie en aglomerado, formica y canto en PVC, estructura en lámica C.R. con pintura al horno,  faldera en lámina  C.R. troquelada</t>
  </si>
  <si>
    <t>Kit Base y asta en madera  para  Bandera
Moharra en bronce, brillante.
Base en madera 4 niveles.
Asta en madera de 2.20 Cms por 6 Cms de diámetro.</t>
  </si>
  <si>
    <t>BANDERA DE LA ESAP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</si>
  <si>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 COLOMBIA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</si>
  <si>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DEPARTAMENTAL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</si>
  <si>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Basurera: Alto: 30 cms. Frente: 25 cms. 
Estructura: Lámina lisa cr c20. Fondo: lámina lisa cr c22. Peso: 1.86 kg. Acabado: pintura electrostática previo desengrase y fosfatado. Colores: estándar aluminios, gris nopal, gris tronado y negro</t>
  </si>
  <si>
    <t>Ventilador de pedestal/pie de 18” portátil, 3 velocidades, Ventilador de pie con 5 aspas y asa ergonómica integrada para transportarlo, Oscilación automática para una mayor difusión del aire; orientación y altura ajustable, Rejilla reforzada para la seguridad infantil que impide introducir una mano o un dedo en las aspas, ruido 45 dB(A), material: metal platico, con 5 aspas  y asa ergonómica integrada para transportarlo</t>
  </si>
  <si>
    <t>Conjunto de mesa para exterior en madera teka tratada para soportar la intemperie, sillas incluidas (4 personas) en el mismo material. Con sombrilla en tela polyester lavable de armado sencillo, y con traba de seguridad</t>
  </si>
  <si>
    <t>Silla de ruedas Estructura en acero cromado.
Plegable, apoya brazos abatibles.
Tapiz de respaldo en Engomado 600 relleno en espuma densidad 25.
Tapiz de asiento en lona impermeable con refuerzo tejido de fibra.
Apoya pies desmontables de altura  regulable.
Ruedas delanteras 7” maciza.
Ruedas traseras aro 24, aro propulsor y freno
Ancho del asiento: 44cm. Y 40 cm.
Profundidad del asiento: 40 cm.</t>
  </si>
  <si>
    <t>Escaleras Dieléctricas - Fibra de Vidrio Cumplen con las normas ANSI 14.2 - AUTOSOPORTADA TIPO TIJERA Rango de Medidas DE 0,91 m hasta 6,10 m Material largueros PLASTICO REFORZADO CON FIBRA DE VIDRIO Material peldaños ALUMINIO Capacidad de carga 300 lb - 136 kg Numero de secciones 1 Tipo de escalera IA Capacidad dieléctrica C.A.90.000 V C.D. 25.000 V Elaboración FABRICADO BAJO NORMA ANSI ASC A14.5:2017 Accesorios Bandeja plástica, Zapatas antideslizantes</t>
  </si>
  <si>
    <t xml:space="preserve">CARRETA SUPER LIVIANA ( 16 Kilos) 2 MODOS DE USO (en dos ruedas o en 4 ruedas) Soporta CARGA (300LB ) , HECHA CON MATERIALES ALUMINIO CALIDAD INDUSTRIAL LIVIANOS Y RESISTENTES, DE MUY FACIL PLEGADO, DIMENSIONES: ( 55 CMS, X 53 CMS X 125 CMS), ERGONÓMICO - Reduce el riesgo de lesiones, fatiga y tensión muscular. FUERTE - Capacidad de 300 lb en la posición 4 ruedas. FÁCIL DE MOVER - Llantas Para Trabajo Pesado. FÁCIL DE USAR - conversión rápida con una sola mano, sin tornillos o herramientas. LIGERO - de aluminio de calidad comercial - Fácil de manejar, ideal tanto para la industria,hogar como la oficina.Cargador manual fabricado en aluminio
</t>
  </si>
  <si>
    <t>Estiba Plastica
Medida: 1.00 x 1.20 x 15 cm
Resistencia en estática: Desde 3.000 Kg a 5.000 Kg.
Resistencia en dinámica: De 1.000 kg a 1.500 kg
Material: Plásticos pos industriales y polipropileno
Almacenamiento: Piso, piso y rack.
Entradas: Dos y cuatro
Superficie: Plana
Propiedades: Resistencia al impacto, rigidez, frío y calor.</t>
  </si>
  <si>
    <t>Horno Microhondas
Trabajo pesado. Especial para dobles porciones. Descongelamiento automático. 10 botones programables en diferentes opciones. Memoria anti fallos de luz. Reloj indicador de gran visibilidad. Apropiado
para calentar almuerzos.
Capacidad: 0.8 pie cúbico.
Dimensiones internas: 33 x 33 x 20 cm.
Dimensiones externas: 51 x 36 x 30 cm.
Potencia: 1.000 Wh., 110 V.
1 año de garantía
Capacidad para 4 portacomidas,
hasta de quince 15 centímetros de diámetro.
El tiempo promedio para calentar los 4 almuerzos es de 3 minutos</t>
  </si>
  <si>
    <t>Caja Fuerte Digital 31x20x20cm ( Tesoreria)
Teclado, Clave y llave
Capacidad 8,5lt
Anclaje a piso
Modo de apertura: Clave- Llave
Picaporte Mecanico
Tamaño Pequeña</t>
  </si>
  <si>
    <t>Nevera No frost ( Sala Amiga)
Tipo Pequeño
Entre 230 y 260 lt de capacacidad
Ancho : Entre 55 y 65 cm 
Alto:  Entre 130 cm y 160 Cm
Tecnología Home Energy Saver. Cuida el ambiente con el compresor Eco Advance y gas refrigerante R600a. Total Fresh Flow
 Consumo Energetico 28.2 kWh/mes
Control de Temperatura, Luz iterna, sin bandeja de huevos
Material de Bandejas en Nevera: Cristal Templado</t>
  </si>
  <si>
    <t>Poltrona  (Sala Amiga)
 Poltronas fijas
Ancho: 70 centímetros
Largo: 65 centímetros
Material: Facil de limpiar 
Alto: 65 centímetros
Color a Elección.</t>
  </si>
  <si>
    <t>Papelera
Cuerpo metálico enmallado con tapa
Pedal
Con capacidad mínima de 10 litros
Diseño para baños
DEBE PRESENTAR EL  PICTOGRAMA O SIMBOLO QUE REPRESENTE LOS RESIDUOS A CONTENER SEGÚN RESOLUCION 2184 de 2019</t>
  </si>
  <si>
    <r>
      <rPr>
        <b/>
        <sz val="11"/>
        <color theme="1"/>
        <rFont val="Arial Narrow"/>
        <family val="2"/>
      </rPr>
      <t>Punto Ecológico</t>
    </r>
    <r>
      <rPr>
        <sz val="11"/>
        <color theme="1"/>
        <rFont val="Arial Narrow"/>
        <family val="2"/>
      </rPr>
      <t xml:space="preserve">
Base	metálica con tablero tres puestos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35 litros 
Contenedores elaborados en plástico
DEBE PRESENTAR EL PICTOGRAMA O SIMBOLO QUE REPRESENTE LOS RESIDUOS A CONTENER SEGÚN RESOLUCION 2184 de 2019 PARA CADA
CANECA PERTENECIENTE A LOS PUNTOS ECOLOGICOS</t>
    </r>
  </si>
  <si>
    <r>
      <rPr>
        <b/>
        <sz val="11"/>
        <color theme="1"/>
        <rFont val="Arial Narrow"/>
        <family val="2"/>
      </rPr>
      <t>Punto Ecológico con techo 53 litros tres puestos</t>
    </r>
    <r>
      <rPr>
        <sz val="11"/>
        <color theme="1"/>
        <rFont val="Arial Narrow"/>
        <family val="2"/>
      </rPr>
      <t xml:space="preserve">
Base	metálica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53 litros 
Contenedores elaborados en plástico
DEBE PRESENTAR EL PICTOGRAMA O SIMBOLO QUE REPRESENTE LOS RESIDUOS A CONTENER SEGÚN RESOLUCION 2184 de 2019 PARA CADA
CANECA PERTENECIENTE A LOS PUNTOS ECOLOGICOS</t>
    </r>
  </si>
  <si>
    <t>Contenedor de Basura
Elaborado en plástico
Tapa con pedal
Con ruedas
Capacidad de 80 a 85  litros
Color Negro
Impresión de las palabras “Residuos No aprovechables y Ordinarios” en la cara delantera del contenedor
DEBE PRESENTAR EL PICTOGRAMA O SIMBOLO QUE REPRESENTE LOS RESIDUOS A CONTENER SEGÚN RESOLUCION 2184 de 2019 PARA CADA
CANECA PERTENECIENTE A LOS PUNTOS ECOLOGICOS</t>
  </si>
  <si>
    <t>Contenedor de Basura
Elaborado en plástico
Tapa con pedal
Con ruedas
Capacidad de 80 a 85  litros
Color Blanco
Impresión de las palabras “Residuos No aprovechables y Ordinarios” en la cara delantera del contenedor
DEBE PRESENTAR EL PICTOGRAMA O SIMBOLO QUE REPRESENTE LOS RESIDUOS A CONTENER SEGÚN RESOLUCION 2184 de 2019 PARA CADA
CANECA PERTENECIENTE A LOS PUNTOS ECOLOGICOS</t>
  </si>
  <si>
    <t>Contenedor de Basura
Elaborado en plástico
Tapa con pedal
Con ruedas
Capacidad de 80 a 85  litros
Color Rojo
Impresión de las palabras “Residuos No aprovechables y Ordinarios” en la cara delantera del contenedor
DEBE PRESENTAR EL PICTOGRAMA O SIMBOLO QUE REPRESENTE LOS RESIDUOS A CONTENER SEGÚN RESOLUCION 2184 de 2019 PARA CADA
CANECA PERTENECIENTE A LOS PUNTOS ECOLOGICOS</t>
  </si>
  <si>
    <t>Contenedor de Basura
Elaborado en plástico
Tapa con pedal
Con ruedas
Capacidad de 80 a 85  litros
Color Verde
Impresión de las palabras “Residuos No aprovechables y Ordinarios” en la cara delantera del contenedor
DEBE PRESENTAR EL PICTOGRAMA O SIMBOLO QUE REPRESENTE LOS RESIDUOS A CONTENER SEGÚN RESOLUCION 2184 de 2019 PARA CADA
CANECA PERTENECIENTE A LOS PUNTOS ECOLOGICOS</t>
  </si>
  <si>
    <r>
      <t xml:space="preserve">Cartelera en corcho Medidas: 80 cm largo x 60 cm alto </t>
    </r>
    <r>
      <rPr>
        <b/>
        <sz val="11"/>
        <color theme="1"/>
        <rFont val="Arial Narrow"/>
        <family val="2"/>
      </rPr>
      <t>(Este item requiere instalación)</t>
    </r>
    <r>
      <rPr>
        <sz val="11"/>
        <color theme="1"/>
        <rFont val="Arial Narrow"/>
        <family val="2"/>
      </rPr>
      <t xml:space="preserve">
Características: diseño tradicional, de alta calidad, resistente y duradera, con marco.
Material: Corcho
Color Café, plateado</t>
    </r>
  </si>
  <si>
    <t>Tablero fabricado en mdf de 9mm y laminado en formica blanca para escritura con marcador borrable, medidas 80*120 cms. Estructura movil fabricada en tubo de 2" x 1" , ruedas con freno medida total de la estructura incluido el tablero 185 * 120 cms.
Acabados en pintura electrostatica negra o gris.</t>
  </si>
  <si>
    <r>
      <rPr>
        <b/>
        <sz val="11"/>
        <color theme="1"/>
        <rFont val="Arial Narrow"/>
        <family val="2"/>
      </rPr>
      <t xml:space="preserve">ESTE ITEM REQUIERE INSTALACION. </t>
    </r>
    <r>
      <rPr>
        <sz val="11"/>
        <color theme="1"/>
        <rFont val="Arial Narrow"/>
        <family val="2"/>
      </rPr>
      <t>Archivo de dos modulos rodantes manual y dos fijos laterales</t>
    </r>
    <r>
      <rPr>
        <b/>
        <sz val="11"/>
        <color theme="1"/>
        <rFont val="Arial Narrow"/>
        <family val="2"/>
      </rPr>
      <t>:</t>
    </r>
    <r>
      <rPr>
        <sz val="11"/>
        <color theme="1"/>
        <rFont val="Arial Narrow"/>
        <family val="2"/>
      </rPr>
      <t xml:space="preserve">  Parales de 2.00 alto y entrepaños de 0.30 frente mts de fondo x 1,0 de frente, con dobles tope de espaldar y refuerzo, fabricados en lámina CR C16 y C20 respectivamente, con una resistencia de 80 kg peso repartido.
Acabos frontales en lámina CR cal 18 en pintura electrostática, color a elegir por la ESAP, puerta con cerradura.
Desplazamiento de módulos móviles manualmente, sobre bases y rieles fabricados en ángulo de 1 1/2" x 3/16 de pulgada, accionados mediante manija de empuje manual sobre las ruedas  de tracción macizas de hierro maquinado, que incluyen rodamientos sellados de 3,5" de diámetro. Tensores en platina de 3/4 * 1/8 de pulgada.
El archivo estará compuesto por dos unidades de consulta fijas y una doble rodante, con una puerta.
Las UDC de consulta fijas medirán en su interior 1.0 de frente x 0.30 de fondo x 2.0 m de alto y el panel frontal será de 0,35 de frente por 2,0 de alto y las dobles rodantes serán cada una de 1,0 de frente x 0,60 de fondo (2 de 0,30 m) y 2,0 de alto y el panel frontal será de 0,75 x 2,0 m, la puerta será de 0,75 de frente por 2,0 de alto con llave. Espacios para carpetas tamaño oficio y AZ- Oficio. GARANTIA 2 AÑOS. 
</t>
    </r>
  </si>
  <si>
    <r>
      <rPr>
        <b/>
        <sz val="11"/>
        <color theme="1"/>
        <rFont val="Arial Narrow"/>
        <family val="2"/>
      </rPr>
      <t>ESTE ITEM REQUIERE INSTALACION.</t>
    </r>
    <r>
      <rPr>
        <sz val="11"/>
        <color theme="1"/>
        <rFont val="Arial Narrow"/>
        <family val="2"/>
      </rPr>
      <t xml:space="preserve"> Tablero en acrilico fijado a muro, medidas: 2.40 x 1.20 m.,  con porta 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r>
  </si>
  <si>
    <r>
      <rPr>
        <b/>
        <sz val="11"/>
        <color theme="1"/>
        <rFont val="Arial Narrow"/>
        <family val="2"/>
      </rPr>
      <t>ESTE ITEM REQUIERE INSTALACION.</t>
    </r>
    <r>
      <rPr>
        <sz val="11"/>
        <color theme="1"/>
        <rFont val="Arial Narrow"/>
        <family val="2"/>
      </rPr>
      <t>Tablero en acrilico fijado a muro, medidas: 80cm x 60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r>
  </si>
  <si>
    <r>
      <rPr>
        <b/>
        <sz val="11"/>
        <color theme="1"/>
        <rFont val="Arial Narrow"/>
        <family val="2"/>
      </rPr>
      <t>ESTE ITEM REQUIERE INSTALACION.</t>
    </r>
    <r>
      <rPr>
        <sz val="11"/>
        <color theme="1"/>
        <rFont val="Arial Narrow"/>
        <family val="2"/>
      </rPr>
      <t xml:space="preserve"> Tablero en acrilico fijado a muro, medidas: 80cm x 120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r>
  </si>
  <si>
    <r>
      <rPr>
        <b/>
        <sz val="11"/>
        <color rgb="FF000000"/>
        <rFont val="Arial Narrow"/>
        <family val="2"/>
      </rPr>
      <t>ESTE ITEM REQUIERE INSTALACION.</t>
    </r>
    <r>
      <rPr>
        <sz val="11"/>
        <color rgb="FF000000"/>
        <rFont val="Arial Narrow"/>
        <family val="2"/>
      </rPr>
      <t xml:space="preserve"> Puestos de trabajo en L autosoportados (1.20 m. de lado x 0.60 m. ancho)  con cajonera 2x1 con cerradura,  superficie en aglomerado cara superior en fórmica de alta calidad F8 o superior, superficie inferior en balance Backer para evitar pandeos y proteger de la humedad y canto en PVC, erstructura en lámina de acero CR con pintura electroestática,  pantalla en vidrio sandblasting (2) h= 0.40 m. y soportes en acero, faldero en lámica C.R. troquelado con pintura electtoestética. Bandeja portacables en lámica C.R. troquelada y pintura electroestática. Perforación rematada por un pasa cables de material plástico o similar que atraviese la superficie.</t>
    </r>
  </si>
  <si>
    <r>
      <rPr>
        <b/>
        <sz val="11"/>
        <color theme="1"/>
        <rFont val="Arial Narrow"/>
        <family val="2"/>
      </rPr>
      <t>ESTE ITEM REQUIERE INSTALACION.</t>
    </r>
    <r>
      <rPr>
        <sz val="11"/>
        <color theme="1"/>
        <rFont val="Arial Narrow"/>
        <family val="2"/>
      </rPr>
      <t xml:space="preserve">Estantes metálicos fijados a muro o piso, h=2m. L=0,90m, a=0.30m, con 5 entrepaños y tapa superior, Anaqueles o bandejas en lámina de hierro calibre 1/32″ o chapa 22. Angulos ranurados de lámina de hierro espesor 1/16″  y  2.0mm., terminados con pintura electrostática. </t>
    </r>
  </si>
  <si>
    <r>
      <rPr>
        <b/>
        <sz val="11"/>
        <color theme="1"/>
        <rFont val="Arial Narrow"/>
        <family val="2"/>
      </rPr>
      <t>ESTE ITEM REQUIERE INSTALACION.</t>
    </r>
    <r>
      <rPr>
        <sz val="11"/>
        <color theme="1"/>
        <rFont val="Arial Narrow"/>
        <family val="2"/>
      </rPr>
      <t xml:space="preserve"> Cartelera Tablero de corcho 112x72cm espesor 3 mm , su cara interior
forrada con tela fieltro, color azul oscura y sujeta a la cara
posterior del tablero de corcho con pega en la cual la tela
cubrirá 10 cm desde el perímetro del tablero.
 EL tablero de MDF delgado 112x72cm espesor 3 mm se
colocara junta a la cara posterior del tablero de corcho.
 Los dos tableros se ubicarán en el lado posterior de la
estructura y será enmarcado con un ángulo de aluminio 10 x
10 mm y espesor 1 mm, a la cual se sujetaran ambos
elementos con remaches</t>
    </r>
  </si>
  <si>
    <t>SILVA</t>
  </si>
  <si>
    <t>Escritorio TAU Presidente enchapado .Superficie en tablex 30 mm tintillado y lacado color a escoger por la ESAP. accesorios de amarre tipo pedestal en acero inoxidable tipo botón. pedestales con incrustación en U y dilatación en la parte superior. Frente curvo 2.10x0.90 retorno 1.20x0.60. c/archivo fijo 3 servicios c/niveladores</t>
  </si>
  <si>
    <t>Ventilador de Torre ideal con 3 Velocidades ideales para ambientar tu espacio favorito. Temporizador electrónico que permite programar su apagado hasta por 7 horas Cuenta con Control Remoto ultra delgado y compacto para que el ventilador sea ajustado y programado desde la distancia.</t>
  </si>
  <si>
    <t>kit Mesa redonda de juntas de 4 puestos en madera,                            incluye sillas  tipo gerencial ergonomica tapizada en                               cuero sintético negro  de excelente calidad.</t>
  </si>
  <si>
    <t>mesa de centro 50 x 50 x 30 en madera natural.</t>
  </si>
  <si>
    <t>sofa cuero sintetico de alta calidad de 3 puestos 2,20 x 0,80 m, estructura en madera con relleno de espuma de alta elasticidad y fibras de poliéster.</t>
  </si>
  <si>
    <t>Videoproyector con conectividad inalambrica, pantalla de más de 100" con calidad excepcional y excelente brillo para situaciones de gran luz ambiental o artificial. a tecnología 3LCD ofrece imágenes claras, brillantes y llenas de color. Su  luminosidad de 4.000 lúmenes en color1
 y 4.000 lúmenes en blanco lo  convierten en lamejor opción. Su resolución WXGA de 1.280 px x 800 px es ideal para presentaciones de gran calidad.
- Excelente calidad: resolución nativa WXGA (1.280 px x 800 px). Ideal para  presentaciones multimedia.
- Ajustes de imagen simples e instantáneos:
- Lámpara con una duración hasta de 12.000 horas
- Conectividad inalámbrica: para dispositivos móviles
- colores hasta 3 veces más brillantes, La tecnología 3LCD permite un balance más exacto entre la luz blanca y la de color, para proyecciones realmente naturales</t>
  </si>
  <si>
    <t>cable HDMI 4K de alta velocidad, de 8 metros de largo, es perfecto para transmisión de señales digitales de audio y de vídeo, se garantiza una transmisión de señal fiable a resoluciones hasta 4K (4096 x 2160 / 3840 x 2160 a 30 Hz)</t>
  </si>
  <si>
    <t>ELEMENTOS ADICIONALES</t>
  </si>
  <si>
    <t>TV 70 pulgadas 4K-UHD LED Smart TV, cuenta con un procesador Crystal el cual escala con inteligencia artificial las imágenes hasta 4K</t>
  </si>
  <si>
    <t>dispensador de agua de piso con purificador sin botellon, Agua 99,9% libre de impurezas y contaminantes, Disponibilidad constante de agua, para conectar a la red hidraulica, Agua Fría y Caliente</t>
  </si>
  <si>
    <t>CANTIDADES TOTALES</t>
  </si>
  <si>
    <t>DESAGREGACION VALOR OFERTA</t>
  </si>
  <si>
    <t>ESPECIFICACIONES TÉCNICAS</t>
  </si>
  <si>
    <t>CANTIDAD</t>
  </si>
  <si>
    <t>UNIDAD</t>
  </si>
  <si>
    <t>PRECIO UNITARIO OFERTADO</t>
  </si>
  <si>
    <t>GASTOS GENERALES</t>
  </si>
  <si>
    <t>PRECIO TOTAL OFERTADO</t>
  </si>
  <si>
    <t>UN</t>
  </si>
  <si>
    <t>Silla fija, Ancho: 54 cm, Altura: 81 cm., Altura asiento: 46 cm, Profundidad asiento: 46 cm,  con carcazas en la espalda y asiento, base tubo metálica, Acabado en paño Hilat o similar, asiento en espuma inyectada densidad 45, espalda en espuma laminada de alta densidad 50 mm de espesor, bastidores y carcazas en polipropileno, sin brazos, estructura en tubo elíptico 14 * 24 mm., pintura epoxi poliéster de aplicación electrostática.</t>
  </si>
  <si>
    <t>Tablero en acrilico fijado a muro, medidas: 2.40 x 1.20 m., con porta 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</si>
  <si>
    <t>Tablero en acrilico fijado a muro, medidas: 80cm x 60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</si>
  <si>
    <t>Tablero en acrilico fijado a muro, medidas: 80cm x 120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</si>
  <si>
    <t>VALOR TOTAL, IVA INCLUIDO</t>
  </si>
  <si>
    <t>TOTAL ELEMENTOS POR SEDE</t>
  </si>
  <si>
    <t>1. OFERTA ECONÓMICA INICIAL</t>
  </si>
  <si>
    <t>2. BALANCE DE MAYORES Y MENORES CANTIDADES DE LA OFERTA ECONÓMICA INICIAL</t>
  </si>
  <si>
    <t>VALOR TOTAL</t>
  </si>
  <si>
    <t>INICIAL</t>
  </si>
  <si>
    <t>CANTIDADES ADICIONALES</t>
  </si>
  <si>
    <t>MAYORES Y MENORES CANTIDADES</t>
  </si>
  <si>
    <t>ACTUALIZADAS</t>
  </si>
  <si>
    <t xml:space="preserve">Escritorio gerencial 2,20 x 0,75 con credenza de 1.80 x 50 formica f8, incluye archivador con tres cajones y silla tipo gerencial tipo KYOTO con:
- mecanismo de espalda basculante
- grduacion de altura en asiento
- ajuste para tensionar la espalda
- apoyo lumbar fijo
- brazos fijo
- asiento en paño color negro 
- espalda en malla negra 
</t>
  </si>
  <si>
    <t>kit Mesa redonda de juntas de 4 puestos en madera. incluye sillas  tipo gerencial ergonomica tapizada en cuero sintético negro  de excelente calidad.</t>
  </si>
  <si>
    <t>PRECIO UNITARIO COTIZACION 1 (SOLMETAL)</t>
  </si>
  <si>
    <t>PRECIO UNITARIO COTIZACION 2 (ARCHICOL)</t>
  </si>
  <si>
    <t>PRECIO UNITARIO COTIZACION 3 (ESTANCOL)</t>
  </si>
  <si>
    <t>PROMEDIO</t>
  </si>
  <si>
    <t>MEDIA ARMONICA</t>
  </si>
  <si>
    <t>MINIMO</t>
  </si>
  <si>
    <t>VALOR UNITARIO DEFINITIVO</t>
  </si>
  <si>
    <t>IVA 19%</t>
  </si>
  <si>
    <t>ESTUDIO DE MERCADO ITEMS NO PREVISTOS</t>
  </si>
  <si>
    <r>
      <rPr>
        <b/>
        <sz val="12"/>
        <color theme="1"/>
        <rFont val="Arial Narrow"/>
        <family val="2"/>
      </rPr>
      <t xml:space="preserve">ESTE ITEM REQUIERE INSTALACION. </t>
    </r>
    <r>
      <rPr>
        <sz val="12"/>
        <color theme="1"/>
        <rFont val="Arial Narrow"/>
        <family val="2"/>
      </rPr>
      <t>Archivo de dos modulos rodantes manual y dos fijos laterales</t>
    </r>
    <r>
      <rPr>
        <b/>
        <sz val="12"/>
        <color theme="1"/>
        <rFont val="Arial Narrow"/>
        <family val="2"/>
      </rPr>
      <t>:</t>
    </r>
    <r>
      <rPr>
        <sz val="12"/>
        <color theme="1"/>
        <rFont val="Arial Narrow"/>
        <family val="2"/>
      </rPr>
      <t xml:space="preserve">  Parales de 2.00 alto y entrepaños de 0.30 frente mts de fondo x 1,0 de frente, con dobles tope de espaldar y refuerzo, fabricados en lámina CR C16 y C20 respectivamente, con una resistencia de 80 kg peso repartido.
Acabos frontales en lámina CR cal 18 en pintura electrostática, color a elegir por la ESAP, puerta con cerradura.
Desplazamiento de módulos móviles manualmente, sobre bases y rieles fabricados en ángulo de 1 1/2" x 3/16 de pulgada, accionados mediante manija de empuje manual sobre las ruedas  de tracción macizas de hierro maquinado, que incluyen rodamientos sellados de 3,5" de diámetro. Tensores en platina de 3/4 * 1/8 de pulgada.
El archivo estará compuesto por dos unidades de consulta fijas y una doble rodante, con una puerta.
Las UDC de consulta fijas medirán en su interior 1.0 de frente x 0.30 de fondo x 2.0 m de alto y el panel frontal será de 0,35 de frente por 2,0 de alto y las dobles rodantes serán cada una de 1,0 de frente x 0,60 de fondo (2 de 0,30 m) y 2,0 de alto y el panel frontal será de 0,75 x 2,0 m, la puerta será de 0,75 de frente por 2,0 de alto con llave. Espacios para carpetas tamaño oficio y AZ- Oficio. GARANTIA 2 AÑOS. 
</t>
    </r>
  </si>
  <si>
    <r>
      <rPr>
        <b/>
        <sz val="12"/>
        <color theme="1"/>
        <rFont val="Arial Narrow"/>
        <family val="2"/>
      </rPr>
      <t>ESTE ITEM REQUIERE INSTALACION.</t>
    </r>
    <r>
      <rPr>
        <sz val="12"/>
        <color theme="1"/>
        <rFont val="Arial Narrow"/>
        <family val="2"/>
      </rPr>
      <t xml:space="preserve"> Tablero en acrilico fijado a muro, medidas: 2.40 x 1.20 m.,  con porta 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r>
  </si>
  <si>
    <r>
      <rPr>
        <b/>
        <sz val="12"/>
        <color theme="1"/>
        <rFont val="Arial Narrow"/>
        <family val="2"/>
      </rPr>
      <t>ESTE ITEM REQUIERE INSTALACION.</t>
    </r>
    <r>
      <rPr>
        <sz val="12"/>
        <color theme="1"/>
        <rFont val="Arial Narrow"/>
        <family val="2"/>
      </rPr>
      <t>Tablero en acrilico fijado a muro, medidas: 80cm x 60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r>
  </si>
  <si>
    <r>
      <rPr>
        <b/>
        <sz val="12"/>
        <color theme="1"/>
        <rFont val="Arial Narrow"/>
        <family val="2"/>
      </rPr>
      <t>ESTE ITEM REQUIERE INSTALACION.</t>
    </r>
    <r>
      <rPr>
        <sz val="12"/>
        <color theme="1"/>
        <rFont val="Arial Narrow"/>
        <family val="2"/>
      </rPr>
      <t xml:space="preserve"> Tablero en acrilico fijado a muro, medidas: 80cm x 120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r>
  </si>
  <si>
    <r>
      <rPr>
        <b/>
        <sz val="12"/>
        <color theme="1"/>
        <rFont val="Arial Narrow"/>
        <family val="2"/>
      </rPr>
      <t>ESTE ITEM REQUIERE INSTALACION.</t>
    </r>
    <r>
      <rPr>
        <sz val="12"/>
        <color theme="1"/>
        <rFont val="Arial Narrow"/>
        <family val="2"/>
      </rPr>
      <t xml:space="preserve">Estantes metálicos fijados a muro o piso, h=2m. L=0,90m, a=0.30m, con 5 entrepaños y tapa superior, Anaqueles o bandejas en lámina de hierro calibre 1/32″ o chapa 22. Angulos ranurados de lámina de hierro espesor 1/16″  y  2.0mm., terminados con pintura electrostática. </t>
    </r>
  </si>
  <si>
    <r>
      <t xml:space="preserve">Cartelera en corcho Medidas: 80 cm largo x 60 cm alto </t>
    </r>
    <r>
      <rPr>
        <b/>
        <sz val="12"/>
        <color theme="1"/>
        <rFont val="Arial Narrow"/>
        <family val="2"/>
      </rPr>
      <t>(Este item requiere instalación)</t>
    </r>
    <r>
      <rPr>
        <sz val="12"/>
        <color theme="1"/>
        <rFont val="Arial Narrow"/>
        <family val="2"/>
      </rPr>
      <t xml:space="preserve">
Características: diseño tradicional, de alta calidad, resistente y duradera, con marco.
Material: Corcho
Color Café, plateado</t>
    </r>
  </si>
  <si>
    <r>
      <rPr>
        <b/>
        <sz val="12"/>
        <color theme="1"/>
        <rFont val="Arial Narrow"/>
        <family val="2"/>
      </rPr>
      <t>ESTE ITEM REQUIERE INSTALACION.</t>
    </r>
    <r>
      <rPr>
        <sz val="12"/>
        <color theme="1"/>
        <rFont val="Arial Narrow"/>
        <family val="2"/>
      </rPr>
      <t xml:space="preserve"> Cartelera Tablero de corcho 112x72cm espesor 3 mm , su cara interior
forrada con tela fieltro, color azul oscura y sujeta a la cara
posterior del tablero de corcho con pega en la cual la tela
cubrirá 10 cm desde el perímetro del tablero.
 EL tablero de MDF delgado 112x72cm espesor 3 mm se
colocara junta a la cara posterior del tablero de corcho.
 Los dos tableros se ubicarán en el lado posterior de la
estructura y será enmarcado con un ángulo de aluminio 10 x
10 mm y espesor 1 mm, a la cual se sujetaran ambos
elementos con remaches</t>
    </r>
  </si>
  <si>
    <r>
      <rPr>
        <b/>
        <sz val="12"/>
        <color theme="1"/>
        <rFont val="Arial Narrow"/>
        <family val="2"/>
      </rPr>
      <t>Punto Ecológico</t>
    </r>
    <r>
      <rPr>
        <sz val="12"/>
        <color theme="1"/>
        <rFont val="Arial Narrow"/>
        <family val="2"/>
      </rPr>
      <t xml:space="preserve">
Base	metálica con tablero tres puestos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35 litros 
Contenedores elaborados en plástico
DEBE PRESENTAR EL PICTOGRAMA O SIMBOLO QUE REPRESENTE LOS RESIDUOS A CONTENER SEGÚN RESOLUCION 2184 de 2019 PARA CADA
CANECA PERTENECIENTE A LOS PUNTOS ECOLOGICOS</t>
    </r>
  </si>
  <si>
    <r>
      <rPr>
        <b/>
        <sz val="12"/>
        <color theme="1"/>
        <rFont val="Arial Narrow"/>
        <family val="2"/>
      </rPr>
      <t>Punto Ecológico con techo 53 litros tres puestos</t>
    </r>
    <r>
      <rPr>
        <sz val="12"/>
        <color theme="1"/>
        <rFont val="Arial Narrow"/>
        <family val="2"/>
      </rPr>
      <t xml:space="preserve">
Base	metálica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53 litros 
Contenedores elaborados en plástico
DEBE PRESENTAR EL PICTOGRAMA O SIMBOLO QUE REPRESENTE LOS RESIDUOS A CONTENER SEGÚN RESOLUCION 2184 de 2019 PARA CADA
CANECA PERTENECIENTE A LOS PUNTOS ECOLOGICOS</t>
    </r>
  </si>
  <si>
    <t xml:space="preserve">VALOR OFERTA </t>
  </si>
  <si>
    <t>COSTO DEL BIEN, SEVICIO U OBRA (insumos, equipos, personal)</t>
  </si>
  <si>
    <t xml:space="preserve">IMPREVISTOS </t>
  </si>
  <si>
    <t xml:space="preserve">UTILIDAD </t>
  </si>
  <si>
    <t xml:space="preserve">VALOR COSTO UNITARIO IVA INCLUIDO </t>
  </si>
  <si>
    <t>Silla giratoria ergonómica con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t>
  </si>
  <si>
    <t xml:space="preserve">Silla giratoria ergonómica sin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 </t>
  </si>
  <si>
    <t xml:space="preserve">Silla gerencial, Ancho: 71 cm., Altura: 117 cm – 126 cm., Altura asiento: 43 cm – 52 cm., Profundidad asiento: 68 cm.,  asiento  en espuma de alta densidad forrado en paño color a seleccionar por la entidad, espaldar en malla elastica con carcaza en polipropileno y fibra de vidrio,  asiento, espaldar y apoya brazos de altura ajustables, espladar con inclinación ajustable,  Ajuste del respaldo lumbar y apoya cabeza en altura y posición, base en acero cromado de cinco aspas con rodachines .   </t>
  </si>
  <si>
    <t xml:space="preserve">Silla interlocutora fija con brazos, Tapizada en paño hilat- con carcazas en la espalda y asiento, base tubo metálica, Silla Interlocutora,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t>
  </si>
  <si>
    <t xml:space="preserve">Archivo de dos modulos rodantes manual y dos fijos laterales: Parales de 2.00 alto y entrepaños de 0.30 frente mts de fondo x 1,0 de frente, con dobles tope de espaldar y refuerzo, fabricados en lámina CR C16 y C20 respectivamente, con una resistencia de 80 kg peso repartido.
Acabos frontales en lámina CR cal 18 en pintura electrostática, color a elegir por la ESAP, puerta con cerradura.
Desplazamiento de módulos móviles manualmente, sobre bases y rieles fabricados en ángulo de 1 1/2" x 3/16 de pulgada, accionados mediante manija de empuje manual sobre las ruedas  de tracción macizas de hierro maquinado, que incluyen rodamientos sellados de 3,5" de diámetro. Tensores en platina de 3/4 * 1/8 de pulgada.
El archivo estará compuesto por dos unidades de consulta fijas y una doble rodante, con una puerta.
Las UDC de consulta fijas medirán en su interior 1.0 de frente x 0.30 de fondo x 2.0 m de alto y el panel frontal será de 0,35 de frente por 2,0 de alto y las dobles rodantes serán cada una de 1,0 de frente x 0,60 de fondo (2 de 0,30 m) y 2,0 de alto y el panel frontal será de 0,75 x 2,0 m, la puerta será de 0,75 de frente por 2,0 de alto con llave. Espacios para carpetas tamaño oficio y AZ- Oficio. 
</t>
  </si>
  <si>
    <t xml:space="preserve">Silla universitaria con brazo escualizable, Tapizada en paño hilat- con carcazas en la espalda y asiento, base tubo metálica, con carcazas en la espalda y asiento, base tubo metálica,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t>
  </si>
  <si>
    <t>Tablero fabricado en mdf de 9mm y laminado en formica blanca para escritura con marcador borrable, medidas 80*120 cms.
Estructura movil fabricada en tubo de 2" x 1" , ruedas con freno medida total de la estructura incluido el tablero 185 * 120 cms.
Acabados en pintura electrostatica negra o gris.</t>
  </si>
  <si>
    <r>
      <t>Puestos de trabajo en L autosoportados (</t>
    </r>
    <r>
      <rPr>
        <sz val="8"/>
        <rFont val="Arial"/>
        <family val="2"/>
      </rPr>
      <t>1.20 m. de lado x 0.60 m. ancho</t>
    </r>
    <r>
      <rPr>
        <sz val="8"/>
        <color theme="1"/>
        <rFont val="Arial"/>
        <family val="2"/>
      </rPr>
      <t>) con cajonera 2x1 con cerradura,  superficie en aglomerado cara superior en fórmica de alta calidad F8 o superior, superficie inferior en balance Backer para evitar pandeos y proteger de la humedad y canto en PVC, erstructura en lámina de acero CR con pintura electroestática,  pantalla en vidrio sandblasting (2) h= 0.40 m. y soportes en acero, faldero en lámica C.R. troquelado con pintura electtoestética. Bandeja portacables en lámica C.R. troquelada y pintura electroestática. Perforación rematada por un pasa cables de material plástico o similar que atraviese la superficie.</t>
    </r>
  </si>
  <si>
    <t xml:space="preserve">Estantes metálicos fijados a muro o piso, h=2m. L=0,90m, a=0.30m, con 5 entrepaños y tapa superior, Anaqueles o bandejas en lámina de hierro calibre 1/32″ o chapa 22. Angulos ranurados de lámina de hierro espesor 1/16″  y  2.0mm., terminados con pintura electrostática. </t>
  </si>
  <si>
    <t>Cartelera en corcho Medidas: 80 cm largo x 60 cm alto
Características: diseño tradicional, de alta calidad, resistente y duradera, con marco.
Material: Corcho Color Café, plateado</t>
  </si>
  <si>
    <t>CARRETA SUPER LIVIANA ( 16 Kilos) 2 MODOS DE USO (en dos ruedas o en 4 ruedas) Soporta CARGA (300LB ) , HECHA CON MATERIALES ALUMINIO CALIDAD INDUSTRIAL LIVIANOS Y RESISTENTES, DE MUY FACIL PLEGADO, DIMENSIONES: ( 55 CMS, X 53 CMS X 125 CMS), ERGONÓMICO - Reduce el riesgo de lesiones, fatiga y tensión muscular. FUERTE - Capacidad de 300 lb en la posición 4 ruedas. FÁCIL DE MOVER - Llantas Para Trabajo Pesado. FÁCIL DE USAR - conversión rápida con una sola mano, sin tornillos o herramientas. LIGERO - de aluminio de calidad comercial - Fácil de manejar, ideal tanto para la industria,hogar como la oficina.Cargador manual fabricado en aluminio</t>
  </si>
  <si>
    <t>Cartelera Tablero de corcho 112x72cm espesor 3 mm, su cara interior
forrada con tela fieltro, color azul oscura y sujeta a la cara
posterior del tablero de corcho con pega en la cual la tela
cubrirá 10 cm desde el perímetro del tablero.
 EL tablero de MDF delgado 112x72cm espesor 3 mm se
colocara junta a la cara posterior del tablero de corcho.
 Los dos tableros se ubicarán en el lado posterior de la
estructura y será enmarcado con un ángulo de aluminio 10 x
10 mm y espesor 1 mm, a la cual se sujetaran ambos
elementos con remaches</t>
  </si>
  <si>
    <r>
      <rPr>
        <b/>
        <sz val="8"/>
        <color theme="1"/>
        <rFont val="Arial"/>
        <family val="2"/>
      </rPr>
      <t>Punto Ecológico</t>
    </r>
    <r>
      <rPr>
        <sz val="8"/>
        <color theme="1"/>
        <rFont val="Arial"/>
        <family val="2"/>
      </rPr>
      <t xml:space="preserve">
Base	metálica con tablero tres puestos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35 litros 
Contenedores elaborados en plástico
DEBE PRESENTAR EL PICTOGRAMA O SIMBOLO QUE REPRESENTE LOS RESIDUOS A CONTENER SEGÚN RESOLUCION 2184 de 2019 PARA CADA
CANECA PERTENECIENTE A LOS PUNTOS ECOLOGICOS</t>
    </r>
  </si>
  <si>
    <r>
      <rPr>
        <b/>
        <sz val="8"/>
        <color theme="1"/>
        <rFont val="Arial"/>
        <family val="2"/>
      </rPr>
      <t>Punto Ecológico con techo 53 litros tres puestos</t>
    </r>
    <r>
      <rPr>
        <sz val="8"/>
        <color theme="1"/>
        <rFont val="Arial"/>
        <family val="2"/>
      </rPr>
      <t xml:space="preserve">
Base	metálica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53 litros 
Contenedores elaborados en plástico
DEBE PRESENTAR EL PICTOGRAMA O SIMBOLO QUE REPRESENTE LOS RESIDUOS A CONTENER SEGÚN RESOLUCION 2184 de 2019 PARA CADA
CANECA PERTENECIENTE A LOS PUNTOS ECOLOGICOS</t>
    </r>
  </si>
  <si>
    <t>VALOR UNITARIO INCLUIDO IVA</t>
  </si>
  <si>
    <t>VALOR TOTAL INCLUIDO IVA</t>
  </si>
  <si>
    <t>VALOR UNITARIO CON IVA</t>
  </si>
  <si>
    <t>TOTAL CONTRATO</t>
  </si>
  <si>
    <t>SALDO</t>
  </si>
  <si>
    <t>MONTO AGOTABLE</t>
  </si>
  <si>
    <t>TOTAL EJECUTADO (%)</t>
  </si>
  <si>
    <t>MONTO TOTAL CON MODIFICACIONES</t>
  </si>
  <si>
    <t>ok</t>
  </si>
  <si>
    <t>OK</t>
  </si>
  <si>
    <t xml:space="preserve">EJECUCION TOTAL GLOBAL </t>
  </si>
  <si>
    <t xml:space="preserve">CANTIDAD TOTAL EJECUTADA </t>
  </si>
  <si>
    <t xml:space="preserve">MAYORES / MENORES CANTIDADES </t>
  </si>
  <si>
    <t>PORENTAJE TOTAL EJECUTADO</t>
  </si>
  <si>
    <r>
      <rPr>
        <b/>
        <sz val="11"/>
        <color rgb="FF000000"/>
        <rFont val="Arial Narrow"/>
        <family val="2"/>
      </rPr>
      <t>ESTE ITEM REQUIERE INSTALACION.</t>
    </r>
    <r>
      <rPr>
        <sz val="11"/>
        <color rgb="FF000000"/>
        <rFont val="Arial Narrow"/>
        <family val="2"/>
      </rPr>
      <t xml:space="preserve"> Puestos de trabajo autosoportados (1.20 m. de lado x 0.60 m. ancho)  con cajonera 2x1 con cerradura,  superficie en aglomerado cara superior en fórmica de alta calidad F8 o superior, superficie inferior en balance Backer para evitar pandeos y proteger de la humedad y canto en PVC, erstructura en lámina de acero CR con pintura electroestática,  pantalla en vidrio sandblasting (2) h= 0.40 m. y soportes en acero, faldero en lámica C.R. troquelado con pintura electtoestética. Bandeja portacables en lámica C.R. troquelada y pintura electroestática. Perforación rematada por un pasa cables de material plástico o similar que atraviese la superficie.</t>
    </r>
  </si>
  <si>
    <r>
      <rPr>
        <b/>
        <sz val="12"/>
        <color rgb="FF000000"/>
        <rFont val="Arial Narrow"/>
        <family val="2"/>
      </rPr>
      <t>ESTE ITEM REQUIERE INSTALACION.</t>
    </r>
    <r>
      <rPr>
        <sz val="12"/>
        <color rgb="FF000000"/>
        <rFont val="Arial Narrow"/>
        <family val="2"/>
      </rPr>
      <t xml:space="preserve"> Puestos de trabajo autosoportados (1.20 m. de lado x 0.60 m. ancho)  con cajonera 2x1 con cerradura,  superficie en aglomerado cara superior en fórmica de alta calidad F8 o superior, superficie inferior en balance Backer para evitar pandeos y proteger de la humedad y canto en PVC, erstructura en lámina de acero CR con pintura electroestática,  pantalla en vidrio sandblasting (2) h= 0.40 m. y soportes en acero, faldero en lámica C.R. troquelado con pintura electtoestética. Bandeja portacables en lámica C.R. troquelada y pintura electroestática. Perforación rematada por un pasa cables de material plástico o similar que atraviese la superficie.</t>
    </r>
  </si>
  <si>
    <t xml:space="preserve">no se facturaron en la segunda entrega </t>
  </si>
  <si>
    <t>PUTUMAYO</t>
  </si>
  <si>
    <t>ITSMINA</t>
  </si>
  <si>
    <t>YOPAL</t>
  </si>
  <si>
    <t>RIOSUCIO</t>
  </si>
  <si>
    <t xml:space="preserve">MADRID </t>
  </si>
  <si>
    <t xml:space="preserve">EL COLEGIO </t>
  </si>
  <si>
    <t>FUNZA</t>
  </si>
  <si>
    <t>SAN JUAN DE RIO SECO</t>
  </si>
  <si>
    <t>IQUIRA</t>
  </si>
  <si>
    <t xml:space="preserve">IPIALES </t>
  </si>
  <si>
    <t>OSPINA</t>
  </si>
  <si>
    <t>TUMACO</t>
  </si>
  <si>
    <t>CONVENCION</t>
  </si>
  <si>
    <t>SARAVENA</t>
  </si>
  <si>
    <t>LIBANO</t>
  </si>
  <si>
    <t>CHAPARRAL</t>
  </si>
  <si>
    <t xml:space="preserve">Sillon Escritorio PC, espaldar  Bajo Negro con apoya brazos 
medidas
- Largo: 50 centímetros
- Ancho: 54 centímetros
- Alto: 83 a 95 centímetros
material tapiz: Cuero sintetico </t>
  </si>
  <si>
    <t xml:space="preserve">Silla de Escritorio, espaldar alto color negro con apoya brazos 
medidas:
- Ancho: 62 centímetros
- Largo: 63 centímetros
- Alto: 116 centímetros
material tapiz: cuero sintetico </t>
  </si>
  <si>
    <t>Escritorio para estudiante rectangular de dos puestos (1.40 m de largo x 0.50 ancho), superficie en aglomerado de 25mm,  cara superior en fórmica de alta presión F8 o superior, superficie inferior en balance Backer para evitar pandeos y proteger de la humedad y canto en PVC 2mm termo- fundido, perforación rematada por un pasa cables de material plástico o similar que atraviese la superficie.
Estructura compuesta por dos soportes en "H" fabricados en tubo redondo calibre 18 de 2" y 3/4"terminados en pintura electroestática, 4 tapones en polipropileno y 4 niveladores con recubrimiento plastico para ajuste de altura.
Faldero en aglomerado de 15 mm, cara exterior en fórmica de alta presión F8 o superior, superficie interior en balance Backer para evitar pandeos y proteger de la humedad y canto en PVC 2mm termofundido, fijado a supercie y soportes.
Color Formica MW HARD ROCK MAPLE MW76
Color Canto Gris
Color pintura Gris Gofrado EP10211</t>
  </si>
  <si>
    <t xml:space="preserve">CASANARE </t>
  </si>
  <si>
    <t>SILVIA</t>
  </si>
  <si>
    <t>LA PRIMAVER (VICHADA)</t>
  </si>
  <si>
    <t xml:space="preserve">INIRIDA </t>
  </si>
  <si>
    <t xml:space="preserve">SAN MARTIN DE LOS LLANOS </t>
  </si>
  <si>
    <t xml:space="preserve">PUERRES </t>
  </si>
  <si>
    <t>TIBÚ</t>
  </si>
  <si>
    <t xml:space="preserve">FLORIDA </t>
  </si>
  <si>
    <t xml:space="preserve">TOTAL ITEMS NUEVOS </t>
  </si>
  <si>
    <t>MONTO TOTAL CON ADICION</t>
  </si>
  <si>
    <t>TOTAL EJECUTADO AH</t>
  </si>
  <si>
    <t>TOTAL EJECUTADO CONTRATO GLOBAL</t>
  </si>
  <si>
    <t>EJECUCION</t>
  </si>
  <si>
    <t xml:space="preserve">ok </t>
  </si>
  <si>
    <t xml:space="preserve">WALTER DAVID ISAZA AVILES </t>
  </si>
  <si>
    <t>supervisor contrato 1342 de 2023</t>
  </si>
  <si>
    <t>IVA</t>
  </si>
  <si>
    <t xml:space="preserve">% EJECUCION GLOBAL </t>
  </si>
  <si>
    <t xml:space="preserve">SALDO </t>
  </si>
  <si>
    <t xml:space="preserve">VALOR UNITARIO ANTES DE IVA </t>
  </si>
  <si>
    <t xml:space="preserve">VALOR TOTAL ANTES DE IVA </t>
  </si>
  <si>
    <t>TOTAL EJECUTADO</t>
  </si>
  <si>
    <t xml:space="preserve">TOTAL CON ADICION </t>
  </si>
  <si>
    <t>TOTAL GLOBAL EJECUTADO (%)</t>
  </si>
  <si>
    <t>EJECUCION PRESUPUESTAL 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</si>
</sst>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quot;$&quot;\ * #,##0.00_-;\-&quot;$&quot;\ * #,##0.00_-;_-&quot;$&quot;\ * &quot;-&quot;??_-;_-@_-"/>
    <numFmt numFmtId="43" formatCode="_-* #,##0.00_-;\-* #,##0.00_-;_-* &quot;-&quot;??_-;_-@_-"/>
    <numFmt numFmtId="164" formatCode="_-&quot;$&quot;* #,##0_-;\-&quot;$&quot;* #,##0_-;_-&quot;$&quot;* &quot;-&quot;_-;_-@_-"/>
    <numFmt numFmtId="165" formatCode="#,##0\ _€"/>
    <numFmt numFmtId="166" formatCode="_(&quot;$&quot;\ * #,##0.00_);_(&quot;$&quot;\ * \(#,##0.00\);_(&quot;$&quot;\ * &quot;-&quot;??_);_(@_)"/>
    <numFmt numFmtId="167" formatCode="_(&quot;$&quot;\ * #,##0_);_(&quot;$&quot;\ * \(#,##0\);_(&quot;$&quot;\ * &quot;-&quot;??_);_(@_)"/>
    <numFmt numFmtId="168" formatCode="&quot;$&quot;\ #,##0"/>
    <numFmt numFmtId="169" formatCode="0_ ;[Red]\-0\ "/>
    <numFmt numFmtId="170" formatCode="&quot;$&quot;#,##0"/>
    <numFmt numFmtId="171" formatCode="#,##0_ ;[Red]\-#,##0\ "/>
    <numFmt numFmtId="172" formatCode="&quot;$&quot;\ #,##0.00"/>
    <numFmt numFmtId="173" formatCode="&quot;$&quot;#,##0.00"/>
  </numFmts>
  <fonts count="65" x14ac:knownFonts="1">
    <font>
      <sz val="11"/>
      <color theme="1"/>
      <name val="Calibri"/>
      <family val="2"/>
      <scheme val="minor"/>
    </font>
    <font>
      <sz val="12"/>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Arial"/>
      <family val="2"/>
    </font>
    <font>
      <b/>
      <sz val="16"/>
      <name val="Calibri"/>
      <family val="2"/>
      <scheme val="minor"/>
    </font>
    <font>
      <b/>
      <sz val="16"/>
      <name val="Arial"/>
      <family val="2"/>
    </font>
    <font>
      <b/>
      <sz val="16"/>
      <color theme="1"/>
      <name val="Calibri"/>
      <family val="2"/>
      <scheme val="minor"/>
    </font>
    <font>
      <b/>
      <sz val="8"/>
      <color theme="1"/>
      <name val="Calibri"/>
      <family val="2"/>
      <scheme val="minor"/>
    </font>
    <font>
      <sz val="11"/>
      <color theme="1"/>
      <name val="Arial"/>
      <family val="2"/>
    </font>
    <font>
      <b/>
      <sz val="11"/>
      <name val="Calibri"/>
      <family val="2"/>
      <scheme val="minor"/>
    </font>
    <font>
      <b/>
      <sz val="12"/>
      <name val="Calibri"/>
      <family val="2"/>
      <scheme val="minor"/>
    </font>
    <font>
      <b/>
      <sz val="12"/>
      <color theme="0"/>
      <name val="Calibri"/>
      <family val="2"/>
      <scheme val="minor"/>
    </font>
    <font>
      <sz val="16"/>
      <color theme="1"/>
      <name val="Calibri"/>
      <family val="2"/>
      <scheme val="minor"/>
    </font>
    <font>
      <sz val="11"/>
      <color theme="1"/>
      <name val="Arial Narrow"/>
      <family val="2"/>
    </font>
    <font>
      <sz val="11"/>
      <name val="Arial Narrow"/>
      <family val="2"/>
    </font>
    <font>
      <b/>
      <sz val="11"/>
      <color theme="1"/>
      <name val="Arial Narrow"/>
      <family val="2"/>
    </font>
    <font>
      <sz val="11"/>
      <color rgb="FF000000"/>
      <name val="Arial Narrow"/>
      <family val="2"/>
    </font>
    <font>
      <b/>
      <sz val="11"/>
      <color rgb="FF000000"/>
      <name val="Arial Narrow"/>
      <family val="2"/>
    </font>
    <font>
      <sz val="11"/>
      <color rgb="FFFF0000"/>
      <name val="Calibri"/>
      <family val="2"/>
      <scheme val="minor"/>
    </font>
    <font>
      <b/>
      <sz val="12"/>
      <color theme="1"/>
      <name val="Calibri"/>
      <family val="2"/>
      <scheme val="minor"/>
    </font>
    <font>
      <b/>
      <sz val="16"/>
      <color rgb="FFFF0000"/>
      <name val="Calibri"/>
      <family val="2"/>
      <scheme val="minor"/>
    </font>
    <font>
      <sz val="16"/>
      <name val="Calibri"/>
      <family val="2"/>
      <scheme val="minor"/>
    </font>
    <font>
      <sz val="16"/>
      <color rgb="FFFF0000"/>
      <name val="Calibri"/>
      <family val="2"/>
      <scheme val="minor"/>
    </font>
    <font>
      <sz val="8"/>
      <name val="Arial"/>
      <family val="2"/>
    </font>
    <font>
      <b/>
      <sz val="18"/>
      <color theme="1"/>
      <name val="Calibri"/>
      <family val="2"/>
      <scheme val="minor"/>
    </font>
    <font>
      <sz val="10"/>
      <color theme="1"/>
      <name val="Arial"/>
      <family val="2"/>
    </font>
    <font>
      <sz val="8"/>
      <color theme="1"/>
      <name val="Arial"/>
      <family val="2"/>
    </font>
    <font>
      <b/>
      <sz val="14"/>
      <color theme="1"/>
      <name val="Calibri"/>
      <family val="2"/>
      <scheme val="minor"/>
    </font>
    <font>
      <sz val="10"/>
      <color rgb="FF000000"/>
      <name val="Tahoma"/>
      <family val="2"/>
    </font>
    <font>
      <sz val="10"/>
      <color rgb="FF000000"/>
      <name val="Times New Roman"/>
      <family val="1"/>
    </font>
    <font>
      <sz val="14"/>
      <color theme="1"/>
      <name val="Calibri"/>
      <family val="2"/>
      <scheme val="minor"/>
    </font>
    <font>
      <b/>
      <sz val="8"/>
      <name val="Arial"/>
      <family val="2"/>
    </font>
    <font>
      <b/>
      <sz val="9"/>
      <name val="Arial"/>
      <family val="2"/>
    </font>
    <font>
      <sz val="8"/>
      <color rgb="FF000000"/>
      <name val="Microsoft Sans Serif"/>
      <family val="2"/>
    </font>
    <font>
      <sz val="8"/>
      <name val="Microsoft Sans Serif"/>
      <family val="2"/>
    </font>
    <font>
      <sz val="8"/>
      <color rgb="FF000000"/>
      <name val="Times New Roman"/>
      <family val="1"/>
    </font>
    <font>
      <b/>
      <sz val="10"/>
      <color rgb="FF000000"/>
      <name val="Times New Roman"/>
      <family val="1"/>
    </font>
    <font>
      <b/>
      <sz val="14"/>
      <name val="Calibri"/>
      <family val="2"/>
      <scheme val="minor"/>
    </font>
    <font>
      <b/>
      <sz val="14"/>
      <name val="Arial"/>
      <family val="2"/>
    </font>
    <font>
      <b/>
      <sz val="14"/>
      <color theme="0"/>
      <name val="Calibri"/>
      <family val="2"/>
      <scheme val="minor"/>
    </font>
    <font>
      <sz val="14"/>
      <name val="Arial"/>
      <family val="2"/>
    </font>
    <font>
      <sz val="14"/>
      <color rgb="FF000000"/>
      <name val="Times New Roman"/>
      <family val="1"/>
    </font>
    <font>
      <b/>
      <sz val="12"/>
      <name val="Arial"/>
      <family val="2"/>
    </font>
    <font>
      <sz val="12"/>
      <color theme="1"/>
      <name val="Arial Narrow"/>
      <family val="2"/>
    </font>
    <font>
      <b/>
      <sz val="12"/>
      <color theme="1"/>
      <name val="Arial Narrow"/>
      <family val="2"/>
    </font>
    <font>
      <sz val="12"/>
      <color rgb="FF000000"/>
      <name val="Arial Narrow"/>
      <family val="2"/>
    </font>
    <font>
      <b/>
      <sz val="12"/>
      <color rgb="FF000000"/>
      <name val="Arial Narrow"/>
      <family val="2"/>
    </font>
    <font>
      <sz val="12"/>
      <color theme="1"/>
      <name val="Arial"/>
      <family val="2"/>
    </font>
    <font>
      <b/>
      <sz val="10"/>
      <color theme="1"/>
      <name val="Arial"/>
      <family val="2"/>
    </font>
    <font>
      <b/>
      <sz val="9"/>
      <color theme="1"/>
      <name val="Arial"/>
      <family val="2"/>
    </font>
    <font>
      <b/>
      <sz val="10"/>
      <color theme="1"/>
      <name val="Verdana"/>
      <family val="2"/>
    </font>
    <font>
      <sz val="9"/>
      <color theme="1"/>
      <name val="Arial"/>
      <family val="2"/>
    </font>
    <font>
      <sz val="10"/>
      <color theme="1"/>
      <name val="Verdana"/>
      <family val="2"/>
    </font>
    <font>
      <b/>
      <sz val="8"/>
      <color theme="1"/>
      <name val="Arial"/>
      <family val="2"/>
    </font>
    <font>
      <b/>
      <sz val="12"/>
      <color theme="1"/>
      <name val="Arial"/>
      <family val="2"/>
    </font>
    <font>
      <sz val="14"/>
      <color rgb="FFFF0000"/>
      <name val="Calibri"/>
      <family val="2"/>
      <scheme val="minor"/>
    </font>
    <font>
      <sz val="11"/>
      <name val="Calibri"/>
      <family val="2"/>
      <scheme val="minor"/>
    </font>
    <font>
      <b/>
      <sz val="10"/>
      <color theme="1"/>
      <name val="Calibri"/>
      <family val="2"/>
      <scheme val="minor"/>
    </font>
    <font>
      <b/>
      <sz val="12"/>
      <color rgb="FFFF0000"/>
      <name val="Calibri"/>
      <family val="2"/>
      <scheme val="minor"/>
    </font>
    <font>
      <b/>
      <sz val="11"/>
      <color rgb="FFFF0000"/>
      <name val="Calibri"/>
      <family val="2"/>
      <scheme val="minor"/>
    </font>
    <font>
      <sz val="9"/>
      <color indexed="81"/>
      <name val="Tahoma"/>
      <family val="2"/>
    </font>
    <font>
      <b/>
      <sz val="9"/>
      <color indexed="81"/>
      <name val="Tahoma"/>
      <family val="2"/>
    </font>
    <font>
      <b/>
      <sz val="11"/>
      <color theme="1"/>
      <name val="Arial"/>
      <family val="2"/>
    </font>
  </fonts>
  <fills count="28">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3" tint="0.79998168889431442"/>
        <bgColor indexed="64"/>
      </patternFill>
    </fill>
    <fill>
      <patternFill patternType="solid">
        <fgColor rgb="FFC00000"/>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4"/>
        <bgColor indexed="64"/>
      </patternFill>
    </fill>
    <fill>
      <patternFill patternType="solid">
        <fgColor rgb="FFFF0000"/>
        <bgColor indexed="64"/>
      </patternFill>
    </fill>
    <fill>
      <patternFill patternType="solid">
        <fgColor rgb="FF92D050"/>
        <bgColor indexed="64"/>
      </patternFill>
    </fill>
    <fill>
      <patternFill patternType="solid">
        <fgColor theme="9" tint="-0.499984740745262"/>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rgb="FF00B0F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5"/>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DBE6F0"/>
      </patternFill>
    </fill>
    <fill>
      <patternFill patternType="solid">
        <fgColor rgb="FFDBE4F0"/>
      </patternFill>
    </fill>
    <fill>
      <patternFill patternType="solid">
        <fgColor rgb="FFDBE5F1"/>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indexed="64"/>
      </left>
      <right/>
      <top/>
      <bottom/>
      <diagonal/>
    </border>
    <border>
      <left style="thin">
        <color indexed="64"/>
      </left>
      <right style="thin">
        <color indexed="64"/>
      </right>
      <top/>
      <bottom style="thin">
        <color indexed="64"/>
      </bottom>
      <diagonal/>
    </border>
  </borders>
  <cellStyleXfs count="11">
    <xf numFmtId="0" fontId="0" fillId="0" borderId="0"/>
    <xf numFmtId="0" fontId="5" fillId="0" borderId="0"/>
    <xf numFmtId="166" fontId="2" fillId="0" borderId="0" applyFont="0" applyFill="0" applyBorder="0" applyAlignment="0" applyProtection="0"/>
    <xf numFmtId="44" fontId="27"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0" fontId="31" fillId="0" borderId="0"/>
    <xf numFmtId="0" fontId="27" fillId="0" borderId="0"/>
    <xf numFmtId="0" fontId="52" fillId="26" borderId="0" applyNumberFormat="0" applyBorder="0" applyProtection="0">
      <alignment horizontal="center" vertical="center"/>
    </xf>
    <xf numFmtId="49" fontId="54" fillId="0" borderId="0" applyFill="0" applyBorder="0" applyProtection="0">
      <alignment horizontal="left" vertical="center"/>
    </xf>
    <xf numFmtId="9" fontId="2" fillId="0" borderId="0" applyFont="0" applyFill="0" applyBorder="0" applyAlignment="0" applyProtection="0"/>
  </cellStyleXfs>
  <cellXfs count="477">
    <xf numFmtId="0" fontId="0" fillId="0" borderId="0" xfId="0"/>
    <xf numFmtId="0" fontId="0" fillId="0" borderId="0" xfId="0" applyAlignment="1">
      <alignment horizontal="center"/>
    </xf>
    <xf numFmtId="0" fontId="9" fillId="0" borderId="1" xfId="0" applyFont="1" applyBorder="1" applyAlignment="1">
      <alignment horizontal="center" vertical="center"/>
    </xf>
    <xf numFmtId="0" fontId="0" fillId="0" borderId="1" xfId="0" applyBorder="1"/>
    <xf numFmtId="0" fontId="3" fillId="9"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11" fillId="13" borderId="1" xfId="0" applyFont="1" applyFill="1" applyBorder="1" applyAlignment="1">
      <alignment horizontal="center" vertical="center"/>
    </xf>
    <xf numFmtId="0" fontId="12" fillId="5" borderId="1" xfId="0" applyFont="1" applyFill="1" applyBorder="1" applyAlignment="1">
      <alignment horizontal="center" vertical="center" textRotation="90"/>
    </xf>
    <xf numFmtId="0" fontId="13" fillId="9" borderId="1" xfId="0" applyFont="1" applyFill="1" applyBorder="1" applyAlignment="1">
      <alignment horizontal="center" vertical="center" textRotation="90"/>
    </xf>
    <xf numFmtId="0" fontId="13" fillId="9" borderId="1" xfId="0" applyFont="1" applyFill="1" applyBorder="1" applyAlignment="1">
      <alignment vertical="center" textRotation="90"/>
    </xf>
    <xf numFmtId="0" fontId="12" fillId="14" borderId="1" xfId="0" applyFont="1" applyFill="1" applyBorder="1" applyAlignment="1">
      <alignment horizontal="center" vertical="center" textRotation="90"/>
    </xf>
    <xf numFmtId="0" fontId="0" fillId="0" borderId="1" xfId="0" applyBorder="1" applyAlignment="1">
      <alignment horizontal="center" vertical="center"/>
    </xf>
    <xf numFmtId="0" fontId="4" fillId="0" borderId="1" xfId="0" applyFont="1" applyBorder="1" applyAlignment="1">
      <alignment horizontal="center" vertical="center"/>
    </xf>
    <xf numFmtId="165" fontId="0" fillId="4" borderId="1" xfId="0" applyNumberFormat="1" applyFill="1" applyBorder="1" applyAlignment="1">
      <alignment horizontal="center" vertical="center"/>
    </xf>
    <xf numFmtId="165" fontId="0" fillId="0" borderId="1" xfId="0" applyNumberFormat="1" applyBorder="1" applyAlignment="1">
      <alignment horizontal="center" vertical="center"/>
    </xf>
    <xf numFmtId="0" fontId="0" fillId="4" borderId="1" xfId="0" applyFill="1" applyBorder="1" applyAlignment="1">
      <alignment horizontal="center" vertical="center"/>
    </xf>
    <xf numFmtId="0" fontId="0" fillId="4" borderId="1" xfId="0" applyFill="1" applyBorder="1"/>
    <xf numFmtId="0" fontId="0" fillId="0" borderId="1" xfId="0" applyBorder="1" applyAlignment="1">
      <alignment horizontal="center" vertical="center" wrapText="1"/>
    </xf>
    <xf numFmtId="167" fontId="0" fillId="4" borderId="1" xfId="2" applyNumberFormat="1" applyFont="1" applyFill="1" applyBorder="1" applyAlignment="1">
      <alignment horizontal="center" vertical="center"/>
    </xf>
    <xf numFmtId="0" fontId="0" fillId="4" borderId="1" xfId="0" applyFill="1" applyBorder="1" applyAlignment="1">
      <alignment horizontal="center" vertical="center" wrapText="1"/>
    </xf>
    <xf numFmtId="0" fontId="0" fillId="0" borderId="1" xfId="0" applyBorder="1" applyAlignment="1">
      <alignment horizontal="center"/>
    </xf>
    <xf numFmtId="0" fontId="10" fillId="0" borderId="0" xfId="0" applyFont="1"/>
    <xf numFmtId="0" fontId="0" fillId="4" borderId="0" xfId="0" applyFill="1"/>
    <xf numFmtId="0" fontId="8" fillId="0" borderId="3" xfId="0" applyFont="1" applyBorder="1" applyAlignment="1">
      <alignment horizontal="center"/>
    </xf>
    <xf numFmtId="0" fontId="8" fillId="0" borderId="1" xfId="0" applyFont="1" applyBorder="1" applyAlignment="1">
      <alignment horizontal="center"/>
    </xf>
    <xf numFmtId="0" fontId="11" fillId="5" borderId="1" xfId="0" applyFont="1" applyFill="1" applyBorder="1" applyAlignment="1">
      <alignment vertical="center"/>
    </xf>
    <xf numFmtId="0" fontId="3" fillId="9" borderId="1" xfId="0" applyFont="1" applyFill="1" applyBorder="1" applyAlignment="1">
      <alignment vertical="center"/>
    </xf>
    <xf numFmtId="0" fontId="13" fillId="6" borderId="1" xfId="0" applyFont="1" applyFill="1" applyBorder="1" applyAlignment="1">
      <alignment vertical="center" textRotation="90"/>
    </xf>
    <xf numFmtId="0" fontId="12" fillId="2" borderId="1" xfId="0" applyFont="1" applyFill="1" applyBorder="1" applyAlignment="1">
      <alignment vertical="center" textRotation="90"/>
    </xf>
    <xf numFmtId="0" fontId="12" fillId="7" borderId="1" xfId="0" applyFont="1" applyFill="1" applyBorder="1" applyAlignment="1">
      <alignment horizontal="center" vertical="center" textRotation="90"/>
    </xf>
    <xf numFmtId="0" fontId="12" fillId="8" borderId="1" xfId="0" applyFont="1" applyFill="1" applyBorder="1" applyAlignment="1">
      <alignment horizontal="center" vertical="center" textRotation="90" wrapText="1"/>
    </xf>
    <xf numFmtId="0" fontId="13" fillId="10" borderId="1" xfId="0" applyFont="1" applyFill="1" applyBorder="1" applyAlignment="1">
      <alignment horizontal="center" vertical="center" textRotation="90" wrapText="1"/>
    </xf>
    <xf numFmtId="0" fontId="13" fillId="10" borderId="1" xfId="0" applyFont="1" applyFill="1" applyBorder="1" applyAlignment="1">
      <alignment horizontal="center" vertical="center" textRotation="90"/>
    </xf>
    <xf numFmtId="0" fontId="12" fillId="11" borderId="1" xfId="0" applyFont="1" applyFill="1" applyBorder="1" applyAlignment="1">
      <alignment horizontal="center" vertical="center" textRotation="90" wrapText="1"/>
    </xf>
    <xf numFmtId="0" fontId="13" fillId="12" borderId="1" xfId="0" applyFont="1" applyFill="1" applyBorder="1" applyAlignment="1">
      <alignment horizontal="center" vertical="center" textRotation="90"/>
    </xf>
    <xf numFmtId="0" fontId="12" fillId="4" borderId="1" xfId="0" applyFont="1" applyFill="1" applyBorder="1" applyAlignment="1">
      <alignment horizontal="center" vertical="center" textRotation="90"/>
    </xf>
    <xf numFmtId="0" fontId="12" fillId="2" borderId="1" xfId="0" applyFont="1" applyFill="1" applyBorder="1" applyAlignment="1">
      <alignment horizontal="center" vertical="center" textRotation="90"/>
    </xf>
    <xf numFmtId="0" fontId="12" fillId="13" borderId="1" xfId="0" applyFont="1" applyFill="1" applyBorder="1" applyAlignment="1">
      <alignment horizontal="center" vertical="center" textRotation="90"/>
    </xf>
    <xf numFmtId="0" fontId="0" fillId="15" borderId="1" xfId="0" applyFill="1" applyBorder="1" applyAlignment="1">
      <alignment horizontal="center" vertical="center"/>
    </xf>
    <xf numFmtId="0" fontId="4" fillId="2" borderId="1" xfId="0" applyFont="1" applyFill="1" applyBorder="1" applyAlignment="1">
      <alignment horizontal="center" vertical="center"/>
    </xf>
    <xf numFmtId="0" fontId="14" fillId="0" borderId="1" xfId="0" applyFont="1" applyBorder="1" applyAlignment="1">
      <alignment horizontal="center"/>
    </xf>
    <xf numFmtId="0" fontId="9"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0" fillId="2" borderId="1" xfId="0" applyFill="1" applyBorder="1"/>
    <xf numFmtId="0" fontId="0" fillId="2" borderId="1" xfId="0" applyFill="1" applyBorder="1" applyAlignment="1">
      <alignment horizontal="center"/>
    </xf>
    <xf numFmtId="0" fontId="0" fillId="2" borderId="1" xfId="0" applyFill="1" applyBorder="1" applyAlignment="1">
      <alignment horizontal="center" vertical="center"/>
    </xf>
    <xf numFmtId="167" fontId="0" fillId="2" borderId="1" xfId="2" applyNumberFormat="1" applyFont="1" applyFill="1" applyBorder="1" applyAlignment="1">
      <alignment horizontal="center" vertical="center"/>
    </xf>
    <xf numFmtId="166" fontId="2" fillId="2" borderId="1" xfId="2" applyFont="1" applyFill="1" applyBorder="1" applyAlignment="1">
      <alignment horizontal="center" vertical="center"/>
    </xf>
    <xf numFmtId="0" fontId="11" fillId="5" borderId="1" xfId="0" applyFont="1" applyFill="1" applyBorder="1" applyAlignment="1">
      <alignment horizontal="center" vertical="center"/>
    </xf>
    <xf numFmtId="0" fontId="0" fillId="0" borderId="1" xfId="0" applyBorder="1" applyAlignment="1">
      <alignment wrapText="1"/>
    </xf>
    <xf numFmtId="0" fontId="8" fillId="4" borderId="1" xfId="0" applyFont="1" applyFill="1" applyBorder="1" applyAlignment="1">
      <alignment horizontal="center"/>
    </xf>
    <xf numFmtId="0" fontId="9" fillId="0" borderId="4" xfId="0" applyFont="1" applyBorder="1" applyAlignment="1">
      <alignment horizontal="center" vertical="center"/>
    </xf>
    <xf numFmtId="0" fontId="15" fillId="0" borderId="1" xfId="0" applyFont="1" applyBorder="1" applyAlignment="1">
      <alignment horizontal="left" vertical="top" wrapText="1"/>
    </xf>
    <xf numFmtId="0" fontId="15" fillId="0" borderId="1" xfId="0" applyFont="1" applyBorder="1" applyAlignment="1">
      <alignment vertical="center" wrapText="1"/>
    </xf>
    <xf numFmtId="0" fontId="15" fillId="0" borderId="1" xfId="0" applyFont="1" applyBorder="1" applyAlignment="1">
      <alignment horizontal="left" vertical="center" wrapText="1"/>
    </xf>
    <xf numFmtId="0" fontId="15" fillId="0" borderId="1" xfId="0" applyFont="1" applyBorder="1" applyAlignment="1">
      <alignment wrapText="1"/>
    </xf>
    <xf numFmtId="0" fontId="15" fillId="0" borderId="1" xfId="0" applyFont="1" applyBorder="1" applyAlignment="1">
      <alignment horizontal="center" vertical="top" wrapText="1"/>
    </xf>
    <xf numFmtId="0" fontId="18" fillId="4" borderId="1" xfId="0" applyFont="1" applyFill="1" applyBorder="1" applyAlignment="1">
      <alignment horizontal="left" vertical="top" wrapText="1"/>
    </xf>
    <xf numFmtId="0" fontId="0" fillId="16" borderId="1" xfId="0" applyFill="1" applyBorder="1" applyAlignment="1">
      <alignment horizontal="center" vertical="center"/>
    </xf>
    <xf numFmtId="0" fontId="0" fillId="16" borderId="1" xfId="0" applyFill="1" applyBorder="1" applyAlignment="1">
      <alignment horizontal="center" vertical="center" wrapText="1"/>
    </xf>
    <xf numFmtId="0" fontId="14" fillId="16" borderId="1" xfId="0" applyFont="1" applyFill="1" applyBorder="1" applyAlignment="1">
      <alignment horizontal="center" vertical="center"/>
    </xf>
    <xf numFmtId="165" fontId="0" fillId="2" borderId="1" xfId="0" applyNumberFormat="1" applyFill="1" applyBorder="1" applyAlignment="1">
      <alignment horizontal="center" vertical="center"/>
    </xf>
    <xf numFmtId="0" fontId="14" fillId="2" borderId="1" xfId="0" applyFont="1" applyFill="1" applyBorder="1" applyAlignment="1">
      <alignment horizontal="center"/>
    </xf>
    <xf numFmtId="0" fontId="8" fillId="2" borderId="1" xfId="0" applyFont="1" applyFill="1" applyBorder="1" applyAlignment="1">
      <alignment horizontal="center" vertical="center"/>
    </xf>
    <xf numFmtId="0" fontId="8" fillId="2" borderId="1" xfId="0" applyFont="1" applyFill="1" applyBorder="1" applyAlignment="1">
      <alignment horizontal="center"/>
    </xf>
    <xf numFmtId="0" fontId="14" fillId="2" borderId="1" xfId="0" applyFont="1" applyFill="1" applyBorder="1" applyAlignment="1">
      <alignment horizontal="center" vertical="center"/>
    </xf>
    <xf numFmtId="0" fontId="14" fillId="0" borderId="1" xfId="0" applyFont="1" applyBorder="1" applyAlignment="1">
      <alignment horizontal="center" vertical="center"/>
    </xf>
    <xf numFmtId="0" fontId="12" fillId="7" borderId="1" xfId="0" applyFont="1" applyFill="1" applyBorder="1" applyAlignment="1">
      <alignment horizontal="center" vertical="center"/>
    </xf>
    <xf numFmtId="0" fontId="21" fillId="7" borderId="1" xfId="0" applyFont="1" applyFill="1" applyBorder="1" applyAlignment="1">
      <alignment horizontal="center" vertical="center"/>
    </xf>
    <xf numFmtId="0" fontId="21" fillId="7" borderId="1" xfId="0" applyFont="1" applyFill="1" applyBorder="1" applyAlignment="1">
      <alignment horizontal="center" vertical="center" wrapText="1"/>
    </xf>
    <xf numFmtId="0" fontId="20" fillId="0" borderId="1" xfId="0" applyFont="1" applyBorder="1"/>
    <xf numFmtId="0" fontId="22" fillId="0" borderId="1" xfId="0" applyFont="1" applyBorder="1" applyAlignment="1">
      <alignment horizontal="center"/>
    </xf>
    <xf numFmtId="0" fontId="24" fillId="0" borderId="1" xfId="0" applyFont="1" applyBorder="1" applyAlignment="1">
      <alignment horizontal="center"/>
    </xf>
    <xf numFmtId="0" fontId="14" fillId="4" borderId="1" xfId="0" applyFont="1" applyFill="1" applyBorder="1" applyAlignment="1">
      <alignment horizontal="center" vertical="center"/>
    </xf>
    <xf numFmtId="0" fontId="14" fillId="0" borderId="1" xfId="0" applyFont="1" applyBorder="1" applyAlignment="1">
      <alignment horizontal="center" vertical="center" wrapText="1"/>
    </xf>
    <xf numFmtId="0" fontId="8" fillId="0" borderId="1" xfId="0" applyFont="1" applyBorder="1" applyAlignment="1">
      <alignment horizontal="center" vertical="center"/>
    </xf>
    <xf numFmtId="0" fontId="0" fillId="2" borderId="1" xfId="0" applyFill="1" applyBorder="1" applyAlignment="1">
      <alignment horizontal="center" vertical="center" wrapText="1"/>
    </xf>
    <xf numFmtId="0" fontId="13" fillId="10" borderId="5" xfId="0" applyFont="1" applyFill="1" applyBorder="1" applyAlignment="1">
      <alignment horizontal="center" vertical="center" textRotation="90"/>
    </xf>
    <xf numFmtId="0" fontId="14" fillId="17" borderId="1" xfId="0" applyFont="1" applyFill="1" applyBorder="1" applyAlignment="1">
      <alignment horizontal="center" vertical="center"/>
    </xf>
    <xf numFmtId="0" fontId="14" fillId="17" borderId="1" xfId="0" applyFont="1" applyFill="1" applyBorder="1" applyAlignment="1">
      <alignment horizontal="center"/>
    </xf>
    <xf numFmtId="0" fontId="23" fillId="17" borderId="1" xfId="0" applyFont="1" applyFill="1" applyBorder="1" applyAlignment="1">
      <alignment horizontal="center"/>
    </xf>
    <xf numFmtId="0" fontId="21" fillId="17" borderId="1" xfId="0" applyFont="1" applyFill="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25" fillId="0" borderId="1" xfId="0" applyFont="1" applyBorder="1"/>
    <xf numFmtId="0" fontId="9" fillId="18" borderId="1" xfId="0" applyFont="1" applyFill="1" applyBorder="1" applyAlignment="1">
      <alignment horizontal="center" vertical="center"/>
    </xf>
    <xf numFmtId="0" fontId="0" fillId="0" borderId="1" xfId="0" applyBorder="1" applyAlignment="1">
      <alignment vertical="center" wrapText="1"/>
    </xf>
    <xf numFmtId="0" fontId="9" fillId="18" borderId="5" xfId="0" applyFont="1" applyFill="1" applyBorder="1" applyAlignment="1">
      <alignment horizontal="center" vertical="center"/>
    </xf>
    <xf numFmtId="0" fontId="3" fillId="9" borderId="1" xfId="0" applyFont="1" applyFill="1" applyBorder="1" applyAlignment="1">
      <alignment horizontal="center" vertical="center"/>
    </xf>
    <xf numFmtId="168" fontId="0" fillId="0" borderId="0" xfId="0" applyNumberFormat="1"/>
    <xf numFmtId="0" fontId="0" fillId="0" borderId="0" xfId="0" applyAlignment="1">
      <alignment horizontal="center" vertical="center"/>
    </xf>
    <xf numFmtId="9" fontId="0" fillId="0" borderId="0" xfId="0" applyNumberFormat="1"/>
    <xf numFmtId="43" fontId="0" fillId="0" borderId="0" xfId="5" applyFont="1"/>
    <xf numFmtId="1" fontId="0" fillId="0" borderId="1" xfId="0" applyNumberFormat="1" applyBorder="1" applyAlignment="1">
      <alignment horizontal="center" vertical="center"/>
    </xf>
    <xf numFmtId="170" fontId="0" fillId="0" borderId="1" xfId="0" applyNumberFormat="1" applyBorder="1" applyAlignment="1">
      <alignment horizontal="center"/>
    </xf>
    <xf numFmtId="170" fontId="8" fillId="21" borderId="1" xfId="0" applyNumberFormat="1" applyFont="1" applyFill="1" applyBorder="1" applyAlignment="1">
      <alignment horizontal="center"/>
    </xf>
    <xf numFmtId="0" fontId="4" fillId="21" borderId="1" xfId="0" applyFont="1" applyFill="1" applyBorder="1"/>
    <xf numFmtId="0" fontId="0" fillId="21" borderId="1" xfId="0" applyFill="1" applyBorder="1"/>
    <xf numFmtId="0" fontId="8" fillId="21" borderId="1" xfId="0" applyFont="1" applyFill="1" applyBorder="1" applyAlignment="1">
      <alignment horizontal="center"/>
    </xf>
    <xf numFmtId="1" fontId="8" fillId="21" borderId="1" xfId="0" applyNumberFormat="1" applyFont="1" applyFill="1" applyBorder="1" applyAlignment="1">
      <alignment horizontal="center"/>
    </xf>
    <xf numFmtId="171" fontId="0" fillId="0" borderId="1" xfId="0" applyNumberFormat="1" applyBorder="1" applyAlignment="1">
      <alignment horizontal="center" vertical="center"/>
    </xf>
    <xf numFmtId="171" fontId="8" fillId="21" borderId="1" xfId="0" applyNumberFormat="1" applyFont="1" applyFill="1" applyBorder="1" applyAlignment="1">
      <alignment horizontal="center"/>
    </xf>
    <xf numFmtId="0" fontId="0" fillId="21" borderId="1" xfId="0" applyFill="1" applyBorder="1" applyAlignment="1"/>
    <xf numFmtId="0" fontId="0" fillId="0" borderId="0" xfId="0" applyAlignment="1"/>
    <xf numFmtId="0" fontId="14" fillId="0" borderId="0" xfId="0" applyFont="1" applyBorder="1" applyAlignment="1">
      <alignment horizontal="center"/>
    </xf>
    <xf numFmtId="0" fontId="31" fillId="0" borderId="1" xfId="0" applyFont="1" applyBorder="1" applyAlignment="1">
      <alignment vertical="top" wrapText="1"/>
    </xf>
    <xf numFmtId="0" fontId="0" fillId="0" borderId="9" xfId="0" applyBorder="1" applyAlignment="1">
      <alignment vertical="center" wrapText="1"/>
    </xf>
    <xf numFmtId="0" fontId="0" fillId="0" borderId="0" xfId="0" applyFill="1"/>
    <xf numFmtId="0" fontId="9" fillId="0" borderId="1" xfId="0" applyFont="1" applyFill="1" applyBorder="1" applyAlignment="1">
      <alignment horizontal="center" vertical="center"/>
    </xf>
    <xf numFmtId="0" fontId="9" fillId="0" borderId="4" xfId="0" applyFont="1" applyFill="1" applyBorder="1" applyAlignment="1">
      <alignment horizontal="center" vertical="center"/>
    </xf>
    <xf numFmtId="0" fontId="0" fillId="0" borderId="1" xfId="0" applyFill="1" applyBorder="1" applyAlignment="1">
      <alignment horizontal="center" vertical="center"/>
    </xf>
    <xf numFmtId="0" fontId="9" fillId="0" borderId="5" xfId="0" applyFont="1" applyFill="1" applyBorder="1" applyAlignment="1">
      <alignment horizontal="center" vertical="center"/>
    </xf>
    <xf numFmtId="0" fontId="31" fillId="0" borderId="0" xfId="6" applyAlignment="1">
      <alignment horizontal="left" vertical="top"/>
    </xf>
    <xf numFmtId="1" fontId="35" fillId="0" borderId="10" xfId="6" applyNumberFormat="1" applyFont="1" applyBorder="1" applyAlignment="1">
      <alignment horizontal="center" vertical="center" shrinkToFit="1"/>
    </xf>
    <xf numFmtId="0" fontId="31" fillId="0" borderId="1" xfId="6" applyBorder="1" applyAlignment="1">
      <alignment vertical="center" wrapText="1"/>
    </xf>
    <xf numFmtId="0" fontId="36" fillId="0" borderId="10" xfId="6" applyFont="1" applyBorder="1" applyAlignment="1">
      <alignment horizontal="center" vertical="center" wrapText="1"/>
    </xf>
    <xf numFmtId="172" fontId="37" fillId="0" borderId="12" xfId="6" applyNumberFormat="1" applyFont="1" applyBorder="1" applyAlignment="1">
      <alignment horizontal="center" vertical="center" shrinkToFit="1"/>
    </xf>
    <xf numFmtId="172" fontId="37" fillId="0" borderId="1" xfId="6" applyNumberFormat="1" applyFont="1" applyBorder="1" applyAlignment="1">
      <alignment horizontal="center" vertical="center"/>
    </xf>
    <xf numFmtId="172" fontId="37" fillId="18" borderId="1" xfId="6" applyNumberFormat="1" applyFont="1" applyFill="1" applyBorder="1" applyAlignment="1">
      <alignment horizontal="center" vertical="center"/>
    </xf>
    <xf numFmtId="0" fontId="31" fillId="0" borderId="1" xfId="6" applyBorder="1" applyAlignment="1">
      <alignment vertical="top" wrapText="1"/>
    </xf>
    <xf numFmtId="0" fontId="31" fillId="0" borderId="9" xfId="6" applyBorder="1" applyAlignment="1">
      <alignment vertical="center" wrapText="1"/>
    </xf>
    <xf numFmtId="1" fontId="35" fillId="0" borderId="11" xfId="6" applyNumberFormat="1" applyFont="1" applyBorder="1" applyAlignment="1">
      <alignment horizontal="center" vertical="center" shrinkToFit="1"/>
    </xf>
    <xf numFmtId="172" fontId="31" fillId="0" borderId="0" xfId="6" applyNumberFormat="1" applyAlignment="1">
      <alignment horizontal="left" vertical="top"/>
    </xf>
    <xf numFmtId="0" fontId="31" fillId="0" borderId="0" xfId="6" applyAlignment="1">
      <alignment horizontal="center" vertical="center"/>
    </xf>
    <xf numFmtId="0" fontId="36" fillId="0" borderId="13" xfId="6" applyFont="1" applyBorder="1" applyAlignment="1">
      <alignment horizontal="center" vertical="center" wrapText="1"/>
    </xf>
    <xf numFmtId="1" fontId="35" fillId="0" borderId="1" xfId="6" applyNumberFormat="1" applyFont="1" applyBorder="1" applyAlignment="1">
      <alignment horizontal="center" vertical="center" shrinkToFit="1"/>
    </xf>
    <xf numFmtId="0" fontId="31" fillId="0" borderId="1" xfId="6" applyBorder="1" applyAlignment="1">
      <alignment horizontal="center" vertical="top"/>
    </xf>
    <xf numFmtId="172" fontId="38" fillId="0" borderId="1" xfId="6" applyNumberFormat="1" applyFont="1" applyBorder="1" applyAlignment="1">
      <alignment horizontal="center" vertical="top"/>
    </xf>
    <xf numFmtId="170" fontId="0" fillId="0" borderId="1" xfId="0" applyNumberFormat="1" applyBorder="1" applyAlignment="1">
      <alignment horizontal="center" vertical="center"/>
    </xf>
    <xf numFmtId="170" fontId="0" fillId="0" borderId="1" xfId="0" applyNumberFormat="1" applyBorder="1" applyAlignment="1">
      <alignment horizontal="right" vertical="center"/>
    </xf>
    <xf numFmtId="0" fontId="13" fillId="6" borderId="1" xfId="0" applyFont="1" applyFill="1" applyBorder="1" applyAlignment="1">
      <alignment horizontal="center" vertical="center" textRotation="90"/>
    </xf>
    <xf numFmtId="0" fontId="8" fillId="4" borderId="1" xfId="0" applyFont="1" applyFill="1" applyBorder="1" applyAlignment="1">
      <alignment horizontal="center" vertical="center"/>
    </xf>
    <xf numFmtId="0" fontId="8" fillId="21" borderId="1" xfId="0" applyFont="1" applyFill="1" applyBorder="1" applyAlignment="1">
      <alignment horizontal="center" vertical="center"/>
    </xf>
    <xf numFmtId="171" fontId="8" fillId="21" borderId="1" xfId="0" applyNumberFormat="1" applyFont="1" applyFill="1" applyBorder="1" applyAlignment="1">
      <alignment horizontal="center" vertical="center"/>
    </xf>
    <xf numFmtId="0" fontId="0" fillId="4" borderId="0" xfId="0" applyFill="1" applyAlignment="1">
      <alignment horizontal="center" vertical="center"/>
    </xf>
    <xf numFmtId="171" fontId="29" fillId="21" borderId="1" xfId="0" applyNumberFormat="1" applyFont="1" applyFill="1" applyBorder="1" applyAlignment="1">
      <alignment horizontal="center" vertical="center"/>
    </xf>
    <xf numFmtId="0" fontId="15" fillId="0" borderId="1" xfId="0" applyFont="1" applyBorder="1" applyAlignment="1">
      <alignment vertical="top" wrapText="1"/>
    </xf>
    <xf numFmtId="0" fontId="10" fillId="0" borderId="0" xfId="0" applyFont="1" applyAlignment="1">
      <alignment vertical="top"/>
    </xf>
    <xf numFmtId="0" fontId="4" fillId="21" borderId="1" xfId="0" applyFont="1" applyFill="1" applyBorder="1" applyAlignment="1">
      <alignment vertical="center"/>
    </xf>
    <xf numFmtId="0" fontId="33" fillId="24" borderId="14" xfId="6" applyFont="1" applyFill="1" applyBorder="1" applyAlignment="1">
      <alignment horizontal="center" vertical="center" wrapText="1"/>
    </xf>
    <xf numFmtId="0" fontId="34" fillId="24" borderId="14" xfId="6" applyFont="1" applyFill="1" applyBorder="1" applyAlignment="1">
      <alignment horizontal="center" vertical="center" wrapText="1"/>
    </xf>
    <xf numFmtId="0" fontId="33" fillId="25" borderId="14" xfId="6" applyFont="1" applyFill="1" applyBorder="1" applyAlignment="1">
      <alignment horizontal="center" vertical="center" wrapText="1"/>
    </xf>
    <xf numFmtId="0" fontId="33" fillId="25" borderId="15" xfId="6" applyFont="1" applyFill="1" applyBorder="1" applyAlignment="1">
      <alignment horizontal="center" vertical="center" wrapText="1"/>
    </xf>
    <xf numFmtId="0" fontId="32" fillId="0" borderId="0" xfId="0" applyFont="1"/>
    <xf numFmtId="0" fontId="39" fillId="5" borderId="1" xfId="0" applyFont="1" applyFill="1" applyBorder="1" applyAlignment="1">
      <alignment horizontal="center" vertical="center"/>
    </xf>
    <xf numFmtId="0" fontId="41" fillId="9"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41" fillId="9" borderId="1" xfId="0" applyFont="1" applyFill="1" applyBorder="1" applyAlignment="1">
      <alignment horizontal="center" vertical="center"/>
    </xf>
    <xf numFmtId="0" fontId="39" fillId="13" borderId="1" xfId="0" applyFont="1" applyFill="1" applyBorder="1" applyAlignment="1">
      <alignment horizontal="center" vertical="center"/>
    </xf>
    <xf numFmtId="0" fontId="39" fillId="5" borderId="1" xfId="0" applyFont="1" applyFill="1" applyBorder="1" applyAlignment="1">
      <alignment horizontal="center" vertical="center" textRotation="90"/>
    </xf>
    <xf numFmtId="0" fontId="41" fillId="6" borderId="1" xfId="0" applyFont="1" applyFill="1" applyBorder="1" applyAlignment="1">
      <alignment horizontal="center" vertical="center" textRotation="90"/>
    </xf>
    <xf numFmtId="0" fontId="39" fillId="2" borderId="1" xfId="0" applyFont="1" applyFill="1" applyBorder="1" applyAlignment="1">
      <alignment horizontal="center" vertical="center" textRotation="90"/>
    </xf>
    <xf numFmtId="0" fontId="39" fillId="7" borderId="1" xfId="0" applyFont="1" applyFill="1" applyBorder="1" applyAlignment="1">
      <alignment horizontal="center" vertical="center" textRotation="90"/>
    </xf>
    <xf numFmtId="0" fontId="39" fillId="8" borderId="1" xfId="0" applyFont="1" applyFill="1" applyBorder="1" applyAlignment="1">
      <alignment horizontal="center" vertical="center" textRotation="90" wrapText="1"/>
    </xf>
    <xf numFmtId="0" fontId="41" fillId="9" borderId="1" xfId="0" applyFont="1" applyFill="1" applyBorder="1" applyAlignment="1">
      <alignment horizontal="center" vertical="center" textRotation="90"/>
    </xf>
    <xf numFmtId="0" fontId="41" fillId="10" borderId="1" xfId="0" applyFont="1" applyFill="1" applyBorder="1" applyAlignment="1">
      <alignment horizontal="center" vertical="center" textRotation="90" wrapText="1"/>
    </xf>
    <xf numFmtId="0" fontId="41" fillId="10" borderId="1" xfId="0" applyFont="1" applyFill="1" applyBorder="1" applyAlignment="1">
      <alignment horizontal="center" vertical="center" textRotation="90"/>
    </xf>
    <xf numFmtId="0" fontId="39" fillId="11" borderId="1" xfId="0" applyFont="1" applyFill="1" applyBorder="1" applyAlignment="1">
      <alignment horizontal="center" vertical="center" textRotation="90" wrapText="1"/>
    </xf>
    <xf numFmtId="0" fontId="41" fillId="12" borderId="1" xfId="0" applyFont="1" applyFill="1" applyBorder="1" applyAlignment="1">
      <alignment horizontal="center" vertical="center" textRotation="90"/>
    </xf>
    <xf numFmtId="0" fontId="39" fillId="4" borderId="1" xfId="0" applyFont="1" applyFill="1" applyBorder="1" applyAlignment="1">
      <alignment horizontal="center" vertical="center" textRotation="90"/>
    </xf>
    <xf numFmtId="0" fontId="39" fillId="13" borderId="1" xfId="0" applyFont="1" applyFill="1" applyBorder="1" applyAlignment="1">
      <alignment horizontal="center" vertical="center" textRotation="90"/>
    </xf>
    <xf numFmtId="0" fontId="39" fillId="14" borderId="1" xfId="0" applyFont="1" applyFill="1" applyBorder="1" applyAlignment="1">
      <alignment horizontal="center" vertical="center" textRotation="90"/>
    </xf>
    <xf numFmtId="0" fontId="29" fillId="0" borderId="1" xfId="0" applyFont="1" applyBorder="1" applyAlignment="1">
      <alignment horizontal="center" vertical="center"/>
    </xf>
    <xf numFmtId="0" fontId="32" fillId="0" borderId="1" xfId="0" applyFont="1" applyBorder="1" applyAlignment="1">
      <alignment vertical="center" wrapText="1"/>
    </xf>
    <xf numFmtId="0" fontId="32" fillId="0" borderId="1" xfId="0" applyFont="1" applyBorder="1"/>
    <xf numFmtId="0" fontId="42" fillId="0" borderId="1" xfId="0" applyFont="1" applyBorder="1" applyAlignment="1">
      <alignment horizontal="center" vertical="center" wrapText="1"/>
    </xf>
    <xf numFmtId="1" fontId="32" fillId="0" borderId="1" xfId="4" applyNumberFormat="1" applyFont="1" applyBorder="1" applyAlignment="1">
      <alignment horizontal="center" vertical="center"/>
    </xf>
    <xf numFmtId="170" fontId="32" fillId="0" borderId="1" xfId="4" applyNumberFormat="1" applyFont="1" applyBorder="1" applyAlignment="1">
      <alignment horizontal="right" vertical="center"/>
    </xf>
    <xf numFmtId="0" fontId="32" fillId="0" borderId="0" xfId="0" applyFont="1" applyAlignment="1">
      <alignment horizontal="center"/>
    </xf>
    <xf numFmtId="0" fontId="32" fillId="0" borderId="1" xfId="0" applyFont="1" applyBorder="1" applyAlignment="1">
      <alignment horizontal="center" vertical="center"/>
    </xf>
    <xf numFmtId="0" fontId="32" fillId="4" borderId="1" xfId="0" applyFont="1" applyFill="1" applyBorder="1" applyAlignment="1">
      <alignment horizontal="center" vertical="center"/>
    </xf>
    <xf numFmtId="0" fontId="32" fillId="2" borderId="1" xfId="0" applyFont="1" applyFill="1" applyBorder="1" applyAlignment="1">
      <alignment horizontal="center" vertical="center"/>
    </xf>
    <xf numFmtId="0" fontId="42" fillId="0" borderId="1" xfId="0" applyFont="1" applyBorder="1" applyAlignment="1">
      <alignment horizontal="center" vertical="center"/>
    </xf>
    <xf numFmtId="0" fontId="43" fillId="0" borderId="1" xfId="0" applyFont="1" applyBorder="1" applyAlignment="1">
      <alignment vertical="top" wrapText="1"/>
    </xf>
    <xf numFmtId="0" fontId="32" fillId="0" borderId="9" xfId="0" applyFont="1" applyBorder="1" applyAlignment="1">
      <alignment vertical="center" wrapText="1"/>
    </xf>
    <xf numFmtId="0" fontId="29" fillId="21" borderId="1" xfId="0" applyFont="1" applyFill="1" applyBorder="1"/>
    <xf numFmtId="0" fontId="32" fillId="21" borderId="1" xfId="0" applyFont="1" applyFill="1" applyBorder="1"/>
    <xf numFmtId="169" fontId="29" fillId="21" borderId="1" xfId="0" applyNumberFormat="1" applyFont="1" applyFill="1" applyBorder="1" applyAlignment="1">
      <alignment horizontal="center" vertical="center"/>
    </xf>
    <xf numFmtId="170" fontId="29" fillId="21" borderId="1" xfId="0" applyNumberFormat="1" applyFont="1" applyFill="1" applyBorder="1" applyAlignment="1">
      <alignment horizontal="center"/>
    </xf>
    <xf numFmtId="0" fontId="32" fillId="0" borderId="0" xfId="0" applyFont="1" applyAlignment="1">
      <alignment horizontal="center" vertical="center"/>
    </xf>
    <xf numFmtId="0" fontId="32" fillId="4" borderId="0" xfId="0" applyFont="1" applyFill="1" applyAlignment="1">
      <alignment horizontal="center" vertical="center"/>
    </xf>
    <xf numFmtId="0" fontId="32" fillId="0" borderId="1" xfId="0" applyFont="1" applyBorder="1" applyAlignment="1">
      <alignment horizontal="center"/>
    </xf>
    <xf numFmtId="169" fontId="32" fillId="4" borderId="1" xfId="0" applyNumberFormat="1" applyFont="1" applyFill="1" applyBorder="1" applyAlignment="1">
      <alignment horizontal="center" vertical="center"/>
    </xf>
    <xf numFmtId="171" fontId="32" fillId="0" borderId="1" xfId="0" applyNumberFormat="1" applyFont="1" applyBorder="1" applyAlignment="1">
      <alignment horizontal="center" vertical="center"/>
    </xf>
    <xf numFmtId="0" fontId="32" fillId="0" borderId="1" xfId="0" applyFont="1" applyBorder="1" applyAlignment="1">
      <alignment wrapText="1"/>
    </xf>
    <xf numFmtId="9" fontId="32" fillId="0" borderId="0" xfId="0" applyNumberFormat="1" applyFont="1"/>
    <xf numFmtId="43" fontId="32" fillId="0" borderId="0" xfId="5" applyFont="1"/>
    <xf numFmtId="0" fontId="29" fillId="21" borderId="1" xfId="0" applyFont="1" applyFill="1" applyBorder="1" applyAlignment="1">
      <alignment horizontal="center" vertical="center"/>
    </xf>
    <xf numFmtId="171" fontId="32" fillId="0" borderId="0" xfId="0" applyNumberFormat="1" applyFont="1" applyAlignment="1">
      <alignment horizontal="center" vertical="center"/>
    </xf>
    <xf numFmtId="0" fontId="45" fillId="0" borderId="1" xfId="0" applyFont="1" applyBorder="1" applyAlignment="1">
      <alignment horizontal="center" vertical="center" wrapText="1"/>
    </xf>
    <xf numFmtId="0" fontId="45" fillId="0" borderId="1" xfId="0" applyFont="1" applyBorder="1" applyAlignment="1">
      <alignment horizontal="left" vertical="center" wrapText="1"/>
    </xf>
    <xf numFmtId="0" fontId="45" fillId="0" borderId="1" xfId="0" applyFont="1" applyBorder="1" applyAlignment="1">
      <alignment vertical="center" wrapText="1"/>
    </xf>
    <xf numFmtId="0" fontId="47" fillId="4" borderId="1" xfId="0" applyFont="1" applyFill="1" applyBorder="1" applyAlignment="1">
      <alignment horizontal="left" vertical="center" wrapText="1"/>
    </xf>
    <xf numFmtId="0" fontId="21" fillId="21" borderId="1" xfId="0" applyFont="1" applyFill="1" applyBorder="1" applyAlignment="1">
      <alignment vertical="center"/>
    </xf>
    <xf numFmtId="0" fontId="49" fillId="0" borderId="0" xfId="0" applyFont="1" applyAlignment="1">
      <alignment vertical="center"/>
    </xf>
    <xf numFmtId="170" fontId="4" fillId="0" borderId="1" xfId="0" applyNumberFormat="1" applyFont="1" applyBorder="1" applyAlignment="1">
      <alignment horizontal="right" vertical="center"/>
    </xf>
    <xf numFmtId="170" fontId="0" fillId="0" borderId="1" xfId="0" applyNumberFormat="1" applyFont="1" applyBorder="1" applyAlignment="1">
      <alignment horizontal="right" vertical="center"/>
    </xf>
    <xf numFmtId="171"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xf numFmtId="0" fontId="27" fillId="0" borderId="0" xfId="7"/>
    <xf numFmtId="0" fontId="27" fillId="0" borderId="5" xfId="7" applyBorder="1" applyAlignment="1" applyProtection="1">
      <alignment vertical="center"/>
      <protection locked="0"/>
    </xf>
    <xf numFmtId="0" fontId="51" fillId="22" borderId="1" xfId="7" applyFont="1" applyFill="1" applyBorder="1" applyAlignment="1">
      <alignment horizontal="center" vertical="center" wrapText="1"/>
    </xf>
    <xf numFmtId="0" fontId="51" fillId="22" borderId="1" xfId="8" applyFont="1" applyFill="1" applyBorder="1" applyAlignment="1" applyProtection="1">
      <alignment horizontal="center" vertical="center" wrapText="1"/>
    </xf>
    <xf numFmtId="0" fontId="51" fillId="26" borderId="1" xfId="8" applyFont="1" applyBorder="1" applyAlignment="1" applyProtection="1">
      <alignment horizontal="center" vertical="center" wrapText="1"/>
    </xf>
    <xf numFmtId="168" fontId="51" fillId="26" borderId="1" xfId="8" applyNumberFormat="1" applyFont="1" applyBorder="1" applyAlignment="1" applyProtection="1">
      <alignment horizontal="center" vertical="center" wrapText="1"/>
    </xf>
    <xf numFmtId="0" fontId="34" fillId="27" borderId="1" xfId="7" applyFont="1" applyFill="1" applyBorder="1" applyAlignment="1">
      <alignment horizontal="center" vertical="center" wrapText="1"/>
    </xf>
    <xf numFmtId="172" fontId="51" fillId="26" borderId="1" xfId="8" applyNumberFormat="1" applyFont="1" applyBorder="1" applyAlignment="1" applyProtection="1">
      <alignment horizontal="center" vertical="center" wrapText="1"/>
    </xf>
    <xf numFmtId="0" fontId="53" fillId="0" borderId="0" xfId="7" applyFont="1" applyAlignment="1">
      <alignment wrapText="1"/>
    </xf>
    <xf numFmtId="0" fontId="28" fillId="0" borderId="1" xfId="7" applyFont="1" applyBorder="1" applyAlignment="1">
      <alignment horizontal="center" vertical="center" wrapText="1"/>
    </xf>
    <xf numFmtId="0" fontId="28" fillId="0" borderId="1" xfId="7" applyFont="1" applyBorder="1" applyAlignment="1">
      <alignment horizontal="left" vertical="center" wrapText="1"/>
    </xf>
    <xf numFmtId="49" fontId="28" fillId="0" borderId="1" xfId="9" applyFont="1" applyBorder="1" applyAlignment="1">
      <alignment horizontal="center" vertical="center"/>
    </xf>
    <xf numFmtId="168" fontId="28" fillId="0" borderId="1" xfId="3" applyNumberFormat="1" applyFont="1" applyBorder="1" applyAlignment="1">
      <alignment horizontal="center" vertical="center"/>
    </xf>
    <xf numFmtId="168" fontId="28" fillId="0" borderId="1" xfId="7" applyNumberFormat="1" applyFont="1" applyBorder="1" applyAlignment="1" applyProtection="1">
      <alignment horizontal="center" vertical="center"/>
      <protection locked="0"/>
    </xf>
    <xf numFmtId="0" fontId="28" fillId="0" borderId="1" xfId="7" applyFont="1" applyBorder="1" applyAlignment="1">
      <alignment vertical="center" wrapText="1"/>
    </xf>
    <xf numFmtId="0" fontId="28" fillId="4" borderId="1" xfId="7" applyFont="1" applyFill="1" applyBorder="1" applyAlignment="1">
      <alignment horizontal="left" vertical="center" wrapText="1"/>
    </xf>
    <xf numFmtId="168" fontId="56" fillId="0" borderId="1" xfId="7" applyNumberFormat="1" applyFont="1" applyBorder="1" applyAlignment="1" applyProtection="1">
      <alignment vertical="center"/>
      <protection locked="0"/>
    </xf>
    <xf numFmtId="0" fontId="27" fillId="0" borderId="0" xfId="7" applyAlignment="1">
      <alignment horizontal="center" vertical="center"/>
    </xf>
    <xf numFmtId="0" fontId="27" fillId="0" borderId="0" xfId="7" applyProtection="1">
      <protection locked="0"/>
    </xf>
    <xf numFmtId="0" fontId="27" fillId="0" borderId="0" xfId="7" applyAlignment="1" applyProtection="1">
      <alignment horizontal="center"/>
      <protection locked="0"/>
    </xf>
    <xf numFmtId="172" fontId="27" fillId="0" borderId="0" xfId="7" applyNumberFormat="1" applyAlignment="1" applyProtection="1">
      <alignment vertical="center"/>
      <protection locked="0"/>
    </xf>
    <xf numFmtId="168" fontId="27" fillId="0" borderId="0" xfId="7" applyNumberFormat="1" applyAlignment="1" applyProtection="1">
      <alignment vertical="center"/>
      <protection locked="0"/>
    </xf>
    <xf numFmtId="170" fontId="32" fillId="0" borderId="1" xfId="0" applyNumberFormat="1" applyFont="1" applyBorder="1" applyAlignment="1">
      <alignment horizontal="center" vertical="center"/>
    </xf>
    <xf numFmtId="170" fontId="57" fillId="0" borderId="1" xfId="0" applyNumberFormat="1" applyFont="1" applyBorder="1" applyAlignment="1">
      <alignment horizontal="center" vertical="center"/>
    </xf>
    <xf numFmtId="0" fontId="33" fillId="25" borderId="16" xfId="6" applyFont="1" applyFill="1" applyBorder="1" applyAlignment="1">
      <alignment horizontal="center" vertical="center" wrapText="1"/>
    </xf>
    <xf numFmtId="0" fontId="33" fillId="25" borderId="1" xfId="6" applyFont="1" applyFill="1" applyBorder="1" applyAlignment="1">
      <alignment horizontal="center" vertical="center" wrapText="1"/>
    </xf>
    <xf numFmtId="170" fontId="0" fillId="0" borderId="0" xfId="0" applyNumberFormat="1"/>
    <xf numFmtId="0" fontId="32" fillId="0" borderId="1" xfId="0" applyFont="1" applyFill="1" applyBorder="1" applyAlignment="1">
      <alignment horizontal="center" vertical="center"/>
    </xf>
    <xf numFmtId="0" fontId="41" fillId="12" borderId="1" xfId="0" applyFont="1" applyFill="1" applyBorder="1" applyAlignment="1">
      <alignment horizontal="center" vertical="center" textRotation="90" wrapText="1"/>
    </xf>
    <xf numFmtId="0" fontId="22" fillId="0" borderId="1" xfId="0" applyFont="1" applyBorder="1"/>
    <xf numFmtId="170" fontId="22" fillId="0" borderId="1" xfId="0" applyNumberFormat="1" applyFont="1" applyBorder="1"/>
    <xf numFmtId="170" fontId="8" fillId="21" borderId="1" xfId="0" applyNumberFormat="1" applyFont="1" applyFill="1" applyBorder="1" applyAlignment="1">
      <alignment horizontal="center" wrapText="1"/>
    </xf>
    <xf numFmtId="0" fontId="0" fillId="0" borderId="1" xfId="0" applyFill="1" applyBorder="1"/>
    <xf numFmtId="0" fontId="22" fillId="0" borderId="1" xfId="0" applyFont="1" applyBorder="1" applyAlignment="1">
      <alignment horizontal="center" vertical="center" wrapText="1"/>
    </xf>
    <xf numFmtId="170" fontId="22" fillId="0" borderId="1" xfId="0" applyNumberFormat="1" applyFont="1" applyBorder="1" applyAlignment="1">
      <alignment horizontal="center" vertical="center"/>
    </xf>
    <xf numFmtId="9" fontId="0" fillId="0" borderId="0" xfId="10" applyFont="1"/>
    <xf numFmtId="0" fontId="0" fillId="10" borderId="1" xfId="0" applyFill="1" applyBorder="1" applyAlignment="1">
      <alignment horizontal="center" vertical="center"/>
    </xf>
    <xf numFmtId="0" fontId="8" fillId="10" borderId="1" xfId="0" applyFont="1" applyFill="1" applyBorder="1" applyAlignment="1">
      <alignment horizontal="center"/>
    </xf>
    <xf numFmtId="0" fontId="14" fillId="10" borderId="1" xfId="0" applyFont="1" applyFill="1" applyBorder="1" applyAlignment="1">
      <alignment horizontal="center"/>
    </xf>
    <xf numFmtId="9" fontId="8" fillId="0" borderId="1" xfId="10" applyFont="1" applyBorder="1"/>
    <xf numFmtId="0" fontId="14" fillId="4" borderId="1" xfId="0" applyFont="1" applyFill="1" applyBorder="1" applyAlignment="1">
      <alignment horizontal="center"/>
    </xf>
    <xf numFmtId="0" fontId="58" fillId="10" borderId="1" xfId="0" applyFont="1" applyFill="1" applyBorder="1"/>
    <xf numFmtId="0" fontId="6" fillId="10" borderId="1" xfId="0" applyFont="1" applyFill="1" applyBorder="1" applyAlignment="1">
      <alignment horizontal="center"/>
    </xf>
    <xf numFmtId="0" fontId="23" fillId="10" borderId="1" xfId="0" applyFont="1" applyFill="1" applyBorder="1" applyAlignment="1">
      <alignment horizontal="center"/>
    </xf>
    <xf numFmtId="0" fontId="0" fillId="2" borderId="0" xfId="0" applyFill="1"/>
    <xf numFmtId="170" fontId="8" fillId="2" borderId="1" xfId="0" applyNumberFormat="1" applyFont="1" applyFill="1" applyBorder="1" applyAlignment="1">
      <alignment horizontal="center"/>
    </xf>
    <xf numFmtId="0" fontId="14" fillId="0" borderId="1" xfId="0" applyFont="1" applyFill="1" applyBorder="1" applyAlignment="1">
      <alignment horizontal="center"/>
    </xf>
    <xf numFmtId="170" fontId="0" fillId="0" borderId="0" xfId="0" applyNumberFormat="1" applyAlignment="1">
      <alignment horizontal="center"/>
    </xf>
    <xf numFmtId="0" fontId="4" fillId="4" borderId="1" xfId="0" applyFont="1" applyFill="1" applyBorder="1" applyAlignment="1">
      <alignment horizontal="center" vertical="center"/>
    </xf>
    <xf numFmtId="0" fontId="0" fillId="0" borderId="1" xfId="0" applyFill="1" applyBorder="1" applyAlignment="1">
      <alignment horizontal="center" vertical="center" wrapText="1"/>
    </xf>
    <xf numFmtId="0" fontId="8" fillId="0" borderId="1" xfId="0" applyFont="1" applyFill="1" applyBorder="1" applyAlignment="1">
      <alignment horizontal="center"/>
    </xf>
    <xf numFmtId="0" fontId="14" fillId="0" borderId="1" xfId="0" applyFont="1" applyFill="1" applyBorder="1" applyAlignment="1">
      <alignment horizontal="center" vertical="center"/>
    </xf>
    <xf numFmtId="0" fontId="21" fillId="0" borderId="1" xfId="0" applyFont="1" applyFill="1" applyBorder="1" applyAlignment="1">
      <alignment horizontal="center" vertical="center"/>
    </xf>
    <xf numFmtId="0" fontId="23" fillId="0" borderId="1" xfId="0" applyFont="1" applyFill="1" applyBorder="1" applyAlignment="1">
      <alignment horizontal="center"/>
    </xf>
    <xf numFmtId="170" fontId="14" fillId="0" borderId="0" xfId="0" applyNumberFormat="1" applyFont="1"/>
    <xf numFmtId="10" fontId="0" fillId="0" borderId="0" xfId="0" applyNumberFormat="1"/>
    <xf numFmtId="0" fontId="58" fillId="0" borderId="1" xfId="0" applyFont="1" applyBorder="1"/>
    <xf numFmtId="0" fontId="6" fillId="0" borderId="1" xfId="0" applyFont="1" applyBorder="1" applyAlignment="1">
      <alignment horizontal="center"/>
    </xf>
    <xf numFmtId="0" fontId="8" fillId="0" borderId="1" xfId="0" applyFont="1" applyFill="1" applyBorder="1" applyAlignment="1">
      <alignment horizontal="center" vertical="center"/>
    </xf>
    <xf numFmtId="0" fontId="10" fillId="0" borderId="0" xfId="0" applyFont="1" applyAlignment="1">
      <alignment wrapText="1"/>
    </xf>
    <xf numFmtId="0" fontId="0" fillId="0" borderId="0" xfId="0" applyAlignment="1">
      <alignment wrapText="1"/>
    </xf>
    <xf numFmtId="173" fontId="0" fillId="0" borderId="1" xfId="0" applyNumberFormat="1" applyBorder="1" applyAlignment="1">
      <alignment horizontal="right" vertical="center"/>
    </xf>
    <xf numFmtId="173" fontId="0" fillId="0" borderId="1" xfId="0" applyNumberFormat="1" applyBorder="1" applyAlignment="1">
      <alignment horizontal="center" vertical="center"/>
    </xf>
    <xf numFmtId="173" fontId="8" fillId="21" borderId="1" xfId="0" applyNumberFormat="1" applyFont="1" applyFill="1" applyBorder="1" applyAlignment="1">
      <alignment horizontal="center"/>
    </xf>
    <xf numFmtId="0" fontId="14" fillId="0" borderId="0" xfId="0" applyFont="1" applyAlignment="1">
      <alignment wrapText="1"/>
    </xf>
    <xf numFmtId="0" fontId="29" fillId="0" borderId="0" xfId="0" applyFont="1" applyAlignment="1">
      <alignment horizontal="center" vertical="center" wrapText="1"/>
    </xf>
    <xf numFmtId="0" fontId="8" fillId="0" borderId="0" xfId="0" applyFont="1" applyBorder="1" applyAlignment="1">
      <alignment horizontal="center" vertical="center"/>
    </xf>
    <xf numFmtId="9" fontId="8" fillId="0" borderId="0" xfId="10" applyFont="1" applyBorder="1"/>
    <xf numFmtId="0" fontId="58" fillId="0" borderId="1" xfId="0" applyFont="1" applyFill="1" applyBorder="1"/>
    <xf numFmtId="0" fontId="6" fillId="0" borderId="1" xfId="0" applyFont="1" applyFill="1" applyBorder="1" applyAlignment="1">
      <alignment horizontal="center"/>
    </xf>
    <xf numFmtId="0" fontId="12" fillId="0" borderId="1" xfId="0" applyFont="1" applyFill="1" applyBorder="1" applyAlignment="1">
      <alignment horizontal="center" vertical="center"/>
    </xf>
    <xf numFmtId="171" fontId="0" fillId="2" borderId="1" xfId="0" applyNumberFormat="1" applyFill="1" applyBorder="1" applyAlignment="1">
      <alignment horizontal="center" vertical="center"/>
    </xf>
    <xf numFmtId="0" fontId="21" fillId="0"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12" fillId="0" borderId="1" xfId="0" applyFont="1" applyFill="1" applyBorder="1" applyAlignment="1">
      <alignment horizontal="center" vertical="center"/>
    </xf>
    <xf numFmtId="0" fontId="4" fillId="0" borderId="0" xfId="0" applyFont="1"/>
    <xf numFmtId="0" fontId="4" fillId="0" borderId="0" xfId="0" applyFont="1" applyAlignment="1">
      <alignment horizontal="center" vertical="center"/>
    </xf>
    <xf numFmtId="170" fontId="4" fillId="0" borderId="0" xfId="0" applyNumberFormat="1" applyFont="1"/>
    <xf numFmtId="171" fontId="0" fillId="0" borderId="1" xfId="0" applyNumberFormat="1" applyFill="1" applyBorder="1" applyAlignment="1">
      <alignment horizontal="center" vertical="center"/>
    </xf>
    <xf numFmtId="171" fontId="8" fillId="0" borderId="1" xfId="0" applyNumberFormat="1" applyFont="1" applyFill="1" applyBorder="1" applyAlignment="1">
      <alignment horizontal="center"/>
    </xf>
    <xf numFmtId="0" fontId="14" fillId="0" borderId="0" xfId="0" applyFont="1" applyFill="1" applyBorder="1" applyAlignment="1">
      <alignment horizontal="center"/>
    </xf>
    <xf numFmtId="173" fontId="0" fillId="0" borderId="2" xfId="0" applyNumberFormat="1" applyBorder="1" applyAlignment="1">
      <alignment horizontal="center" vertical="center"/>
    </xf>
    <xf numFmtId="170" fontId="8" fillId="21" borderId="2" xfId="0" applyNumberFormat="1" applyFont="1" applyFill="1" applyBorder="1" applyAlignment="1">
      <alignment horizontal="center"/>
    </xf>
    <xf numFmtId="173" fontId="0" fillId="0" borderId="2" xfId="0" applyNumberFormat="1" applyBorder="1" applyAlignment="1">
      <alignment horizontal="right" vertical="center"/>
    </xf>
    <xf numFmtId="170" fontId="0" fillId="0" borderId="2" xfId="0" applyNumberFormat="1" applyBorder="1" applyAlignment="1">
      <alignment horizontal="right" vertical="center"/>
    </xf>
    <xf numFmtId="173" fontId="8" fillId="21" borderId="2" xfId="0" applyNumberFormat="1" applyFont="1" applyFill="1" applyBorder="1" applyAlignment="1">
      <alignment horizontal="center"/>
    </xf>
    <xf numFmtId="170" fontId="8" fillId="2" borderId="2" xfId="0" applyNumberFormat="1" applyFont="1" applyFill="1" applyBorder="1" applyAlignment="1">
      <alignment horizontal="center"/>
    </xf>
    <xf numFmtId="0" fontId="0" fillId="0" borderId="1" xfId="0" applyNumberFormat="1" applyFill="1" applyBorder="1" applyAlignment="1">
      <alignment horizontal="center" vertical="center"/>
    </xf>
    <xf numFmtId="0" fontId="0" fillId="10" borderId="1" xfId="0" applyNumberFormat="1" applyFill="1" applyBorder="1" applyAlignment="1">
      <alignment horizontal="center" vertical="center"/>
    </xf>
    <xf numFmtId="0"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0" fillId="0" borderId="1" xfId="0" applyNumberFormat="1" applyBorder="1"/>
    <xf numFmtId="0" fontId="0" fillId="0" borderId="0" xfId="0" applyBorder="1"/>
    <xf numFmtId="9" fontId="0" fillId="0" borderId="0" xfId="10" applyFont="1" applyBorder="1"/>
    <xf numFmtId="0" fontId="14" fillId="10" borderId="1" xfId="0" applyFont="1" applyFill="1" applyBorder="1" applyAlignment="1">
      <alignment horizontal="center" vertical="center"/>
    </xf>
    <xf numFmtId="0" fontId="21" fillId="10" borderId="1" xfId="0" applyFont="1" applyFill="1" applyBorder="1" applyAlignment="1">
      <alignment horizontal="center" vertical="center"/>
    </xf>
    <xf numFmtId="0" fontId="23" fillId="0" borderId="1" xfId="0" applyFont="1" applyBorder="1" applyAlignment="1">
      <alignment horizontal="center" vertical="center" wrapText="1"/>
    </xf>
    <xf numFmtId="0" fontId="23" fillId="0" borderId="1" xfId="0" applyFont="1" applyFill="1" applyBorder="1" applyAlignment="1">
      <alignment horizontal="center" vertical="center"/>
    </xf>
    <xf numFmtId="0" fontId="0" fillId="17" borderId="1" xfId="0" applyFill="1" applyBorder="1" applyAlignment="1">
      <alignment horizontal="center" vertical="center"/>
    </xf>
    <xf numFmtId="0" fontId="20" fillId="17" borderId="1" xfId="0" applyFont="1" applyFill="1" applyBorder="1"/>
    <xf numFmtId="165" fontId="0" fillId="17" borderId="1" xfId="0" applyNumberFormat="1" applyFill="1" applyBorder="1" applyAlignment="1">
      <alignment horizontal="center" vertical="center"/>
    </xf>
    <xf numFmtId="165" fontId="0" fillId="0" borderId="1" xfId="0" applyNumberFormat="1" applyFill="1" applyBorder="1" applyAlignment="1">
      <alignment horizontal="center" vertical="center"/>
    </xf>
    <xf numFmtId="0" fontId="58" fillId="17" borderId="1" xfId="0" applyFont="1" applyFill="1" applyBorder="1"/>
    <xf numFmtId="0" fontId="0" fillId="10" borderId="1" xfId="0" applyFill="1" applyBorder="1"/>
    <xf numFmtId="0" fontId="0" fillId="17" borderId="1" xfId="0" applyFill="1" applyBorder="1"/>
    <xf numFmtId="0" fontId="0" fillId="17" borderId="1" xfId="0" applyFill="1" applyBorder="1" applyAlignment="1">
      <alignment horizontal="center" vertical="center" wrapText="1"/>
    </xf>
    <xf numFmtId="0" fontId="58" fillId="10" borderId="1" xfId="0" applyFont="1" applyFill="1" applyBorder="1" applyAlignment="1">
      <alignment horizontal="center" vertical="center"/>
    </xf>
    <xf numFmtId="0" fontId="8" fillId="17" borderId="1" xfId="0" applyFont="1" applyFill="1" applyBorder="1" applyAlignment="1">
      <alignment horizontal="center"/>
    </xf>
    <xf numFmtId="0" fontId="8" fillId="17" borderId="1" xfId="0" applyFont="1" applyFill="1" applyBorder="1" applyAlignment="1">
      <alignment horizontal="center" vertical="center"/>
    </xf>
    <xf numFmtId="0" fontId="11" fillId="5" borderId="6" xfId="0" applyFont="1" applyFill="1" applyBorder="1" applyAlignment="1">
      <alignment horizontal="center" vertical="center" wrapText="1"/>
    </xf>
    <xf numFmtId="0" fontId="4" fillId="17" borderId="1" xfId="0" applyFont="1" applyFill="1" applyBorder="1" applyAlignment="1">
      <alignment horizontal="center" vertical="center"/>
    </xf>
    <xf numFmtId="0" fontId="3" fillId="12" borderId="3" xfId="0" applyFont="1" applyFill="1" applyBorder="1" applyAlignment="1">
      <alignment horizontal="center" vertical="center"/>
    </xf>
    <xf numFmtId="0" fontId="12" fillId="5" borderId="9" xfId="0" applyFont="1" applyFill="1" applyBorder="1" applyAlignment="1">
      <alignment horizontal="center" vertical="center" textRotation="90"/>
    </xf>
    <xf numFmtId="0" fontId="12" fillId="17" borderId="9" xfId="0" applyFont="1" applyFill="1" applyBorder="1" applyAlignment="1">
      <alignment horizontal="center" vertical="center" textRotation="90"/>
    </xf>
    <xf numFmtId="0" fontId="13" fillId="6" borderId="9" xfId="0" applyFont="1" applyFill="1" applyBorder="1" applyAlignment="1">
      <alignment horizontal="center" vertical="center" textRotation="90"/>
    </xf>
    <xf numFmtId="0" fontId="12" fillId="2" borderId="9" xfId="0" applyFont="1" applyFill="1" applyBorder="1" applyAlignment="1">
      <alignment horizontal="center" vertical="center" textRotation="90"/>
    </xf>
    <xf numFmtId="0" fontId="12" fillId="7" borderId="9" xfId="0" applyFont="1" applyFill="1" applyBorder="1" applyAlignment="1">
      <alignment horizontal="center" vertical="center" textRotation="90"/>
    </xf>
    <xf numFmtId="0" fontId="12" fillId="8" borderId="9" xfId="0" applyFont="1" applyFill="1" applyBorder="1" applyAlignment="1">
      <alignment horizontal="center" vertical="center" textRotation="90" wrapText="1"/>
    </xf>
    <xf numFmtId="0" fontId="12" fillId="17" borderId="9" xfId="0" applyFont="1" applyFill="1" applyBorder="1" applyAlignment="1">
      <alignment horizontal="center" vertical="center" textRotation="90" wrapText="1"/>
    </xf>
    <xf numFmtId="0" fontId="13" fillId="9" borderId="9" xfId="0" applyFont="1" applyFill="1" applyBorder="1" applyAlignment="1">
      <alignment horizontal="center" vertical="center" textRotation="90"/>
    </xf>
    <xf numFmtId="0" fontId="13" fillId="17" borderId="9" xfId="0" applyFont="1" applyFill="1" applyBorder="1" applyAlignment="1">
      <alignment horizontal="center" vertical="center" textRotation="90"/>
    </xf>
    <xf numFmtId="0" fontId="13" fillId="10" borderId="9" xfId="0" applyFont="1" applyFill="1" applyBorder="1" applyAlignment="1">
      <alignment horizontal="center" vertical="center" textRotation="90" wrapText="1"/>
    </xf>
    <xf numFmtId="0" fontId="13" fillId="10" borderId="9" xfId="0" applyFont="1" applyFill="1" applyBorder="1" applyAlignment="1">
      <alignment horizontal="center" vertical="center" textRotation="90"/>
    </xf>
    <xf numFmtId="0" fontId="12" fillId="11" borderId="9" xfId="0" applyFont="1" applyFill="1" applyBorder="1" applyAlignment="1">
      <alignment horizontal="center" vertical="center" textRotation="90" wrapText="1"/>
    </xf>
    <xf numFmtId="0" fontId="13" fillId="12" borderId="9" xfId="0" applyFont="1" applyFill="1" applyBorder="1" applyAlignment="1">
      <alignment horizontal="center" vertical="center" textRotation="90"/>
    </xf>
    <xf numFmtId="0" fontId="13" fillId="17" borderId="9" xfId="0" applyFont="1" applyFill="1" applyBorder="1" applyAlignment="1">
      <alignment horizontal="center" vertical="center" textRotation="90" wrapText="1"/>
    </xf>
    <xf numFmtId="0" fontId="12" fillId="4" borderId="9" xfId="0" applyFont="1" applyFill="1" applyBorder="1" applyAlignment="1">
      <alignment horizontal="center" vertical="center" textRotation="90"/>
    </xf>
    <xf numFmtId="0" fontId="12" fillId="13" borderId="9" xfId="0" applyFont="1" applyFill="1" applyBorder="1" applyAlignment="1">
      <alignment horizontal="center" vertical="center" textRotation="90"/>
    </xf>
    <xf numFmtId="0" fontId="12" fillId="14" borderId="9" xfId="0" applyFont="1" applyFill="1" applyBorder="1" applyAlignment="1">
      <alignment horizontal="center" vertical="center" textRotation="90"/>
    </xf>
    <xf numFmtId="168" fontId="21" fillId="2" borderId="1" xfId="0" applyNumberFormat="1" applyFont="1" applyFill="1" applyBorder="1" applyAlignment="1">
      <alignment horizontal="center" vertical="center"/>
    </xf>
    <xf numFmtId="168" fontId="21" fillId="0" borderId="1" xfId="0" applyNumberFormat="1" applyFont="1" applyBorder="1" applyAlignment="1">
      <alignment horizontal="center" vertical="center"/>
    </xf>
    <xf numFmtId="168" fontId="0" fillId="0" borderId="0" xfId="0" applyNumberFormat="1" applyAlignment="1">
      <alignment horizontal="center" vertical="center"/>
    </xf>
    <xf numFmtId="172" fontId="60" fillId="0" borderId="1" xfId="0" applyNumberFormat="1" applyFont="1" applyBorder="1" applyAlignment="1">
      <alignment horizontal="center" vertical="center"/>
    </xf>
    <xf numFmtId="0" fontId="0" fillId="2" borderId="0" xfId="0" applyFill="1" applyAlignment="1">
      <alignment horizontal="center" vertical="center"/>
    </xf>
    <xf numFmtId="168" fontId="4" fillId="0" borderId="1" xfId="0" applyNumberFormat="1" applyFont="1" applyBorder="1" applyAlignment="1">
      <alignment horizontal="center" vertical="center"/>
    </xf>
    <xf numFmtId="168" fontId="21" fillId="0" borderId="0" xfId="0" applyNumberFormat="1" applyFont="1" applyAlignment="1">
      <alignment horizontal="center" vertical="center"/>
    </xf>
    <xf numFmtId="168" fontId="8" fillId="0" borderId="1" xfId="0" applyNumberFormat="1" applyFont="1" applyBorder="1" applyAlignment="1">
      <alignment horizontal="center" vertical="center"/>
    </xf>
    <xf numFmtId="0" fontId="21" fillId="0" borderId="0" xfId="0" applyFont="1" applyAlignment="1">
      <alignment horizontal="center" vertical="center" wrapText="1"/>
    </xf>
    <xf numFmtId="0" fontId="12" fillId="0" borderId="9" xfId="0" applyFont="1" applyFill="1" applyBorder="1" applyAlignment="1">
      <alignment horizontal="center" vertical="center" textRotation="90"/>
    </xf>
    <xf numFmtId="10" fontId="21" fillId="0" borderId="0" xfId="0" applyNumberFormat="1" applyFont="1" applyAlignment="1">
      <alignment horizontal="center" vertical="center"/>
    </xf>
    <xf numFmtId="10" fontId="0" fillId="0" borderId="0" xfId="0" applyNumberFormat="1" applyAlignment="1">
      <alignment horizontal="center" vertical="center"/>
    </xf>
    <xf numFmtId="9" fontId="0" fillId="0" borderId="0" xfId="0" applyNumberFormat="1" applyAlignment="1">
      <alignment horizontal="center" vertical="center"/>
    </xf>
    <xf numFmtId="0" fontId="4" fillId="0" borderId="1" xfId="0" applyFont="1" applyBorder="1" applyAlignment="1">
      <alignment vertical="center"/>
    </xf>
    <xf numFmtId="0" fontId="0" fillId="0" borderId="0" xfId="0" applyNumberFormat="1" applyAlignment="1">
      <alignment horizontal="center" vertical="center"/>
    </xf>
    <xf numFmtId="9" fontId="4" fillId="0" borderId="0" xfId="0" applyNumberFormat="1" applyFont="1" applyAlignment="1">
      <alignment horizontal="center" vertical="center"/>
    </xf>
    <xf numFmtId="0" fontId="64" fillId="0" borderId="0" xfId="0" applyFont="1"/>
    <xf numFmtId="170" fontId="20" fillId="0" borderId="0" xfId="0" applyNumberFormat="1" applyFont="1" applyFill="1" applyAlignment="1">
      <alignment horizontal="center"/>
    </xf>
    <xf numFmtId="0" fontId="20" fillId="0" borderId="0" xfId="0" applyFont="1" applyFill="1"/>
    <xf numFmtId="10" fontId="4" fillId="0" borderId="0" xfId="0" applyNumberFormat="1" applyFont="1"/>
    <xf numFmtId="0" fontId="0" fillId="0" borderId="0" xfId="0" applyFill="1" applyAlignment="1">
      <alignment horizontal="center" vertical="center"/>
    </xf>
    <xf numFmtId="170" fontId="22" fillId="0" borderId="0" xfId="0" applyNumberFormat="1" applyFont="1" applyBorder="1" applyAlignment="1">
      <alignment horizontal="center" vertical="center"/>
    </xf>
    <xf numFmtId="0" fontId="20" fillId="0" borderId="0" xfId="0" applyFont="1"/>
    <xf numFmtId="170" fontId="61" fillId="0" borderId="0" xfId="0" applyNumberFormat="1" applyFont="1"/>
    <xf numFmtId="10" fontId="61" fillId="0" borderId="0" xfId="0" applyNumberFormat="1" applyFont="1"/>
    <xf numFmtId="173" fontId="6" fillId="0" borderId="2" xfId="0" applyNumberFormat="1" applyFont="1" applyBorder="1" applyAlignment="1">
      <alignment horizontal="center" vertical="center"/>
    </xf>
    <xf numFmtId="173" fontId="58" fillId="0" borderId="2" xfId="0" applyNumberFormat="1" applyFont="1" applyBorder="1" applyAlignment="1">
      <alignment horizontal="center" vertical="center"/>
    </xf>
    <xf numFmtId="170" fontId="6" fillId="21" borderId="2" xfId="0" applyNumberFormat="1" applyFont="1" applyFill="1" applyBorder="1" applyAlignment="1">
      <alignment horizontal="center"/>
    </xf>
    <xf numFmtId="173" fontId="6" fillId="21" borderId="2" xfId="0" applyNumberFormat="1" applyFont="1" applyFill="1" applyBorder="1" applyAlignment="1">
      <alignment horizontal="center"/>
    </xf>
    <xf numFmtId="0" fontId="6" fillId="0" borderId="0" xfId="0" applyFont="1" applyAlignment="1">
      <alignment horizontal="center" vertical="center"/>
    </xf>
    <xf numFmtId="173" fontId="6" fillId="2" borderId="2" xfId="0" applyNumberFormat="1" applyFont="1" applyFill="1" applyBorder="1" applyAlignment="1">
      <alignment horizontal="center" vertical="center"/>
    </xf>
    <xf numFmtId="173" fontId="8" fillId="0" borderId="2" xfId="0" applyNumberFormat="1" applyFont="1" applyFill="1" applyBorder="1" applyAlignment="1">
      <alignment horizontal="center"/>
    </xf>
    <xf numFmtId="170" fontId="8" fillId="0" borderId="2" xfId="0" applyNumberFormat="1" applyFont="1" applyFill="1" applyBorder="1" applyAlignment="1">
      <alignment horizontal="center"/>
    </xf>
    <xf numFmtId="9" fontId="6" fillId="0" borderId="2" xfId="10" applyNumberFormat="1" applyFont="1" applyBorder="1" applyAlignment="1">
      <alignment horizontal="center" vertical="center"/>
    </xf>
    <xf numFmtId="0" fontId="22" fillId="0" borderId="0" xfId="0" applyFont="1" applyBorder="1" applyAlignment="1">
      <alignment horizontal="center" vertical="center" wrapText="1"/>
    </xf>
    <xf numFmtId="168" fontId="4" fillId="0" borderId="0" xfId="0" applyNumberFormat="1" applyFont="1" applyAlignment="1">
      <alignment horizontal="center" vertical="center"/>
    </xf>
    <xf numFmtId="168" fontId="8" fillId="0" borderId="0" xfId="0" applyNumberFormat="1" applyFont="1" applyAlignment="1">
      <alignment horizontal="center" vertical="center"/>
    </xf>
    <xf numFmtId="0" fontId="21" fillId="0" borderId="0" xfId="0" applyFont="1" applyAlignment="1">
      <alignment horizontal="center" vertical="center"/>
    </xf>
    <xf numFmtId="170" fontId="6" fillId="0" borderId="1" xfId="0" applyNumberFormat="1" applyFont="1" applyBorder="1" applyAlignment="1">
      <alignment horizontal="center" vertical="center" wrapText="1"/>
    </xf>
    <xf numFmtId="170" fontId="6" fillId="0" borderId="1" xfId="0" applyNumberFormat="1" applyFont="1" applyBorder="1" applyAlignment="1">
      <alignment horizontal="center" vertical="center"/>
    </xf>
    <xf numFmtId="9" fontId="6" fillId="0" borderId="1" xfId="10" applyFont="1" applyBorder="1" applyAlignment="1">
      <alignment horizontal="center" vertical="center"/>
    </xf>
    <xf numFmtId="9" fontId="22" fillId="0" borderId="1" xfId="10" applyFont="1" applyBorder="1" applyAlignment="1">
      <alignment horizontal="center" vertical="center"/>
    </xf>
    <xf numFmtId="173" fontId="22" fillId="0" borderId="1" xfId="10" applyNumberFormat="1" applyFont="1" applyBorder="1" applyAlignment="1">
      <alignment horizontal="center" vertical="center"/>
    </xf>
    <xf numFmtId="0" fontId="22" fillId="0" borderId="1" xfId="0" applyFont="1" applyBorder="1" applyAlignment="1">
      <alignment horizontal="center" vertical="center"/>
    </xf>
    <xf numFmtId="10" fontId="22" fillId="0" borderId="1" xfId="0" applyNumberFormat="1" applyFont="1" applyBorder="1" applyAlignment="1">
      <alignment horizontal="center" vertical="center"/>
    </xf>
    <xf numFmtId="172" fontId="12" fillId="0" borderId="1" xfId="0" applyNumberFormat="1" applyFont="1" applyBorder="1" applyAlignment="1">
      <alignment horizontal="center" vertical="center"/>
    </xf>
    <xf numFmtId="0" fontId="11" fillId="0" borderId="1" xfId="0" applyFont="1" applyBorder="1" applyAlignment="1">
      <alignment horizontal="center" vertical="center"/>
    </xf>
    <xf numFmtId="0" fontId="58" fillId="0" borderId="1" xfId="0" applyFont="1" applyFill="1" applyBorder="1" applyAlignment="1">
      <alignment horizontal="center" vertical="center"/>
    </xf>
    <xf numFmtId="172" fontId="4" fillId="0" borderId="0" xfId="0" applyNumberFormat="1" applyFont="1" applyAlignment="1">
      <alignment horizontal="center" vertical="center"/>
    </xf>
    <xf numFmtId="10" fontId="4" fillId="0" borderId="0" xfId="0" applyNumberFormat="1" applyFont="1" applyAlignment="1">
      <alignment horizontal="center" vertical="center"/>
    </xf>
    <xf numFmtId="0" fontId="4" fillId="7" borderId="1" xfId="0" applyFont="1" applyFill="1" applyBorder="1" applyAlignment="1">
      <alignment horizontal="center" vertical="center"/>
    </xf>
    <xf numFmtId="0" fontId="8" fillId="0" borderId="2" xfId="0" applyFont="1" applyBorder="1" applyAlignment="1">
      <alignment horizontal="left"/>
    </xf>
    <xf numFmtId="0" fontId="8" fillId="0" borderId="3" xfId="0" applyFont="1" applyBorder="1" applyAlignment="1">
      <alignment horizontal="left"/>
    </xf>
    <xf numFmtId="0" fontId="4" fillId="4" borderId="1" xfId="0" applyFont="1" applyFill="1" applyBorder="1" applyAlignment="1">
      <alignment horizontal="center" vertical="center"/>
    </xf>
    <xf numFmtId="0" fontId="11" fillId="14" borderId="1" xfId="0" applyFont="1" applyFill="1" applyBorder="1" applyAlignment="1">
      <alignment horizontal="center" vertical="center"/>
    </xf>
    <xf numFmtId="0" fontId="3" fillId="9" borderId="1" xfId="0" applyFont="1" applyFill="1" applyBorder="1" applyAlignment="1">
      <alignment horizontal="center" vertical="center"/>
    </xf>
    <xf numFmtId="0" fontId="6"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4" fillId="2" borderId="1" xfId="0" applyFont="1" applyFill="1" applyBorder="1" applyAlignment="1">
      <alignment horizontal="center" vertical="center"/>
    </xf>
    <xf numFmtId="0" fontId="11" fillId="8" borderId="1" xfId="0" applyFont="1" applyFill="1" applyBorder="1" applyAlignment="1">
      <alignment horizontal="center" vertical="center"/>
    </xf>
    <xf numFmtId="0" fontId="3" fillId="10" borderId="1" xfId="0" applyFont="1" applyFill="1" applyBorder="1" applyAlignment="1">
      <alignment horizontal="center" vertical="center"/>
    </xf>
    <xf numFmtId="0" fontId="11" fillId="11" borderId="1" xfId="0" applyFont="1" applyFill="1" applyBorder="1" applyAlignment="1">
      <alignment horizontal="center" vertical="center"/>
    </xf>
    <xf numFmtId="0" fontId="3" fillId="12" borderId="1" xfId="0" applyFont="1" applyFill="1" applyBorder="1" applyAlignment="1">
      <alignment horizontal="center" vertical="center"/>
    </xf>
    <xf numFmtId="0" fontId="11" fillId="5"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6" fillId="0" borderId="1" xfId="7" applyFont="1" applyBorder="1" applyAlignment="1">
      <alignment horizontal="center" vertical="center"/>
    </xf>
    <xf numFmtId="0" fontId="50" fillId="0" borderId="1" xfId="7" applyFont="1" applyBorder="1" applyAlignment="1" applyProtection="1">
      <alignment horizontal="center"/>
      <protection locked="0"/>
    </xf>
    <xf numFmtId="0" fontId="27" fillId="0" borderId="1" xfId="7" applyBorder="1" applyAlignment="1" applyProtection="1">
      <alignment horizontal="left"/>
      <protection locked="0"/>
    </xf>
    <xf numFmtId="0" fontId="27" fillId="0" borderId="2" xfId="7" applyBorder="1" applyAlignment="1">
      <alignment horizontal="center" vertical="center"/>
    </xf>
    <xf numFmtId="0" fontId="27" fillId="0" borderId="3" xfId="7" applyBorder="1" applyAlignment="1">
      <alignment horizontal="center" vertical="center"/>
    </xf>
    <xf numFmtId="0" fontId="27" fillId="0" borderId="6" xfId="7" applyBorder="1" applyAlignment="1">
      <alignment horizontal="center" vertical="center"/>
    </xf>
    <xf numFmtId="0" fontId="50" fillId="0" borderId="0" xfId="7" applyFont="1" applyAlignment="1" applyProtection="1">
      <alignment horizontal="center"/>
      <protection locked="0"/>
    </xf>
    <xf numFmtId="0" fontId="50" fillId="0" borderId="8" xfId="7" applyFont="1" applyBorder="1" applyAlignment="1" applyProtection="1">
      <alignment horizontal="center"/>
      <protection locked="0"/>
    </xf>
    <xf numFmtId="0" fontId="50" fillId="0" borderId="5" xfId="7" applyFont="1" applyBorder="1" applyAlignment="1" applyProtection="1">
      <alignment horizontal="center" vertical="center"/>
      <protection locked="0"/>
    </xf>
    <xf numFmtId="0" fontId="29" fillId="0" borderId="7" xfId="0" applyFont="1" applyBorder="1" applyAlignment="1">
      <alignment horizontal="center" vertical="top"/>
    </xf>
    <xf numFmtId="171" fontId="8" fillId="20" borderId="1" xfId="0" applyNumberFormat="1" applyFont="1" applyFill="1" applyBorder="1" applyAlignment="1">
      <alignment horizontal="center" vertical="center" wrapText="1"/>
    </xf>
    <xf numFmtId="0" fontId="8" fillId="15" borderId="1" xfId="0" applyFont="1" applyFill="1" applyBorder="1" applyAlignment="1">
      <alignment horizontal="center" vertical="center" wrapText="1"/>
    </xf>
    <xf numFmtId="0" fontId="39" fillId="11" borderId="1" xfId="0" applyFont="1" applyFill="1" applyBorder="1" applyAlignment="1">
      <alignment horizontal="center" vertical="center"/>
    </xf>
    <xf numFmtId="0" fontId="41" fillId="12" borderId="1" xfId="0" applyFont="1" applyFill="1" applyBorder="1" applyAlignment="1">
      <alignment horizontal="center" vertical="center"/>
    </xf>
    <xf numFmtId="0" fontId="39" fillId="5"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39" fillId="14" borderId="1" xfId="0" applyFont="1" applyFill="1" applyBorder="1" applyAlignment="1">
      <alignment horizontal="center" vertical="center"/>
    </xf>
    <xf numFmtId="171" fontId="29" fillId="20" borderId="1" xfId="0" applyNumberFormat="1" applyFont="1" applyFill="1" applyBorder="1" applyAlignment="1">
      <alignment horizontal="center" vertical="center" wrapText="1"/>
    </xf>
    <xf numFmtId="0" fontId="39" fillId="3" borderId="1" xfId="0" applyFont="1" applyFill="1" applyBorder="1" applyAlignment="1">
      <alignment horizontal="center" vertical="center"/>
    </xf>
    <xf numFmtId="0" fontId="44"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41" fillId="6" borderId="1" xfId="0" applyFont="1" applyFill="1" applyBorder="1" applyAlignment="1">
      <alignment horizontal="center" vertical="center"/>
    </xf>
    <xf numFmtId="0" fontId="29" fillId="2" borderId="1" xfId="0" applyFont="1" applyFill="1" applyBorder="1" applyAlignment="1">
      <alignment horizontal="center" vertical="center"/>
    </xf>
    <xf numFmtId="0" fontId="29" fillId="7" borderId="1" xfId="0" applyFont="1" applyFill="1" applyBorder="1" applyAlignment="1">
      <alignment horizontal="center" vertical="center"/>
    </xf>
    <xf numFmtId="0" fontId="39" fillId="8" borderId="1" xfId="0" applyFont="1" applyFill="1" applyBorder="1" applyAlignment="1">
      <alignment horizontal="center" vertical="center"/>
    </xf>
    <xf numFmtId="0" fontId="41" fillId="10" borderId="1" xfId="0" applyFont="1" applyFill="1" applyBorder="1" applyAlignment="1">
      <alignment horizontal="center" vertical="center"/>
    </xf>
    <xf numFmtId="0" fontId="38" fillId="0" borderId="1" xfId="6" applyFont="1" applyBorder="1" applyAlignment="1">
      <alignment horizontal="center" vertical="top"/>
    </xf>
    <xf numFmtId="0" fontId="40" fillId="3" borderId="1" xfId="0" applyFont="1" applyFill="1" applyBorder="1" applyAlignment="1">
      <alignment horizontal="center" vertical="center" wrapText="1"/>
    </xf>
    <xf numFmtId="0" fontId="26" fillId="19" borderId="2" xfId="0" applyFont="1" applyFill="1" applyBorder="1" applyAlignment="1">
      <alignment horizontal="center" vertical="center"/>
    </xf>
    <xf numFmtId="0" fontId="26" fillId="19" borderId="3" xfId="0" applyFont="1" applyFill="1" applyBorder="1" applyAlignment="1">
      <alignment horizontal="center" vertical="center"/>
    </xf>
    <xf numFmtId="0" fontId="21" fillId="22" borderId="1" xfId="0" applyFont="1" applyFill="1" applyBorder="1" applyAlignment="1">
      <alignment horizontal="center" vertical="center" wrapText="1"/>
    </xf>
    <xf numFmtId="0" fontId="21" fillId="11" borderId="1" xfId="0" applyFont="1" applyFill="1" applyBorder="1" applyAlignment="1">
      <alignment horizontal="center"/>
    </xf>
    <xf numFmtId="0" fontId="21" fillId="23" borderId="1" xfId="0" applyFont="1" applyFill="1" applyBorder="1" applyAlignment="1">
      <alignment horizontal="center"/>
    </xf>
    <xf numFmtId="0" fontId="21" fillId="22" borderId="1" xfId="0" applyFont="1" applyFill="1" applyBorder="1" applyAlignment="1">
      <alignment horizontal="center"/>
    </xf>
    <xf numFmtId="0" fontId="12" fillId="0" borderId="1" xfId="0" applyFont="1" applyFill="1" applyBorder="1" applyAlignment="1">
      <alignment horizontal="center" vertical="center"/>
    </xf>
    <xf numFmtId="0" fontId="3" fillId="10" borderId="2" xfId="0" applyFont="1" applyFill="1" applyBorder="1" applyAlignment="1">
      <alignment horizontal="center" vertical="center"/>
    </xf>
    <xf numFmtId="0" fontId="3" fillId="10" borderId="3" xfId="0" applyFont="1" applyFill="1" applyBorder="1" applyAlignment="1">
      <alignment horizontal="center" vertical="center"/>
    </xf>
    <xf numFmtId="0" fontId="3" fillId="10" borderId="6" xfId="0" applyFont="1" applyFill="1" applyBorder="1" applyAlignment="1">
      <alignment horizontal="center" vertical="center"/>
    </xf>
    <xf numFmtId="0" fontId="0" fillId="0" borderId="17" xfId="0" applyBorder="1" applyAlignment="1">
      <alignment horizontal="center"/>
    </xf>
    <xf numFmtId="0" fontId="26" fillId="19" borderId="6" xfId="0" applyFont="1" applyFill="1" applyBorder="1" applyAlignment="1">
      <alignment horizontal="center" vertical="center"/>
    </xf>
    <xf numFmtId="0" fontId="3" fillId="9" borderId="2" xfId="0" applyFont="1" applyFill="1" applyBorder="1" applyAlignment="1">
      <alignment horizontal="center" vertical="center"/>
    </xf>
    <xf numFmtId="0" fontId="3" fillId="9" borderId="3" xfId="0" applyFont="1" applyFill="1" applyBorder="1" applyAlignment="1">
      <alignment horizontal="center" vertical="center"/>
    </xf>
    <xf numFmtId="0" fontId="3" fillId="9" borderId="6" xfId="0" applyFont="1" applyFill="1" applyBorder="1" applyAlignment="1">
      <alignment horizontal="center" vertical="center"/>
    </xf>
    <xf numFmtId="0" fontId="6" fillId="15" borderId="9" xfId="0" applyFont="1" applyFill="1" applyBorder="1" applyAlignment="1">
      <alignment horizontal="center" vertical="center" wrapText="1"/>
    </xf>
    <xf numFmtId="0" fontId="6" fillId="15" borderId="18" xfId="0" applyFont="1" applyFill="1" applyBorder="1" applyAlignment="1">
      <alignment horizontal="center" vertical="center" wrapText="1"/>
    </xf>
    <xf numFmtId="0" fontId="4" fillId="0" borderId="1" xfId="0" applyFont="1" applyBorder="1" applyAlignment="1">
      <alignment horizontal="center" vertical="center" wrapText="1"/>
    </xf>
    <xf numFmtId="0" fontId="8" fillId="15" borderId="2" xfId="0" applyFont="1" applyFill="1" applyBorder="1" applyAlignment="1">
      <alignment horizontal="center" vertical="center" wrapText="1"/>
    </xf>
    <xf numFmtId="0" fontId="11" fillId="11" borderId="2" xfId="0" applyFont="1" applyFill="1" applyBorder="1" applyAlignment="1">
      <alignment horizontal="center" vertical="center"/>
    </xf>
    <xf numFmtId="0" fontId="11" fillId="11" borderId="3" xfId="0" applyFont="1" applyFill="1" applyBorder="1" applyAlignment="1">
      <alignment horizontal="center" vertical="center"/>
    </xf>
    <xf numFmtId="0" fontId="11" fillId="11" borderId="6" xfId="0" applyFont="1" applyFill="1" applyBorder="1" applyAlignment="1">
      <alignment horizontal="center" vertical="center"/>
    </xf>
    <xf numFmtId="0" fontId="11" fillId="14" borderId="2" xfId="0" applyFont="1" applyFill="1" applyBorder="1" applyAlignment="1">
      <alignment horizontal="center" vertical="center"/>
    </xf>
    <xf numFmtId="0" fontId="11" fillId="14" borderId="3" xfId="0" applyFont="1" applyFill="1" applyBorder="1" applyAlignment="1">
      <alignment horizontal="center" vertical="center"/>
    </xf>
    <xf numFmtId="0" fontId="11" fillId="14" borderId="6" xfId="0" applyFont="1" applyFill="1" applyBorder="1" applyAlignment="1">
      <alignment horizontal="center" vertical="center"/>
    </xf>
    <xf numFmtId="171" fontId="59" fillId="20" borderId="1" xfId="0" applyNumberFormat="1" applyFont="1" applyFill="1" applyBorder="1" applyAlignment="1">
      <alignment horizontal="center" vertical="center" wrapText="1"/>
    </xf>
    <xf numFmtId="171" fontId="59" fillId="20" borderId="9" xfId="0" applyNumberFormat="1" applyFont="1" applyFill="1" applyBorder="1" applyAlignment="1">
      <alignment horizontal="center" vertical="center" wrapText="1"/>
    </xf>
    <xf numFmtId="0" fontId="59" fillId="15" borderId="1" xfId="0" applyFont="1" applyFill="1" applyBorder="1" applyAlignment="1">
      <alignment horizontal="center" vertical="center" wrapText="1"/>
    </xf>
    <xf numFmtId="0" fontId="59" fillId="15" borderId="9" xfId="0" applyFont="1" applyFill="1" applyBorder="1" applyAlignment="1">
      <alignment horizontal="center" vertical="center" wrapText="1"/>
    </xf>
    <xf numFmtId="0" fontId="11" fillId="13" borderId="2" xfId="0" applyFont="1" applyFill="1" applyBorder="1" applyAlignment="1">
      <alignment horizontal="center" vertical="center"/>
    </xf>
    <xf numFmtId="0" fontId="11" fillId="13" borderId="3" xfId="0" applyFont="1" applyFill="1" applyBorder="1" applyAlignment="1">
      <alignment horizontal="center" vertical="center"/>
    </xf>
    <xf numFmtId="0" fontId="11" fillId="13" borderId="6" xfId="0" applyFont="1" applyFill="1" applyBorder="1" applyAlignment="1">
      <alignment horizontal="center" vertical="center"/>
    </xf>
    <xf numFmtId="0" fontId="3" fillId="12" borderId="2" xfId="0" applyFont="1" applyFill="1" applyBorder="1" applyAlignment="1">
      <alignment horizontal="center" vertical="center"/>
    </xf>
    <xf numFmtId="0" fontId="3" fillId="12" borderId="3" xfId="0" applyFont="1" applyFill="1" applyBorder="1" applyAlignment="1">
      <alignment horizontal="center" vertical="center"/>
    </xf>
    <xf numFmtId="0" fontId="3" fillId="12" borderId="6"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6" xfId="0" applyFont="1" applyFill="1" applyBorder="1" applyAlignment="1">
      <alignment horizontal="center" vertical="center"/>
    </xf>
    <xf numFmtId="0" fontId="11" fillId="5" borderId="2"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6" fillId="3" borderId="9" xfId="0" applyFont="1" applyFill="1" applyBorder="1" applyAlignment="1">
      <alignment horizontal="center" vertical="center"/>
    </xf>
    <xf numFmtId="0" fontId="7" fillId="3" borderId="9"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11" fillId="5" borderId="2" xfId="0" applyFont="1" applyFill="1" applyBorder="1" applyAlignment="1">
      <alignment horizontal="center" vertical="center"/>
    </xf>
    <xf numFmtId="0" fontId="11" fillId="5" borderId="6" xfId="0" applyFont="1" applyFill="1" applyBorder="1" applyAlignment="1">
      <alignment horizontal="center" vertical="center"/>
    </xf>
    <xf numFmtId="0" fontId="11" fillId="8" borderId="2" xfId="0" applyFont="1" applyFill="1" applyBorder="1" applyAlignment="1">
      <alignment horizontal="center" vertical="center"/>
    </xf>
    <xf numFmtId="0" fontId="11" fillId="8" borderId="3" xfId="0" applyFont="1" applyFill="1" applyBorder="1" applyAlignment="1">
      <alignment horizontal="center" vertical="center"/>
    </xf>
    <xf numFmtId="0" fontId="11" fillId="8" borderId="6" xfId="0" applyFont="1" applyFill="1" applyBorder="1" applyAlignment="1">
      <alignment horizontal="center" vertical="center"/>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6" xfId="0" applyFont="1" applyFill="1" applyBorder="1" applyAlignment="1">
      <alignment horizontal="center" vertical="center" wrapText="1"/>
    </xf>
  </cellXfs>
  <cellStyles count="11">
    <cellStyle name="BodyStyle" xfId="9"/>
    <cellStyle name="Currency" xfId="3"/>
    <cellStyle name="HeaderStyle" xfId="8"/>
    <cellStyle name="Millares 2" xfId="5"/>
    <cellStyle name="Moneda [0]" xfId="4" builtinId="7"/>
    <cellStyle name="Moneda 2" xfId="2"/>
    <cellStyle name="Normal" xfId="0" builtinId="0"/>
    <cellStyle name="Normal 2" xfId="6"/>
    <cellStyle name="Normal 3" xfId="7"/>
    <cellStyle name="Normal 6" xfId="1"/>
    <cellStyle name="Porcentaje" xfId="10" builtinId="5"/>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3" Type="http://schemas.openxmlformats.org/officeDocument/2006/relationships/image" Target="../media/image17.png"/><Relationship Id="rId18" Type="http://schemas.openxmlformats.org/officeDocument/2006/relationships/image" Target="../media/image22.jpeg"/><Relationship Id="rId26" Type="http://schemas.openxmlformats.org/officeDocument/2006/relationships/image" Target="../media/image30.png"/><Relationship Id="rId21" Type="http://schemas.openxmlformats.org/officeDocument/2006/relationships/image" Target="../media/image25.jpeg"/><Relationship Id="rId34" Type="http://schemas.openxmlformats.org/officeDocument/2006/relationships/image" Target="../media/image38.png"/><Relationship Id="rId7" Type="http://schemas.openxmlformats.org/officeDocument/2006/relationships/image" Target="../media/image11.jpeg"/><Relationship Id="rId12" Type="http://schemas.openxmlformats.org/officeDocument/2006/relationships/image" Target="../media/image16.jpeg"/><Relationship Id="rId17" Type="http://schemas.openxmlformats.org/officeDocument/2006/relationships/image" Target="../media/image21.jpeg"/><Relationship Id="rId25" Type="http://schemas.openxmlformats.org/officeDocument/2006/relationships/image" Target="../media/image29.png"/><Relationship Id="rId33" Type="http://schemas.openxmlformats.org/officeDocument/2006/relationships/image" Target="../media/image37.png"/><Relationship Id="rId38" Type="http://schemas.openxmlformats.org/officeDocument/2006/relationships/image" Target="../media/image42.jpeg"/><Relationship Id="rId2" Type="http://schemas.openxmlformats.org/officeDocument/2006/relationships/image" Target="../media/image6.jpeg"/><Relationship Id="rId16" Type="http://schemas.openxmlformats.org/officeDocument/2006/relationships/image" Target="../media/image20.png"/><Relationship Id="rId20" Type="http://schemas.openxmlformats.org/officeDocument/2006/relationships/image" Target="../media/image24.jpeg"/><Relationship Id="rId29" Type="http://schemas.openxmlformats.org/officeDocument/2006/relationships/image" Target="../media/image33.png"/><Relationship Id="rId1" Type="http://schemas.openxmlformats.org/officeDocument/2006/relationships/image" Target="../media/image5.jpeg"/><Relationship Id="rId6" Type="http://schemas.openxmlformats.org/officeDocument/2006/relationships/image" Target="../media/image10.jpeg"/><Relationship Id="rId11" Type="http://schemas.openxmlformats.org/officeDocument/2006/relationships/image" Target="../media/image15.jpeg"/><Relationship Id="rId24" Type="http://schemas.openxmlformats.org/officeDocument/2006/relationships/image" Target="../media/image28.png"/><Relationship Id="rId32" Type="http://schemas.openxmlformats.org/officeDocument/2006/relationships/image" Target="../media/image36.png"/><Relationship Id="rId37" Type="http://schemas.openxmlformats.org/officeDocument/2006/relationships/image" Target="../media/image41.jpeg"/><Relationship Id="rId5" Type="http://schemas.openxmlformats.org/officeDocument/2006/relationships/image" Target="../media/image9.jpeg"/><Relationship Id="rId15" Type="http://schemas.openxmlformats.org/officeDocument/2006/relationships/image" Target="../media/image19.jpeg"/><Relationship Id="rId23" Type="http://schemas.openxmlformats.org/officeDocument/2006/relationships/image" Target="../media/image27.jpeg"/><Relationship Id="rId28" Type="http://schemas.openxmlformats.org/officeDocument/2006/relationships/image" Target="../media/image32.png"/><Relationship Id="rId36" Type="http://schemas.openxmlformats.org/officeDocument/2006/relationships/image" Target="../media/image40.png"/><Relationship Id="rId10" Type="http://schemas.openxmlformats.org/officeDocument/2006/relationships/image" Target="../media/image14.jpeg"/><Relationship Id="rId19" Type="http://schemas.openxmlformats.org/officeDocument/2006/relationships/image" Target="../media/image23.jpeg"/><Relationship Id="rId31" Type="http://schemas.openxmlformats.org/officeDocument/2006/relationships/image" Target="../media/image35.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jpeg"/><Relationship Id="rId22" Type="http://schemas.openxmlformats.org/officeDocument/2006/relationships/image" Target="../media/image26.jpeg"/><Relationship Id="rId27" Type="http://schemas.openxmlformats.org/officeDocument/2006/relationships/image" Target="../media/image31.png"/><Relationship Id="rId30" Type="http://schemas.openxmlformats.org/officeDocument/2006/relationships/image" Target="../media/image34.png"/><Relationship Id="rId35" Type="http://schemas.openxmlformats.org/officeDocument/2006/relationships/image" Target="../media/image39.png"/><Relationship Id="rId8" Type="http://schemas.openxmlformats.org/officeDocument/2006/relationships/image" Target="../media/image12.png"/><Relationship Id="rId3" Type="http://schemas.openxmlformats.org/officeDocument/2006/relationships/image" Target="../media/image7.jpeg"/></Relationships>
</file>

<file path=xl/drawings/_rels/drawing4.xml.rels><?xml version="1.0" encoding="UTF-8" standalone="yes"?>
<Relationships xmlns="http://schemas.openxmlformats.org/package/2006/relationships"><Relationship Id="rId13" Type="http://schemas.openxmlformats.org/officeDocument/2006/relationships/image" Target="../media/image17.png"/><Relationship Id="rId18" Type="http://schemas.openxmlformats.org/officeDocument/2006/relationships/image" Target="../media/image22.jpeg"/><Relationship Id="rId26" Type="http://schemas.openxmlformats.org/officeDocument/2006/relationships/image" Target="../media/image30.png"/><Relationship Id="rId21" Type="http://schemas.openxmlformats.org/officeDocument/2006/relationships/image" Target="../media/image25.jpeg"/><Relationship Id="rId34" Type="http://schemas.openxmlformats.org/officeDocument/2006/relationships/image" Target="../media/image38.png"/><Relationship Id="rId7" Type="http://schemas.openxmlformats.org/officeDocument/2006/relationships/image" Target="../media/image11.jpeg"/><Relationship Id="rId12" Type="http://schemas.openxmlformats.org/officeDocument/2006/relationships/image" Target="../media/image16.jpeg"/><Relationship Id="rId17" Type="http://schemas.openxmlformats.org/officeDocument/2006/relationships/image" Target="../media/image21.jpeg"/><Relationship Id="rId25" Type="http://schemas.openxmlformats.org/officeDocument/2006/relationships/image" Target="../media/image29.png"/><Relationship Id="rId33" Type="http://schemas.openxmlformats.org/officeDocument/2006/relationships/image" Target="../media/image37.png"/><Relationship Id="rId38" Type="http://schemas.openxmlformats.org/officeDocument/2006/relationships/image" Target="../media/image42.jpeg"/><Relationship Id="rId2" Type="http://schemas.openxmlformats.org/officeDocument/2006/relationships/image" Target="../media/image6.jpeg"/><Relationship Id="rId16" Type="http://schemas.openxmlformats.org/officeDocument/2006/relationships/image" Target="../media/image20.png"/><Relationship Id="rId20" Type="http://schemas.openxmlformats.org/officeDocument/2006/relationships/image" Target="../media/image24.jpeg"/><Relationship Id="rId29" Type="http://schemas.openxmlformats.org/officeDocument/2006/relationships/image" Target="../media/image33.png"/><Relationship Id="rId1" Type="http://schemas.openxmlformats.org/officeDocument/2006/relationships/image" Target="../media/image5.jpeg"/><Relationship Id="rId6" Type="http://schemas.openxmlformats.org/officeDocument/2006/relationships/image" Target="../media/image10.jpeg"/><Relationship Id="rId11" Type="http://schemas.openxmlformats.org/officeDocument/2006/relationships/image" Target="../media/image15.jpeg"/><Relationship Id="rId24" Type="http://schemas.openxmlformats.org/officeDocument/2006/relationships/image" Target="../media/image28.png"/><Relationship Id="rId32" Type="http://schemas.openxmlformats.org/officeDocument/2006/relationships/image" Target="../media/image36.png"/><Relationship Id="rId37" Type="http://schemas.openxmlformats.org/officeDocument/2006/relationships/image" Target="../media/image41.jpeg"/><Relationship Id="rId5" Type="http://schemas.openxmlformats.org/officeDocument/2006/relationships/image" Target="../media/image9.jpeg"/><Relationship Id="rId15" Type="http://schemas.openxmlformats.org/officeDocument/2006/relationships/image" Target="../media/image19.jpeg"/><Relationship Id="rId23" Type="http://schemas.openxmlformats.org/officeDocument/2006/relationships/image" Target="../media/image27.jpeg"/><Relationship Id="rId28" Type="http://schemas.openxmlformats.org/officeDocument/2006/relationships/image" Target="../media/image32.png"/><Relationship Id="rId36" Type="http://schemas.openxmlformats.org/officeDocument/2006/relationships/image" Target="../media/image40.png"/><Relationship Id="rId10" Type="http://schemas.openxmlformats.org/officeDocument/2006/relationships/image" Target="../media/image14.jpeg"/><Relationship Id="rId19" Type="http://schemas.openxmlformats.org/officeDocument/2006/relationships/image" Target="../media/image23.jpeg"/><Relationship Id="rId31" Type="http://schemas.openxmlformats.org/officeDocument/2006/relationships/image" Target="../media/image35.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43.jpeg"/><Relationship Id="rId22" Type="http://schemas.openxmlformats.org/officeDocument/2006/relationships/image" Target="../media/image26.jpeg"/><Relationship Id="rId27" Type="http://schemas.openxmlformats.org/officeDocument/2006/relationships/image" Target="../media/image31.png"/><Relationship Id="rId30" Type="http://schemas.openxmlformats.org/officeDocument/2006/relationships/image" Target="../media/image34.png"/><Relationship Id="rId35" Type="http://schemas.openxmlformats.org/officeDocument/2006/relationships/image" Target="../media/image39.png"/><Relationship Id="rId8" Type="http://schemas.openxmlformats.org/officeDocument/2006/relationships/image" Target="../media/image12.png"/><Relationship Id="rId3" Type="http://schemas.openxmlformats.org/officeDocument/2006/relationships/image" Target="../media/image7.jpeg"/></Relationships>
</file>

<file path=xl/drawings/_rels/drawing5.xml.rels><?xml version="1.0" encoding="UTF-8" standalone="yes"?>
<Relationships xmlns="http://schemas.openxmlformats.org/package/2006/relationships"><Relationship Id="rId8" Type="http://schemas.openxmlformats.org/officeDocument/2006/relationships/image" Target="../media/image51.jpeg"/><Relationship Id="rId3" Type="http://schemas.openxmlformats.org/officeDocument/2006/relationships/image" Target="../media/image46.png"/><Relationship Id="rId7" Type="http://schemas.openxmlformats.org/officeDocument/2006/relationships/image" Target="../media/image50.jpeg"/><Relationship Id="rId12" Type="http://schemas.openxmlformats.org/officeDocument/2006/relationships/image" Target="../media/image55.png"/><Relationship Id="rId2" Type="http://schemas.openxmlformats.org/officeDocument/2006/relationships/image" Target="../media/image45.png"/><Relationship Id="rId1" Type="http://schemas.openxmlformats.org/officeDocument/2006/relationships/image" Target="../media/image44.png"/><Relationship Id="rId6" Type="http://schemas.openxmlformats.org/officeDocument/2006/relationships/image" Target="../media/image49.jpeg"/><Relationship Id="rId11" Type="http://schemas.openxmlformats.org/officeDocument/2006/relationships/image" Target="../media/image54.png"/><Relationship Id="rId5" Type="http://schemas.openxmlformats.org/officeDocument/2006/relationships/image" Target="../media/image48.jpeg"/><Relationship Id="rId10" Type="http://schemas.openxmlformats.org/officeDocument/2006/relationships/image" Target="../media/image53.png"/><Relationship Id="rId4" Type="http://schemas.openxmlformats.org/officeDocument/2006/relationships/image" Target="../media/image47.jpeg"/><Relationship Id="rId9" Type="http://schemas.openxmlformats.org/officeDocument/2006/relationships/image" Target="../media/image52.png"/></Relationships>
</file>

<file path=xl/drawings/_rels/drawing6.xml.rels><?xml version="1.0" encoding="UTF-8" standalone="yes"?>
<Relationships xmlns="http://schemas.openxmlformats.org/package/2006/relationships"><Relationship Id="rId13" Type="http://schemas.openxmlformats.org/officeDocument/2006/relationships/image" Target="../media/image56.jpeg"/><Relationship Id="rId18" Type="http://schemas.openxmlformats.org/officeDocument/2006/relationships/image" Target="../media/image23.jpeg"/><Relationship Id="rId26" Type="http://schemas.openxmlformats.org/officeDocument/2006/relationships/image" Target="../media/image31.png"/><Relationship Id="rId39" Type="http://schemas.openxmlformats.org/officeDocument/2006/relationships/image" Target="../media/image52.png"/><Relationship Id="rId21" Type="http://schemas.openxmlformats.org/officeDocument/2006/relationships/image" Target="../media/image26.jpeg"/><Relationship Id="rId34" Type="http://schemas.openxmlformats.org/officeDocument/2006/relationships/image" Target="../media/image39.png"/><Relationship Id="rId42" Type="http://schemas.openxmlformats.org/officeDocument/2006/relationships/image" Target="../media/image46.png"/><Relationship Id="rId47" Type="http://schemas.openxmlformats.org/officeDocument/2006/relationships/image" Target="../media/image53.png"/><Relationship Id="rId7" Type="http://schemas.openxmlformats.org/officeDocument/2006/relationships/image" Target="../media/image12.png"/><Relationship Id="rId2" Type="http://schemas.openxmlformats.org/officeDocument/2006/relationships/image" Target="../media/image7.jpeg"/><Relationship Id="rId16" Type="http://schemas.openxmlformats.org/officeDocument/2006/relationships/image" Target="../media/image21.jpeg"/><Relationship Id="rId29" Type="http://schemas.openxmlformats.org/officeDocument/2006/relationships/image" Target="../media/image34.png"/><Relationship Id="rId11" Type="http://schemas.openxmlformats.org/officeDocument/2006/relationships/image" Target="../media/image16.jpeg"/><Relationship Id="rId24" Type="http://schemas.openxmlformats.org/officeDocument/2006/relationships/image" Target="../media/image29.png"/><Relationship Id="rId32" Type="http://schemas.openxmlformats.org/officeDocument/2006/relationships/image" Target="../media/image37.png"/><Relationship Id="rId37" Type="http://schemas.openxmlformats.org/officeDocument/2006/relationships/image" Target="../media/image42.jpeg"/><Relationship Id="rId40" Type="http://schemas.openxmlformats.org/officeDocument/2006/relationships/image" Target="../media/image44.png"/><Relationship Id="rId45" Type="http://schemas.openxmlformats.org/officeDocument/2006/relationships/image" Target="../media/image49.jpeg"/><Relationship Id="rId5" Type="http://schemas.openxmlformats.org/officeDocument/2006/relationships/image" Target="../media/image10.jpeg"/><Relationship Id="rId15" Type="http://schemas.openxmlformats.org/officeDocument/2006/relationships/image" Target="../media/image20.png"/><Relationship Id="rId23" Type="http://schemas.openxmlformats.org/officeDocument/2006/relationships/image" Target="../media/image28.png"/><Relationship Id="rId28" Type="http://schemas.openxmlformats.org/officeDocument/2006/relationships/image" Target="../media/image33.png"/><Relationship Id="rId36" Type="http://schemas.openxmlformats.org/officeDocument/2006/relationships/image" Target="../media/image57.jpeg"/><Relationship Id="rId49" Type="http://schemas.openxmlformats.org/officeDocument/2006/relationships/image" Target="../media/image55.png"/><Relationship Id="rId10" Type="http://schemas.openxmlformats.org/officeDocument/2006/relationships/image" Target="../media/image15.jpeg"/><Relationship Id="rId19" Type="http://schemas.openxmlformats.org/officeDocument/2006/relationships/image" Target="../media/image24.jpeg"/><Relationship Id="rId31" Type="http://schemas.openxmlformats.org/officeDocument/2006/relationships/image" Target="../media/image36.png"/><Relationship Id="rId44" Type="http://schemas.openxmlformats.org/officeDocument/2006/relationships/image" Target="../media/image59.jpeg"/><Relationship Id="rId4" Type="http://schemas.openxmlformats.org/officeDocument/2006/relationships/image" Target="../media/image9.jpeg"/><Relationship Id="rId9" Type="http://schemas.openxmlformats.org/officeDocument/2006/relationships/image" Target="../media/image14.jpeg"/><Relationship Id="rId14" Type="http://schemas.openxmlformats.org/officeDocument/2006/relationships/image" Target="../media/image19.jpeg"/><Relationship Id="rId22" Type="http://schemas.openxmlformats.org/officeDocument/2006/relationships/image" Target="../media/image27.jpeg"/><Relationship Id="rId27" Type="http://schemas.openxmlformats.org/officeDocument/2006/relationships/image" Target="../media/image32.png"/><Relationship Id="rId30" Type="http://schemas.openxmlformats.org/officeDocument/2006/relationships/image" Target="../media/image35.png"/><Relationship Id="rId35" Type="http://schemas.openxmlformats.org/officeDocument/2006/relationships/image" Target="../media/image40.png"/><Relationship Id="rId43" Type="http://schemas.openxmlformats.org/officeDocument/2006/relationships/image" Target="../media/image47.jpeg"/><Relationship Id="rId48" Type="http://schemas.openxmlformats.org/officeDocument/2006/relationships/image" Target="../media/image54.png"/><Relationship Id="rId8" Type="http://schemas.openxmlformats.org/officeDocument/2006/relationships/image" Target="../media/image13.png"/><Relationship Id="rId3" Type="http://schemas.openxmlformats.org/officeDocument/2006/relationships/image" Target="../media/image8.png"/><Relationship Id="rId12" Type="http://schemas.openxmlformats.org/officeDocument/2006/relationships/image" Target="../media/image17.png"/><Relationship Id="rId17" Type="http://schemas.openxmlformats.org/officeDocument/2006/relationships/image" Target="../media/image22.jpeg"/><Relationship Id="rId25" Type="http://schemas.openxmlformats.org/officeDocument/2006/relationships/image" Target="../media/image30.png"/><Relationship Id="rId33" Type="http://schemas.openxmlformats.org/officeDocument/2006/relationships/image" Target="../media/image38.png"/><Relationship Id="rId38" Type="http://schemas.openxmlformats.org/officeDocument/2006/relationships/image" Target="../media/image58.png"/><Relationship Id="rId46" Type="http://schemas.openxmlformats.org/officeDocument/2006/relationships/image" Target="../media/image50.jpeg"/><Relationship Id="rId20" Type="http://schemas.openxmlformats.org/officeDocument/2006/relationships/image" Target="../media/image25.jpeg"/><Relationship Id="rId41" Type="http://schemas.openxmlformats.org/officeDocument/2006/relationships/image" Target="../media/image45.png"/><Relationship Id="rId1" Type="http://schemas.openxmlformats.org/officeDocument/2006/relationships/image" Target="../media/image6.jpeg"/><Relationship Id="rId6" Type="http://schemas.openxmlformats.org/officeDocument/2006/relationships/image" Target="../media/image11.jpeg"/></Relationships>
</file>

<file path=xl/drawings/_rels/drawing7.xml.rels><?xml version="1.0" encoding="UTF-8" standalone="yes"?>
<Relationships xmlns="http://schemas.openxmlformats.org/package/2006/relationships"><Relationship Id="rId13" Type="http://schemas.openxmlformats.org/officeDocument/2006/relationships/image" Target="../media/image56.jpeg"/><Relationship Id="rId18" Type="http://schemas.openxmlformats.org/officeDocument/2006/relationships/image" Target="../media/image23.jpeg"/><Relationship Id="rId26" Type="http://schemas.openxmlformats.org/officeDocument/2006/relationships/image" Target="../media/image31.png"/><Relationship Id="rId39" Type="http://schemas.openxmlformats.org/officeDocument/2006/relationships/image" Target="../media/image52.png"/><Relationship Id="rId21" Type="http://schemas.openxmlformats.org/officeDocument/2006/relationships/image" Target="../media/image26.jpeg"/><Relationship Id="rId34" Type="http://schemas.openxmlformats.org/officeDocument/2006/relationships/image" Target="../media/image39.png"/><Relationship Id="rId42" Type="http://schemas.openxmlformats.org/officeDocument/2006/relationships/image" Target="../media/image46.png"/><Relationship Id="rId47" Type="http://schemas.openxmlformats.org/officeDocument/2006/relationships/image" Target="../media/image53.png"/><Relationship Id="rId7" Type="http://schemas.openxmlformats.org/officeDocument/2006/relationships/image" Target="../media/image12.png"/><Relationship Id="rId2" Type="http://schemas.openxmlformats.org/officeDocument/2006/relationships/image" Target="../media/image7.jpeg"/><Relationship Id="rId16" Type="http://schemas.openxmlformats.org/officeDocument/2006/relationships/image" Target="../media/image21.jpeg"/><Relationship Id="rId29" Type="http://schemas.openxmlformats.org/officeDocument/2006/relationships/image" Target="../media/image34.png"/><Relationship Id="rId11" Type="http://schemas.openxmlformats.org/officeDocument/2006/relationships/image" Target="../media/image16.jpeg"/><Relationship Id="rId24" Type="http://schemas.openxmlformats.org/officeDocument/2006/relationships/image" Target="../media/image29.png"/><Relationship Id="rId32" Type="http://schemas.openxmlformats.org/officeDocument/2006/relationships/image" Target="../media/image37.png"/><Relationship Id="rId37" Type="http://schemas.openxmlformats.org/officeDocument/2006/relationships/image" Target="../media/image42.jpeg"/><Relationship Id="rId40" Type="http://schemas.openxmlformats.org/officeDocument/2006/relationships/image" Target="../media/image44.png"/><Relationship Id="rId45" Type="http://schemas.openxmlformats.org/officeDocument/2006/relationships/image" Target="../media/image49.jpeg"/><Relationship Id="rId5" Type="http://schemas.openxmlformats.org/officeDocument/2006/relationships/image" Target="../media/image10.jpeg"/><Relationship Id="rId15" Type="http://schemas.openxmlformats.org/officeDocument/2006/relationships/image" Target="../media/image20.png"/><Relationship Id="rId23" Type="http://schemas.openxmlformats.org/officeDocument/2006/relationships/image" Target="../media/image28.png"/><Relationship Id="rId28" Type="http://schemas.openxmlformats.org/officeDocument/2006/relationships/image" Target="../media/image33.png"/><Relationship Id="rId36" Type="http://schemas.openxmlformats.org/officeDocument/2006/relationships/image" Target="../media/image57.jpeg"/><Relationship Id="rId49" Type="http://schemas.openxmlformats.org/officeDocument/2006/relationships/image" Target="../media/image55.png"/><Relationship Id="rId10" Type="http://schemas.openxmlformats.org/officeDocument/2006/relationships/image" Target="../media/image15.jpeg"/><Relationship Id="rId19" Type="http://schemas.openxmlformats.org/officeDocument/2006/relationships/image" Target="../media/image24.jpeg"/><Relationship Id="rId31" Type="http://schemas.openxmlformats.org/officeDocument/2006/relationships/image" Target="../media/image36.png"/><Relationship Id="rId44" Type="http://schemas.openxmlformats.org/officeDocument/2006/relationships/image" Target="../media/image59.jpeg"/><Relationship Id="rId4" Type="http://schemas.openxmlformats.org/officeDocument/2006/relationships/image" Target="../media/image9.jpeg"/><Relationship Id="rId9" Type="http://schemas.openxmlformats.org/officeDocument/2006/relationships/image" Target="../media/image14.jpeg"/><Relationship Id="rId14" Type="http://schemas.openxmlformats.org/officeDocument/2006/relationships/image" Target="../media/image19.jpeg"/><Relationship Id="rId22" Type="http://schemas.openxmlformats.org/officeDocument/2006/relationships/image" Target="../media/image27.jpeg"/><Relationship Id="rId27" Type="http://schemas.openxmlformats.org/officeDocument/2006/relationships/image" Target="../media/image32.png"/><Relationship Id="rId30" Type="http://schemas.openxmlformats.org/officeDocument/2006/relationships/image" Target="../media/image35.png"/><Relationship Id="rId35" Type="http://schemas.openxmlformats.org/officeDocument/2006/relationships/image" Target="../media/image40.png"/><Relationship Id="rId43" Type="http://schemas.openxmlformats.org/officeDocument/2006/relationships/image" Target="../media/image47.jpeg"/><Relationship Id="rId48" Type="http://schemas.openxmlformats.org/officeDocument/2006/relationships/image" Target="../media/image54.png"/><Relationship Id="rId8" Type="http://schemas.openxmlformats.org/officeDocument/2006/relationships/image" Target="../media/image13.png"/><Relationship Id="rId3" Type="http://schemas.openxmlformats.org/officeDocument/2006/relationships/image" Target="../media/image8.png"/><Relationship Id="rId12" Type="http://schemas.openxmlformats.org/officeDocument/2006/relationships/image" Target="../media/image17.png"/><Relationship Id="rId17" Type="http://schemas.openxmlformats.org/officeDocument/2006/relationships/image" Target="../media/image22.jpeg"/><Relationship Id="rId25" Type="http://schemas.openxmlformats.org/officeDocument/2006/relationships/image" Target="../media/image30.png"/><Relationship Id="rId33" Type="http://schemas.openxmlformats.org/officeDocument/2006/relationships/image" Target="../media/image38.png"/><Relationship Id="rId38" Type="http://schemas.openxmlformats.org/officeDocument/2006/relationships/image" Target="../media/image58.png"/><Relationship Id="rId46" Type="http://schemas.openxmlformats.org/officeDocument/2006/relationships/image" Target="../media/image50.jpeg"/><Relationship Id="rId20" Type="http://schemas.openxmlformats.org/officeDocument/2006/relationships/image" Target="../media/image25.jpeg"/><Relationship Id="rId41" Type="http://schemas.openxmlformats.org/officeDocument/2006/relationships/image" Target="../media/image45.png"/><Relationship Id="rId1" Type="http://schemas.openxmlformats.org/officeDocument/2006/relationships/image" Target="../media/image6.jpeg"/><Relationship Id="rId6"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13" Type="http://schemas.openxmlformats.org/officeDocument/2006/relationships/image" Target="../media/image56.jpeg"/><Relationship Id="rId18" Type="http://schemas.openxmlformats.org/officeDocument/2006/relationships/image" Target="../media/image23.jpeg"/><Relationship Id="rId26" Type="http://schemas.openxmlformats.org/officeDocument/2006/relationships/image" Target="../media/image31.png"/><Relationship Id="rId39" Type="http://schemas.openxmlformats.org/officeDocument/2006/relationships/image" Target="../media/image52.png"/><Relationship Id="rId21" Type="http://schemas.openxmlformats.org/officeDocument/2006/relationships/image" Target="../media/image26.jpeg"/><Relationship Id="rId34" Type="http://schemas.openxmlformats.org/officeDocument/2006/relationships/image" Target="../media/image39.png"/><Relationship Id="rId42" Type="http://schemas.openxmlformats.org/officeDocument/2006/relationships/image" Target="../media/image46.png"/><Relationship Id="rId47" Type="http://schemas.openxmlformats.org/officeDocument/2006/relationships/image" Target="../media/image53.png"/><Relationship Id="rId50" Type="http://schemas.openxmlformats.org/officeDocument/2006/relationships/image" Target="../media/image60.JPG"/><Relationship Id="rId7" Type="http://schemas.openxmlformats.org/officeDocument/2006/relationships/image" Target="../media/image12.png"/><Relationship Id="rId2" Type="http://schemas.openxmlformats.org/officeDocument/2006/relationships/image" Target="../media/image7.jpeg"/><Relationship Id="rId16" Type="http://schemas.openxmlformats.org/officeDocument/2006/relationships/image" Target="../media/image21.jpeg"/><Relationship Id="rId29" Type="http://schemas.openxmlformats.org/officeDocument/2006/relationships/image" Target="../media/image34.png"/><Relationship Id="rId11" Type="http://schemas.openxmlformats.org/officeDocument/2006/relationships/image" Target="../media/image16.jpeg"/><Relationship Id="rId24" Type="http://schemas.openxmlformats.org/officeDocument/2006/relationships/image" Target="../media/image29.png"/><Relationship Id="rId32" Type="http://schemas.openxmlformats.org/officeDocument/2006/relationships/image" Target="../media/image37.png"/><Relationship Id="rId37" Type="http://schemas.openxmlformats.org/officeDocument/2006/relationships/image" Target="../media/image42.jpeg"/><Relationship Id="rId40" Type="http://schemas.openxmlformats.org/officeDocument/2006/relationships/image" Target="../media/image44.png"/><Relationship Id="rId45" Type="http://schemas.openxmlformats.org/officeDocument/2006/relationships/image" Target="../media/image49.jpeg"/><Relationship Id="rId5" Type="http://schemas.openxmlformats.org/officeDocument/2006/relationships/image" Target="../media/image10.jpeg"/><Relationship Id="rId15" Type="http://schemas.openxmlformats.org/officeDocument/2006/relationships/image" Target="../media/image20.png"/><Relationship Id="rId23" Type="http://schemas.openxmlformats.org/officeDocument/2006/relationships/image" Target="../media/image28.png"/><Relationship Id="rId28" Type="http://schemas.openxmlformats.org/officeDocument/2006/relationships/image" Target="../media/image33.png"/><Relationship Id="rId36" Type="http://schemas.openxmlformats.org/officeDocument/2006/relationships/image" Target="../media/image57.jpeg"/><Relationship Id="rId49" Type="http://schemas.openxmlformats.org/officeDocument/2006/relationships/image" Target="../media/image55.png"/><Relationship Id="rId10" Type="http://schemas.openxmlformats.org/officeDocument/2006/relationships/image" Target="../media/image15.jpeg"/><Relationship Id="rId19" Type="http://schemas.openxmlformats.org/officeDocument/2006/relationships/image" Target="../media/image24.jpeg"/><Relationship Id="rId31" Type="http://schemas.openxmlformats.org/officeDocument/2006/relationships/image" Target="../media/image36.png"/><Relationship Id="rId44" Type="http://schemas.openxmlformats.org/officeDocument/2006/relationships/image" Target="../media/image59.jpeg"/><Relationship Id="rId4" Type="http://schemas.openxmlformats.org/officeDocument/2006/relationships/image" Target="../media/image9.jpeg"/><Relationship Id="rId9" Type="http://schemas.openxmlformats.org/officeDocument/2006/relationships/image" Target="../media/image14.jpeg"/><Relationship Id="rId14" Type="http://schemas.openxmlformats.org/officeDocument/2006/relationships/image" Target="../media/image19.jpeg"/><Relationship Id="rId22" Type="http://schemas.openxmlformats.org/officeDocument/2006/relationships/image" Target="../media/image27.jpeg"/><Relationship Id="rId27" Type="http://schemas.openxmlformats.org/officeDocument/2006/relationships/image" Target="../media/image32.png"/><Relationship Id="rId30" Type="http://schemas.openxmlformats.org/officeDocument/2006/relationships/image" Target="../media/image35.png"/><Relationship Id="rId35" Type="http://schemas.openxmlformats.org/officeDocument/2006/relationships/image" Target="../media/image40.png"/><Relationship Id="rId43" Type="http://schemas.openxmlformats.org/officeDocument/2006/relationships/image" Target="../media/image47.jpeg"/><Relationship Id="rId48" Type="http://schemas.openxmlformats.org/officeDocument/2006/relationships/image" Target="../media/image54.png"/><Relationship Id="rId8" Type="http://schemas.openxmlformats.org/officeDocument/2006/relationships/image" Target="../media/image13.png"/><Relationship Id="rId3" Type="http://schemas.openxmlformats.org/officeDocument/2006/relationships/image" Target="../media/image8.png"/><Relationship Id="rId12" Type="http://schemas.openxmlformats.org/officeDocument/2006/relationships/image" Target="../media/image17.png"/><Relationship Id="rId17" Type="http://schemas.openxmlformats.org/officeDocument/2006/relationships/image" Target="../media/image22.jpeg"/><Relationship Id="rId25" Type="http://schemas.openxmlformats.org/officeDocument/2006/relationships/image" Target="../media/image30.png"/><Relationship Id="rId33" Type="http://schemas.openxmlformats.org/officeDocument/2006/relationships/image" Target="../media/image38.png"/><Relationship Id="rId38" Type="http://schemas.openxmlformats.org/officeDocument/2006/relationships/image" Target="../media/image58.png"/><Relationship Id="rId46" Type="http://schemas.openxmlformats.org/officeDocument/2006/relationships/image" Target="../media/image50.jpeg"/><Relationship Id="rId20" Type="http://schemas.openxmlformats.org/officeDocument/2006/relationships/image" Target="../media/image25.jpeg"/><Relationship Id="rId41" Type="http://schemas.openxmlformats.org/officeDocument/2006/relationships/image" Target="../media/image45.png"/><Relationship Id="rId1" Type="http://schemas.openxmlformats.org/officeDocument/2006/relationships/image" Target="../media/image6.jpeg"/><Relationship Id="rId6" Type="http://schemas.openxmlformats.org/officeDocument/2006/relationships/image" Target="../media/image11.jpeg"/></Relationships>
</file>

<file path=xl/drawings/_rels/drawing9.xml.rels><?xml version="1.0" encoding="UTF-8" standalone="yes"?>
<Relationships xmlns="http://schemas.openxmlformats.org/package/2006/relationships"><Relationship Id="rId13" Type="http://schemas.openxmlformats.org/officeDocument/2006/relationships/image" Target="../media/image56.jpeg"/><Relationship Id="rId18" Type="http://schemas.openxmlformats.org/officeDocument/2006/relationships/image" Target="../media/image23.jpeg"/><Relationship Id="rId26" Type="http://schemas.openxmlformats.org/officeDocument/2006/relationships/image" Target="../media/image31.png"/><Relationship Id="rId39" Type="http://schemas.openxmlformats.org/officeDocument/2006/relationships/image" Target="../media/image52.png"/><Relationship Id="rId21" Type="http://schemas.openxmlformats.org/officeDocument/2006/relationships/image" Target="../media/image26.jpeg"/><Relationship Id="rId34" Type="http://schemas.openxmlformats.org/officeDocument/2006/relationships/image" Target="../media/image39.png"/><Relationship Id="rId42" Type="http://schemas.openxmlformats.org/officeDocument/2006/relationships/image" Target="../media/image46.png"/><Relationship Id="rId47" Type="http://schemas.openxmlformats.org/officeDocument/2006/relationships/image" Target="../media/image53.png"/><Relationship Id="rId7" Type="http://schemas.openxmlformats.org/officeDocument/2006/relationships/image" Target="../media/image12.png"/><Relationship Id="rId2" Type="http://schemas.openxmlformats.org/officeDocument/2006/relationships/image" Target="../media/image7.jpeg"/><Relationship Id="rId16" Type="http://schemas.openxmlformats.org/officeDocument/2006/relationships/image" Target="../media/image21.jpeg"/><Relationship Id="rId29" Type="http://schemas.openxmlformats.org/officeDocument/2006/relationships/image" Target="../media/image34.png"/><Relationship Id="rId11" Type="http://schemas.openxmlformats.org/officeDocument/2006/relationships/image" Target="../media/image16.jpeg"/><Relationship Id="rId24" Type="http://schemas.openxmlformats.org/officeDocument/2006/relationships/image" Target="../media/image29.png"/><Relationship Id="rId32" Type="http://schemas.openxmlformats.org/officeDocument/2006/relationships/image" Target="../media/image37.png"/><Relationship Id="rId37" Type="http://schemas.openxmlformats.org/officeDocument/2006/relationships/image" Target="../media/image42.jpeg"/><Relationship Id="rId40" Type="http://schemas.openxmlformats.org/officeDocument/2006/relationships/image" Target="../media/image44.png"/><Relationship Id="rId45" Type="http://schemas.openxmlformats.org/officeDocument/2006/relationships/image" Target="../media/image49.jpeg"/><Relationship Id="rId5" Type="http://schemas.openxmlformats.org/officeDocument/2006/relationships/image" Target="../media/image10.jpeg"/><Relationship Id="rId15" Type="http://schemas.openxmlformats.org/officeDocument/2006/relationships/image" Target="../media/image20.png"/><Relationship Id="rId23" Type="http://schemas.openxmlformats.org/officeDocument/2006/relationships/image" Target="../media/image28.png"/><Relationship Id="rId28" Type="http://schemas.openxmlformats.org/officeDocument/2006/relationships/image" Target="../media/image33.png"/><Relationship Id="rId36" Type="http://schemas.openxmlformats.org/officeDocument/2006/relationships/image" Target="../media/image57.jpeg"/><Relationship Id="rId49" Type="http://schemas.openxmlformats.org/officeDocument/2006/relationships/image" Target="../media/image55.png"/><Relationship Id="rId10" Type="http://schemas.openxmlformats.org/officeDocument/2006/relationships/image" Target="../media/image15.jpeg"/><Relationship Id="rId19" Type="http://schemas.openxmlformats.org/officeDocument/2006/relationships/image" Target="../media/image24.jpeg"/><Relationship Id="rId31" Type="http://schemas.openxmlformats.org/officeDocument/2006/relationships/image" Target="../media/image36.png"/><Relationship Id="rId44" Type="http://schemas.openxmlformats.org/officeDocument/2006/relationships/image" Target="../media/image59.jpeg"/><Relationship Id="rId4" Type="http://schemas.openxmlformats.org/officeDocument/2006/relationships/image" Target="../media/image9.jpeg"/><Relationship Id="rId9" Type="http://schemas.openxmlformats.org/officeDocument/2006/relationships/image" Target="../media/image14.jpeg"/><Relationship Id="rId14" Type="http://schemas.openxmlformats.org/officeDocument/2006/relationships/image" Target="../media/image19.jpeg"/><Relationship Id="rId22" Type="http://schemas.openxmlformats.org/officeDocument/2006/relationships/image" Target="../media/image27.jpeg"/><Relationship Id="rId27" Type="http://schemas.openxmlformats.org/officeDocument/2006/relationships/image" Target="../media/image32.png"/><Relationship Id="rId30" Type="http://schemas.openxmlformats.org/officeDocument/2006/relationships/image" Target="../media/image35.png"/><Relationship Id="rId35" Type="http://schemas.openxmlformats.org/officeDocument/2006/relationships/image" Target="../media/image40.png"/><Relationship Id="rId43" Type="http://schemas.openxmlformats.org/officeDocument/2006/relationships/image" Target="../media/image47.jpeg"/><Relationship Id="rId48" Type="http://schemas.openxmlformats.org/officeDocument/2006/relationships/image" Target="../media/image54.png"/><Relationship Id="rId8" Type="http://schemas.openxmlformats.org/officeDocument/2006/relationships/image" Target="../media/image13.png"/><Relationship Id="rId3" Type="http://schemas.openxmlformats.org/officeDocument/2006/relationships/image" Target="../media/image8.png"/><Relationship Id="rId12" Type="http://schemas.openxmlformats.org/officeDocument/2006/relationships/image" Target="../media/image17.png"/><Relationship Id="rId17" Type="http://schemas.openxmlformats.org/officeDocument/2006/relationships/image" Target="../media/image22.jpeg"/><Relationship Id="rId25" Type="http://schemas.openxmlformats.org/officeDocument/2006/relationships/image" Target="../media/image30.png"/><Relationship Id="rId33" Type="http://schemas.openxmlformats.org/officeDocument/2006/relationships/image" Target="../media/image38.png"/><Relationship Id="rId38" Type="http://schemas.openxmlformats.org/officeDocument/2006/relationships/image" Target="../media/image58.png"/><Relationship Id="rId46" Type="http://schemas.openxmlformats.org/officeDocument/2006/relationships/image" Target="../media/image50.jpeg"/><Relationship Id="rId20" Type="http://schemas.openxmlformats.org/officeDocument/2006/relationships/image" Target="../media/image25.jpeg"/><Relationship Id="rId41" Type="http://schemas.openxmlformats.org/officeDocument/2006/relationships/image" Target="../media/image45.png"/><Relationship Id="rId1" Type="http://schemas.openxmlformats.org/officeDocument/2006/relationships/image" Target="../media/image6.jpeg"/><Relationship Id="rId6" Type="http://schemas.openxmlformats.org/officeDocument/2006/relationships/image" Target="../media/image11.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62.png"/><Relationship Id="rId2" Type="http://schemas.openxmlformats.org/officeDocument/2006/relationships/image" Target="../media/image61.jpeg"/><Relationship Id="rId1" Type="http://schemas.openxmlformats.org/officeDocument/2006/relationships/image" Target="../media/image10.jpeg"/><Relationship Id="rId4" Type="http://schemas.openxmlformats.org/officeDocument/2006/relationships/image" Target="../media/image6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62.png"/><Relationship Id="rId2" Type="http://schemas.openxmlformats.org/officeDocument/2006/relationships/image" Target="../media/image61.jpeg"/><Relationship Id="rId1" Type="http://schemas.openxmlformats.org/officeDocument/2006/relationships/image" Target="../media/image10.jpeg"/><Relationship Id="rId4" Type="http://schemas.openxmlformats.org/officeDocument/2006/relationships/image" Target="../media/image6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304800</xdr:colOff>
      <xdr:row>3</xdr:row>
      <xdr:rowOff>304800</xdr:rowOff>
    </xdr:to>
    <xdr:sp macro="" textlink="">
      <xdr:nvSpPr>
        <xdr:cNvPr id="23" name="AutoShape 5" descr="Tablero Acrilico Borrable 80 X 60 Cm | Cuotas sin interés">
          <a:extLst>
            <a:ext uri="{FF2B5EF4-FFF2-40B4-BE49-F238E27FC236}">
              <a16:creationId xmlns:a16="http://schemas.microsoft.com/office/drawing/2014/main" id="{00000000-0008-0000-0100-000017000000}"/>
            </a:ext>
          </a:extLst>
        </xdr:cNvPr>
        <xdr:cNvSpPr>
          <a:spLocks noChangeAspect="1" noChangeArrowheads="1"/>
        </xdr:cNvSpPr>
      </xdr:nvSpPr>
      <xdr:spPr bwMode="auto">
        <a:xfrm>
          <a:off x="4638675" y="2414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32</xdr:col>
      <xdr:colOff>304800</xdr:colOff>
      <xdr:row>3</xdr:row>
      <xdr:rowOff>304800</xdr:rowOff>
    </xdr:to>
    <xdr:sp macro="" textlink="">
      <xdr:nvSpPr>
        <xdr:cNvPr id="24" name="AutoShape 6" descr="Tablero Acrilico Borrable 80 X 60 Cm | Cuotas sin interés">
          <a:extLst>
            <a:ext uri="{FF2B5EF4-FFF2-40B4-BE49-F238E27FC236}">
              <a16:creationId xmlns:a16="http://schemas.microsoft.com/office/drawing/2014/main" id="{00000000-0008-0000-0100-000018000000}"/>
            </a:ext>
          </a:extLst>
        </xdr:cNvPr>
        <xdr:cNvSpPr>
          <a:spLocks noChangeAspect="1" noChangeArrowheads="1"/>
        </xdr:cNvSpPr>
      </xdr:nvSpPr>
      <xdr:spPr bwMode="auto">
        <a:xfrm>
          <a:off x="6838950" y="2414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xdr:row>
      <xdr:rowOff>0</xdr:rowOff>
    </xdr:from>
    <xdr:to>
      <xdr:col>2</xdr:col>
      <xdr:colOff>304800</xdr:colOff>
      <xdr:row>3</xdr:row>
      <xdr:rowOff>304800</xdr:rowOff>
    </xdr:to>
    <xdr:sp macro="" textlink="">
      <xdr:nvSpPr>
        <xdr:cNvPr id="32" name="AutoShape 10" descr="Imagen 1 de 2 de Escritorio Profesional Para Oficina- Ajusta Las Medidas">
          <a:extLst>
            <a:ext uri="{FF2B5EF4-FFF2-40B4-BE49-F238E27FC236}">
              <a16:creationId xmlns:a16="http://schemas.microsoft.com/office/drawing/2014/main" id="{00000000-0008-0000-0100-000020000000}"/>
            </a:ext>
          </a:extLst>
        </xdr:cNvPr>
        <xdr:cNvSpPr>
          <a:spLocks noChangeAspect="1" noChangeArrowheads="1"/>
        </xdr:cNvSpPr>
      </xdr:nvSpPr>
      <xdr:spPr bwMode="auto">
        <a:xfrm>
          <a:off x="4638675" y="3732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xdr:row>
      <xdr:rowOff>0</xdr:rowOff>
    </xdr:from>
    <xdr:to>
      <xdr:col>2</xdr:col>
      <xdr:colOff>304800</xdr:colOff>
      <xdr:row>3</xdr:row>
      <xdr:rowOff>304800</xdr:rowOff>
    </xdr:to>
    <xdr:sp macro="" textlink="">
      <xdr:nvSpPr>
        <xdr:cNvPr id="33" name="AutoShape 11" descr="Imagen 1 de 2 de Escritorio Profesional Para Oficina- Ajusta Las Medidas">
          <a:extLst>
            <a:ext uri="{FF2B5EF4-FFF2-40B4-BE49-F238E27FC236}">
              <a16:creationId xmlns:a16="http://schemas.microsoft.com/office/drawing/2014/main" id="{00000000-0008-0000-0100-000021000000}"/>
            </a:ext>
          </a:extLst>
        </xdr:cNvPr>
        <xdr:cNvSpPr>
          <a:spLocks noChangeAspect="1" noChangeArrowheads="1"/>
        </xdr:cNvSpPr>
      </xdr:nvSpPr>
      <xdr:spPr bwMode="auto">
        <a:xfrm>
          <a:off x="4638675" y="3732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xdr:row>
      <xdr:rowOff>0</xdr:rowOff>
    </xdr:from>
    <xdr:to>
      <xdr:col>2</xdr:col>
      <xdr:colOff>304800</xdr:colOff>
      <xdr:row>3</xdr:row>
      <xdr:rowOff>304800</xdr:rowOff>
    </xdr:to>
    <xdr:sp macro="" textlink="">
      <xdr:nvSpPr>
        <xdr:cNvPr id="34" name="AutoShape 12" descr="Imagen 1 de 2 de Escritorio Profesional Para Oficina- Ajusta Las Medidas">
          <a:extLst>
            <a:ext uri="{FF2B5EF4-FFF2-40B4-BE49-F238E27FC236}">
              <a16:creationId xmlns:a16="http://schemas.microsoft.com/office/drawing/2014/main" id="{00000000-0008-0000-0100-000022000000}"/>
            </a:ext>
          </a:extLst>
        </xdr:cNvPr>
        <xdr:cNvSpPr>
          <a:spLocks noChangeAspect="1" noChangeArrowheads="1"/>
        </xdr:cNvSpPr>
      </xdr:nvSpPr>
      <xdr:spPr bwMode="auto">
        <a:xfrm>
          <a:off x="4638675" y="3732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xdr:row>
      <xdr:rowOff>0</xdr:rowOff>
    </xdr:from>
    <xdr:to>
      <xdr:col>2</xdr:col>
      <xdr:colOff>304800</xdr:colOff>
      <xdr:row>4</xdr:row>
      <xdr:rowOff>304800</xdr:rowOff>
    </xdr:to>
    <xdr:sp macro="" textlink="">
      <xdr:nvSpPr>
        <xdr:cNvPr id="36" name="AutoShape 3" descr="Imagen 1 de 6 de Carretilla Zorra Plegable En Aluminio + Pulpo Pretul ">
          <a:extLst>
            <a:ext uri="{FF2B5EF4-FFF2-40B4-BE49-F238E27FC236}">
              <a16:creationId xmlns:a16="http://schemas.microsoft.com/office/drawing/2014/main" id="{00000000-0008-0000-0100-000024000000}"/>
            </a:ext>
          </a:extLst>
        </xdr:cNvPr>
        <xdr:cNvSpPr>
          <a:spLocks noChangeAspect="1" noChangeArrowheads="1"/>
        </xdr:cNvSpPr>
      </xdr:nvSpPr>
      <xdr:spPr bwMode="auto">
        <a:xfrm>
          <a:off x="4638675" y="6660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220045</xdr:colOff>
      <xdr:row>3</xdr:row>
      <xdr:rowOff>83651</xdr:rowOff>
    </xdr:from>
    <xdr:to>
      <xdr:col>2</xdr:col>
      <xdr:colOff>1975554</xdr:colOff>
      <xdr:row>3</xdr:row>
      <xdr:rowOff>1477889</xdr:rowOff>
    </xdr:to>
    <xdr:pic>
      <xdr:nvPicPr>
        <xdr:cNvPr id="38" name="Imagen 37" descr="Análisis técnico Video proyector Benq HT1085st 1080p 3D de Tiro Corto">
          <a:extLst>
            <a:ext uri="{FF2B5EF4-FFF2-40B4-BE49-F238E27FC236}">
              <a16:creationId xmlns:a16="http://schemas.microsoft.com/office/drawing/2014/main" id="{00000000-0008-0000-01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flipH="1">
          <a:off x="4854597" y="2457793"/>
          <a:ext cx="1755509" cy="13942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219535</xdr:colOff>
      <xdr:row>6</xdr:row>
      <xdr:rowOff>30504</xdr:rowOff>
    </xdr:from>
    <xdr:ext cx="1800234" cy="906633"/>
    <xdr:pic>
      <xdr:nvPicPr>
        <xdr:cNvPr id="3" name="Imagen 2" descr="LG 24,000 BTU/HAIRE ACONDICIONADO LG ARTCOOL INVERTER | LG Centroamérica y  el Caribe">
          <a:extLst>
            <a:ext uri="{FF2B5EF4-FFF2-40B4-BE49-F238E27FC236}">
              <a16:creationId xmlns:a16="http://schemas.microsoft.com/office/drawing/2014/main" id="{00000000-0008-0000-0100-000003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1703" b="11701"/>
        <a:stretch/>
      </xdr:blipFill>
      <xdr:spPr bwMode="auto">
        <a:xfrm>
          <a:off x="5315410" y="59857029"/>
          <a:ext cx="1800234" cy="90663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113553</xdr:colOff>
      <xdr:row>5</xdr:row>
      <xdr:rowOff>70444</xdr:rowOff>
    </xdr:from>
    <xdr:ext cx="1898988" cy="911003"/>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711" t="23457" r="4742" b="32716"/>
        <a:stretch/>
      </xdr:blipFill>
      <xdr:spPr bwMode="auto">
        <a:xfrm>
          <a:off x="5209428" y="59706469"/>
          <a:ext cx="1898988" cy="91100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69023</xdr:colOff>
      <xdr:row>4</xdr:row>
      <xdr:rowOff>151847</xdr:rowOff>
    </xdr:from>
    <xdr:ext cx="2084456" cy="881213"/>
    <xdr:pic>
      <xdr:nvPicPr>
        <xdr:cNvPr id="5" name="Imagen 4" descr="Aire acondicionado SAMSUNG 12000 BTU inverter 220V Blanco | Alkosto">
          <a:extLst>
            <a:ext uri="{FF2B5EF4-FFF2-40B4-BE49-F238E27FC236}">
              <a16:creationId xmlns:a16="http://schemas.microsoft.com/office/drawing/2014/main" id="{00000000-0008-0000-0100-000005000000}"/>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29411" b="29412"/>
        <a:stretch/>
      </xdr:blipFill>
      <xdr:spPr bwMode="auto">
        <a:xfrm>
          <a:off x="5164898" y="59597372"/>
          <a:ext cx="2084456" cy="88121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15</xdr:row>
      <xdr:rowOff>0</xdr:rowOff>
    </xdr:from>
    <xdr:to>
      <xdr:col>2</xdr:col>
      <xdr:colOff>304800</xdr:colOff>
      <xdr:row>15</xdr:row>
      <xdr:rowOff>306160</xdr:rowOff>
    </xdr:to>
    <xdr:sp macro="" textlink="">
      <xdr:nvSpPr>
        <xdr:cNvPr id="2" name="AutoShape 5" descr="Tablero Acrilico Borrable 80 X 60 Cm | Cuotas sin interés">
          <a:extLst>
            <a:ext uri="{FF2B5EF4-FFF2-40B4-BE49-F238E27FC236}">
              <a16:creationId xmlns:a16="http://schemas.microsoft.com/office/drawing/2014/main" id="{7828A610-1A68-7E46-B4CE-62A74B817FE9}"/>
            </a:ext>
          </a:extLst>
        </xdr:cNvPr>
        <xdr:cNvSpPr>
          <a:spLocks noChangeAspect="1" noChangeArrowheads="1"/>
        </xdr:cNvSpPr>
      </xdr:nvSpPr>
      <xdr:spPr bwMode="auto">
        <a:xfrm>
          <a:off x="5270500" y="1249680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15</xdr:row>
      <xdr:rowOff>0</xdr:rowOff>
    </xdr:from>
    <xdr:to>
      <xdr:col>2</xdr:col>
      <xdr:colOff>304800</xdr:colOff>
      <xdr:row>15</xdr:row>
      <xdr:rowOff>306160</xdr:rowOff>
    </xdr:to>
    <xdr:sp macro="" textlink="">
      <xdr:nvSpPr>
        <xdr:cNvPr id="3" name="AutoShape 6" descr="Tablero Acrilico Borrable 80 X 60 Cm | Cuotas sin interés">
          <a:extLst>
            <a:ext uri="{FF2B5EF4-FFF2-40B4-BE49-F238E27FC236}">
              <a16:creationId xmlns:a16="http://schemas.microsoft.com/office/drawing/2014/main" id="{FAB469AB-3756-7E47-9829-A09EE27BD913}"/>
            </a:ext>
          </a:extLst>
        </xdr:cNvPr>
        <xdr:cNvSpPr>
          <a:spLocks noChangeAspect="1" noChangeArrowheads="1"/>
        </xdr:cNvSpPr>
      </xdr:nvSpPr>
      <xdr:spPr bwMode="auto">
        <a:xfrm>
          <a:off x="5270500" y="1249680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18</xdr:row>
      <xdr:rowOff>0</xdr:rowOff>
    </xdr:from>
    <xdr:to>
      <xdr:col>2</xdr:col>
      <xdr:colOff>304800</xdr:colOff>
      <xdr:row>18</xdr:row>
      <xdr:rowOff>306161</xdr:rowOff>
    </xdr:to>
    <xdr:sp macro="" textlink="">
      <xdr:nvSpPr>
        <xdr:cNvPr id="4" name="AutoShape 10" descr="Imagen 1 de 2 de Escritorio Profesional Para Oficina- Ajusta Las Medidas">
          <a:extLst>
            <a:ext uri="{FF2B5EF4-FFF2-40B4-BE49-F238E27FC236}">
              <a16:creationId xmlns:a16="http://schemas.microsoft.com/office/drawing/2014/main" id="{B04B52A5-F16B-F54C-A5F9-79326F5B6472}"/>
            </a:ext>
          </a:extLst>
        </xdr:cNvPr>
        <xdr:cNvSpPr>
          <a:spLocks noChangeAspect="1" noChangeArrowheads="1"/>
        </xdr:cNvSpPr>
      </xdr:nvSpPr>
      <xdr:spPr bwMode="auto">
        <a:xfrm>
          <a:off x="5270500" y="154940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18</xdr:row>
      <xdr:rowOff>0</xdr:rowOff>
    </xdr:from>
    <xdr:to>
      <xdr:col>2</xdr:col>
      <xdr:colOff>304800</xdr:colOff>
      <xdr:row>18</xdr:row>
      <xdr:rowOff>306161</xdr:rowOff>
    </xdr:to>
    <xdr:sp macro="" textlink="">
      <xdr:nvSpPr>
        <xdr:cNvPr id="5" name="AutoShape 11" descr="Imagen 1 de 2 de Escritorio Profesional Para Oficina- Ajusta Las Medidas">
          <a:extLst>
            <a:ext uri="{FF2B5EF4-FFF2-40B4-BE49-F238E27FC236}">
              <a16:creationId xmlns:a16="http://schemas.microsoft.com/office/drawing/2014/main" id="{BF8C1F03-F7ED-BF46-A633-5B8130A36745}"/>
            </a:ext>
          </a:extLst>
        </xdr:cNvPr>
        <xdr:cNvSpPr>
          <a:spLocks noChangeAspect="1" noChangeArrowheads="1"/>
        </xdr:cNvSpPr>
      </xdr:nvSpPr>
      <xdr:spPr bwMode="auto">
        <a:xfrm>
          <a:off x="5270500" y="154940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18</xdr:row>
      <xdr:rowOff>0</xdr:rowOff>
    </xdr:from>
    <xdr:to>
      <xdr:col>2</xdr:col>
      <xdr:colOff>304800</xdr:colOff>
      <xdr:row>18</xdr:row>
      <xdr:rowOff>306161</xdr:rowOff>
    </xdr:to>
    <xdr:sp macro="" textlink="">
      <xdr:nvSpPr>
        <xdr:cNvPr id="6" name="AutoShape 12" descr="Imagen 1 de 2 de Escritorio Profesional Para Oficina- Ajusta Las Medidas">
          <a:extLst>
            <a:ext uri="{FF2B5EF4-FFF2-40B4-BE49-F238E27FC236}">
              <a16:creationId xmlns:a16="http://schemas.microsoft.com/office/drawing/2014/main" id="{BEAC5CB3-C7EF-0B4C-8515-64455C1BE98B}"/>
            </a:ext>
          </a:extLst>
        </xdr:cNvPr>
        <xdr:cNvSpPr>
          <a:spLocks noChangeAspect="1" noChangeArrowheads="1"/>
        </xdr:cNvSpPr>
      </xdr:nvSpPr>
      <xdr:spPr bwMode="auto">
        <a:xfrm>
          <a:off x="5270500" y="154940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30</xdr:row>
      <xdr:rowOff>0</xdr:rowOff>
    </xdr:from>
    <xdr:to>
      <xdr:col>2</xdr:col>
      <xdr:colOff>304800</xdr:colOff>
      <xdr:row>30</xdr:row>
      <xdr:rowOff>306161</xdr:rowOff>
    </xdr:to>
    <xdr:sp macro="" textlink="">
      <xdr:nvSpPr>
        <xdr:cNvPr id="7" name="AutoShape 3" descr="Imagen 1 de 6 de Carretilla Zorra Plegable En Aluminio + Pulpo Pretul ">
          <a:extLst>
            <a:ext uri="{FF2B5EF4-FFF2-40B4-BE49-F238E27FC236}">
              <a16:creationId xmlns:a16="http://schemas.microsoft.com/office/drawing/2014/main" id="{72A667FC-625B-BC45-AC43-3FC9553D7CB3}"/>
            </a:ext>
          </a:extLst>
        </xdr:cNvPr>
        <xdr:cNvSpPr>
          <a:spLocks noChangeAspect="1" noChangeArrowheads="1"/>
        </xdr:cNvSpPr>
      </xdr:nvSpPr>
      <xdr:spPr bwMode="auto">
        <a:xfrm>
          <a:off x="5270500" y="299720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15</xdr:row>
      <xdr:rowOff>0</xdr:rowOff>
    </xdr:from>
    <xdr:to>
      <xdr:col>2</xdr:col>
      <xdr:colOff>304800</xdr:colOff>
      <xdr:row>15</xdr:row>
      <xdr:rowOff>306160</xdr:rowOff>
    </xdr:to>
    <xdr:sp macro="" textlink="">
      <xdr:nvSpPr>
        <xdr:cNvPr id="8" name="AutoShape 5" descr="Tablero Acrilico Borrable 80 X 60 Cm | Cuotas sin interés">
          <a:extLst>
            <a:ext uri="{FF2B5EF4-FFF2-40B4-BE49-F238E27FC236}">
              <a16:creationId xmlns:a16="http://schemas.microsoft.com/office/drawing/2014/main" id="{29855125-4686-804A-8A2D-AA21115846E3}"/>
            </a:ext>
          </a:extLst>
        </xdr:cNvPr>
        <xdr:cNvSpPr>
          <a:spLocks noChangeAspect="1" noChangeArrowheads="1"/>
        </xdr:cNvSpPr>
      </xdr:nvSpPr>
      <xdr:spPr bwMode="auto">
        <a:xfrm>
          <a:off x="5270500" y="1249680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15</xdr:row>
      <xdr:rowOff>0</xdr:rowOff>
    </xdr:from>
    <xdr:to>
      <xdr:col>2</xdr:col>
      <xdr:colOff>304800</xdr:colOff>
      <xdr:row>15</xdr:row>
      <xdr:rowOff>306160</xdr:rowOff>
    </xdr:to>
    <xdr:sp macro="" textlink="">
      <xdr:nvSpPr>
        <xdr:cNvPr id="9" name="AutoShape 6" descr="Tablero Acrilico Borrable 80 X 60 Cm | Cuotas sin interés">
          <a:extLst>
            <a:ext uri="{FF2B5EF4-FFF2-40B4-BE49-F238E27FC236}">
              <a16:creationId xmlns:a16="http://schemas.microsoft.com/office/drawing/2014/main" id="{18468747-98C3-9C4B-865D-7424402D3072}"/>
            </a:ext>
          </a:extLst>
        </xdr:cNvPr>
        <xdr:cNvSpPr>
          <a:spLocks noChangeAspect="1" noChangeArrowheads="1"/>
        </xdr:cNvSpPr>
      </xdr:nvSpPr>
      <xdr:spPr bwMode="auto">
        <a:xfrm>
          <a:off x="5270500" y="1249680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18</xdr:row>
      <xdr:rowOff>0</xdr:rowOff>
    </xdr:from>
    <xdr:to>
      <xdr:col>2</xdr:col>
      <xdr:colOff>304800</xdr:colOff>
      <xdr:row>18</xdr:row>
      <xdr:rowOff>306161</xdr:rowOff>
    </xdr:to>
    <xdr:sp macro="" textlink="">
      <xdr:nvSpPr>
        <xdr:cNvPr id="10" name="AutoShape 10" descr="Imagen 1 de 2 de Escritorio Profesional Para Oficina- Ajusta Las Medidas">
          <a:extLst>
            <a:ext uri="{FF2B5EF4-FFF2-40B4-BE49-F238E27FC236}">
              <a16:creationId xmlns:a16="http://schemas.microsoft.com/office/drawing/2014/main" id="{4FF37407-759B-3740-9A7B-96BD0CBACB3A}"/>
            </a:ext>
          </a:extLst>
        </xdr:cNvPr>
        <xdr:cNvSpPr>
          <a:spLocks noChangeAspect="1" noChangeArrowheads="1"/>
        </xdr:cNvSpPr>
      </xdr:nvSpPr>
      <xdr:spPr bwMode="auto">
        <a:xfrm>
          <a:off x="5270500" y="154940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18</xdr:row>
      <xdr:rowOff>0</xdr:rowOff>
    </xdr:from>
    <xdr:to>
      <xdr:col>2</xdr:col>
      <xdr:colOff>304800</xdr:colOff>
      <xdr:row>18</xdr:row>
      <xdr:rowOff>306161</xdr:rowOff>
    </xdr:to>
    <xdr:sp macro="" textlink="">
      <xdr:nvSpPr>
        <xdr:cNvPr id="11" name="AutoShape 11" descr="Imagen 1 de 2 de Escritorio Profesional Para Oficina- Ajusta Las Medidas">
          <a:extLst>
            <a:ext uri="{FF2B5EF4-FFF2-40B4-BE49-F238E27FC236}">
              <a16:creationId xmlns:a16="http://schemas.microsoft.com/office/drawing/2014/main" id="{CED1CA6F-0F49-A847-806D-43BA03FF147A}"/>
            </a:ext>
          </a:extLst>
        </xdr:cNvPr>
        <xdr:cNvSpPr>
          <a:spLocks noChangeAspect="1" noChangeArrowheads="1"/>
        </xdr:cNvSpPr>
      </xdr:nvSpPr>
      <xdr:spPr bwMode="auto">
        <a:xfrm>
          <a:off x="5270500" y="154940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18</xdr:row>
      <xdr:rowOff>0</xdr:rowOff>
    </xdr:from>
    <xdr:to>
      <xdr:col>2</xdr:col>
      <xdr:colOff>304800</xdr:colOff>
      <xdr:row>18</xdr:row>
      <xdr:rowOff>306161</xdr:rowOff>
    </xdr:to>
    <xdr:sp macro="" textlink="">
      <xdr:nvSpPr>
        <xdr:cNvPr id="12" name="AutoShape 12" descr="Imagen 1 de 2 de Escritorio Profesional Para Oficina- Ajusta Las Medidas">
          <a:extLst>
            <a:ext uri="{FF2B5EF4-FFF2-40B4-BE49-F238E27FC236}">
              <a16:creationId xmlns:a16="http://schemas.microsoft.com/office/drawing/2014/main" id="{B1CAFBA3-BF38-F741-9D0F-C606E6DA1621}"/>
            </a:ext>
          </a:extLst>
        </xdr:cNvPr>
        <xdr:cNvSpPr>
          <a:spLocks noChangeAspect="1" noChangeArrowheads="1"/>
        </xdr:cNvSpPr>
      </xdr:nvSpPr>
      <xdr:spPr bwMode="auto">
        <a:xfrm>
          <a:off x="5270500" y="154940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30</xdr:row>
      <xdr:rowOff>0</xdr:rowOff>
    </xdr:from>
    <xdr:to>
      <xdr:col>2</xdr:col>
      <xdr:colOff>304800</xdr:colOff>
      <xdr:row>30</xdr:row>
      <xdr:rowOff>306161</xdr:rowOff>
    </xdr:to>
    <xdr:sp macro="" textlink="">
      <xdr:nvSpPr>
        <xdr:cNvPr id="13" name="AutoShape 3" descr="Imagen 1 de 6 de Carretilla Zorra Plegable En Aluminio + Pulpo Pretul ">
          <a:extLst>
            <a:ext uri="{FF2B5EF4-FFF2-40B4-BE49-F238E27FC236}">
              <a16:creationId xmlns:a16="http://schemas.microsoft.com/office/drawing/2014/main" id="{99628CCA-7DD0-454F-9961-535BDC4066B3}"/>
            </a:ext>
          </a:extLst>
        </xdr:cNvPr>
        <xdr:cNvSpPr>
          <a:spLocks noChangeAspect="1" noChangeArrowheads="1"/>
        </xdr:cNvSpPr>
      </xdr:nvSpPr>
      <xdr:spPr bwMode="auto">
        <a:xfrm>
          <a:off x="5270500" y="299720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275559</xdr:colOff>
      <xdr:row>3</xdr:row>
      <xdr:rowOff>304294</xdr:rowOff>
    </xdr:from>
    <xdr:to>
      <xdr:col>2</xdr:col>
      <xdr:colOff>1959046</xdr:colOff>
      <xdr:row>3</xdr:row>
      <xdr:rowOff>1673129</xdr:rowOff>
    </xdr:to>
    <xdr:pic>
      <xdr:nvPicPr>
        <xdr:cNvPr id="2" name="1 Imagen" descr="CONTRALORIA 002.jpg">
          <a:extLst>
            <a:ext uri="{FF2B5EF4-FFF2-40B4-BE49-F238E27FC236}">
              <a16:creationId xmlns:a16="http://schemas.microsoft.com/office/drawing/2014/main" id="{E3191083-6000-E64E-9421-5AD85B10B287}"/>
            </a:ext>
          </a:extLst>
        </xdr:cNvPr>
        <xdr:cNvPicPr>
          <a:picLocks noChangeAspect="1"/>
        </xdr:cNvPicPr>
      </xdr:nvPicPr>
      <xdr:blipFill>
        <a:blip xmlns:r="http://schemas.openxmlformats.org/officeDocument/2006/relationships" r:embed="rId1" cstate="print"/>
        <a:stretch>
          <a:fillRect/>
        </a:stretch>
      </xdr:blipFill>
      <xdr:spPr>
        <a:xfrm>
          <a:off x="6103952" y="2719562"/>
          <a:ext cx="1683487" cy="1368835"/>
        </a:xfrm>
        <a:prstGeom prst="rect">
          <a:avLst/>
        </a:prstGeom>
      </xdr:spPr>
    </xdr:pic>
    <xdr:clientData/>
  </xdr:twoCellAnchor>
  <xdr:twoCellAnchor>
    <xdr:from>
      <xdr:col>2</xdr:col>
      <xdr:colOff>340215</xdr:colOff>
      <xdr:row>4</xdr:row>
      <xdr:rowOff>37763</xdr:rowOff>
    </xdr:from>
    <xdr:to>
      <xdr:col>2</xdr:col>
      <xdr:colOff>2012628</xdr:colOff>
      <xdr:row>4</xdr:row>
      <xdr:rowOff>1632598</xdr:rowOff>
    </xdr:to>
    <xdr:pic>
      <xdr:nvPicPr>
        <xdr:cNvPr id="3" name="Imagen 2" descr="Resultado de imagen para silla ergonomica para oficina">
          <a:extLst>
            <a:ext uri="{FF2B5EF4-FFF2-40B4-BE49-F238E27FC236}">
              <a16:creationId xmlns:a16="http://schemas.microsoft.com/office/drawing/2014/main" id="{5E3ECC15-B5DD-384B-AAB0-404D6B638180}"/>
            </a:ext>
            <a:ext uri="{147F2762-F138-4A5C-976F-8EAC2B608ADB}">
              <a16:predDERef xmlns:a16="http://schemas.microsoft.com/office/drawing/2014/main" pred="{577C744F-B099-4DED-A5E8-0C94B290AA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8608" y="4380709"/>
          <a:ext cx="1672413" cy="1594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44303</xdr:colOff>
      <xdr:row>5</xdr:row>
      <xdr:rowOff>44302</xdr:rowOff>
    </xdr:from>
    <xdr:to>
      <xdr:col>2</xdr:col>
      <xdr:colOff>1727790</xdr:colOff>
      <xdr:row>5</xdr:row>
      <xdr:rowOff>1565229</xdr:rowOff>
    </xdr:to>
    <xdr:pic>
      <xdr:nvPicPr>
        <xdr:cNvPr id="4" name="6 Imagen" descr="CONTRALORIA 019.jpg">
          <a:extLst>
            <a:ext uri="{FF2B5EF4-FFF2-40B4-BE49-F238E27FC236}">
              <a16:creationId xmlns:a16="http://schemas.microsoft.com/office/drawing/2014/main" id="{75EC13ED-5E54-EE43-8A9B-7A693897C91F}"/>
            </a:ext>
          </a:extLst>
        </xdr:cNvPr>
        <xdr:cNvPicPr>
          <a:picLocks noChangeAspect="1"/>
        </xdr:cNvPicPr>
      </xdr:nvPicPr>
      <xdr:blipFill>
        <a:blip xmlns:r="http://schemas.openxmlformats.org/officeDocument/2006/relationships" r:embed="rId3" cstate="print"/>
        <a:stretch>
          <a:fillRect/>
        </a:stretch>
      </xdr:blipFill>
      <xdr:spPr>
        <a:xfrm>
          <a:off x="1796903" y="996802"/>
          <a:ext cx="1683487" cy="1520927"/>
        </a:xfrm>
        <a:prstGeom prst="rect">
          <a:avLst/>
        </a:prstGeom>
      </xdr:spPr>
    </xdr:pic>
    <xdr:clientData/>
  </xdr:twoCellAnchor>
  <xdr:twoCellAnchor>
    <xdr:from>
      <xdr:col>2</xdr:col>
      <xdr:colOff>44302</xdr:colOff>
      <xdr:row>6</xdr:row>
      <xdr:rowOff>77530</xdr:rowOff>
    </xdr:from>
    <xdr:to>
      <xdr:col>2</xdr:col>
      <xdr:colOff>1738866</xdr:colOff>
      <xdr:row>6</xdr:row>
      <xdr:rowOff>1384448</xdr:rowOff>
    </xdr:to>
    <xdr:pic>
      <xdr:nvPicPr>
        <xdr:cNvPr id="5" name="37 Imagen">
          <a:extLst>
            <a:ext uri="{FF2B5EF4-FFF2-40B4-BE49-F238E27FC236}">
              <a16:creationId xmlns:a16="http://schemas.microsoft.com/office/drawing/2014/main" id="{8C914F5D-7149-AF4F-B983-FF8DEE5B8C09}"/>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796902" y="1220530"/>
          <a:ext cx="1694564" cy="1306918"/>
        </a:xfrm>
        <a:prstGeom prst="rect">
          <a:avLst/>
        </a:prstGeom>
        <a:noFill/>
      </xdr:spPr>
    </xdr:pic>
    <xdr:clientData/>
  </xdr:twoCellAnchor>
  <xdr:twoCellAnchor>
    <xdr:from>
      <xdr:col>2</xdr:col>
      <xdr:colOff>66453</xdr:colOff>
      <xdr:row>8</xdr:row>
      <xdr:rowOff>177213</xdr:rowOff>
    </xdr:from>
    <xdr:to>
      <xdr:col>2</xdr:col>
      <xdr:colOff>1705639</xdr:colOff>
      <xdr:row>8</xdr:row>
      <xdr:rowOff>3756769</xdr:rowOff>
    </xdr:to>
    <xdr:pic>
      <xdr:nvPicPr>
        <xdr:cNvPr id="6" name="32 Imagen" descr="archivafor rodante  2modulos.jpg">
          <a:extLst>
            <a:ext uri="{FF2B5EF4-FFF2-40B4-BE49-F238E27FC236}">
              <a16:creationId xmlns:a16="http://schemas.microsoft.com/office/drawing/2014/main" id="{9BBDD159-BCAB-9D4F-9FD6-EB1DC093D56F}"/>
            </a:ext>
          </a:extLst>
        </xdr:cNvPr>
        <xdr:cNvPicPr>
          <a:picLocks noChangeAspect="1"/>
        </xdr:cNvPicPr>
      </xdr:nvPicPr>
      <xdr:blipFill>
        <a:blip xmlns:r="http://schemas.openxmlformats.org/officeDocument/2006/relationships" r:embed="rId5" cstate="print"/>
        <a:stretch>
          <a:fillRect/>
        </a:stretch>
      </xdr:blipFill>
      <xdr:spPr>
        <a:xfrm>
          <a:off x="1819053" y="1701213"/>
          <a:ext cx="1639186" cy="3579556"/>
        </a:xfrm>
        <a:prstGeom prst="rect">
          <a:avLst/>
        </a:prstGeom>
      </xdr:spPr>
    </xdr:pic>
    <xdr:clientData/>
  </xdr:twoCellAnchor>
  <xdr:twoCellAnchor>
    <xdr:from>
      <xdr:col>2</xdr:col>
      <xdr:colOff>66453</xdr:colOff>
      <xdr:row>9</xdr:row>
      <xdr:rowOff>44302</xdr:rowOff>
    </xdr:from>
    <xdr:to>
      <xdr:col>2</xdr:col>
      <xdr:colOff>1705639</xdr:colOff>
      <xdr:row>9</xdr:row>
      <xdr:rowOff>1507078</xdr:rowOff>
    </xdr:to>
    <xdr:pic>
      <xdr:nvPicPr>
        <xdr:cNvPr id="7" name="10 Imagen" descr="CONTRALORIA 003.jpg">
          <a:extLst>
            <a:ext uri="{FF2B5EF4-FFF2-40B4-BE49-F238E27FC236}">
              <a16:creationId xmlns:a16="http://schemas.microsoft.com/office/drawing/2014/main" id="{D2B90EB2-99B8-7540-B2B7-7CF6128BA80B}"/>
            </a:ext>
          </a:extLst>
        </xdr:cNvPr>
        <xdr:cNvPicPr>
          <a:picLocks noChangeAspect="1"/>
        </xdr:cNvPicPr>
      </xdr:nvPicPr>
      <xdr:blipFill>
        <a:blip xmlns:r="http://schemas.openxmlformats.org/officeDocument/2006/relationships" r:embed="rId6" cstate="print"/>
        <a:stretch>
          <a:fillRect/>
        </a:stretch>
      </xdr:blipFill>
      <xdr:spPr>
        <a:xfrm>
          <a:off x="1819053" y="1758802"/>
          <a:ext cx="1639186" cy="1462776"/>
        </a:xfrm>
        <a:prstGeom prst="rect">
          <a:avLst/>
        </a:prstGeom>
      </xdr:spPr>
    </xdr:pic>
    <xdr:clientData/>
  </xdr:twoCellAnchor>
  <xdr:twoCellAnchor>
    <xdr:from>
      <xdr:col>2</xdr:col>
      <xdr:colOff>140934</xdr:colOff>
      <xdr:row>10</xdr:row>
      <xdr:rowOff>19423</xdr:rowOff>
    </xdr:from>
    <xdr:to>
      <xdr:col>2</xdr:col>
      <xdr:colOff>1813346</xdr:colOff>
      <xdr:row>10</xdr:row>
      <xdr:rowOff>1290484</xdr:rowOff>
    </xdr:to>
    <xdr:pic>
      <xdr:nvPicPr>
        <xdr:cNvPr id="8" name="36 Imagen" descr="pupitre 1.JPG">
          <a:extLst>
            <a:ext uri="{FF2B5EF4-FFF2-40B4-BE49-F238E27FC236}">
              <a16:creationId xmlns:a16="http://schemas.microsoft.com/office/drawing/2014/main" id="{54D316C5-01A7-734E-AC26-B4693E7B9DEE}"/>
            </a:ext>
          </a:extLst>
        </xdr:cNvPr>
        <xdr:cNvPicPr>
          <a:picLocks noChangeAspect="1"/>
        </xdr:cNvPicPr>
      </xdr:nvPicPr>
      <xdr:blipFill>
        <a:blip xmlns:r="http://schemas.openxmlformats.org/officeDocument/2006/relationships" r:embed="rId7" cstate="print"/>
        <a:stretch>
          <a:fillRect/>
        </a:stretch>
      </xdr:blipFill>
      <xdr:spPr>
        <a:xfrm>
          <a:off x="1893534" y="1924423"/>
          <a:ext cx="1672412" cy="1271061"/>
        </a:xfrm>
        <a:prstGeom prst="rect">
          <a:avLst/>
        </a:prstGeom>
      </xdr:spPr>
    </xdr:pic>
    <xdr:clientData/>
  </xdr:twoCellAnchor>
  <xdr:twoCellAnchor>
    <xdr:from>
      <xdr:col>2</xdr:col>
      <xdr:colOff>232945</xdr:colOff>
      <xdr:row>11</xdr:row>
      <xdr:rowOff>52555</xdr:rowOff>
    </xdr:from>
    <xdr:to>
      <xdr:col>2</xdr:col>
      <xdr:colOff>1927509</xdr:colOff>
      <xdr:row>11</xdr:row>
      <xdr:rowOff>1635471</xdr:rowOff>
    </xdr:to>
    <xdr:pic>
      <xdr:nvPicPr>
        <xdr:cNvPr id="9" name="38 Imagen">
          <a:extLst>
            <a:ext uri="{FF2B5EF4-FFF2-40B4-BE49-F238E27FC236}">
              <a16:creationId xmlns:a16="http://schemas.microsoft.com/office/drawing/2014/main" id="{201A4B5E-5360-A041-83E3-ADC94F32C374}"/>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061338" y="19454073"/>
          <a:ext cx="1694564" cy="1582916"/>
        </a:xfrm>
        <a:prstGeom prst="rect">
          <a:avLst/>
        </a:prstGeom>
        <a:noFill/>
      </xdr:spPr>
    </xdr:pic>
    <xdr:clientData/>
  </xdr:twoCellAnchor>
  <xdr:twoCellAnchor>
    <xdr:from>
      <xdr:col>2</xdr:col>
      <xdr:colOff>168508</xdr:colOff>
      <xdr:row>12</xdr:row>
      <xdr:rowOff>67772</xdr:rowOff>
    </xdr:from>
    <xdr:to>
      <xdr:col>2</xdr:col>
      <xdr:colOff>1818769</xdr:colOff>
      <xdr:row>12</xdr:row>
      <xdr:rowOff>1396842</xdr:rowOff>
    </xdr:to>
    <xdr:pic>
      <xdr:nvPicPr>
        <xdr:cNvPr id="10" name="42 Imagen">
          <a:extLst>
            <a:ext uri="{FF2B5EF4-FFF2-40B4-BE49-F238E27FC236}">
              <a16:creationId xmlns:a16="http://schemas.microsoft.com/office/drawing/2014/main" id="{56FBF6E6-E6E5-8446-ABD0-5EAFDF052C9C}"/>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l="11382" t="10309" r="15447" b="15464"/>
        <a:stretch>
          <a:fillRect/>
        </a:stretch>
      </xdr:blipFill>
      <xdr:spPr bwMode="auto">
        <a:xfrm>
          <a:off x="5996901" y="21147504"/>
          <a:ext cx="1650261" cy="1329070"/>
        </a:xfrm>
        <a:prstGeom prst="rect">
          <a:avLst/>
        </a:prstGeom>
        <a:noFill/>
      </xdr:spPr>
    </xdr:pic>
    <xdr:clientData/>
  </xdr:twoCellAnchor>
  <xdr:twoCellAnchor>
    <xdr:from>
      <xdr:col>2</xdr:col>
      <xdr:colOff>43793</xdr:colOff>
      <xdr:row>16</xdr:row>
      <xdr:rowOff>65690</xdr:rowOff>
    </xdr:from>
    <xdr:to>
      <xdr:col>2</xdr:col>
      <xdr:colOff>1729827</xdr:colOff>
      <xdr:row>16</xdr:row>
      <xdr:rowOff>2080173</xdr:rowOff>
    </xdr:to>
    <xdr:pic>
      <xdr:nvPicPr>
        <xdr:cNvPr id="11" name="5 Imagen" descr="CONTRALORIA 005.jpg">
          <a:extLst>
            <a:ext uri="{FF2B5EF4-FFF2-40B4-BE49-F238E27FC236}">
              <a16:creationId xmlns:a16="http://schemas.microsoft.com/office/drawing/2014/main" id="{35C79762-3521-EB43-AEBF-BFFE1AD2E6D4}"/>
            </a:ext>
          </a:extLst>
        </xdr:cNvPr>
        <xdr:cNvPicPr>
          <a:picLocks noChangeAspect="1"/>
        </xdr:cNvPicPr>
      </xdr:nvPicPr>
      <xdr:blipFill>
        <a:blip xmlns:r="http://schemas.openxmlformats.org/officeDocument/2006/relationships" r:embed="rId10" cstate="print"/>
        <a:stretch>
          <a:fillRect/>
        </a:stretch>
      </xdr:blipFill>
      <xdr:spPr>
        <a:xfrm>
          <a:off x="1796393" y="3113690"/>
          <a:ext cx="1686034" cy="2014483"/>
        </a:xfrm>
        <a:prstGeom prst="rect">
          <a:avLst/>
        </a:prstGeom>
      </xdr:spPr>
    </xdr:pic>
    <xdr:clientData/>
  </xdr:twoCellAnchor>
  <xdr:twoCellAnchor>
    <xdr:from>
      <xdr:col>2</xdr:col>
      <xdr:colOff>65690</xdr:colOff>
      <xdr:row>17</xdr:row>
      <xdr:rowOff>54741</xdr:rowOff>
    </xdr:from>
    <xdr:to>
      <xdr:col>2</xdr:col>
      <xdr:colOff>1718879</xdr:colOff>
      <xdr:row>17</xdr:row>
      <xdr:rowOff>1559415</xdr:rowOff>
    </xdr:to>
    <xdr:pic>
      <xdr:nvPicPr>
        <xdr:cNvPr id="12" name="23 Imagen" descr="estantería.jpg">
          <a:extLst>
            <a:ext uri="{FF2B5EF4-FFF2-40B4-BE49-F238E27FC236}">
              <a16:creationId xmlns:a16="http://schemas.microsoft.com/office/drawing/2014/main" id="{A9B325B0-1CF8-FD43-8162-618EB0A3EBEE}"/>
            </a:ext>
          </a:extLst>
        </xdr:cNvPr>
        <xdr:cNvPicPr>
          <a:picLocks noChangeAspect="1"/>
        </xdr:cNvPicPr>
      </xdr:nvPicPr>
      <xdr:blipFill>
        <a:blip xmlns:r="http://schemas.openxmlformats.org/officeDocument/2006/relationships" r:embed="rId11" cstate="print"/>
        <a:stretch>
          <a:fillRect/>
        </a:stretch>
      </xdr:blipFill>
      <xdr:spPr>
        <a:xfrm>
          <a:off x="1818290" y="3293241"/>
          <a:ext cx="1653189" cy="1504674"/>
        </a:xfrm>
        <a:prstGeom prst="rect">
          <a:avLst/>
        </a:prstGeom>
      </xdr:spPr>
    </xdr:pic>
    <xdr:clientData/>
  </xdr:twoCellAnchor>
  <xdr:twoCellAnchor>
    <xdr:from>
      <xdr:col>2</xdr:col>
      <xdr:colOff>43793</xdr:colOff>
      <xdr:row>18</xdr:row>
      <xdr:rowOff>54741</xdr:rowOff>
    </xdr:from>
    <xdr:to>
      <xdr:col>2</xdr:col>
      <xdr:colOff>1675086</xdr:colOff>
      <xdr:row>18</xdr:row>
      <xdr:rowOff>1391314</xdr:rowOff>
    </xdr:to>
    <xdr:pic>
      <xdr:nvPicPr>
        <xdr:cNvPr id="13" name="Imagen 12" descr="Resultado de imagen para asta de bandera">
          <a:extLst>
            <a:ext uri="{FF2B5EF4-FFF2-40B4-BE49-F238E27FC236}">
              <a16:creationId xmlns:a16="http://schemas.microsoft.com/office/drawing/2014/main" id="{707676B1-14A8-C54A-B6A8-4B03D60EDA54}"/>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796393" y="3483741"/>
          <a:ext cx="1631293" cy="1336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372242</xdr:colOff>
      <xdr:row>22</xdr:row>
      <xdr:rowOff>52737</xdr:rowOff>
    </xdr:from>
    <xdr:to>
      <xdr:col>2</xdr:col>
      <xdr:colOff>1434224</xdr:colOff>
      <xdr:row>22</xdr:row>
      <xdr:rowOff>1321669</xdr:rowOff>
    </xdr:to>
    <xdr:pic>
      <xdr:nvPicPr>
        <xdr:cNvPr id="14" name="Imagen 13">
          <a:extLst>
            <a:ext uri="{FF2B5EF4-FFF2-40B4-BE49-F238E27FC236}">
              <a16:creationId xmlns:a16="http://schemas.microsoft.com/office/drawing/2014/main" id="{F59FBE75-BB5D-C14B-ACC9-48FE6955A8F2}"/>
            </a:ext>
          </a:extLst>
        </xdr:cNvPr>
        <xdr:cNvPicPr>
          <a:picLocks noChangeAspect="1"/>
        </xdr:cNvPicPr>
      </xdr:nvPicPr>
      <xdr:blipFill>
        <a:blip xmlns:r="http://schemas.openxmlformats.org/officeDocument/2006/relationships" r:embed="rId13"/>
        <a:stretch>
          <a:fillRect/>
        </a:stretch>
      </xdr:blipFill>
      <xdr:spPr>
        <a:xfrm>
          <a:off x="2124842" y="4243737"/>
          <a:ext cx="1061982" cy="1268932"/>
        </a:xfrm>
        <a:prstGeom prst="rect">
          <a:avLst/>
        </a:prstGeom>
      </xdr:spPr>
    </xdr:pic>
    <xdr:clientData/>
  </xdr:twoCellAnchor>
  <xdr:twoCellAnchor>
    <xdr:from>
      <xdr:col>2</xdr:col>
      <xdr:colOff>510762</xdr:colOff>
      <xdr:row>23</xdr:row>
      <xdr:rowOff>56527</xdr:rowOff>
    </xdr:from>
    <xdr:to>
      <xdr:col>2</xdr:col>
      <xdr:colOff>1670326</xdr:colOff>
      <xdr:row>23</xdr:row>
      <xdr:rowOff>958575</xdr:rowOff>
    </xdr:to>
    <xdr:pic>
      <xdr:nvPicPr>
        <xdr:cNvPr id="15" name="Imagen 14" descr="Resultado de imagen para ventilador 5 aspas">
          <a:extLst>
            <a:ext uri="{FF2B5EF4-FFF2-40B4-BE49-F238E27FC236}">
              <a16:creationId xmlns:a16="http://schemas.microsoft.com/office/drawing/2014/main" id="{09DC5C57-5BB8-3A40-AB12-AF444E880241}"/>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263362" y="4438027"/>
          <a:ext cx="1159564" cy="9020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496956</xdr:colOff>
      <xdr:row>24</xdr:row>
      <xdr:rowOff>224703</xdr:rowOff>
    </xdr:from>
    <xdr:to>
      <xdr:col>2</xdr:col>
      <xdr:colOff>1927525</xdr:colOff>
      <xdr:row>24</xdr:row>
      <xdr:rowOff>2501087</xdr:rowOff>
    </xdr:to>
    <xdr:pic>
      <xdr:nvPicPr>
        <xdr:cNvPr id="16" name="Imagen 15" descr="Resultado de imagen para mesas con sombrilla">
          <a:extLst>
            <a:ext uri="{FF2B5EF4-FFF2-40B4-BE49-F238E27FC236}">
              <a16:creationId xmlns:a16="http://schemas.microsoft.com/office/drawing/2014/main" id="{E2880329-3076-F445-953E-840FE650A132}"/>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249556" y="4758603"/>
          <a:ext cx="1430569" cy="227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25</xdr:row>
      <xdr:rowOff>138044</xdr:rowOff>
    </xdr:from>
    <xdr:to>
      <xdr:col>2</xdr:col>
      <xdr:colOff>1960217</xdr:colOff>
      <xdr:row>25</xdr:row>
      <xdr:rowOff>1720163</xdr:rowOff>
    </xdr:to>
    <xdr:pic>
      <xdr:nvPicPr>
        <xdr:cNvPr id="17" name="Imagen 16">
          <a:extLst>
            <a:ext uri="{FF2B5EF4-FFF2-40B4-BE49-F238E27FC236}">
              <a16:creationId xmlns:a16="http://schemas.microsoft.com/office/drawing/2014/main" id="{7ADA1A50-0DC1-FC4B-B179-83488B8F3B3C}"/>
            </a:ext>
          </a:extLst>
        </xdr:cNvPr>
        <xdr:cNvPicPr>
          <a:picLocks noChangeAspect="1"/>
        </xdr:cNvPicPr>
      </xdr:nvPicPr>
      <xdr:blipFill rotWithShape="1">
        <a:blip xmlns:r="http://schemas.openxmlformats.org/officeDocument/2006/relationships" r:embed="rId16"/>
        <a:srcRect l="59639" t="34491" r="29113" b="45243"/>
        <a:stretch/>
      </xdr:blipFill>
      <xdr:spPr>
        <a:xfrm>
          <a:off x="2139122" y="4900544"/>
          <a:ext cx="1573695" cy="1582119"/>
        </a:xfrm>
        <a:prstGeom prst="rect">
          <a:avLst/>
        </a:prstGeom>
      </xdr:spPr>
    </xdr:pic>
    <xdr:clientData/>
  </xdr:twoCellAnchor>
  <xdr:twoCellAnchor>
    <xdr:from>
      <xdr:col>2</xdr:col>
      <xdr:colOff>0</xdr:colOff>
      <xdr:row>13</xdr:row>
      <xdr:rowOff>0</xdr:rowOff>
    </xdr:from>
    <xdr:to>
      <xdr:col>2</xdr:col>
      <xdr:colOff>304800</xdr:colOff>
      <xdr:row>13</xdr:row>
      <xdr:rowOff>304800</xdr:rowOff>
    </xdr:to>
    <xdr:sp macro="" textlink="">
      <xdr:nvSpPr>
        <xdr:cNvPr id="18" name="AutoShape 5" descr="Tablero Acrilico Borrable 80 X 60 Cm | Cuotas sin interés">
          <a:extLst>
            <a:ext uri="{FF2B5EF4-FFF2-40B4-BE49-F238E27FC236}">
              <a16:creationId xmlns:a16="http://schemas.microsoft.com/office/drawing/2014/main" id="{7EA832F1-8E6D-3748-8240-E142B55BC7AC}"/>
            </a:ext>
          </a:extLst>
        </xdr:cNvPr>
        <xdr:cNvSpPr>
          <a:spLocks noChangeAspect="1" noChangeArrowheads="1"/>
        </xdr:cNvSpPr>
      </xdr:nvSpPr>
      <xdr:spPr bwMode="auto">
        <a:xfrm>
          <a:off x="1752600" y="247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19" name="AutoShape 6" descr="Tablero Acrilico Borrable 80 X 60 Cm | Cuotas sin interés">
          <a:extLst>
            <a:ext uri="{FF2B5EF4-FFF2-40B4-BE49-F238E27FC236}">
              <a16:creationId xmlns:a16="http://schemas.microsoft.com/office/drawing/2014/main" id="{5092DBE7-9593-244D-9DA7-3C41EE26D3CC}"/>
            </a:ext>
          </a:extLst>
        </xdr:cNvPr>
        <xdr:cNvSpPr>
          <a:spLocks noChangeAspect="1" noChangeArrowheads="1"/>
        </xdr:cNvSpPr>
      </xdr:nvSpPr>
      <xdr:spPr bwMode="auto">
        <a:xfrm>
          <a:off x="2628900" y="247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372717</xdr:colOff>
      <xdr:row>13</xdr:row>
      <xdr:rowOff>56775</xdr:rowOff>
    </xdr:from>
    <xdr:to>
      <xdr:col>2</xdr:col>
      <xdr:colOff>1710712</xdr:colOff>
      <xdr:row>13</xdr:row>
      <xdr:rowOff>1395798</xdr:rowOff>
    </xdr:to>
    <xdr:pic>
      <xdr:nvPicPr>
        <xdr:cNvPr id="20" name="Imagen 19" descr="Tablero Acrílico Blanco Borrable  Portaborrador  Borrador  Marcador  KIT Instalación">
          <a:extLst>
            <a:ext uri="{FF2B5EF4-FFF2-40B4-BE49-F238E27FC236}">
              <a16:creationId xmlns:a16="http://schemas.microsoft.com/office/drawing/2014/main" id="{E06E3944-AC8A-2A40-9064-725484E4CD33}"/>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2125317" y="2533275"/>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343198</xdr:colOff>
      <xdr:row>15</xdr:row>
      <xdr:rowOff>13803</xdr:rowOff>
    </xdr:from>
    <xdr:to>
      <xdr:col>2</xdr:col>
      <xdr:colOff>1695580</xdr:colOff>
      <xdr:row>15</xdr:row>
      <xdr:rowOff>1366630</xdr:rowOff>
    </xdr:to>
    <xdr:pic>
      <xdr:nvPicPr>
        <xdr:cNvPr id="21" name="Imagen 20" descr="TABLERO MOVIL – Oficaribe">
          <a:extLst>
            <a:ext uri="{FF2B5EF4-FFF2-40B4-BE49-F238E27FC236}">
              <a16:creationId xmlns:a16="http://schemas.microsoft.com/office/drawing/2014/main" id="{6D656AC3-D713-064E-90E6-A0D282D1DE2C}"/>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rot="10800000" flipV="1">
          <a:off x="2095798" y="2871303"/>
          <a:ext cx="1352382" cy="13528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400326</xdr:colOff>
      <xdr:row>14</xdr:row>
      <xdr:rowOff>27608</xdr:rowOff>
    </xdr:from>
    <xdr:to>
      <xdr:col>2</xdr:col>
      <xdr:colOff>1738321</xdr:colOff>
      <xdr:row>14</xdr:row>
      <xdr:rowOff>1366631</xdr:rowOff>
    </xdr:to>
    <xdr:pic>
      <xdr:nvPicPr>
        <xdr:cNvPr id="22" name="Imagen 21" descr="Tablero Acrílico Blanco Borrable  Portaborrador  Borrador  Marcador  KIT Instalación">
          <a:extLst>
            <a:ext uri="{FF2B5EF4-FFF2-40B4-BE49-F238E27FC236}">
              <a16:creationId xmlns:a16="http://schemas.microsoft.com/office/drawing/2014/main" id="{A96ECE4D-E499-584F-B975-A7898C4C3E8B}"/>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2152926" y="2694608"/>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16</xdr:row>
      <xdr:rowOff>0</xdr:rowOff>
    </xdr:from>
    <xdr:to>
      <xdr:col>2</xdr:col>
      <xdr:colOff>304800</xdr:colOff>
      <xdr:row>16</xdr:row>
      <xdr:rowOff>304800</xdr:rowOff>
    </xdr:to>
    <xdr:sp macro="" textlink="">
      <xdr:nvSpPr>
        <xdr:cNvPr id="23" name="AutoShape 10" descr="Imagen 1 de 2 de Escritorio Profesional Para Oficina- Ajusta Las Medidas">
          <a:extLst>
            <a:ext uri="{FF2B5EF4-FFF2-40B4-BE49-F238E27FC236}">
              <a16:creationId xmlns:a16="http://schemas.microsoft.com/office/drawing/2014/main" id="{F0AE27D4-AA36-9B41-A48F-28085447CF76}"/>
            </a:ext>
          </a:extLst>
        </xdr:cNvPr>
        <xdr:cNvSpPr>
          <a:spLocks noChangeAspect="1" noChangeArrowheads="1"/>
        </xdr:cNvSpPr>
      </xdr:nvSpPr>
      <xdr:spPr bwMode="auto">
        <a:xfrm>
          <a:off x="1752600" y="30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4" name="AutoShape 11" descr="Imagen 1 de 2 de Escritorio Profesional Para Oficina- Ajusta Las Medidas">
          <a:extLst>
            <a:ext uri="{FF2B5EF4-FFF2-40B4-BE49-F238E27FC236}">
              <a16:creationId xmlns:a16="http://schemas.microsoft.com/office/drawing/2014/main" id="{95E339EF-D39A-3249-A3FE-568E3107FA14}"/>
            </a:ext>
          </a:extLst>
        </xdr:cNvPr>
        <xdr:cNvSpPr>
          <a:spLocks noChangeAspect="1" noChangeArrowheads="1"/>
        </xdr:cNvSpPr>
      </xdr:nvSpPr>
      <xdr:spPr bwMode="auto">
        <a:xfrm>
          <a:off x="1752600" y="30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5" name="AutoShape 12" descr="Imagen 1 de 2 de Escritorio Profesional Para Oficina- Ajusta Las Medidas">
          <a:extLst>
            <a:ext uri="{FF2B5EF4-FFF2-40B4-BE49-F238E27FC236}">
              <a16:creationId xmlns:a16="http://schemas.microsoft.com/office/drawing/2014/main" id="{A5599F18-4250-A04A-80A8-739F3DE58B7E}"/>
            </a:ext>
          </a:extLst>
        </xdr:cNvPr>
        <xdr:cNvSpPr>
          <a:spLocks noChangeAspect="1" noChangeArrowheads="1"/>
        </xdr:cNvSpPr>
      </xdr:nvSpPr>
      <xdr:spPr bwMode="auto">
        <a:xfrm>
          <a:off x="1752600" y="304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89472</xdr:colOff>
      <xdr:row>27</xdr:row>
      <xdr:rowOff>110436</xdr:rowOff>
    </xdr:from>
    <xdr:to>
      <xdr:col>2</xdr:col>
      <xdr:colOff>1808370</xdr:colOff>
      <xdr:row>27</xdr:row>
      <xdr:rowOff>1145762</xdr:rowOff>
    </xdr:to>
    <xdr:pic>
      <xdr:nvPicPr>
        <xdr:cNvPr id="26" name="Imagen 25">
          <a:extLst>
            <a:ext uri="{FF2B5EF4-FFF2-40B4-BE49-F238E27FC236}">
              <a16:creationId xmlns:a16="http://schemas.microsoft.com/office/drawing/2014/main" id="{AA933E82-0E2B-C748-863A-7CCD5C7A63C9}"/>
            </a:ext>
          </a:extLst>
        </xdr:cNvPr>
        <xdr:cNvPicPr>
          <a:picLocks noChangeAspect="1" noChangeArrowheads="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t="19849" b="20605"/>
        <a:stretch/>
      </xdr:blipFill>
      <xdr:spPr bwMode="auto">
        <a:xfrm>
          <a:off x="1842072" y="5253936"/>
          <a:ext cx="1718898" cy="1035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28</xdr:row>
      <xdr:rowOff>0</xdr:rowOff>
    </xdr:from>
    <xdr:to>
      <xdr:col>2</xdr:col>
      <xdr:colOff>304800</xdr:colOff>
      <xdr:row>28</xdr:row>
      <xdr:rowOff>304800</xdr:rowOff>
    </xdr:to>
    <xdr:sp macro="" textlink="">
      <xdr:nvSpPr>
        <xdr:cNvPr id="27" name="AutoShape 3" descr="Imagen 1 de 6 de Carretilla Zorra Plegable En Aluminio + Pulpo Pretul ">
          <a:extLst>
            <a:ext uri="{FF2B5EF4-FFF2-40B4-BE49-F238E27FC236}">
              <a16:creationId xmlns:a16="http://schemas.microsoft.com/office/drawing/2014/main" id="{4E6E56B6-012D-CF4A-A349-CFD833DC148F}"/>
            </a:ext>
          </a:extLst>
        </xdr:cNvPr>
        <xdr:cNvSpPr>
          <a:spLocks noChangeAspect="1" noChangeArrowheads="1"/>
        </xdr:cNvSpPr>
      </xdr:nvSpPr>
      <xdr:spPr bwMode="auto">
        <a:xfrm>
          <a:off x="1752600" y="533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262283</xdr:colOff>
      <xdr:row>29</xdr:row>
      <xdr:rowOff>124239</xdr:rowOff>
    </xdr:from>
    <xdr:to>
      <xdr:col>2</xdr:col>
      <xdr:colOff>1983483</xdr:colOff>
      <xdr:row>29</xdr:row>
      <xdr:rowOff>2056848</xdr:rowOff>
    </xdr:to>
    <xdr:pic>
      <xdr:nvPicPr>
        <xdr:cNvPr id="28" name="Imagen 27" descr="carteleras con vidrio – Carteleras Corporativas">
          <a:extLst>
            <a:ext uri="{FF2B5EF4-FFF2-40B4-BE49-F238E27FC236}">
              <a16:creationId xmlns:a16="http://schemas.microsoft.com/office/drawing/2014/main" id="{4F4C694B-D489-254F-A2D9-7064DD07E7BB}"/>
            </a:ext>
          </a:extLst>
        </xdr:cNvPr>
        <xdr:cNvPicPr>
          <a:picLocks noChangeAspect="1"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l="22448" t="645" r="27587" b="-645"/>
        <a:stretch/>
      </xdr:blipFill>
      <xdr:spPr bwMode="auto">
        <a:xfrm>
          <a:off x="2014883" y="5648739"/>
          <a:ext cx="1721200" cy="193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614515</xdr:colOff>
      <xdr:row>19</xdr:row>
      <xdr:rowOff>35179</xdr:rowOff>
    </xdr:from>
    <xdr:to>
      <xdr:col>2</xdr:col>
      <xdr:colOff>1648950</xdr:colOff>
      <xdr:row>19</xdr:row>
      <xdr:rowOff>2651691</xdr:rowOff>
    </xdr:to>
    <xdr:pic>
      <xdr:nvPicPr>
        <xdr:cNvPr id="29" name="Imagen 28" descr="Nuestro equipo de docentes de la Esap | Ir a Escuela Superior de  Administración Pública">
          <a:extLst>
            <a:ext uri="{FF2B5EF4-FFF2-40B4-BE49-F238E27FC236}">
              <a16:creationId xmlns:a16="http://schemas.microsoft.com/office/drawing/2014/main" id="{50FDAC8F-9F37-7946-AC85-60B19CACBA93}"/>
            </a:ext>
          </a:extLst>
        </xdr:cNvPr>
        <xdr:cNvPicPr>
          <a:picLocks noChangeAspect="1"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r="51006" b="10577"/>
        <a:stretch/>
      </xdr:blipFill>
      <xdr:spPr bwMode="auto">
        <a:xfrm>
          <a:off x="2367115" y="3654679"/>
          <a:ext cx="1034435" cy="26165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20</xdr:row>
      <xdr:rowOff>358913</xdr:rowOff>
    </xdr:from>
    <xdr:to>
      <xdr:col>2</xdr:col>
      <xdr:colOff>1982021</xdr:colOff>
      <xdr:row>20</xdr:row>
      <xdr:rowOff>2415761</xdr:rowOff>
    </xdr:to>
    <xdr:pic>
      <xdr:nvPicPr>
        <xdr:cNvPr id="30" name="Imagen 29" descr="Bandera De Colombia Para Escritorio Con Asta Y Base D Madera | Cuotas sin  interés">
          <a:extLst>
            <a:ext uri="{FF2B5EF4-FFF2-40B4-BE49-F238E27FC236}">
              <a16:creationId xmlns:a16="http://schemas.microsoft.com/office/drawing/2014/main" id="{C07E3EE0-D89E-CE42-8204-8D88F026A353}"/>
            </a:ext>
          </a:extLst>
        </xdr:cNvPr>
        <xdr:cNvPicPr>
          <a:picLocks noChangeAspect="1" noChangeArrowheads="1"/>
        </xdr:cNvPicPr>
      </xdr:nvPicPr>
      <xdr:blipFill rotWithShape="1">
        <a:blip xmlns:r="http://schemas.openxmlformats.org/officeDocument/2006/relationships" r:embed="rId22">
          <a:extLst>
            <a:ext uri="{28A0092B-C50C-407E-A947-70E740481C1C}">
              <a14:useLocalDpi xmlns:a14="http://schemas.microsoft.com/office/drawing/2010/main" val="0"/>
            </a:ext>
          </a:extLst>
        </a:blip>
        <a:srcRect t="8070" b="5588"/>
        <a:stretch/>
      </xdr:blipFill>
      <xdr:spPr bwMode="auto">
        <a:xfrm>
          <a:off x="2139122" y="4003813"/>
          <a:ext cx="1595499" cy="20568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234675</xdr:colOff>
      <xdr:row>21</xdr:row>
      <xdr:rowOff>704022</xdr:rowOff>
    </xdr:from>
    <xdr:to>
      <xdr:col>2</xdr:col>
      <xdr:colOff>2015436</xdr:colOff>
      <xdr:row>21</xdr:row>
      <xdr:rowOff>2042576</xdr:rowOff>
    </xdr:to>
    <xdr:pic>
      <xdr:nvPicPr>
        <xdr:cNvPr id="31" name="Imagen 30" descr="Venta y Fabrica de banderas - Banderines - Avisos - Colombia-Bogotá">
          <a:extLst>
            <a:ext uri="{FF2B5EF4-FFF2-40B4-BE49-F238E27FC236}">
              <a16:creationId xmlns:a16="http://schemas.microsoft.com/office/drawing/2014/main" id="{E59ABCAA-A237-9247-B1A9-330C62F0B251}"/>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1987275" y="4196522"/>
          <a:ext cx="1780761" cy="1338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138045</xdr:colOff>
      <xdr:row>28</xdr:row>
      <xdr:rowOff>193261</xdr:rowOff>
    </xdr:from>
    <xdr:to>
      <xdr:col>2</xdr:col>
      <xdr:colOff>2112066</xdr:colOff>
      <xdr:row>28</xdr:row>
      <xdr:rowOff>2222500</xdr:rowOff>
    </xdr:to>
    <xdr:pic>
      <xdr:nvPicPr>
        <xdr:cNvPr id="32" name="Imagen 31">
          <a:extLst>
            <a:ext uri="{FF2B5EF4-FFF2-40B4-BE49-F238E27FC236}">
              <a16:creationId xmlns:a16="http://schemas.microsoft.com/office/drawing/2014/main" id="{B731462D-011F-9843-9E97-3DC99123BC61}"/>
            </a:ext>
          </a:extLst>
        </xdr:cNvPr>
        <xdr:cNvPicPr>
          <a:picLocks noChangeAspect="1"/>
        </xdr:cNvPicPr>
      </xdr:nvPicPr>
      <xdr:blipFill>
        <a:blip xmlns:r="http://schemas.openxmlformats.org/officeDocument/2006/relationships" r:embed="rId24"/>
        <a:stretch>
          <a:fillRect/>
        </a:stretch>
      </xdr:blipFill>
      <xdr:spPr>
        <a:xfrm>
          <a:off x="1890645" y="5527261"/>
          <a:ext cx="1974021" cy="2029239"/>
        </a:xfrm>
        <a:prstGeom prst="rect">
          <a:avLst/>
        </a:prstGeom>
      </xdr:spPr>
    </xdr:pic>
    <xdr:clientData/>
  </xdr:twoCellAnchor>
  <xdr:twoCellAnchor>
    <xdr:from>
      <xdr:col>2</xdr:col>
      <xdr:colOff>213246</xdr:colOff>
      <xdr:row>30</xdr:row>
      <xdr:rowOff>383844</xdr:rowOff>
    </xdr:from>
    <xdr:to>
      <xdr:col>2</xdr:col>
      <xdr:colOff>2032948</xdr:colOff>
      <xdr:row>30</xdr:row>
      <xdr:rowOff>1649105</xdr:rowOff>
    </xdr:to>
    <xdr:pic>
      <xdr:nvPicPr>
        <xdr:cNvPr id="33" name="Imagen 32">
          <a:extLst>
            <a:ext uri="{FF2B5EF4-FFF2-40B4-BE49-F238E27FC236}">
              <a16:creationId xmlns:a16="http://schemas.microsoft.com/office/drawing/2014/main" id="{C57B2EA7-8EFE-FB4F-816E-54C9B390C966}"/>
            </a:ext>
          </a:extLst>
        </xdr:cNvPr>
        <xdr:cNvPicPr>
          <a:picLocks noChangeAspect="1"/>
        </xdr:cNvPicPr>
      </xdr:nvPicPr>
      <xdr:blipFill>
        <a:blip xmlns:r="http://schemas.openxmlformats.org/officeDocument/2006/relationships" r:embed="rId25"/>
        <a:stretch>
          <a:fillRect/>
        </a:stretch>
      </xdr:blipFill>
      <xdr:spPr>
        <a:xfrm>
          <a:off x="1965846" y="5908344"/>
          <a:ext cx="1819702" cy="1265261"/>
        </a:xfrm>
        <a:prstGeom prst="rect">
          <a:avLst/>
        </a:prstGeom>
      </xdr:spPr>
    </xdr:pic>
    <xdr:clientData/>
  </xdr:twoCellAnchor>
  <xdr:twoCellAnchor>
    <xdr:from>
      <xdr:col>2</xdr:col>
      <xdr:colOff>56865</xdr:colOff>
      <xdr:row>31</xdr:row>
      <xdr:rowOff>892969</xdr:rowOff>
    </xdr:from>
    <xdr:to>
      <xdr:col>2</xdr:col>
      <xdr:colOff>2075089</xdr:colOff>
      <xdr:row>31</xdr:row>
      <xdr:rowOff>2303791</xdr:rowOff>
    </xdr:to>
    <xdr:pic>
      <xdr:nvPicPr>
        <xdr:cNvPr id="34" name="Imagen 33">
          <a:extLst>
            <a:ext uri="{FF2B5EF4-FFF2-40B4-BE49-F238E27FC236}">
              <a16:creationId xmlns:a16="http://schemas.microsoft.com/office/drawing/2014/main" id="{793FB94F-DFA9-C844-AF6D-40EAE9EC6763}"/>
            </a:ext>
          </a:extLst>
        </xdr:cNvPr>
        <xdr:cNvPicPr>
          <a:picLocks noChangeAspect="1"/>
        </xdr:cNvPicPr>
      </xdr:nvPicPr>
      <xdr:blipFill>
        <a:blip xmlns:r="http://schemas.openxmlformats.org/officeDocument/2006/relationships" r:embed="rId26"/>
        <a:stretch>
          <a:fillRect/>
        </a:stretch>
      </xdr:blipFill>
      <xdr:spPr>
        <a:xfrm>
          <a:off x="1809465" y="6099969"/>
          <a:ext cx="2018224" cy="1410822"/>
        </a:xfrm>
        <a:prstGeom prst="rect">
          <a:avLst/>
        </a:prstGeom>
      </xdr:spPr>
    </xdr:pic>
    <xdr:clientData/>
  </xdr:twoCellAnchor>
  <xdr:twoCellAnchor>
    <xdr:from>
      <xdr:col>2</xdr:col>
      <xdr:colOff>276534</xdr:colOff>
      <xdr:row>32</xdr:row>
      <xdr:rowOff>61452</xdr:rowOff>
    </xdr:from>
    <xdr:to>
      <xdr:col>2</xdr:col>
      <xdr:colOff>2027904</xdr:colOff>
      <xdr:row>32</xdr:row>
      <xdr:rowOff>1481229</xdr:rowOff>
    </xdr:to>
    <xdr:pic>
      <xdr:nvPicPr>
        <xdr:cNvPr id="35" name="Imagen 34">
          <a:extLst>
            <a:ext uri="{FF2B5EF4-FFF2-40B4-BE49-F238E27FC236}">
              <a16:creationId xmlns:a16="http://schemas.microsoft.com/office/drawing/2014/main" id="{A2F55965-2623-A948-B1EB-EF3FA7927BCD}"/>
            </a:ext>
          </a:extLst>
        </xdr:cNvPr>
        <xdr:cNvPicPr>
          <a:picLocks noChangeAspect="1"/>
        </xdr:cNvPicPr>
      </xdr:nvPicPr>
      <xdr:blipFill>
        <a:blip xmlns:r="http://schemas.openxmlformats.org/officeDocument/2006/relationships" r:embed="rId27"/>
        <a:stretch>
          <a:fillRect/>
        </a:stretch>
      </xdr:blipFill>
      <xdr:spPr>
        <a:xfrm>
          <a:off x="2029134" y="6157452"/>
          <a:ext cx="1751370" cy="1419777"/>
        </a:xfrm>
        <a:prstGeom prst="rect">
          <a:avLst/>
        </a:prstGeom>
      </xdr:spPr>
    </xdr:pic>
    <xdr:clientData/>
  </xdr:twoCellAnchor>
  <xdr:twoCellAnchor>
    <xdr:from>
      <xdr:col>2</xdr:col>
      <xdr:colOff>553064</xdr:colOff>
      <xdr:row>33</xdr:row>
      <xdr:rowOff>151455</xdr:rowOff>
    </xdr:from>
    <xdr:to>
      <xdr:col>2</xdr:col>
      <xdr:colOff>1669000</xdr:colOff>
      <xdr:row>33</xdr:row>
      <xdr:rowOff>2038145</xdr:rowOff>
    </xdr:to>
    <xdr:pic>
      <xdr:nvPicPr>
        <xdr:cNvPr id="36" name="Imagen 35">
          <a:extLst>
            <a:ext uri="{FF2B5EF4-FFF2-40B4-BE49-F238E27FC236}">
              <a16:creationId xmlns:a16="http://schemas.microsoft.com/office/drawing/2014/main" id="{7E050E6C-DCC4-C54B-A37C-B4D638EF71B6}"/>
            </a:ext>
          </a:extLst>
        </xdr:cNvPr>
        <xdr:cNvPicPr>
          <a:picLocks noChangeAspect="1"/>
        </xdr:cNvPicPr>
      </xdr:nvPicPr>
      <xdr:blipFill>
        <a:blip xmlns:r="http://schemas.openxmlformats.org/officeDocument/2006/relationships" r:embed="rId28"/>
        <a:stretch>
          <a:fillRect/>
        </a:stretch>
      </xdr:blipFill>
      <xdr:spPr>
        <a:xfrm>
          <a:off x="2305664" y="6437955"/>
          <a:ext cx="1115936" cy="1886690"/>
        </a:xfrm>
        <a:prstGeom prst="rect">
          <a:avLst/>
        </a:prstGeom>
      </xdr:spPr>
    </xdr:pic>
    <xdr:clientData/>
  </xdr:twoCellAnchor>
  <xdr:twoCellAnchor>
    <xdr:from>
      <xdr:col>2</xdr:col>
      <xdr:colOff>525946</xdr:colOff>
      <xdr:row>34</xdr:row>
      <xdr:rowOff>112661</xdr:rowOff>
    </xdr:from>
    <xdr:to>
      <xdr:col>2</xdr:col>
      <xdr:colOff>1751371</xdr:colOff>
      <xdr:row>34</xdr:row>
      <xdr:rowOff>1472118</xdr:rowOff>
    </xdr:to>
    <xdr:pic>
      <xdr:nvPicPr>
        <xdr:cNvPr id="37" name="Imagen 36">
          <a:extLst>
            <a:ext uri="{FF2B5EF4-FFF2-40B4-BE49-F238E27FC236}">
              <a16:creationId xmlns:a16="http://schemas.microsoft.com/office/drawing/2014/main" id="{0FD1593C-E82D-114A-AA7B-3F2DD577A3D6}"/>
            </a:ext>
          </a:extLst>
        </xdr:cNvPr>
        <xdr:cNvPicPr>
          <a:picLocks noChangeAspect="1"/>
        </xdr:cNvPicPr>
      </xdr:nvPicPr>
      <xdr:blipFill>
        <a:blip xmlns:r="http://schemas.openxmlformats.org/officeDocument/2006/relationships" r:embed="rId29"/>
        <a:stretch>
          <a:fillRect/>
        </a:stretch>
      </xdr:blipFill>
      <xdr:spPr>
        <a:xfrm>
          <a:off x="2278546" y="6589661"/>
          <a:ext cx="1225425" cy="1359457"/>
        </a:xfrm>
        <a:prstGeom prst="rect">
          <a:avLst/>
        </a:prstGeom>
      </xdr:spPr>
    </xdr:pic>
    <xdr:clientData/>
  </xdr:twoCellAnchor>
  <xdr:twoCellAnchor>
    <xdr:from>
      <xdr:col>2</xdr:col>
      <xdr:colOff>211019</xdr:colOff>
      <xdr:row>36</xdr:row>
      <xdr:rowOff>829597</xdr:rowOff>
    </xdr:from>
    <xdr:to>
      <xdr:col>2</xdr:col>
      <xdr:colOff>2139515</xdr:colOff>
      <xdr:row>36</xdr:row>
      <xdr:rowOff>2857500</xdr:rowOff>
    </xdr:to>
    <xdr:pic>
      <xdr:nvPicPr>
        <xdr:cNvPr id="38" name="Imagen 37">
          <a:extLst>
            <a:ext uri="{FF2B5EF4-FFF2-40B4-BE49-F238E27FC236}">
              <a16:creationId xmlns:a16="http://schemas.microsoft.com/office/drawing/2014/main" id="{52298863-08AB-2C44-8AE0-8AF32443F9D1}"/>
            </a:ext>
          </a:extLst>
        </xdr:cNvPr>
        <xdr:cNvPicPr>
          <a:picLocks noChangeAspect="1"/>
        </xdr:cNvPicPr>
      </xdr:nvPicPr>
      <xdr:blipFill>
        <a:blip xmlns:r="http://schemas.openxmlformats.org/officeDocument/2006/relationships" r:embed="rId30"/>
        <a:stretch>
          <a:fillRect/>
        </a:stretch>
      </xdr:blipFill>
      <xdr:spPr>
        <a:xfrm>
          <a:off x="1963619" y="7052597"/>
          <a:ext cx="1928496" cy="2027903"/>
        </a:xfrm>
        <a:prstGeom prst="rect">
          <a:avLst/>
        </a:prstGeom>
      </xdr:spPr>
    </xdr:pic>
    <xdr:clientData/>
  </xdr:twoCellAnchor>
  <xdr:twoCellAnchor>
    <xdr:from>
      <xdr:col>2</xdr:col>
      <xdr:colOff>322621</xdr:colOff>
      <xdr:row>37</xdr:row>
      <xdr:rowOff>230444</xdr:rowOff>
    </xdr:from>
    <xdr:to>
      <xdr:col>2</xdr:col>
      <xdr:colOff>1913097</xdr:colOff>
      <xdr:row>37</xdr:row>
      <xdr:rowOff>2059015</xdr:rowOff>
    </xdr:to>
    <xdr:pic>
      <xdr:nvPicPr>
        <xdr:cNvPr id="39" name="Imagen 38">
          <a:extLst>
            <a:ext uri="{FF2B5EF4-FFF2-40B4-BE49-F238E27FC236}">
              <a16:creationId xmlns:a16="http://schemas.microsoft.com/office/drawing/2014/main" id="{888156C8-8AD0-0046-BAC4-E71B0A726852}"/>
            </a:ext>
          </a:extLst>
        </xdr:cNvPr>
        <xdr:cNvPicPr>
          <a:picLocks noChangeAspect="1"/>
        </xdr:cNvPicPr>
      </xdr:nvPicPr>
      <xdr:blipFill>
        <a:blip xmlns:r="http://schemas.openxmlformats.org/officeDocument/2006/relationships" r:embed="rId31"/>
        <a:stretch>
          <a:fillRect/>
        </a:stretch>
      </xdr:blipFill>
      <xdr:spPr>
        <a:xfrm>
          <a:off x="2075221" y="7240844"/>
          <a:ext cx="1590476" cy="1828571"/>
        </a:xfrm>
        <a:prstGeom prst="rect">
          <a:avLst/>
        </a:prstGeom>
      </xdr:spPr>
    </xdr:pic>
    <xdr:clientData/>
  </xdr:twoCellAnchor>
  <xdr:twoCellAnchor>
    <xdr:from>
      <xdr:col>2</xdr:col>
      <xdr:colOff>460887</xdr:colOff>
      <xdr:row>38</xdr:row>
      <xdr:rowOff>276532</xdr:rowOff>
    </xdr:from>
    <xdr:to>
      <xdr:col>2</xdr:col>
      <xdr:colOff>1894222</xdr:colOff>
      <xdr:row>38</xdr:row>
      <xdr:rowOff>2319798</xdr:rowOff>
    </xdr:to>
    <xdr:pic>
      <xdr:nvPicPr>
        <xdr:cNvPr id="40" name="Imagen 39">
          <a:extLst>
            <a:ext uri="{FF2B5EF4-FFF2-40B4-BE49-F238E27FC236}">
              <a16:creationId xmlns:a16="http://schemas.microsoft.com/office/drawing/2014/main" id="{B1621B4A-A8F5-4A4D-9259-2FD645B3FA79}"/>
            </a:ext>
          </a:extLst>
        </xdr:cNvPr>
        <xdr:cNvPicPr>
          <a:picLocks noChangeAspect="1"/>
        </xdr:cNvPicPr>
      </xdr:nvPicPr>
      <xdr:blipFill>
        <a:blip xmlns:r="http://schemas.openxmlformats.org/officeDocument/2006/relationships" r:embed="rId32"/>
        <a:stretch>
          <a:fillRect/>
        </a:stretch>
      </xdr:blipFill>
      <xdr:spPr>
        <a:xfrm>
          <a:off x="2213487" y="7426632"/>
          <a:ext cx="1433335" cy="2043266"/>
        </a:xfrm>
        <a:prstGeom prst="rect">
          <a:avLst/>
        </a:prstGeom>
      </xdr:spPr>
    </xdr:pic>
    <xdr:clientData/>
  </xdr:twoCellAnchor>
  <xdr:twoCellAnchor>
    <xdr:from>
      <xdr:col>2</xdr:col>
      <xdr:colOff>444145</xdr:colOff>
      <xdr:row>39</xdr:row>
      <xdr:rowOff>291896</xdr:rowOff>
    </xdr:from>
    <xdr:to>
      <xdr:col>2</xdr:col>
      <xdr:colOff>1799153</xdr:colOff>
      <xdr:row>39</xdr:row>
      <xdr:rowOff>2442702</xdr:rowOff>
    </xdr:to>
    <xdr:pic>
      <xdr:nvPicPr>
        <xdr:cNvPr id="41" name="Imagen 40">
          <a:extLst>
            <a:ext uri="{FF2B5EF4-FFF2-40B4-BE49-F238E27FC236}">
              <a16:creationId xmlns:a16="http://schemas.microsoft.com/office/drawing/2014/main" id="{A866A7F0-8603-6044-9F60-2746D8DEB676}"/>
            </a:ext>
          </a:extLst>
        </xdr:cNvPr>
        <xdr:cNvPicPr>
          <a:picLocks noChangeAspect="1"/>
        </xdr:cNvPicPr>
      </xdr:nvPicPr>
      <xdr:blipFill>
        <a:blip xmlns:r="http://schemas.openxmlformats.org/officeDocument/2006/relationships" r:embed="rId33"/>
        <a:stretch>
          <a:fillRect/>
        </a:stretch>
      </xdr:blipFill>
      <xdr:spPr>
        <a:xfrm>
          <a:off x="2196745" y="7619796"/>
          <a:ext cx="1355008" cy="2150806"/>
        </a:xfrm>
        <a:prstGeom prst="rect">
          <a:avLst/>
        </a:prstGeom>
      </xdr:spPr>
    </xdr:pic>
    <xdr:clientData/>
  </xdr:twoCellAnchor>
  <xdr:twoCellAnchor>
    <xdr:from>
      <xdr:col>2</xdr:col>
      <xdr:colOff>476250</xdr:colOff>
      <xdr:row>40</xdr:row>
      <xdr:rowOff>153629</xdr:rowOff>
    </xdr:from>
    <xdr:to>
      <xdr:col>2</xdr:col>
      <xdr:colOff>1857202</xdr:colOff>
      <xdr:row>40</xdr:row>
      <xdr:rowOff>2096486</xdr:rowOff>
    </xdr:to>
    <xdr:pic>
      <xdr:nvPicPr>
        <xdr:cNvPr id="42" name="Imagen 41">
          <a:extLst>
            <a:ext uri="{FF2B5EF4-FFF2-40B4-BE49-F238E27FC236}">
              <a16:creationId xmlns:a16="http://schemas.microsoft.com/office/drawing/2014/main" id="{3C15713C-54D2-FE43-B34E-454E375A16D6}"/>
            </a:ext>
          </a:extLst>
        </xdr:cNvPr>
        <xdr:cNvPicPr>
          <a:picLocks noChangeAspect="1"/>
        </xdr:cNvPicPr>
      </xdr:nvPicPr>
      <xdr:blipFill>
        <a:blip xmlns:r="http://schemas.openxmlformats.org/officeDocument/2006/relationships" r:embed="rId34"/>
        <a:stretch>
          <a:fillRect/>
        </a:stretch>
      </xdr:blipFill>
      <xdr:spPr>
        <a:xfrm>
          <a:off x="2228850" y="7773629"/>
          <a:ext cx="1380952" cy="1942857"/>
        </a:xfrm>
        <a:prstGeom prst="rect">
          <a:avLst/>
        </a:prstGeom>
      </xdr:spPr>
    </xdr:pic>
    <xdr:clientData/>
  </xdr:twoCellAnchor>
  <xdr:twoCellAnchor>
    <xdr:from>
      <xdr:col>2</xdr:col>
      <xdr:colOff>491613</xdr:colOff>
      <xdr:row>41</xdr:row>
      <xdr:rowOff>307258</xdr:rowOff>
    </xdr:from>
    <xdr:to>
      <xdr:col>2</xdr:col>
      <xdr:colOff>1863042</xdr:colOff>
      <xdr:row>41</xdr:row>
      <xdr:rowOff>2231068</xdr:rowOff>
    </xdr:to>
    <xdr:pic>
      <xdr:nvPicPr>
        <xdr:cNvPr id="43" name="Imagen 42">
          <a:extLst>
            <a:ext uri="{FF2B5EF4-FFF2-40B4-BE49-F238E27FC236}">
              <a16:creationId xmlns:a16="http://schemas.microsoft.com/office/drawing/2014/main" id="{CE17ECEC-C51E-734B-8C6C-CFB49A027E2F}"/>
            </a:ext>
          </a:extLst>
        </xdr:cNvPr>
        <xdr:cNvPicPr>
          <a:picLocks noChangeAspect="1"/>
        </xdr:cNvPicPr>
      </xdr:nvPicPr>
      <xdr:blipFill>
        <a:blip xmlns:r="http://schemas.openxmlformats.org/officeDocument/2006/relationships" r:embed="rId35"/>
        <a:stretch>
          <a:fillRect/>
        </a:stretch>
      </xdr:blipFill>
      <xdr:spPr>
        <a:xfrm>
          <a:off x="2244213" y="8003458"/>
          <a:ext cx="1371429" cy="1923810"/>
        </a:xfrm>
        <a:prstGeom prst="rect">
          <a:avLst/>
        </a:prstGeom>
      </xdr:spPr>
    </xdr:pic>
    <xdr:clientData/>
  </xdr:twoCellAnchor>
  <xdr:twoCellAnchor>
    <xdr:from>
      <xdr:col>2</xdr:col>
      <xdr:colOff>537702</xdr:colOff>
      <xdr:row>35</xdr:row>
      <xdr:rowOff>122903</xdr:rowOff>
    </xdr:from>
    <xdr:to>
      <xdr:col>2</xdr:col>
      <xdr:colOff>1689920</xdr:colOff>
      <xdr:row>35</xdr:row>
      <xdr:rowOff>1672039</xdr:rowOff>
    </xdr:to>
    <xdr:pic>
      <xdr:nvPicPr>
        <xdr:cNvPr id="44" name="Imagen 43">
          <a:extLst>
            <a:ext uri="{FF2B5EF4-FFF2-40B4-BE49-F238E27FC236}">
              <a16:creationId xmlns:a16="http://schemas.microsoft.com/office/drawing/2014/main" id="{81AE9D35-803E-744D-BD24-86DDE4AEA714}"/>
            </a:ext>
          </a:extLst>
        </xdr:cNvPr>
        <xdr:cNvPicPr>
          <a:picLocks noChangeAspect="1"/>
        </xdr:cNvPicPr>
      </xdr:nvPicPr>
      <xdr:blipFill>
        <a:blip xmlns:r="http://schemas.openxmlformats.org/officeDocument/2006/relationships" r:embed="rId36"/>
        <a:stretch>
          <a:fillRect/>
        </a:stretch>
      </xdr:blipFill>
      <xdr:spPr>
        <a:xfrm>
          <a:off x="2290302" y="6790403"/>
          <a:ext cx="1152218" cy="1549136"/>
        </a:xfrm>
        <a:prstGeom prst="rect">
          <a:avLst/>
        </a:prstGeom>
      </xdr:spPr>
    </xdr:pic>
    <xdr:clientData/>
  </xdr:twoCellAnchor>
  <xdr:twoCellAnchor>
    <xdr:from>
      <xdr:col>2</xdr:col>
      <xdr:colOff>319958</xdr:colOff>
      <xdr:row>26</xdr:row>
      <xdr:rowOff>233925</xdr:rowOff>
    </xdr:from>
    <xdr:to>
      <xdr:col>2</xdr:col>
      <xdr:colOff>1952940</xdr:colOff>
      <xdr:row>26</xdr:row>
      <xdr:rowOff>1600554</xdr:rowOff>
    </xdr:to>
    <xdr:pic>
      <xdr:nvPicPr>
        <xdr:cNvPr id="45" name="Imagen 44" descr="Ficha Tecnica Escaleras Dielectricas | PDF | Spar (Aeronáutica) | Aluminio">
          <a:extLst>
            <a:ext uri="{FF2B5EF4-FFF2-40B4-BE49-F238E27FC236}">
              <a16:creationId xmlns:a16="http://schemas.microsoft.com/office/drawing/2014/main" id="{3CE01820-ACBC-F54C-8F2F-C0E649E60C51}"/>
            </a:ext>
          </a:extLst>
        </xdr:cNvPr>
        <xdr:cNvPicPr>
          <a:picLocks noChangeAspect="1" noChangeArrowheads="1"/>
        </xdr:cNvPicPr>
      </xdr:nvPicPr>
      <xdr:blipFill rotWithShape="1">
        <a:blip xmlns:r="http://schemas.openxmlformats.org/officeDocument/2006/relationships" r:embed="rId37" cstate="print">
          <a:extLst>
            <a:ext uri="{28A0092B-C50C-407E-A947-70E740481C1C}">
              <a14:useLocalDpi xmlns:a14="http://schemas.microsoft.com/office/drawing/2010/main" val="0"/>
            </a:ext>
          </a:extLst>
        </a:blip>
        <a:srcRect t="22222" b="15459"/>
        <a:stretch/>
      </xdr:blipFill>
      <xdr:spPr bwMode="auto">
        <a:xfrm>
          <a:off x="6149258" y="50487825"/>
          <a:ext cx="1632982" cy="13666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245807</xdr:colOff>
      <xdr:row>7</xdr:row>
      <xdr:rowOff>204838</xdr:rowOff>
    </xdr:from>
    <xdr:to>
      <xdr:col>2</xdr:col>
      <xdr:colOff>1855532</xdr:colOff>
      <xdr:row>7</xdr:row>
      <xdr:rowOff>1830438</xdr:rowOff>
    </xdr:to>
    <xdr:pic>
      <xdr:nvPicPr>
        <xdr:cNvPr id="46" name="Imagen 45">
          <a:extLst>
            <a:ext uri="{FF2B5EF4-FFF2-40B4-BE49-F238E27FC236}">
              <a16:creationId xmlns:a16="http://schemas.microsoft.com/office/drawing/2014/main" id="{B7C64F5D-FD42-4D48-A3FA-86BF43346BC5}"/>
            </a:ext>
            <a:ext uri="{147F2762-F138-4A5C-976F-8EAC2B608ADB}">
              <a16:predDERef xmlns:a16="http://schemas.microsoft.com/office/drawing/2014/main" pred="{E470A95F-F159-46CA-922D-3F4B2B6BA0B3}"/>
            </a:ext>
          </a:extLst>
        </xdr:cNvPr>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6083710" y="11593870"/>
          <a:ext cx="1609725" cy="162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298237</xdr:colOff>
      <xdr:row>3</xdr:row>
      <xdr:rowOff>565097</xdr:rowOff>
    </xdr:from>
    <xdr:to>
      <xdr:col>2</xdr:col>
      <xdr:colOff>1981724</xdr:colOff>
      <xdr:row>3</xdr:row>
      <xdr:rowOff>2314932</xdr:rowOff>
    </xdr:to>
    <xdr:pic>
      <xdr:nvPicPr>
        <xdr:cNvPr id="2" name="1 Imagen" descr="CONTRALORIA 002.jpg">
          <a:extLst>
            <a:ext uri="{FF2B5EF4-FFF2-40B4-BE49-F238E27FC236}">
              <a16:creationId xmlns:a16="http://schemas.microsoft.com/office/drawing/2014/main" id="{09BDC28C-C280-1B41-9B2F-9E8B98CE239C}"/>
            </a:ext>
          </a:extLst>
        </xdr:cNvPr>
        <xdr:cNvPicPr>
          <a:picLocks noChangeAspect="1"/>
        </xdr:cNvPicPr>
      </xdr:nvPicPr>
      <xdr:blipFill>
        <a:blip xmlns:r="http://schemas.openxmlformats.org/officeDocument/2006/relationships" r:embed="rId1" cstate="print"/>
        <a:stretch>
          <a:fillRect/>
        </a:stretch>
      </xdr:blipFill>
      <xdr:spPr>
        <a:xfrm>
          <a:off x="6127537" y="2939997"/>
          <a:ext cx="1683487" cy="1749835"/>
        </a:xfrm>
        <a:prstGeom prst="rect">
          <a:avLst/>
        </a:prstGeom>
      </xdr:spPr>
    </xdr:pic>
    <xdr:clientData/>
  </xdr:twoCellAnchor>
  <xdr:twoCellAnchor>
    <xdr:from>
      <xdr:col>2</xdr:col>
      <xdr:colOff>272179</xdr:colOff>
      <xdr:row>4</xdr:row>
      <xdr:rowOff>616066</xdr:rowOff>
    </xdr:from>
    <xdr:to>
      <xdr:col>2</xdr:col>
      <xdr:colOff>1944592</xdr:colOff>
      <xdr:row>4</xdr:row>
      <xdr:rowOff>2210901</xdr:rowOff>
    </xdr:to>
    <xdr:pic>
      <xdr:nvPicPr>
        <xdr:cNvPr id="3" name="Imagen 2" descr="Resultado de imagen para silla ergonomica para oficina">
          <a:extLst>
            <a:ext uri="{FF2B5EF4-FFF2-40B4-BE49-F238E27FC236}">
              <a16:creationId xmlns:a16="http://schemas.microsoft.com/office/drawing/2014/main" id="{216476EA-85EA-794F-86C9-04831055E792}"/>
            </a:ext>
            <a:ext uri="{147F2762-F138-4A5C-976F-8EAC2B608ADB}">
              <a16:predDERef xmlns:a16="http://schemas.microsoft.com/office/drawing/2014/main" pred="{577C744F-B099-4DED-A5E8-0C94B290AA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01479" y="5848466"/>
          <a:ext cx="1672413" cy="1594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44303</xdr:colOff>
      <xdr:row>5</xdr:row>
      <xdr:rowOff>44302</xdr:rowOff>
    </xdr:from>
    <xdr:to>
      <xdr:col>2</xdr:col>
      <xdr:colOff>1727790</xdr:colOff>
      <xdr:row>5</xdr:row>
      <xdr:rowOff>1565229</xdr:rowOff>
    </xdr:to>
    <xdr:pic>
      <xdr:nvPicPr>
        <xdr:cNvPr id="4" name="6 Imagen" descr="CONTRALORIA 019.jpg">
          <a:extLst>
            <a:ext uri="{FF2B5EF4-FFF2-40B4-BE49-F238E27FC236}">
              <a16:creationId xmlns:a16="http://schemas.microsoft.com/office/drawing/2014/main" id="{947E60EC-AB45-454C-A6A1-8F894F5B30F5}"/>
            </a:ext>
          </a:extLst>
        </xdr:cNvPr>
        <xdr:cNvPicPr>
          <a:picLocks noChangeAspect="1"/>
        </xdr:cNvPicPr>
      </xdr:nvPicPr>
      <xdr:blipFill>
        <a:blip xmlns:r="http://schemas.openxmlformats.org/officeDocument/2006/relationships" r:embed="rId3" cstate="print"/>
        <a:stretch>
          <a:fillRect/>
        </a:stretch>
      </xdr:blipFill>
      <xdr:spPr>
        <a:xfrm>
          <a:off x="5873603" y="8134202"/>
          <a:ext cx="1683487" cy="1520927"/>
        </a:xfrm>
        <a:prstGeom prst="rect">
          <a:avLst/>
        </a:prstGeom>
      </xdr:spPr>
    </xdr:pic>
    <xdr:clientData/>
  </xdr:twoCellAnchor>
  <xdr:twoCellAnchor>
    <xdr:from>
      <xdr:col>2</xdr:col>
      <xdr:colOff>44302</xdr:colOff>
      <xdr:row>6</xdr:row>
      <xdr:rowOff>77530</xdr:rowOff>
    </xdr:from>
    <xdr:to>
      <xdr:col>2</xdr:col>
      <xdr:colOff>1738866</xdr:colOff>
      <xdr:row>6</xdr:row>
      <xdr:rowOff>1384448</xdr:rowOff>
    </xdr:to>
    <xdr:pic>
      <xdr:nvPicPr>
        <xdr:cNvPr id="5" name="37 Imagen">
          <a:extLst>
            <a:ext uri="{FF2B5EF4-FFF2-40B4-BE49-F238E27FC236}">
              <a16:creationId xmlns:a16="http://schemas.microsoft.com/office/drawing/2014/main" id="{5823118C-CE4F-594E-8000-9FEEF4680C0B}"/>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873602" y="9818430"/>
          <a:ext cx="1694564" cy="1306918"/>
        </a:xfrm>
        <a:prstGeom prst="rect">
          <a:avLst/>
        </a:prstGeom>
        <a:noFill/>
      </xdr:spPr>
    </xdr:pic>
    <xdr:clientData/>
  </xdr:twoCellAnchor>
  <xdr:twoCellAnchor>
    <xdr:from>
      <xdr:col>2</xdr:col>
      <xdr:colOff>66453</xdr:colOff>
      <xdr:row>8</xdr:row>
      <xdr:rowOff>177213</xdr:rowOff>
    </xdr:from>
    <xdr:to>
      <xdr:col>2</xdr:col>
      <xdr:colOff>1705639</xdr:colOff>
      <xdr:row>8</xdr:row>
      <xdr:rowOff>3756769</xdr:rowOff>
    </xdr:to>
    <xdr:pic>
      <xdr:nvPicPr>
        <xdr:cNvPr id="6" name="32 Imagen" descr="archivafor rodante  2modulos.jpg">
          <a:extLst>
            <a:ext uri="{FF2B5EF4-FFF2-40B4-BE49-F238E27FC236}">
              <a16:creationId xmlns:a16="http://schemas.microsoft.com/office/drawing/2014/main" id="{51904E07-71D9-154A-BF7C-58CCD25955E5}"/>
            </a:ext>
          </a:extLst>
        </xdr:cNvPr>
        <xdr:cNvPicPr>
          <a:picLocks noChangeAspect="1"/>
        </xdr:cNvPicPr>
      </xdr:nvPicPr>
      <xdr:blipFill>
        <a:blip xmlns:r="http://schemas.openxmlformats.org/officeDocument/2006/relationships" r:embed="rId5" cstate="print"/>
        <a:stretch>
          <a:fillRect/>
        </a:stretch>
      </xdr:blipFill>
      <xdr:spPr>
        <a:xfrm>
          <a:off x="5895753" y="13613813"/>
          <a:ext cx="1639186" cy="3579556"/>
        </a:xfrm>
        <a:prstGeom prst="rect">
          <a:avLst/>
        </a:prstGeom>
      </xdr:spPr>
    </xdr:pic>
    <xdr:clientData/>
  </xdr:twoCellAnchor>
  <xdr:twoCellAnchor>
    <xdr:from>
      <xdr:col>2</xdr:col>
      <xdr:colOff>66453</xdr:colOff>
      <xdr:row>9</xdr:row>
      <xdr:rowOff>44302</xdr:rowOff>
    </xdr:from>
    <xdr:to>
      <xdr:col>2</xdr:col>
      <xdr:colOff>1705639</xdr:colOff>
      <xdr:row>9</xdr:row>
      <xdr:rowOff>1507078</xdr:rowOff>
    </xdr:to>
    <xdr:pic>
      <xdr:nvPicPr>
        <xdr:cNvPr id="7" name="10 Imagen" descr="CONTRALORIA 003.jpg">
          <a:extLst>
            <a:ext uri="{FF2B5EF4-FFF2-40B4-BE49-F238E27FC236}">
              <a16:creationId xmlns:a16="http://schemas.microsoft.com/office/drawing/2014/main" id="{BFC764C8-816E-AE44-85E6-2D9F03C3292D}"/>
            </a:ext>
          </a:extLst>
        </xdr:cNvPr>
        <xdr:cNvPicPr>
          <a:picLocks noChangeAspect="1"/>
        </xdr:cNvPicPr>
      </xdr:nvPicPr>
      <xdr:blipFill>
        <a:blip xmlns:r="http://schemas.openxmlformats.org/officeDocument/2006/relationships" r:embed="rId6" cstate="print"/>
        <a:stretch>
          <a:fillRect/>
        </a:stretch>
      </xdr:blipFill>
      <xdr:spPr>
        <a:xfrm>
          <a:off x="5895753" y="18154502"/>
          <a:ext cx="1639186" cy="1462776"/>
        </a:xfrm>
        <a:prstGeom prst="rect">
          <a:avLst/>
        </a:prstGeom>
      </xdr:spPr>
    </xdr:pic>
    <xdr:clientData/>
  </xdr:twoCellAnchor>
  <xdr:twoCellAnchor>
    <xdr:from>
      <xdr:col>2</xdr:col>
      <xdr:colOff>140934</xdr:colOff>
      <xdr:row>10</xdr:row>
      <xdr:rowOff>19423</xdr:rowOff>
    </xdr:from>
    <xdr:to>
      <xdr:col>2</xdr:col>
      <xdr:colOff>1813346</xdr:colOff>
      <xdr:row>10</xdr:row>
      <xdr:rowOff>1290484</xdr:rowOff>
    </xdr:to>
    <xdr:pic>
      <xdr:nvPicPr>
        <xdr:cNvPr id="8" name="36 Imagen" descr="pupitre 1.JPG">
          <a:extLst>
            <a:ext uri="{FF2B5EF4-FFF2-40B4-BE49-F238E27FC236}">
              <a16:creationId xmlns:a16="http://schemas.microsoft.com/office/drawing/2014/main" id="{16CCC9C3-DE58-9E41-8AFC-77EDE70CE443}"/>
            </a:ext>
          </a:extLst>
        </xdr:cNvPr>
        <xdr:cNvPicPr>
          <a:picLocks noChangeAspect="1"/>
        </xdr:cNvPicPr>
      </xdr:nvPicPr>
      <xdr:blipFill>
        <a:blip xmlns:r="http://schemas.openxmlformats.org/officeDocument/2006/relationships" r:embed="rId7" cstate="print"/>
        <a:stretch>
          <a:fillRect/>
        </a:stretch>
      </xdr:blipFill>
      <xdr:spPr>
        <a:xfrm>
          <a:off x="5970234" y="19666323"/>
          <a:ext cx="1672412" cy="1271061"/>
        </a:xfrm>
        <a:prstGeom prst="rect">
          <a:avLst/>
        </a:prstGeom>
      </xdr:spPr>
    </xdr:pic>
    <xdr:clientData/>
  </xdr:twoCellAnchor>
  <xdr:twoCellAnchor>
    <xdr:from>
      <xdr:col>2</xdr:col>
      <xdr:colOff>232945</xdr:colOff>
      <xdr:row>11</xdr:row>
      <xdr:rowOff>143269</xdr:rowOff>
    </xdr:from>
    <xdr:to>
      <xdr:col>2</xdr:col>
      <xdr:colOff>1927509</xdr:colOff>
      <xdr:row>12</xdr:row>
      <xdr:rowOff>47971</xdr:rowOff>
    </xdr:to>
    <xdr:pic>
      <xdr:nvPicPr>
        <xdr:cNvPr id="9" name="38 Imagen">
          <a:extLst>
            <a:ext uri="{FF2B5EF4-FFF2-40B4-BE49-F238E27FC236}">
              <a16:creationId xmlns:a16="http://schemas.microsoft.com/office/drawing/2014/main" id="{D765AAB9-DAFA-A545-A7AB-ED6C546DE36F}"/>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062245" y="21542769"/>
          <a:ext cx="1694564" cy="1555702"/>
        </a:xfrm>
        <a:prstGeom prst="rect">
          <a:avLst/>
        </a:prstGeom>
        <a:noFill/>
      </xdr:spPr>
    </xdr:pic>
    <xdr:clientData/>
  </xdr:twoCellAnchor>
  <xdr:twoCellAnchor>
    <xdr:from>
      <xdr:col>2</xdr:col>
      <xdr:colOff>66454</xdr:colOff>
      <xdr:row>12</xdr:row>
      <xdr:rowOff>11076</xdr:rowOff>
    </xdr:from>
    <xdr:to>
      <xdr:col>2</xdr:col>
      <xdr:colOff>1716715</xdr:colOff>
      <xdr:row>12</xdr:row>
      <xdr:rowOff>1340146</xdr:rowOff>
    </xdr:to>
    <xdr:pic>
      <xdr:nvPicPr>
        <xdr:cNvPr id="10" name="42 Imagen">
          <a:extLst>
            <a:ext uri="{FF2B5EF4-FFF2-40B4-BE49-F238E27FC236}">
              <a16:creationId xmlns:a16="http://schemas.microsoft.com/office/drawing/2014/main" id="{9C2EE9A6-085E-F14D-B054-C51CF1727264}"/>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l="11382" t="10309" r="15447" b="15464"/>
        <a:stretch>
          <a:fillRect/>
        </a:stretch>
      </xdr:blipFill>
      <xdr:spPr bwMode="auto">
        <a:xfrm>
          <a:off x="5895754" y="23086976"/>
          <a:ext cx="1650261" cy="1329070"/>
        </a:xfrm>
        <a:prstGeom prst="rect">
          <a:avLst/>
        </a:prstGeom>
        <a:noFill/>
      </xdr:spPr>
    </xdr:pic>
    <xdr:clientData/>
  </xdr:twoCellAnchor>
  <xdr:twoCellAnchor>
    <xdr:from>
      <xdr:col>2</xdr:col>
      <xdr:colOff>43793</xdr:colOff>
      <xdr:row>16</xdr:row>
      <xdr:rowOff>65690</xdr:rowOff>
    </xdr:from>
    <xdr:to>
      <xdr:col>2</xdr:col>
      <xdr:colOff>1729827</xdr:colOff>
      <xdr:row>16</xdr:row>
      <xdr:rowOff>2080173</xdr:rowOff>
    </xdr:to>
    <xdr:pic>
      <xdr:nvPicPr>
        <xdr:cNvPr id="11" name="5 Imagen" descr="CONTRALORIA 005.jpg">
          <a:extLst>
            <a:ext uri="{FF2B5EF4-FFF2-40B4-BE49-F238E27FC236}">
              <a16:creationId xmlns:a16="http://schemas.microsoft.com/office/drawing/2014/main" id="{65F9F546-7D04-AE49-A61B-554326033BA0}"/>
            </a:ext>
          </a:extLst>
        </xdr:cNvPr>
        <xdr:cNvPicPr>
          <a:picLocks noChangeAspect="1"/>
        </xdr:cNvPicPr>
      </xdr:nvPicPr>
      <xdr:blipFill>
        <a:blip xmlns:r="http://schemas.openxmlformats.org/officeDocument/2006/relationships" r:embed="rId10" cstate="print"/>
        <a:stretch>
          <a:fillRect/>
        </a:stretch>
      </xdr:blipFill>
      <xdr:spPr>
        <a:xfrm>
          <a:off x="5873093" y="29707490"/>
          <a:ext cx="1686034" cy="2014483"/>
        </a:xfrm>
        <a:prstGeom prst="rect">
          <a:avLst/>
        </a:prstGeom>
      </xdr:spPr>
    </xdr:pic>
    <xdr:clientData/>
  </xdr:twoCellAnchor>
  <xdr:twoCellAnchor>
    <xdr:from>
      <xdr:col>2</xdr:col>
      <xdr:colOff>65690</xdr:colOff>
      <xdr:row>17</xdr:row>
      <xdr:rowOff>54741</xdr:rowOff>
    </xdr:from>
    <xdr:to>
      <xdr:col>2</xdr:col>
      <xdr:colOff>1718879</xdr:colOff>
      <xdr:row>17</xdr:row>
      <xdr:rowOff>1559415</xdr:rowOff>
    </xdr:to>
    <xdr:pic>
      <xdr:nvPicPr>
        <xdr:cNvPr id="12" name="23 Imagen" descr="estantería.jpg">
          <a:extLst>
            <a:ext uri="{FF2B5EF4-FFF2-40B4-BE49-F238E27FC236}">
              <a16:creationId xmlns:a16="http://schemas.microsoft.com/office/drawing/2014/main" id="{13977586-AEEA-F045-9D86-6E800CA63E0B}"/>
            </a:ext>
          </a:extLst>
        </xdr:cNvPr>
        <xdr:cNvPicPr>
          <a:picLocks noChangeAspect="1"/>
        </xdr:cNvPicPr>
      </xdr:nvPicPr>
      <xdr:blipFill>
        <a:blip xmlns:r="http://schemas.openxmlformats.org/officeDocument/2006/relationships" r:embed="rId11" cstate="print"/>
        <a:stretch>
          <a:fillRect/>
        </a:stretch>
      </xdr:blipFill>
      <xdr:spPr>
        <a:xfrm>
          <a:off x="5894990" y="31868241"/>
          <a:ext cx="1653189" cy="1504674"/>
        </a:xfrm>
        <a:prstGeom prst="rect">
          <a:avLst/>
        </a:prstGeom>
      </xdr:spPr>
    </xdr:pic>
    <xdr:clientData/>
  </xdr:twoCellAnchor>
  <xdr:twoCellAnchor>
    <xdr:from>
      <xdr:col>2</xdr:col>
      <xdr:colOff>43793</xdr:colOff>
      <xdr:row>18</xdr:row>
      <xdr:rowOff>54741</xdr:rowOff>
    </xdr:from>
    <xdr:to>
      <xdr:col>2</xdr:col>
      <xdr:colOff>1675086</xdr:colOff>
      <xdr:row>18</xdr:row>
      <xdr:rowOff>1391314</xdr:rowOff>
    </xdr:to>
    <xdr:pic>
      <xdr:nvPicPr>
        <xdr:cNvPr id="13" name="Imagen 12" descr="Resultado de imagen para asta de bandera">
          <a:extLst>
            <a:ext uri="{FF2B5EF4-FFF2-40B4-BE49-F238E27FC236}">
              <a16:creationId xmlns:a16="http://schemas.microsoft.com/office/drawing/2014/main" id="{A4F8F0E3-081C-BB42-BA94-B94454D08801}"/>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5873093" y="33506541"/>
          <a:ext cx="1631293" cy="1336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372242</xdr:colOff>
      <xdr:row>22</xdr:row>
      <xdr:rowOff>52737</xdr:rowOff>
    </xdr:from>
    <xdr:to>
      <xdr:col>2</xdr:col>
      <xdr:colOff>1434224</xdr:colOff>
      <xdr:row>22</xdr:row>
      <xdr:rowOff>1321669</xdr:rowOff>
    </xdr:to>
    <xdr:pic>
      <xdr:nvPicPr>
        <xdr:cNvPr id="14" name="Imagen 13">
          <a:extLst>
            <a:ext uri="{FF2B5EF4-FFF2-40B4-BE49-F238E27FC236}">
              <a16:creationId xmlns:a16="http://schemas.microsoft.com/office/drawing/2014/main" id="{D9B85C45-6F99-F64C-A660-96DB4663F449}"/>
            </a:ext>
          </a:extLst>
        </xdr:cNvPr>
        <xdr:cNvPicPr>
          <a:picLocks noChangeAspect="1"/>
        </xdr:cNvPicPr>
      </xdr:nvPicPr>
      <xdr:blipFill>
        <a:blip xmlns:r="http://schemas.openxmlformats.org/officeDocument/2006/relationships" r:embed="rId13"/>
        <a:stretch>
          <a:fillRect/>
        </a:stretch>
      </xdr:blipFill>
      <xdr:spPr>
        <a:xfrm>
          <a:off x="6201542" y="43664537"/>
          <a:ext cx="1061982" cy="1268932"/>
        </a:xfrm>
        <a:prstGeom prst="rect">
          <a:avLst/>
        </a:prstGeom>
      </xdr:spPr>
    </xdr:pic>
    <xdr:clientData/>
  </xdr:twoCellAnchor>
  <xdr:twoCellAnchor>
    <xdr:from>
      <xdr:col>2</xdr:col>
      <xdr:colOff>510762</xdr:colOff>
      <xdr:row>23</xdr:row>
      <xdr:rowOff>56527</xdr:rowOff>
    </xdr:from>
    <xdr:to>
      <xdr:col>2</xdr:col>
      <xdr:colOff>1670326</xdr:colOff>
      <xdr:row>23</xdr:row>
      <xdr:rowOff>958575</xdr:rowOff>
    </xdr:to>
    <xdr:pic>
      <xdr:nvPicPr>
        <xdr:cNvPr id="15" name="Imagen 14" descr="Resultado de imagen para ventilador 5 aspas">
          <a:extLst>
            <a:ext uri="{FF2B5EF4-FFF2-40B4-BE49-F238E27FC236}">
              <a16:creationId xmlns:a16="http://schemas.microsoft.com/office/drawing/2014/main" id="{32DE63C5-847A-DB4D-BA1A-1CD83861E2F7}"/>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340062" y="45078027"/>
          <a:ext cx="1159564" cy="9020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496956</xdr:colOff>
      <xdr:row>24</xdr:row>
      <xdr:rowOff>224703</xdr:rowOff>
    </xdr:from>
    <xdr:to>
      <xdr:col>2</xdr:col>
      <xdr:colOff>1927525</xdr:colOff>
      <xdr:row>24</xdr:row>
      <xdr:rowOff>2501087</xdr:rowOff>
    </xdr:to>
    <xdr:pic>
      <xdr:nvPicPr>
        <xdr:cNvPr id="16" name="Imagen 15" descr="Resultado de imagen para mesas con sombrilla">
          <a:extLst>
            <a:ext uri="{FF2B5EF4-FFF2-40B4-BE49-F238E27FC236}">
              <a16:creationId xmlns:a16="http://schemas.microsoft.com/office/drawing/2014/main" id="{5973D93D-A4A7-2A4B-9480-6D16924AA841}"/>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326256" y="46198703"/>
          <a:ext cx="1430569" cy="227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25</xdr:row>
      <xdr:rowOff>138044</xdr:rowOff>
    </xdr:from>
    <xdr:to>
      <xdr:col>2</xdr:col>
      <xdr:colOff>1960217</xdr:colOff>
      <xdr:row>25</xdr:row>
      <xdr:rowOff>1720163</xdr:rowOff>
    </xdr:to>
    <xdr:pic>
      <xdr:nvPicPr>
        <xdr:cNvPr id="17" name="Imagen 16">
          <a:extLst>
            <a:ext uri="{FF2B5EF4-FFF2-40B4-BE49-F238E27FC236}">
              <a16:creationId xmlns:a16="http://schemas.microsoft.com/office/drawing/2014/main" id="{484DECE8-8E22-8549-B1A8-AE6FD2C99FC7}"/>
            </a:ext>
          </a:extLst>
        </xdr:cNvPr>
        <xdr:cNvPicPr>
          <a:picLocks noChangeAspect="1"/>
        </xdr:cNvPicPr>
      </xdr:nvPicPr>
      <xdr:blipFill rotWithShape="1">
        <a:blip xmlns:r="http://schemas.openxmlformats.org/officeDocument/2006/relationships" r:embed="rId16"/>
        <a:srcRect l="59639" t="34491" r="29113" b="45243"/>
        <a:stretch/>
      </xdr:blipFill>
      <xdr:spPr>
        <a:xfrm>
          <a:off x="6215822" y="48677444"/>
          <a:ext cx="1573695" cy="1582119"/>
        </a:xfrm>
        <a:prstGeom prst="rect">
          <a:avLst/>
        </a:prstGeom>
      </xdr:spPr>
    </xdr:pic>
    <xdr:clientData/>
  </xdr:twoCellAnchor>
  <xdr:twoCellAnchor>
    <xdr:from>
      <xdr:col>2</xdr:col>
      <xdr:colOff>0</xdr:colOff>
      <xdr:row>13</xdr:row>
      <xdr:rowOff>0</xdr:rowOff>
    </xdr:from>
    <xdr:to>
      <xdr:col>2</xdr:col>
      <xdr:colOff>304800</xdr:colOff>
      <xdr:row>13</xdr:row>
      <xdr:rowOff>304800</xdr:rowOff>
    </xdr:to>
    <xdr:sp macro="" textlink="">
      <xdr:nvSpPr>
        <xdr:cNvPr id="18" name="AutoShape 5" descr="Tablero Acrilico Borrable 80 X 60 Cm | Cuotas sin interés">
          <a:extLst>
            <a:ext uri="{FF2B5EF4-FFF2-40B4-BE49-F238E27FC236}">
              <a16:creationId xmlns:a16="http://schemas.microsoft.com/office/drawing/2014/main" id="{FCC6B3D7-EBAE-6B4D-858D-E8223E3A670C}"/>
            </a:ext>
          </a:extLst>
        </xdr:cNvPr>
        <xdr:cNvSpPr>
          <a:spLocks noChangeAspect="1" noChangeArrowheads="1"/>
        </xdr:cNvSpPr>
      </xdr:nvSpPr>
      <xdr:spPr bwMode="auto">
        <a:xfrm>
          <a:off x="5829300" y="24726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13</xdr:row>
      <xdr:rowOff>0</xdr:rowOff>
    </xdr:from>
    <xdr:ext cx="304800" cy="304800"/>
    <xdr:sp macro="" textlink="">
      <xdr:nvSpPr>
        <xdr:cNvPr id="19" name="AutoShape 6" descr="Tablero Acrilico Borrable 80 X 60 Cm | Cuotas sin interés">
          <a:extLst>
            <a:ext uri="{FF2B5EF4-FFF2-40B4-BE49-F238E27FC236}">
              <a16:creationId xmlns:a16="http://schemas.microsoft.com/office/drawing/2014/main" id="{FC22642B-8A2F-B24E-9761-E9E5DF82A016}"/>
            </a:ext>
          </a:extLst>
        </xdr:cNvPr>
        <xdr:cNvSpPr>
          <a:spLocks noChangeAspect="1" noChangeArrowheads="1"/>
        </xdr:cNvSpPr>
      </xdr:nvSpPr>
      <xdr:spPr bwMode="auto">
        <a:xfrm>
          <a:off x="8343900" y="24726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2</xdr:col>
      <xdr:colOff>372717</xdr:colOff>
      <xdr:row>13</xdr:row>
      <xdr:rowOff>56775</xdr:rowOff>
    </xdr:from>
    <xdr:to>
      <xdr:col>2</xdr:col>
      <xdr:colOff>1710712</xdr:colOff>
      <xdr:row>13</xdr:row>
      <xdr:rowOff>1395798</xdr:rowOff>
    </xdr:to>
    <xdr:pic>
      <xdr:nvPicPr>
        <xdr:cNvPr id="20" name="Imagen 19" descr="Tablero Acrílico Blanco Borrable  Portaborrador  Borrador  Marcador  KIT Instalación">
          <a:extLst>
            <a:ext uri="{FF2B5EF4-FFF2-40B4-BE49-F238E27FC236}">
              <a16:creationId xmlns:a16="http://schemas.microsoft.com/office/drawing/2014/main" id="{39EF667A-1F17-B84E-B79B-C2BAA760BC7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202017" y="24783675"/>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343198</xdr:colOff>
      <xdr:row>15</xdr:row>
      <xdr:rowOff>13803</xdr:rowOff>
    </xdr:from>
    <xdr:to>
      <xdr:col>2</xdr:col>
      <xdr:colOff>1695580</xdr:colOff>
      <xdr:row>15</xdr:row>
      <xdr:rowOff>1366630</xdr:rowOff>
    </xdr:to>
    <xdr:pic>
      <xdr:nvPicPr>
        <xdr:cNvPr id="21" name="Imagen 20" descr="TABLERO MOVIL – Oficaribe">
          <a:extLst>
            <a:ext uri="{FF2B5EF4-FFF2-40B4-BE49-F238E27FC236}">
              <a16:creationId xmlns:a16="http://schemas.microsoft.com/office/drawing/2014/main" id="{4CBD08BE-F7AA-9540-8000-05778CBEF725}"/>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rot="10800000" flipV="1">
          <a:off x="6172498" y="28258603"/>
          <a:ext cx="1352382" cy="13528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400326</xdr:colOff>
      <xdr:row>14</xdr:row>
      <xdr:rowOff>27608</xdr:rowOff>
    </xdr:from>
    <xdr:to>
      <xdr:col>2</xdr:col>
      <xdr:colOff>1738321</xdr:colOff>
      <xdr:row>14</xdr:row>
      <xdr:rowOff>1366631</xdr:rowOff>
    </xdr:to>
    <xdr:pic>
      <xdr:nvPicPr>
        <xdr:cNvPr id="22" name="Imagen 21" descr="Tablero Acrílico Blanco Borrable  Portaborrador  Borrador  Marcador  KIT Instalación">
          <a:extLst>
            <a:ext uri="{FF2B5EF4-FFF2-40B4-BE49-F238E27FC236}">
              <a16:creationId xmlns:a16="http://schemas.microsoft.com/office/drawing/2014/main" id="{AE0FCCD3-6803-AD4D-9421-A79ABDFC3C0B}"/>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229626" y="26456308"/>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16</xdr:row>
      <xdr:rowOff>0</xdr:rowOff>
    </xdr:from>
    <xdr:to>
      <xdr:col>2</xdr:col>
      <xdr:colOff>304800</xdr:colOff>
      <xdr:row>16</xdr:row>
      <xdr:rowOff>304800</xdr:rowOff>
    </xdr:to>
    <xdr:sp macro="" textlink="">
      <xdr:nvSpPr>
        <xdr:cNvPr id="23" name="AutoShape 10" descr="Imagen 1 de 2 de Escritorio Profesional Para Oficina- Ajusta Las Medidas">
          <a:extLst>
            <a:ext uri="{FF2B5EF4-FFF2-40B4-BE49-F238E27FC236}">
              <a16:creationId xmlns:a16="http://schemas.microsoft.com/office/drawing/2014/main" id="{4CBCB771-67C0-D84D-80C9-7D44FAF1D1D0}"/>
            </a:ext>
          </a:extLst>
        </xdr:cNvPr>
        <xdr:cNvSpPr>
          <a:spLocks noChangeAspect="1" noChangeArrowheads="1"/>
        </xdr:cNvSpPr>
      </xdr:nvSpPr>
      <xdr:spPr bwMode="auto">
        <a:xfrm>
          <a:off x="58293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4" name="AutoShape 11" descr="Imagen 1 de 2 de Escritorio Profesional Para Oficina- Ajusta Las Medidas">
          <a:extLst>
            <a:ext uri="{FF2B5EF4-FFF2-40B4-BE49-F238E27FC236}">
              <a16:creationId xmlns:a16="http://schemas.microsoft.com/office/drawing/2014/main" id="{46C3132D-9FF7-8A47-8BED-DCC24F8FA24D}"/>
            </a:ext>
          </a:extLst>
        </xdr:cNvPr>
        <xdr:cNvSpPr>
          <a:spLocks noChangeAspect="1" noChangeArrowheads="1"/>
        </xdr:cNvSpPr>
      </xdr:nvSpPr>
      <xdr:spPr bwMode="auto">
        <a:xfrm>
          <a:off x="58293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5" name="AutoShape 12" descr="Imagen 1 de 2 de Escritorio Profesional Para Oficina- Ajusta Las Medidas">
          <a:extLst>
            <a:ext uri="{FF2B5EF4-FFF2-40B4-BE49-F238E27FC236}">
              <a16:creationId xmlns:a16="http://schemas.microsoft.com/office/drawing/2014/main" id="{D481729E-A026-2544-BFC5-18EC97EF4DD7}"/>
            </a:ext>
          </a:extLst>
        </xdr:cNvPr>
        <xdr:cNvSpPr>
          <a:spLocks noChangeAspect="1" noChangeArrowheads="1"/>
        </xdr:cNvSpPr>
      </xdr:nvSpPr>
      <xdr:spPr bwMode="auto">
        <a:xfrm>
          <a:off x="5829300" y="2964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89472</xdr:colOff>
      <xdr:row>27</xdr:row>
      <xdr:rowOff>110436</xdr:rowOff>
    </xdr:from>
    <xdr:to>
      <xdr:col>2</xdr:col>
      <xdr:colOff>1808370</xdr:colOff>
      <xdr:row>27</xdr:row>
      <xdr:rowOff>1145762</xdr:rowOff>
    </xdr:to>
    <xdr:pic>
      <xdr:nvPicPr>
        <xdr:cNvPr id="26" name="Imagen 25">
          <a:extLst>
            <a:ext uri="{FF2B5EF4-FFF2-40B4-BE49-F238E27FC236}">
              <a16:creationId xmlns:a16="http://schemas.microsoft.com/office/drawing/2014/main" id="{ED129E0D-4E47-0F4F-84B3-793C5E813593}"/>
            </a:ext>
          </a:extLst>
        </xdr:cNvPr>
        <xdr:cNvPicPr>
          <a:picLocks noChangeAspect="1" noChangeArrowheads="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t="19849" b="20605"/>
        <a:stretch/>
      </xdr:blipFill>
      <xdr:spPr bwMode="auto">
        <a:xfrm>
          <a:off x="5918772" y="51507336"/>
          <a:ext cx="1718898" cy="1035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28</xdr:row>
      <xdr:rowOff>0</xdr:rowOff>
    </xdr:from>
    <xdr:to>
      <xdr:col>2</xdr:col>
      <xdr:colOff>304800</xdr:colOff>
      <xdr:row>28</xdr:row>
      <xdr:rowOff>304800</xdr:rowOff>
    </xdr:to>
    <xdr:sp macro="" textlink="">
      <xdr:nvSpPr>
        <xdr:cNvPr id="27" name="AutoShape 3" descr="Imagen 1 de 6 de Carretilla Zorra Plegable En Aluminio + Pulpo Pretul ">
          <a:extLst>
            <a:ext uri="{FF2B5EF4-FFF2-40B4-BE49-F238E27FC236}">
              <a16:creationId xmlns:a16="http://schemas.microsoft.com/office/drawing/2014/main" id="{9FD5DDE9-0638-4140-83C6-9882A146E74A}"/>
            </a:ext>
          </a:extLst>
        </xdr:cNvPr>
        <xdr:cNvSpPr>
          <a:spLocks noChangeAspect="1" noChangeArrowheads="1"/>
        </xdr:cNvSpPr>
      </xdr:nvSpPr>
      <xdr:spPr bwMode="auto">
        <a:xfrm>
          <a:off x="5829300" y="5262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262283</xdr:colOff>
      <xdr:row>29</xdr:row>
      <xdr:rowOff>124239</xdr:rowOff>
    </xdr:from>
    <xdr:to>
      <xdr:col>2</xdr:col>
      <xdr:colOff>1983483</xdr:colOff>
      <xdr:row>29</xdr:row>
      <xdr:rowOff>2056848</xdr:rowOff>
    </xdr:to>
    <xdr:pic>
      <xdr:nvPicPr>
        <xdr:cNvPr id="28" name="Imagen 27" descr="carteleras con vidrio – Carteleras Corporativas">
          <a:extLst>
            <a:ext uri="{FF2B5EF4-FFF2-40B4-BE49-F238E27FC236}">
              <a16:creationId xmlns:a16="http://schemas.microsoft.com/office/drawing/2014/main" id="{AF8E86DD-7D1D-B348-952D-4306F3A2A42F}"/>
            </a:ext>
          </a:extLst>
        </xdr:cNvPr>
        <xdr:cNvPicPr>
          <a:picLocks noChangeAspect="1"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l="22448" t="645" r="27587" b="-645"/>
        <a:stretch/>
      </xdr:blipFill>
      <xdr:spPr bwMode="auto">
        <a:xfrm>
          <a:off x="6091583" y="55305739"/>
          <a:ext cx="1721200" cy="193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614515</xdr:colOff>
      <xdr:row>19</xdr:row>
      <xdr:rowOff>35179</xdr:rowOff>
    </xdr:from>
    <xdr:to>
      <xdr:col>2</xdr:col>
      <xdr:colOff>1648950</xdr:colOff>
      <xdr:row>19</xdr:row>
      <xdr:rowOff>2651691</xdr:rowOff>
    </xdr:to>
    <xdr:pic>
      <xdr:nvPicPr>
        <xdr:cNvPr id="29" name="Imagen 28" descr="Nuestro equipo de docentes de la Esap | Ir a Escuela Superior de  Administración Pública">
          <a:extLst>
            <a:ext uri="{FF2B5EF4-FFF2-40B4-BE49-F238E27FC236}">
              <a16:creationId xmlns:a16="http://schemas.microsoft.com/office/drawing/2014/main" id="{E00544C1-8EEE-C844-8ABD-E7B718A09B9C}"/>
            </a:ext>
          </a:extLst>
        </xdr:cNvPr>
        <xdr:cNvPicPr>
          <a:picLocks noChangeAspect="1"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r="51006" b="10577"/>
        <a:stretch/>
      </xdr:blipFill>
      <xdr:spPr bwMode="auto">
        <a:xfrm>
          <a:off x="6443815" y="35137979"/>
          <a:ext cx="1034435" cy="26165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20</xdr:row>
      <xdr:rowOff>358913</xdr:rowOff>
    </xdr:from>
    <xdr:to>
      <xdr:col>2</xdr:col>
      <xdr:colOff>1982021</xdr:colOff>
      <xdr:row>20</xdr:row>
      <xdr:rowOff>2415761</xdr:rowOff>
    </xdr:to>
    <xdr:pic>
      <xdr:nvPicPr>
        <xdr:cNvPr id="30" name="Imagen 29" descr="Bandera De Colombia Para Escritorio Con Asta Y Base D Madera | Cuotas sin  interés">
          <a:extLst>
            <a:ext uri="{FF2B5EF4-FFF2-40B4-BE49-F238E27FC236}">
              <a16:creationId xmlns:a16="http://schemas.microsoft.com/office/drawing/2014/main" id="{2B12A4DE-0236-874D-9D3B-06768CAE8641}"/>
            </a:ext>
          </a:extLst>
        </xdr:cNvPr>
        <xdr:cNvPicPr>
          <a:picLocks noChangeAspect="1" noChangeArrowheads="1"/>
        </xdr:cNvPicPr>
      </xdr:nvPicPr>
      <xdr:blipFill rotWithShape="1">
        <a:blip xmlns:r="http://schemas.openxmlformats.org/officeDocument/2006/relationships" r:embed="rId22">
          <a:extLst>
            <a:ext uri="{28A0092B-C50C-407E-A947-70E740481C1C}">
              <a14:useLocalDpi xmlns:a14="http://schemas.microsoft.com/office/drawing/2010/main" val="0"/>
            </a:ext>
          </a:extLst>
        </a:blip>
        <a:srcRect t="8070" b="5588"/>
        <a:stretch/>
      </xdr:blipFill>
      <xdr:spPr bwMode="auto">
        <a:xfrm>
          <a:off x="6215822" y="38738313"/>
          <a:ext cx="1595499" cy="20568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234675</xdr:colOff>
      <xdr:row>21</xdr:row>
      <xdr:rowOff>704022</xdr:rowOff>
    </xdr:from>
    <xdr:to>
      <xdr:col>2</xdr:col>
      <xdr:colOff>2015436</xdr:colOff>
      <xdr:row>21</xdr:row>
      <xdr:rowOff>2042576</xdr:rowOff>
    </xdr:to>
    <xdr:pic>
      <xdr:nvPicPr>
        <xdr:cNvPr id="31" name="Imagen 30" descr="Venta y Fabrica de banderas - Banderines - Avisos - Colombia-Bogotá">
          <a:extLst>
            <a:ext uri="{FF2B5EF4-FFF2-40B4-BE49-F238E27FC236}">
              <a16:creationId xmlns:a16="http://schemas.microsoft.com/office/drawing/2014/main" id="{824A821F-4909-D341-AAD2-16D8E021C7C6}"/>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6063975" y="42220322"/>
          <a:ext cx="1780761" cy="1338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138045</xdr:colOff>
      <xdr:row>28</xdr:row>
      <xdr:rowOff>193261</xdr:rowOff>
    </xdr:from>
    <xdr:to>
      <xdr:col>2</xdr:col>
      <xdr:colOff>2112066</xdr:colOff>
      <xdr:row>28</xdr:row>
      <xdr:rowOff>2222500</xdr:rowOff>
    </xdr:to>
    <xdr:pic>
      <xdr:nvPicPr>
        <xdr:cNvPr id="32" name="Imagen 31">
          <a:extLst>
            <a:ext uri="{FF2B5EF4-FFF2-40B4-BE49-F238E27FC236}">
              <a16:creationId xmlns:a16="http://schemas.microsoft.com/office/drawing/2014/main" id="{622C2BB8-A525-2B45-B04A-CE89D5C67119}"/>
            </a:ext>
          </a:extLst>
        </xdr:cNvPr>
        <xdr:cNvPicPr>
          <a:picLocks noChangeAspect="1"/>
        </xdr:cNvPicPr>
      </xdr:nvPicPr>
      <xdr:blipFill>
        <a:blip xmlns:r="http://schemas.openxmlformats.org/officeDocument/2006/relationships" r:embed="rId24"/>
        <a:stretch>
          <a:fillRect/>
        </a:stretch>
      </xdr:blipFill>
      <xdr:spPr>
        <a:xfrm>
          <a:off x="5967345" y="52822061"/>
          <a:ext cx="1974021" cy="2029239"/>
        </a:xfrm>
        <a:prstGeom prst="rect">
          <a:avLst/>
        </a:prstGeom>
      </xdr:spPr>
    </xdr:pic>
    <xdr:clientData/>
  </xdr:twoCellAnchor>
  <xdr:twoCellAnchor>
    <xdr:from>
      <xdr:col>2</xdr:col>
      <xdr:colOff>213246</xdr:colOff>
      <xdr:row>30</xdr:row>
      <xdr:rowOff>383844</xdr:rowOff>
    </xdr:from>
    <xdr:to>
      <xdr:col>2</xdr:col>
      <xdr:colOff>2032948</xdr:colOff>
      <xdr:row>30</xdr:row>
      <xdr:rowOff>1649105</xdr:rowOff>
    </xdr:to>
    <xdr:pic>
      <xdr:nvPicPr>
        <xdr:cNvPr id="33" name="Imagen 32">
          <a:extLst>
            <a:ext uri="{FF2B5EF4-FFF2-40B4-BE49-F238E27FC236}">
              <a16:creationId xmlns:a16="http://schemas.microsoft.com/office/drawing/2014/main" id="{898BB612-1220-F349-84EF-ED09A9686DA9}"/>
            </a:ext>
          </a:extLst>
        </xdr:cNvPr>
        <xdr:cNvPicPr>
          <a:picLocks noChangeAspect="1"/>
        </xdr:cNvPicPr>
      </xdr:nvPicPr>
      <xdr:blipFill>
        <a:blip xmlns:r="http://schemas.openxmlformats.org/officeDocument/2006/relationships" r:embed="rId25"/>
        <a:stretch>
          <a:fillRect/>
        </a:stretch>
      </xdr:blipFill>
      <xdr:spPr>
        <a:xfrm>
          <a:off x="6042546" y="58092644"/>
          <a:ext cx="1819702" cy="1265261"/>
        </a:xfrm>
        <a:prstGeom prst="rect">
          <a:avLst/>
        </a:prstGeom>
      </xdr:spPr>
    </xdr:pic>
    <xdr:clientData/>
  </xdr:twoCellAnchor>
  <xdr:twoCellAnchor>
    <xdr:from>
      <xdr:col>2</xdr:col>
      <xdr:colOff>56865</xdr:colOff>
      <xdr:row>31</xdr:row>
      <xdr:rowOff>892969</xdr:rowOff>
    </xdr:from>
    <xdr:to>
      <xdr:col>2</xdr:col>
      <xdr:colOff>2075089</xdr:colOff>
      <xdr:row>31</xdr:row>
      <xdr:rowOff>2303791</xdr:rowOff>
    </xdr:to>
    <xdr:pic>
      <xdr:nvPicPr>
        <xdr:cNvPr id="34" name="Imagen 33">
          <a:extLst>
            <a:ext uri="{FF2B5EF4-FFF2-40B4-BE49-F238E27FC236}">
              <a16:creationId xmlns:a16="http://schemas.microsoft.com/office/drawing/2014/main" id="{B8903B00-F23A-754C-B0D3-4F0B3D54274B}"/>
            </a:ext>
          </a:extLst>
        </xdr:cNvPr>
        <xdr:cNvPicPr>
          <a:picLocks noChangeAspect="1"/>
        </xdr:cNvPicPr>
      </xdr:nvPicPr>
      <xdr:blipFill>
        <a:blip xmlns:r="http://schemas.openxmlformats.org/officeDocument/2006/relationships" r:embed="rId26"/>
        <a:stretch>
          <a:fillRect/>
        </a:stretch>
      </xdr:blipFill>
      <xdr:spPr>
        <a:xfrm>
          <a:off x="5886165" y="60748069"/>
          <a:ext cx="2018224" cy="1410822"/>
        </a:xfrm>
        <a:prstGeom prst="rect">
          <a:avLst/>
        </a:prstGeom>
      </xdr:spPr>
    </xdr:pic>
    <xdr:clientData/>
  </xdr:twoCellAnchor>
  <xdr:twoCellAnchor>
    <xdr:from>
      <xdr:col>2</xdr:col>
      <xdr:colOff>276534</xdr:colOff>
      <xdr:row>32</xdr:row>
      <xdr:rowOff>61452</xdr:rowOff>
    </xdr:from>
    <xdr:to>
      <xdr:col>2</xdr:col>
      <xdr:colOff>2027904</xdr:colOff>
      <xdr:row>32</xdr:row>
      <xdr:rowOff>1481229</xdr:rowOff>
    </xdr:to>
    <xdr:pic>
      <xdr:nvPicPr>
        <xdr:cNvPr id="35" name="Imagen 34">
          <a:extLst>
            <a:ext uri="{FF2B5EF4-FFF2-40B4-BE49-F238E27FC236}">
              <a16:creationId xmlns:a16="http://schemas.microsoft.com/office/drawing/2014/main" id="{54C0EEDB-765C-514B-AF39-8A1BBFB34A31}"/>
            </a:ext>
          </a:extLst>
        </xdr:cNvPr>
        <xdr:cNvPicPr>
          <a:picLocks noChangeAspect="1"/>
        </xdr:cNvPicPr>
      </xdr:nvPicPr>
      <xdr:blipFill>
        <a:blip xmlns:r="http://schemas.openxmlformats.org/officeDocument/2006/relationships" r:embed="rId27"/>
        <a:stretch>
          <a:fillRect/>
        </a:stretch>
      </xdr:blipFill>
      <xdr:spPr>
        <a:xfrm>
          <a:off x="6105834" y="62735952"/>
          <a:ext cx="1751370" cy="1419777"/>
        </a:xfrm>
        <a:prstGeom prst="rect">
          <a:avLst/>
        </a:prstGeom>
      </xdr:spPr>
    </xdr:pic>
    <xdr:clientData/>
  </xdr:twoCellAnchor>
  <xdr:twoCellAnchor>
    <xdr:from>
      <xdr:col>2</xdr:col>
      <xdr:colOff>553064</xdr:colOff>
      <xdr:row>33</xdr:row>
      <xdr:rowOff>151455</xdr:rowOff>
    </xdr:from>
    <xdr:to>
      <xdr:col>2</xdr:col>
      <xdr:colOff>1669000</xdr:colOff>
      <xdr:row>33</xdr:row>
      <xdr:rowOff>2038145</xdr:rowOff>
    </xdr:to>
    <xdr:pic>
      <xdr:nvPicPr>
        <xdr:cNvPr id="36" name="Imagen 35">
          <a:extLst>
            <a:ext uri="{FF2B5EF4-FFF2-40B4-BE49-F238E27FC236}">
              <a16:creationId xmlns:a16="http://schemas.microsoft.com/office/drawing/2014/main" id="{CFE821B1-15C1-A04A-9E80-402769A9E02E}"/>
            </a:ext>
          </a:extLst>
        </xdr:cNvPr>
        <xdr:cNvPicPr>
          <a:picLocks noChangeAspect="1"/>
        </xdr:cNvPicPr>
      </xdr:nvPicPr>
      <xdr:blipFill>
        <a:blip xmlns:r="http://schemas.openxmlformats.org/officeDocument/2006/relationships" r:embed="rId28"/>
        <a:stretch>
          <a:fillRect/>
        </a:stretch>
      </xdr:blipFill>
      <xdr:spPr>
        <a:xfrm>
          <a:off x="6382364" y="64337255"/>
          <a:ext cx="1115936" cy="1886690"/>
        </a:xfrm>
        <a:prstGeom prst="rect">
          <a:avLst/>
        </a:prstGeom>
      </xdr:spPr>
    </xdr:pic>
    <xdr:clientData/>
  </xdr:twoCellAnchor>
  <xdr:twoCellAnchor>
    <xdr:from>
      <xdr:col>2</xdr:col>
      <xdr:colOff>525946</xdr:colOff>
      <xdr:row>34</xdr:row>
      <xdr:rowOff>112661</xdr:rowOff>
    </xdr:from>
    <xdr:to>
      <xdr:col>2</xdr:col>
      <xdr:colOff>1751371</xdr:colOff>
      <xdr:row>34</xdr:row>
      <xdr:rowOff>1472118</xdr:rowOff>
    </xdr:to>
    <xdr:pic>
      <xdr:nvPicPr>
        <xdr:cNvPr id="37" name="Imagen 36">
          <a:extLst>
            <a:ext uri="{FF2B5EF4-FFF2-40B4-BE49-F238E27FC236}">
              <a16:creationId xmlns:a16="http://schemas.microsoft.com/office/drawing/2014/main" id="{7AF2C857-9F1C-564A-9197-C213AAF1A238}"/>
            </a:ext>
          </a:extLst>
        </xdr:cNvPr>
        <xdr:cNvPicPr>
          <a:picLocks noChangeAspect="1"/>
        </xdr:cNvPicPr>
      </xdr:nvPicPr>
      <xdr:blipFill>
        <a:blip xmlns:r="http://schemas.openxmlformats.org/officeDocument/2006/relationships" r:embed="rId29"/>
        <a:stretch>
          <a:fillRect/>
        </a:stretch>
      </xdr:blipFill>
      <xdr:spPr>
        <a:xfrm>
          <a:off x="6355246" y="66393961"/>
          <a:ext cx="1225425" cy="1359457"/>
        </a:xfrm>
        <a:prstGeom prst="rect">
          <a:avLst/>
        </a:prstGeom>
      </xdr:spPr>
    </xdr:pic>
    <xdr:clientData/>
  </xdr:twoCellAnchor>
  <xdr:twoCellAnchor>
    <xdr:from>
      <xdr:col>2</xdr:col>
      <xdr:colOff>211019</xdr:colOff>
      <xdr:row>36</xdr:row>
      <xdr:rowOff>829597</xdr:rowOff>
    </xdr:from>
    <xdr:to>
      <xdr:col>2</xdr:col>
      <xdr:colOff>2139515</xdr:colOff>
      <xdr:row>36</xdr:row>
      <xdr:rowOff>2857500</xdr:rowOff>
    </xdr:to>
    <xdr:pic>
      <xdr:nvPicPr>
        <xdr:cNvPr id="38" name="Imagen 37">
          <a:extLst>
            <a:ext uri="{FF2B5EF4-FFF2-40B4-BE49-F238E27FC236}">
              <a16:creationId xmlns:a16="http://schemas.microsoft.com/office/drawing/2014/main" id="{5EBBE10D-6FF5-6741-B0E8-7A915E17430A}"/>
            </a:ext>
          </a:extLst>
        </xdr:cNvPr>
        <xdr:cNvPicPr>
          <a:picLocks noChangeAspect="1"/>
        </xdr:cNvPicPr>
      </xdr:nvPicPr>
      <xdr:blipFill>
        <a:blip xmlns:r="http://schemas.openxmlformats.org/officeDocument/2006/relationships" r:embed="rId30"/>
        <a:stretch>
          <a:fillRect/>
        </a:stretch>
      </xdr:blipFill>
      <xdr:spPr>
        <a:xfrm>
          <a:off x="6040319" y="70400197"/>
          <a:ext cx="1928496" cy="2027903"/>
        </a:xfrm>
        <a:prstGeom prst="rect">
          <a:avLst/>
        </a:prstGeom>
      </xdr:spPr>
    </xdr:pic>
    <xdr:clientData/>
  </xdr:twoCellAnchor>
  <xdr:twoCellAnchor>
    <xdr:from>
      <xdr:col>2</xdr:col>
      <xdr:colOff>322621</xdr:colOff>
      <xdr:row>37</xdr:row>
      <xdr:rowOff>230444</xdr:rowOff>
    </xdr:from>
    <xdr:to>
      <xdr:col>2</xdr:col>
      <xdr:colOff>1913097</xdr:colOff>
      <xdr:row>37</xdr:row>
      <xdr:rowOff>2059015</xdr:rowOff>
    </xdr:to>
    <xdr:pic>
      <xdr:nvPicPr>
        <xdr:cNvPr id="39" name="Imagen 38">
          <a:extLst>
            <a:ext uri="{FF2B5EF4-FFF2-40B4-BE49-F238E27FC236}">
              <a16:creationId xmlns:a16="http://schemas.microsoft.com/office/drawing/2014/main" id="{1FF3724E-01EA-C241-AEB3-D7E78F56BAE6}"/>
            </a:ext>
          </a:extLst>
        </xdr:cNvPr>
        <xdr:cNvPicPr>
          <a:picLocks noChangeAspect="1"/>
        </xdr:cNvPicPr>
      </xdr:nvPicPr>
      <xdr:blipFill>
        <a:blip xmlns:r="http://schemas.openxmlformats.org/officeDocument/2006/relationships" r:embed="rId31"/>
        <a:stretch>
          <a:fillRect/>
        </a:stretch>
      </xdr:blipFill>
      <xdr:spPr>
        <a:xfrm>
          <a:off x="6151921" y="73903144"/>
          <a:ext cx="1590476" cy="1828571"/>
        </a:xfrm>
        <a:prstGeom prst="rect">
          <a:avLst/>
        </a:prstGeom>
      </xdr:spPr>
    </xdr:pic>
    <xdr:clientData/>
  </xdr:twoCellAnchor>
  <xdr:twoCellAnchor>
    <xdr:from>
      <xdr:col>2</xdr:col>
      <xdr:colOff>460887</xdr:colOff>
      <xdr:row>38</xdr:row>
      <xdr:rowOff>276532</xdr:rowOff>
    </xdr:from>
    <xdr:to>
      <xdr:col>2</xdr:col>
      <xdr:colOff>1894222</xdr:colOff>
      <xdr:row>38</xdr:row>
      <xdr:rowOff>2319798</xdr:rowOff>
    </xdr:to>
    <xdr:pic>
      <xdr:nvPicPr>
        <xdr:cNvPr id="40" name="Imagen 39">
          <a:extLst>
            <a:ext uri="{FF2B5EF4-FFF2-40B4-BE49-F238E27FC236}">
              <a16:creationId xmlns:a16="http://schemas.microsoft.com/office/drawing/2014/main" id="{058CAB9C-931D-D042-A3F0-18261BB9AA3C}"/>
            </a:ext>
          </a:extLst>
        </xdr:cNvPr>
        <xdr:cNvPicPr>
          <a:picLocks noChangeAspect="1"/>
        </xdr:cNvPicPr>
      </xdr:nvPicPr>
      <xdr:blipFill>
        <a:blip xmlns:r="http://schemas.openxmlformats.org/officeDocument/2006/relationships" r:embed="rId32"/>
        <a:stretch>
          <a:fillRect/>
        </a:stretch>
      </xdr:blipFill>
      <xdr:spPr>
        <a:xfrm>
          <a:off x="6290187" y="78216432"/>
          <a:ext cx="1433335" cy="2043266"/>
        </a:xfrm>
        <a:prstGeom prst="rect">
          <a:avLst/>
        </a:prstGeom>
      </xdr:spPr>
    </xdr:pic>
    <xdr:clientData/>
  </xdr:twoCellAnchor>
  <xdr:twoCellAnchor>
    <xdr:from>
      <xdr:col>2</xdr:col>
      <xdr:colOff>444145</xdr:colOff>
      <xdr:row>39</xdr:row>
      <xdr:rowOff>291896</xdr:rowOff>
    </xdr:from>
    <xdr:to>
      <xdr:col>2</xdr:col>
      <xdr:colOff>1799153</xdr:colOff>
      <xdr:row>39</xdr:row>
      <xdr:rowOff>2442702</xdr:rowOff>
    </xdr:to>
    <xdr:pic>
      <xdr:nvPicPr>
        <xdr:cNvPr id="41" name="Imagen 40">
          <a:extLst>
            <a:ext uri="{FF2B5EF4-FFF2-40B4-BE49-F238E27FC236}">
              <a16:creationId xmlns:a16="http://schemas.microsoft.com/office/drawing/2014/main" id="{75F7BD0D-1400-5E43-9DF6-7FDEB4322BC3}"/>
            </a:ext>
          </a:extLst>
        </xdr:cNvPr>
        <xdr:cNvPicPr>
          <a:picLocks noChangeAspect="1"/>
        </xdr:cNvPicPr>
      </xdr:nvPicPr>
      <xdr:blipFill>
        <a:blip xmlns:r="http://schemas.openxmlformats.org/officeDocument/2006/relationships" r:embed="rId33"/>
        <a:stretch>
          <a:fillRect/>
        </a:stretch>
      </xdr:blipFill>
      <xdr:spPr>
        <a:xfrm>
          <a:off x="6273445" y="80936896"/>
          <a:ext cx="1355008" cy="2150806"/>
        </a:xfrm>
        <a:prstGeom prst="rect">
          <a:avLst/>
        </a:prstGeom>
      </xdr:spPr>
    </xdr:pic>
    <xdr:clientData/>
  </xdr:twoCellAnchor>
  <xdr:twoCellAnchor>
    <xdr:from>
      <xdr:col>2</xdr:col>
      <xdr:colOff>476250</xdr:colOff>
      <xdr:row>40</xdr:row>
      <xdr:rowOff>153629</xdr:rowOff>
    </xdr:from>
    <xdr:to>
      <xdr:col>2</xdr:col>
      <xdr:colOff>1857202</xdr:colOff>
      <xdr:row>40</xdr:row>
      <xdr:rowOff>2096486</xdr:rowOff>
    </xdr:to>
    <xdr:pic>
      <xdr:nvPicPr>
        <xdr:cNvPr id="42" name="Imagen 41">
          <a:extLst>
            <a:ext uri="{FF2B5EF4-FFF2-40B4-BE49-F238E27FC236}">
              <a16:creationId xmlns:a16="http://schemas.microsoft.com/office/drawing/2014/main" id="{8E071833-BB36-B344-8FC2-C4F87F65C90E}"/>
            </a:ext>
          </a:extLst>
        </xdr:cNvPr>
        <xdr:cNvPicPr>
          <a:picLocks noChangeAspect="1"/>
        </xdr:cNvPicPr>
      </xdr:nvPicPr>
      <xdr:blipFill>
        <a:blip xmlns:r="http://schemas.openxmlformats.org/officeDocument/2006/relationships" r:embed="rId34"/>
        <a:stretch>
          <a:fillRect/>
        </a:stretch>
      </xdr:blipFill>
      <xdr:spPr>
        <a:xfrm>
          <a:off x="6305550" y="83732329"/>
          <a:ext cx="1380952" cy="1942857"/>
        </a:xfrm>
        <a:prstGeom prst="rect">
          <a:avLst/>
        </a:prstGeom>
      </xdr:spPr>
    </xdr:pic>
    <xdr:clientData/>
  </xdr:twoCellAnchor>
  <xdr:twoCellAnchor>
    <xdr:from>
      <xdr:col>2</xdr:col>
      <xdr:colOff>491613</xdr:colOff>
      <xdr:row>41</xdr:row>
      <xdr:rowOff>307258</xdr:rowOff>
    </xdr:from>
    <xdr:to>
      <xdr:col>2</xdr:col>
      <xdr:colOff>1863042</xdr:colOff>
      <xdr:row>41</xdr:row>
      <xdr:rowOff>2231068</xdr:rowOff>
    </xdr:to>
    <xdr:pic>
      <xdr:nvPicPr>
        <xdr:cNvPr id="43" name="Imagen 42">
          <a:extLst>
            <a:ext uri="{FF2B5EF4-FFF2-40B4-BE49-F238E27FC236}">
              <a16:creationId xmlns:a16="http://schemas.microsoft.com/office/drawing/2014/main" id="{54E6331E-C6D6-C44F-B374-C2FBBDAF7ABC}"/>
            </a:ext>
          </a:extLst>
        </xdr:cNvPr>
        <xdr:cNvPicPr>
          <a:picLocks noChangeAspect="1"/>
        </xdr:cNvPicPr>
      </xdr:nvPicPr>
      <xdr:blipFill>
        <a:blip xmlns:r="http://schemas.openxmlformats.org/officeDocument/2006/relationships" r:embed="rId35"/>
        <a:stretch>
          <a:fillRect/>
        </a:stretch>
      </xdr:blipFill>
      <xdr:spPr>
        <a:xfrm>
          <a:off x="6320913" y="86819658"/>
          <a:ext cx="1371429" cy="1923810"/>
        </a:xfrm>
        <a:prstGeom prst="rect">
          <a:avLst/>
        </a:prstGeom>
      </xdr:spPr>
    </xdr:pic>
    <xdr:clientData/>
  </xdr:twoCellAnchor>
  <xdr:twoCellAnchor>
    <xdr:from>
      <xdr:col>2</xdr:col>
      <xdr:colOff>537702</xdr:colOff>
      <xdr:row>35</xdr:row>
      <xdr:rowOff>122903</xdr:rowOff>
    </xdr:from>
    <xdr:to>
      <xdr:col>2</xdr:col>
      <xdr:colOff>1689920</xdr:colOff>
      <xdr:row>35</xdr:row>
      <xdr:rowOff>1672039</xdr:rowOff>
    </xdr:to>
    <xdr:pic>
      <xdr:nvPicPr>
        <xdr:cNvPr id="44" name="Imagen 43">
          <a:extLst>
            <a:ext uri="{FF2B5EF4-FFF2-40B4-BE49-F238E27FC236}">
              <a16:creationId xmlns:a16="http://schemas.microsoft.com/office/drawing/2014/main" id="{6D69F64A-CE38-5F49-B554-141642AFBABF}"/>
            </a:ext>
          </a:extLst>
        </xdr:cNvPr>
        <xdr:cNvPicPr>
          <a:picLocks noChangeAspect="1"/>
        </xdr:cNvPicPr>
      </xdr:nvPicPr>
      <xdr:blipFill>
        <a:blip xmlns:r="http://schemas.openxmlformats.org/officeDocument/2006/relationships" r:embed="rId36"/>
        <a:stretch>
          <a:fillRect/>
        </a:stretch>
      </xdr:blipFill>
      <xdr:spPr>
        <a:xfrm>
          <a:off x="6367002" y="67940903"/>
          <a:ext cx="1152218" cy="1549136"/>
        </a:xfrm>
        <a:prstGeom prst="rect">
          <a:avLst/>
        </a:prstGeom>
      </xdr:spPr>
    </xdr:pic>
    <xdr:clientData/>
  </xdr:twoCellAnchor>
  <xdr:twoCellAnchor>
    <xdr:from>
      <xdr:col>2</xdr:col>
      <xdr:colOff>307258</xdr:colOff>
      <xdr:row>26</xdr:row>
      <xdr:rowOff>30725</xdr:rowOff>
    </xdr:from>
    <xdr:to>
      <xdr:col>2</xdr:col>
      <xdr:colOff>1940240</xdr:colOff>
      <xdr:row>26</xdr:row>
      <xdr:rowOff>1485900</xdr:rowOff>
    </xdr:to>
    <xdr:pic>
      <xdr:nvPicPr>
        <xdr:cNvPr id="45" name="Imagen 44" descr="Ficha Tecnica Escaleras Dielectricas | PDF | Spar (Aeronáutica) | Aluminio">
          <a:extLst>
            <a:ext uri="{FF2B5EF4-FFF2-40B4-BE49-F238E27FC236}">
              <a16:creationId xmlns:a16="http://schemas.microsoft.com/office/drawing/2014/main" id="{FB88DD8B-AE42-B343-8D30-C45A9324ABAC}"/>
            </a:ext>
          </a:extLst>
        </xdr:cNvPr>
        <xdr:cNvPicPr>
          <a:picLocks noChangeAspect="1" noChangeArrowheads="1"/>
        </xdr:cNvPicPr>
      </xdr:nvPicPr>
      <xdr:blipFill rotWithShape="1">
        <a:blip xmlns:r="http://schemas.openxmlformats.org/officeDocument/2006/relationships" r:embed="rId37" cstate="print">
          <a:extLst>
            <a:ext uri="{28A0092B-C50C-407E-A947-70E740481C1C}">
              <a14:useLocalDpi xmlns:a14="http://schemas.microsoft.com/office/drawing/2010/main" val="0"/>
            </a:ext>
          </a:extLst>
        </a:blip>
        <a:srcRect t="22222" b="15459"/>
        <a:stretch/>
      </xdr:blipFill>
      <xdr:spPr bwMode="auto">
        <a:xfrm>
          <a:off x="6136558" y="50970425"/>
          <a:ext cx="1632982" cy="1455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245807</xdr:colOff>
      <xdr:row>7</xdr:row>
      <xdr:rowOff>204838</xdr:rowOff>
    </xdr:from>
    <xdr:to>
      <xdr:col>2</xdr:col>
      <xdr:colOff>1855532</xdr:colOff>
      <xdr:row>7</xdr:row>
      <xdr:rowOff>1830438</xdr:rowOff>
    </xdr:to>
    <xdr:pic>
      <xdr:nvPicPr>
        <xdr:cNvPr id="46" name="Imagen 45">
          <a:extLst>
            <a:ext uri="{FF2B5EF4-FFF2-40B4-BE49-F238E27FC236}">
              <a16:creationId xmlns:a16="http://schemas.microsoft.com/office/drawing/2014/main" id="{9310F17F-EB66-5E4A-A6AC-86B6651DEC88}"/>
            </a:ext>
            <a:ext uri="{147F2762-F138-4A5C-976F-8EAC2B608ADB}">
              <a16:predDERef xmlns:a16="http://schemas.microsoft.com/office/drawing/2014/main" pred="{E470A95F-F159-46CA-922D-3F4B2B6BA0B3}"/>
            </a:ext>
          </a:extLst>
        </xdr:cNvPr>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6075107" y="11571338"/>
          <a:ext cx="1609725" cy="162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276529</xdr:colOff>
      <xdr:row>4</xdr:row>
      <xdr:rowOff>168991</xdr:rowOff>
    </xdr:from>
    <xdr:to>
      <xdr:col>2</xdr:col>
      <xdr:colOff>1981200</xdr:colOff>
      <xdr:row>4</xdr:row>
      <xdr:rowOff>1446410</xdr:rowOff>
    </xdr:to>
    <xdr:pic>
      <xdr:nvPicPr>
        <xdr:cNvPr id="17" name="Imagen 16">
          <a:extLst>
            <a:ext uri="{FF2B5EF4-FFF2-40B4-BE49-F238E27FC236}">
              <a16:creationId xmlns:a16="http://schemas.microsoft.com/office/drawing/2014/main" id="{D7ACEC68-EE57-1342-B597-B076BA91BD2D}"/>
            </a:ext>
          </a:extLst>
        </xdr:cNvPr>
        <xdr:cNvPicPr>
          <a:picLocks noChangeAspect="1"/>
        </xdr:cNvPicPr>
      </xdr:nvPicPr>
      <xdr:blipFill>
        <a:blip xmlns:r="http://schemas.openxmlformats.org/officeDocument/2006/relationships" r:embed="rId1"/>
        <a:stretch>
          <a:fillRect/>
        </a:stretch>
      </xdr:blipFill>
      <xdr:spPr>
        <a:xfrm>
          <a:off x="6118529" y="4156791"/>
          <a:ext cx="1704671" cy="1277419"/>
        </a:xfrm>
        <a:prstGeom prst="rect">
          <a:avLst/>
        </a:prstGeom>
      </xdr:spPr>
    </xdr:pic>
    <xdr:clientData/>
  </xdr:twoCellAnchor>
  <xdr:twoCellAnchor editAs="oneCell">
    <xdr:from>
      <xdr:col>2</xdr:col>
      <xdr:colOff>544912</xdr:colOff>
      <xdr:row>5</xdr:row>
      <xdr:rowOff>149164</xdr:rowOff>
    </xdr:from>
    <xdr:to>
      <xdr:col>2</xdr:col>
      <xdr:colOff>2465318</xdr:colOff>
      <xdr:row>5</xdr:row>
      <xdr:rowOff>1434820</xdr:rowOff>
    </xdr:to>
    <xdr:pic>
      <xdr:nvPicPr>
        <xdr:cNvPr id="18" name="Imagen 17">
          <a:extLst>
            <a:ext uri="{FF2B5EF4-FFF2-40B4-BE49-F238E27FC236}">
              <a16:creationId xmlns:a16="http://schemas.microsoft.com/office/drawing/2014/main" id="{A8D2323E-B7ED-754A-81C1-0E3F84E464C0}"/>
            </a:ext>
          </a:extLst>
        </xdr:cNvPr>
        <xdr:cNvPicPr>
          <a:picLocks noChangeAspect="1"/>
        </xdr:cNvPicPr>
      </xdr:nvPicPr>
      <xdr:blipFill>
        <a:blip xmlns:r="http://schemas.openxmlformats.org/officeDocument/2006/relationships" r:embed="rId2"/>
        <a:stretch>
          <a:fillRect/>
        </a:stretch>
      </xdr:blipFill>
      <xdr:spPr>
        <a:xfrm>
          <a:off x="6376752" y="5767644"/>
          <a:ext cx="1920406" cy="1285656"/>
        </a:xfrm>
        <a:prstGeom prst="rect">
          <a:avLst/>
        </a:prstGeom>
      </xdr:spPr>
    </xdr:pic>
    <xdr:clientData/>
  </xdr:twoCellAnchor>
  <xdr:twoCellAnchor editAs="oneCell">
    <xdr:from>
      <xdr:col>2</xdr:col>
      <xdr:colOff>993425</xdr:colOff>
      <xdr:row>6</xdr:row>
      <xdr:rowOff>102828</xdr:rowOff>
    </xdr:from>
    <xdr:to>
      <xdr:col>2</xdr:col>
      <xdr:colOff>2291080</xdr:colOff>
      <xdr:row>6</xdr:row>
      <xdr:rowOff>1407831</xdr:rowOff>
    </xdr:to>
    <xdr:pic>
      <xdr:nvPicPr>
        <xdr:cNvPr id="19" name="Imagen 18">
          <a:extLst>
            <a:ext uri="{FF2B5EF4-FFF2-40B4-BE49-F238E27FC236}">
              <a16:creationId xmlns:a16="http://schemas.microsoft.com/office/drawing/2014/main" id="{53596334-149B-7748-BEF4-71483A2D547A}"/>
            </a:ext>
          </a:extLst>
        </xdr:cNvPr>
        <xdr:cNvPicPr>
          <a:picLocks noChangeAspect="1"/>
        </xdr:cNvPicPr>
      </xdr:nvPicPr>
      <xdr:blipFill>
        <a:blip xmlns:r="http://schemas.openxmlformats.org/officeDocument/2006/relationships" r:embed="rId3"/>
        <a:stretch>
          <a:fillRect/>
        </a:stretch>
      </xdr:blipFill>
      <xdr:spPr>
        <a:xfrm>
          <a:off x="6825265" y="7245308"/>
          <a:ext cx="1297655" cy="1305003"/>
        </a:xfrm>
        <a:prstGeom prst="rect">
          <a:avLst/>
        </a:prstGeom>
      </xdr:spPr>
    </xdr:pic>
    <xdr:clientData/>
  </xdr:twoCellAnchor>
  <xdr:twoCellAnchor editAs="oneCell">
    <xdr:from>
      <xdr:col>2</xdr:col>
      <xdr:colOff>550361</xdr:colOff>
      <xdr:row>8</xdr:row>
      <xdr:rowOff>87466</xdr:rowOff>
    </xdr:from>
    <xdr:to>
      <xdr:col>2</xdr:col>
      <xdr:colOff>2443480</xdr:colOff>
      <xdr:row>8</xdr:row>
      <xdr:rowOff>1398827</xdr:rowOff>
    </xdr:to>
    <xdr:pic>
      <xdr:nvPicPr>
        <xdr:cNvPr id="21" name="Imagen 20">
          <a:extLst>
            <a:ext uri="{FF2B5EF4-FFF2-40B4-BE49-F238E27FC236}">
              <a16:creationId xmlns:a16="http://schemas.microsoft.com/office/drawing/2014/main" id="{F29A3F88-7F39-3D4A-9D0B-D8A8D13A38DE}"/>
            </a:ext>
          </a:extLst>
        </xdr:cNvPr>
        <xdr:cNvPicPr>
          <a:picLocks noChangeAspect="1"/>
        </xdr:cNvPicPr>
      </xdr:nvPicPr>
      <xdr:blipFill>
        <a:blip xmlns:r="http://schemas.openxmlformats.org/officeDocument/2006/relationships" r:embed="rId4"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xdr:blipFill>
      <xdr:spPr>
        <a:xfrm>
          <a:off x="6382201" y="10277946"/>
          <a:ext cx="1893119" cy="1311361"/>
        </a:xfrm>
        <a:prstGeom prst="rect">
          <a:avLst/>
        </a:prstGeom>
      </xdr:spPr>
    </xdr:pic>
    <xdr:clientData/>
  </xdr:twoCellAnchor>
  <xdr:twoCellAnchor editAs="oneCell">
    <xdr:from>
      <xdr:col>2</xdr:col>
      <xdr:colOff>2111951</xdr:colOff>
      <xdr:row>9</xdr:row>
      <xdr:rowOff>175846</xdr:rowOff>
    </xdr:from>
    <xdr:to>
      <xdr:col>2</xdr:col>
      <xdr:colOff>3014047</xdr:colOff>
      <xdr:row>9</xdr:row>
      <xdr:rowOff>1230923</xdr:rowOff>
    </xdr:to>
    <xdr:pic>
      <xdr:nvPicPr>
        <xdr:cNvPr id="22" name="Imagen 21">
          <a:extLst>
            <a:ext uri="{FF2B5EF4-FFF2-40B4-BE49-F238E27FC236}">
              <a16:creationId xmlns:a16="http://schemas.microsoft.com/office/drawing/2014/main" id="{340BCA18-6836-FE4E-AC43-11C9E2B64604}"/>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27850" r="65323" b="6663"/>
        <a:stretch/>
      </xdr:blipFill>
      <xdr:spPr>
        <a:xfrm>
          <a:off x="7953951" y="11742615"/>
          <a:ext cx="902096" cy="1055077"/>
        </a:xfrm>
        <a:prstGeom prst="rect">
          <a:avLst/>
        </a:prstGeom>
      </xdr:spPr>
    </xdr:pic>
    <xdr:clientData/>
  </xdr:twoCellAnchor>
  <xdr:twoCellAnchor editAs="oneCell">
    <xdr:from>
      <xdr:col>2</xdr:col>
      <xdr:colOff>636352</xdr:colOff>
      <xdr:row>7</xdr:row>
      <xdr:rowOff>153629</xdr:rowOff>
    </xdr:from>
    <xdr:to>
      <xdr:col>2</xdr:col>
      <xdr:colOff>2572078</xdr:colOff>
      <xdr:row>7</xdr:row>
      <xdr:rowOff>1436994</xdr:rowOff>
    </xdr:to>
    <xdr:pic>
      <xdr:nvPicPr>
        <xdr:cNvPr id="23" name="Imagen 22">
          <a:extLst>
            <a:ext uri="{FF2B5EF4-FFF2-40B4-BE49-F238E27FC236}">
              <a16:creationId xmlns:a16="http://schemas.microsoft.com/office/drawing/2014/main" id="{6280229F-0AC8-A043-A785-77C39EA309A2}"/>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8785" r="6081"/>
        <a:stretch/>
      </xdr:blipFill>
      <xdr:spPr>
        <a:xfrm>
          <a:off x="6468192" y="8820109"/>
          <a:ext cx="1935726" cy="1283365"/>
        </a:xfrm>
        <a:prstGeom prst="rect">
          <a:avLst/>
        </a:prstGeom>
      </xdr:spPr>
    </xdr:pic>
    <xdr:clientData/>
  </xdr:twoCellAnchor>
  <xdr:twoCellAnchor editAs="oneCell">
    <xdr:from>
      <xdr:col>2</xdr:col>
      <xdr:colOff>122291</xdr:colOff>
      <xdr:row>9</xdr:row>
      <xdr:rowOff>97709</xdr:rowOff>
    </xdr:from>
    <xdr:to>
      <xdr:col>2</xdr:col>
      <xdr:colOff>2184400</xdr:colOff>
      <xdr:row>9</xdr:row>
      <xdr:rowOff>1426197</xdr:rowOff>
    </xdr:to>
    <xdr:pic>
      <xdr:nvPicPr>
        <xdr:cNvPr id="24" name="Imagen 23">
          <a:extLst>
            <a:ext uri="{FF2B5EF4-FFF2-40B4-BE49-F238E27FC236}">
              <a16:creationId xmlns:a16="http://schemas.microsoft.com/office/drawing/2014/main" id="{0C3C13C3-170C-304F-9B30-8EFA0BA63B0E}"/>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964291" y="11705509"/>
          <a:ext cx="2062109" cy="1328488"/>
        </a:xfrm>
        <a:prstGeom prst="rect">
          <a:avLst/>
        </a:prstGeom>
      </xdr:spPr>
    </xdr:pic>
    <xdr:clientData/>
  </xdr:twoCellAnchor>
  <xdr:twoCellAnchor editAs="oneCell">
    <xdr:from>
      <xdr:col>2</xdr:col>
      <xdr:colOff>2021286</xdr:colOff>
      <xdr:row>4</xdr:row>
      <xdr:rowOff>203837</xdr:rowOff>
    </xdr:from>
    <xdr:to>
      <xdr:col>2</xdr:col>
      <xdr:colOff>2915920</xdr:colOff>
      <xdr:row>4</xdr:row>
      <xdr:rowOff>1414657</xdr:rowOff>
    </xdr:to>
    <xdr:pic>
      <xdr:nvPicPr>
        <xdr:cNvPr id="25" name="Imagen 24">
          <a:extLst>
            <a:ext uri="{FF2B5EF4-FFF2-40B4-BE49-F238E27FC236}">
              <a16:creationId xmlns:a16="http://schemas.microsoft.com/office/drawing/2014/main" id="{0A2077A2-9486-DD48-8170-A19A171F7CC7}"/>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t="22485" r="63534" b="-349"/>
        <a:stretch/>
      </xdr:blipFill>
      <xdr:spPr>
        <a:xfrm>
          <a:off x="7853126" y="4298317"/>
          <a:ext cx="894634" cy="1210820"/>
        </a:xfrm>
        <a:prstGeom prst="rect">
          <a:avLst/>
        </a:prstGeom>
      </xdr:spPr>
    </xdr:pic>
    <xdr:clientData/>
  </xdr:twoCellAnchor>
  <xdr:twoCellAnchor editAs="oneCell">
    <xdr:from>
      <xdr:col>2</xdr:col>
      <xdr:colOff>264085</xdr:colOff>
      <xdr:row>10</xdr:row>
      <xdr:rowOff>575126</xdr:rowOff>
    </xdr:from>
    <xdr:to>
      <xdr:col>2</xdr:col>
      <xdr:colOff>2842572</xdr:colOff>
      <xdr:row>10</xdr:row>
      <xdr:rowOff>2520462</xdr:rowOff>
    </xdr:to>
    <xdr:pic>
      <xdr:nvPicPr>
        <xdr:cNvPr id="26" name="Imagen 25">
          <a:extLst>
            <a:ext uri="{FF2B5EF4-FFF2-40B4-BE49-F238E27FC236}">
              <a16:creationId xmlns:a16="http://schemas.microsoft.com/office/drawing/2014/main" id="{05E7E92D-62AB-304F-99CA-6AA3B1CEDC16}"/>
            </a:ext>
          </a:extLst>
        </xdr:cNvPr>
        <xdr:cNvPicPr>
          <a:picLocks noChangeAspect="1"/>
        </xdr:cNvPicPr>
      </xdr:nvPicPr>
      <xdr:blipFill>
        <a:blip xmlns:r="http://schemas.openxmlformats.org/officeDocument/2006/relationships" r:embed="rId9"/>
        <a:stretch>
          <a:fillRect/>
        </a:stretch>
      </xdr:blipFill>
      <xdr:spPr>
        <a:xfrm>
          <a:off x="6106085" y="13665895"/>
          <a:ext cx="2578487" cy="1945336"/>
        </a:xfrm>
        <a:prstGeom prst="rect">
          <a:avLst/>
        </a:prstGeom>
      </xdr:spPr>
    </xdr:pic>
    <xdr:clientData/>
  </xdr:twoCellAnchor>
  <xdr:twoCellAnchor editAs="oneCell">
    <xdr:from>
      <xdr:col>2</xdr:col>
      <xdr:colOff>437725</xdr:colOff>
      <xdr:row>11</xdr:row>
      <xdr:rowOff>28047</xdr:rowOff>
    </xdr:from>
    <xdr:to>
      <xdr:col>2</xdr:col>
      <xdr:colOff>2558682</xdr:colOff>
      <xdr:row>11</xdr:row>
      <xdr:rowOff>1723292</xdr:rowOff>
    </xdr:to>
    <xdr:pic>
      <xdr:nvPicPr>
        <xdr:cNvPr id="27" name="Imagen 26">
          <a:extLst>
            <a:ext uri="{FF2B5EF4-FFF2-40B4-BE49-F238E27FC236}">
              <a16:creationId xmlns:a16="http://schemas.microsoft.com/office/drawing/2014/main" id="{2BE4C9AC-B76F-2042-84A1-FB63EA1E2F35}"/>
            </a:ext>
          </a:extLst>
        </xdr:cNvPr>
        <xdr:cNvPicPr>
          <a:picLocks noChangeAspect="1"/>
        </xdr:cNvPicPr>
      </xdr:nvPicPr>
      <xdr:blipFill>
        <a:blip xmlns:r="http://schemas.openxmlformats.org/officeDocument/2006/relationships" r:embed="rId10"/>
        <a:stretch>
          <a:fillRect/>
        </a:stretch>
      </xdr:blipFill>
      <xdr:spPr>
        <a:xfrm>
          <a:off x="6279725" y="15971432"/>
          <a:ext cx="2120957" cy="1695245"/>
        </a:xfrm>
        <a:prstGeom prst="rect">
          <a:avLst/>
        </a:prstGeom>
      </xdr:spPr>
    </xdr:pic>
    <xdr:clientData/>
  </xdr:twoCellAnchor>
  <xdr:twoCellAnchor editAs="oneCell">
    <xdr:from>
      <xdr:col>2</xdr:col>
      <xdr:colOff>356734</xdr:colOff>
      <xdr:row>12</xdr:row>
      <xdr:rowOff>180890</xdr:rowOff>
    </xdr:from>
    <xdr:to>
      <xdr:col>2</xdr:col>
      <xdr:colOff>2653555</xdr:colOff>
      <xdr:row>12</xdr:row>
      <xdr:rowOff>1870808</xdr:rowOff>
    </xdr:to>
    <xdr:pic>
      <xdr:nvPicPr>
        <xdr:cNvPr id="28" name="Imagen 27">
          <a:extLst>
            <a:ext uri="{FF2B5EF4-FFF2-40B4-BE49-F238E27FC236}">
              <a16:creationId xmlns:a16="http://schemas.microsoft.com/office/drawing/2014/main" id="{ABB46C15-72C9-934F-8FC5-D72D0C4E968F}"/>
            </a:ext>
          </a:extLst>
        </xdr:cNvPr>
        <xdr:cNvPicPr>
          <a:picLocks noChangeAspect="1"/>
        </xdr:cNvPicPr>
      </xdr:nvPicPr>
      <xdr:blipFill>
        <a:blip xmlns:r="http://schemas.openxmlformats.org/officeDocument/2006/relationships" r:embed="rId11"/>
        <a:stretch>
          <a:fillRect/>
        </a:stretch>
      </xdr:blipFill>
      <xdr:spPr>
        <a:xfrm>
          <a:off x="6198734" y="17648275"/>
          <a:ext cx="2296821" cy="1689918"/>
        </a:xfrm>
        <a:prstGeom prst="rect">
          <a:avLst/>
        </a:prstGeom>
      </xdr:spPr>
    </xdr:pic>
    <xdr:clientData/>
  </xdr:twoCellAnchor>
  <xdr:twoCellAnchor>
    <xdr:from>
      <xdr:col>2</xdr:col>
      <xdr:colOff>272200</xdr:colOff>
      <xdr:row>3</xdr:row>
      <xdr:rowOff>23871</xdr:rowOff>
    </xdr:from>
    <xdr:to>
      <xdr:col>2</xdr:col>
      <xdr:colOff>2833077</xdr:colOff>
      <xdr:row>3</xdr:row>
      <xdr:rowOff>1550537</xdr:rowOff>
    </xdr:to>
    <xdr:grpSp>
      <xdr:nvGrpSpPr>
        <xdr:cNvPr id="30" name="Grupo 29">
          <a:extLst>
            <a:ext uri="{FF2B5EF4-FFF2-40B4-BE49-F238E27FC236}">
              <a16:creationId xmlns:a16="http://schemas.microsoft.com/office/drawing/2014/main" id="{350784EE-DC51-FF59-0775-1CBC40E60C57}"/>
            </a:ext>
          </a:extLst>
        </xdr:cNvPr>
        <xdr:cNvGrpSpPr/>
      </xdr:nvGrpSpPr>
      <xdr:grpSpPr>
        <a:xfrm>
          <a:off x="5522566" y="2449261"/>
          <a:ext cx="2469437" cy="1526666"/>
          <a:chOff x="6104040" y="2452111"/>
          <a:chExt cx="2560877" cy="1526666"/>
        </a:xfrm>
      </xdr:grpSpPr>
      <xdr:pic>
        <xdr:nvPicPr>
          <xdr:cNvPr id="16" name="Imagen 15">
            <a:extLst>
              <a:ext uri="{FF2B5EF4-FFF2-40B4-BE49-F238E27FC236}">
                <a16:creationId xmlns:a16="http://schemas.microsoft.com/office/drawing/2014/main" id="{D15BC52D-131E-1C47-9E61-D84CE542264E}"/>
              </a:ext>
            </a:extLst>
          </xdr:cNvPr>
          <xdr:cNvPicPr>
            <a:picLocks noChangeAspect="1"/>
          </xdr:cNvPicPr>
        </xdr:nvPicPr>
        <xdr:blipFill>
          <a:blip xmlns:r="http://schemas.openxmlformats.org/officeDocument/2006/relationships" r:embed="rId12"/>
          <a:stretch>
            <a:fillRect/>
          </a:stretch>
        </xdr:blipFill>
        <xdr:spPr>
          <a:xfrm>
            <a:off x="6104040" y="2452111"/>
            <a:ext cx="2560877" cy="1526666"/>
          </a:xfrm>
          <a:prstGeom prst="rect">
            <a:avLst/>
          </a:prstGeom>
        </xdr:spPr>
      </xdr:pic>
      <xdr:sp macro="" textlink="">
        <xdr:nvSpPr>
          <xdr:cNvPr id="29" name="Rectángulo 28">
            <a:extLst>
              <a:ext uri="{FF2B5EF4-FFF2-40B4-BE49-F238E27FC236}">
                <a16:creationId xmlns:a16="http://schemas.microsoft.com/office/drawing/2014/main" id="{54E28264-D58F-929E-3394-ED08BDA818DA}"/>
              </a:ext>
            </a:extLst>
          </xdr:cNvPr>
          <xdr:cNvSpPr/>
        </xdr:nvSpPr>
        <xdr:spPr>
          <a:xfrm>
            <a:off x="6197600" y="2499360"/>
            <a:ext cx="985520" cy="223520"/>
          </a:xfrm>
          <a:prstGeom prst="rect">
            <a:avLst/>
          </a:prstGeom>
          <a:solidFill>
            <a:schemeClr val="accent2">
              <a:lumMod val="60000"/>
              <a:lumOff val="4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441171</xdr:colOff>
      <xdr:row>4</xdr:row>
      <xdr:rowOff>723606</xdr:rowOff>
    </xdr:from>
    <xdr:to>
      <xdr:col>2</xdr:col>
      <xdr:colOff>2113584</xdr:colOff>
      <xdr:row>4</xdr:row>
      <xdr:rowOff>2318441</xdr:rowOff>
    </xdr:to>
    <xdr:pic>
      <xdr:nvPicPr>
        <xdr:cNvPr id="3" name="Imagen 2" descr="Resultado de imagen para silla ergonomica para oficina">
          <a:extLst>
            <a:ext uri="{FF2B5EF4-FFF2-40B4-BE49-F238E27FC236}">
              <a16:creationId xmlns:a16="http://schemas.microsoft.com/office/drawing/2014/main" id="{00000000-0008-0000-0200-000003000000}"/>
            </a:ext>
            <a:ext uri="{147F2762-F138-4A5C-976F-8EAC2B608ADB}">
              <a16:predDERef xmlns:a16="http://schemas.microsoft.com/office/drawing/2014/main" pred="{577C744F-B099-4DED-A5E8-0C94B290AA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41655" y="5962356"/>
          <a:ext cx="1672413" cy="1594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505190</xdr:colOff>
      <xdr:row>5</xdr:row>
      <xdr:rowOff>44302</xdr:rowOff>
    </xdr:from>
    <xdr:to>
      <xdr:col>2</xdr:col>
      <xdr:colOff>2188677</xdr:colOff>
      <xdr:row>5</xdr:row>
      <xdr:rowOff>1565229</xdr:rowOff>
    </xdr:to>
    <xdr:pic>
      <xdr:nvPicPr>
        <xdr:cNvPr id="4" name="6 Imagen" descr="CONTRALORIA 019.jpg">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stretch>
          <a:fillRect/>
        </a:stretch>
      </xdr:blipFill>
      <xdr:spPr>
        <a:xfrm>
          <a:off x="5605674" y="8155915"/>
          <a:ext cx="1683487" cy="1520927"/>
        </a:xfrm>
        <a:prstGeom prst="rect">
          <a:avLst/>
        </a:prstGeom>
      </xdr:spPr>
    </xdr:pic>
    <xdr:clientData/>
  </xdr:twoCellAnchor>
  <xdr:twoCellAnchor>
    <xdr:from>
      <xdr:col>2</xdr:col>
      <xdr:colOff>351560</xdr:colOff>
      <xdr:row>6</xdr:row>
      <xdr:rowOff>46804</xdr:rowOff>
    </xdr:from>
    <xdr:to>
      <xdr:col>2</xdr:col>
      <xdr:colOff>2046124</xdr:colOff>
      <xdr:row>6</xdr:row>
      <xdr:rowOff>1353722</xdr:rowOff>
    </xdr:to>
    <xdr:pic>
      <xdr:nvPicPr>
        <xdr:cNvPr id="5" name="37 Imagen">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52044" y="9817610"/>
          <a:ext cx="1694564" cy="1306918"/>
        </a:xfrm>
        <a:prstGeom prst="rect">
          <a:avLst/>
        </a:prstGeom>
        <a:noFill/>
      </xdr:spPr>
    </xdr:pic>
    <xdr:clientData/>
  </xdr:twoCellAnchor>
  <xdr:twoCellAnchor>
    <xdr:from>
      <xdr:col>2</xdr:col>
      <xdr:colOff>358348</xdr:colOff>
      <xdr:row>8</xdr:row>
      <xdr:rowOff>284753</xdr:rowOff>
    </xdr:from>
    <xdr:to>
      <xdr:col>2</xdr:col>
      <xdr:colOff>1997534</xdr:colOff>
      <xdr:row>8</xdr:row>
      <xdr:rowOff>3864309</xdr:rowOff>
    </xdr:to>
    <xdr:pic>
      <xdr:nvPicPr>
        <xdr:cNvPr id="6" name="32 Imagen" descr="archivafor rodante  2modulos.jp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cstate="print"/>
        <a:stretch>
          <a:fillRect/>
        </a:stretch>
      </xdr:blipFill>
      <xdr:spPr>
        <a:xfrm>
          <a:off x="5458832" y="13758019"/>
          <a:ext cx="1639186" cy="3579556"/>
        </a:xfrm>
        <a:prstGeom prst="rect">
          <a:avLst/>
        </a:prstGeom>
      </xdr:spPr>
    </xdr:pic>
    <xdr:clientData/>
  </xdr:twoCellAnchor>
  <xdr:twoCellAnchor>
    <xdr:from>
      <xdr:col>2</xdr:col>
      <xdr:colOff>66453</xdr:colOff>
      <xdr:row>9</xdr:row>
      <xdr:rowOff>44302</xdr:rowOff>
    </xdr:from>
    <xdr:to>
      <xdr:col>2</xdr:col>
      <xdr:colOff>1705639</xdr:colOff>
      <xdr:row>9</xdr:row>
      <xdr:rowOff>1507078</xdr:rowOff>
    </xdr:to>
    <xdr:pic>
      <xdr:nvPicPr>
        <xdr:cNvPr id="7" name="10 Imagen" descr="CONTRALORIA 003.jpg">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cstate="print"/>
        <a:stretch>
          <a:fillRect/>
        </a:stretch>
      </xdr:blipFill>
      <xdr:spPr>
        <a:xfrm>
          <a:off x="5162328" y="18198952"/>
          <a:ext cx="1639186" cy="1462776"/>
        </a:xfrm>
        <a:prstGeom prst="rect">
          <a:avLst/>
        </a:prstGeom>
      </xdr:spPr>
    </xdr:pic>
    <xdr:clientData/>
  </xdr:twoCellAnchor>
  <xdr:twoCellAnchor>
    <xdr:from>
      <xdr:col>2</xdr:col>
      <xdr:colOff>140934</xdr:colOff>
      <xdr:row>10</xdr:row>
      <xdr:rowOff>19423</xdr:rowOff>
    </xdr:from>
    <xdr:to>
      <xdr:col>2</xdr:col>
      <xdr:colOff>1813346</xdr:colOff>
      <xdr:row>10</xdr:row>
      <xdr:rowOff>1290484</xdr:rowOff>
    </xdr:to>
    <xdr:pic>
      <xdr:nvPicPr>
        <xdr:cNvPr id="8" name="36 Imagen" descr="pupitre 1.JPG">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cstate="print"/>
        <a:stretch>
          <a:fillRect/>
        </a:stretch>
      </xdr:blipFill>
      <xdr:spPr>
        <a:xfrm>
          <a:off x="5236809" y="19717123"/>
          <a:ext cx="1672412" cy="1271061"/>
        </a:xfrm>
        <a:prstGeom prst="rect">
          <a:avLst/>
        </a:prstGeom>
      </xdr:spPr>
    </xdr:pic>
    <xdr:clientData/>
  </xdr:twoCellAnchor>
  <xdr:twoCellAnchor>
    <xdr:from>
      <xdr:col>2</xdr:col>
      <xdr:colOff>232945</xdr:colOff>
      <xdr:row>11</xdr:row>
      <xdr:rowOff>143269</xdr:rowOff>
    </xdr:from>
    <xdr:to>
      <xdr:col>2</xdr:col>
      <xdr:colOff>1927509</xdr:colOff>
      <xdr:row>12</xdr:row>
      <xdr:rowOff>19294</xdr:rowOff>
    </xdr:to>
    <xdr:pic>
      <xdr:nvPicPr>
        <xdr:cNvPr id="9" name="38 Imagen">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328820" y="21603094"/>
          <a:ext cx="1694564" cy="1552425"/>
        </a:xfrm>
        <a:prstGeom prst="rect">
          <a:avLst/>
        </a:prstGeom>
        <a:noFill/>
      </xdr:spPr>
    </xdr:pic>
    <xdr:clientData/>
  </xdr:twoCellAnchor>
  <xdr:twoCellAnchor>
    <xdr:from>
      <xdr:col>2</xdr:col>
      <xdr:colOff>66454</xdr:colOff>
      <xdr:row>12</xdr:row>
      <xdr:rowOff>11076</xdr:rowOff>
    </xdr:from>
    <xdr:to>
      <xdr:col>2</xdr:col>
      <xdr:colOff>1716715</xdr:colOff>
      <xdr:row>12</xdr:row>
      <xdr:rowOff>1340146</xdr:rowOff>
    </xdr:to>
    <xdr:pic>
      <xdr:nvPicPr>
        <xdr:cNvPr id="10" name="42 Imagen">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l="11382" t="10309" r="15447" b="15464"/>
        <a:stretch>
          <a:fillRect/>
        </a:stretch>
      </xdr:blipFill>
      <xdr:spPr bwMode="auto">
        <a:xfrm>
          <a:off x="5162329" y="23147301"/>
          <a:ext cx="1650261" cy="1329070"/>
        </a:xfrm>
        <a:prstGeom prst="rect">
          <a:avLst/>
        </a:prstGeom>
        <a:noFill/>
      </xdr:spPr>
    </xdr:pic>
    <xdr:clientData/>
  </xdr:twoCellAnchor>
  <xdr:twoCellAnchor>
    <xdr:from>
      <xdr:col>2</xdr:col>
      <xdr:colOff>43793</xdr:colOff>
      <xdr:row>16</xdr:row>
      <xdr:rowOff>65690</xdr:rowOff>
    </xdr:from>
    <xdr:to>
      <xdr:col>2</xdr:col>
      <xdr:colOff>1729827</xdr:colOff>
      <xdr:row>16</xdr:row>
      <xdr:rowOff>2080173</xdr:rowOff>
    </xdr:to>
    <xdr:pic>
      <xdr:nvPicPr>
        <xdr:cNvPr id="11" name="5 Imagen" descr="CONTRALORIA 005.jpg">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9" cstate="print"/>
        <a:stretch>
          <a:fillRect/>
        </a:stretch>
      </xdr:blipFill>
      <xdr:spPr>
        <a:xfrm>
          <a:off x="5139668" y="29783690"/>
          <a:ext cx="1686034" cy="2014483"/>
        </a:xfrm>
        <a:prstGeom prst="rect">
          <a:avLst/>
        </a:prstGeom>
      </xdr:spPr>
    </xdr:pic>
    <xdr:clientData/>
  </xdr:twoCellAnchor>
  <xdr:twoCellAnchor>
    <xdr:from>
      <xdr:col>2</xdr:col>
      <xdr:colOff>65690</xdr:colOff>
      <xdr:row>17</xdr:row>
      <xdr:rowOff>54741</xdr:rowOff>
    </xdr:from>
    <xdr:to>
      <xdr:col>2</xdr:col>
      <xdr:colOff>1718879</xdr:colOff>
      <xdr:row>17</xdr:row>
      <xdr:rowOff>1559415</xdr:rowOff>
    </xdr:to>
    <xdr:pic>
      <xdr:nvPicPr>
        <xdr:cNvPr id="12" name="23 Imagen" descr="estantería.jpg">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0" cstate="print"/>
        <a:stretch>
          <a:fillRect/>
        </a:stretch>
      </xdr:blipFill>
      <xdr:spPr>
        <a:xfrm>
          <a:off x="5161565" y="31953966"/>
          <a:ext cx="1653189" cy="1504674"/>
        </a:xfrm>
        <a:prstGeom prst="rect">
          <a:avLst/>
        </a:prstGeom>
      </xdr:spPr>
    </xdr:pic>
    <xdr:clientData/>
  </xdr:twoCellAnchor>
  <xdr:twoCellAnchor>
    <xdr:from>
      <xdr:col>2</xdr:col>
      <xdr:colOff>43793</xdr:colOff>
      <xdr:row>18</xdr:row>
      <xdr:rowOff>54741</xdr:rowOff>
    </xdr:from>
    <xdr:to>
      <xdr:col>2</xdr:col>
      <xdr:colOff>1675086</xdr:colOff>
      <xdr:row>18</xdr:row>
      <xdr:rowOff>1391314</xdr:rowOff>
    </xdr:to>
    <xdr:pic>
      <xdr:nvPicPr>
        <xdr:cNvPr id="13" name="Imagen 12" descr="Resultado de imagen para asta de bandera">
          <a:extLst>
            <a:ext uri="{FF2B5EF4-FFF2-40B4-BE49-F238E27FC236}">
              <a16:creationId xmlns:a16="http://schemas.microsoft.com/office/drawing/2014/main" id="{00000000-0008-0000-0200-00000D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139668" y="33592266"/>
          <a:ext cx="1631293" cy="1336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571959</xdr:colOff>
      <xdr:row>22</xdr:row>
      <xdr:rowOff>68100</xdr:rowOff>
    </xdr:from>
    <xdr:to>
      <xdr:col>2</xdr:col>
      <xdr:colOff>1633941</xdr:colOff>
      <xdr:row>22</xdr:row>
      <xdr:rowOff>1337032</xdr:rowOff>
    </xdr:to>
    <xdr:pic>
      <xdr:nvPicPr>
        <xdr:cNvPr id="14" name="Imagen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2"/>
        <a:stretch>
          <a:fillRect/>
        </a:stretch>
      </xdr:blipFill>
      <xdr:spPr>
        <a:xfrm>
          <a:off x="5672443" y="44390076"/>
          <a:ext cx="1061982" cy="1268932"/>
        </a:xfrm>
        <a:prstGeom prst="rect">
          <a:avLst/>
        </a:prstGeom>
      </xdr:spPr>
    </xdr:pic>
    <xdr:clientData/>
  </xdr:twoCellAnchor>
  <xdr:twoCellAnchor>
    <xdr:from>
      <xdr:col>2</xdr:col>
      <xdr:colOff>587577</xdr:colOff>
      <xdr:row>23</xdr:row>
      <xdr:rowOff>56527</xdr:rowOff>
    </xdr:from>
    <xdr:to>
      <xdr:col>2</xdr:col>
      <xdr:colOff>1747141</xdr:colOff>
      <xdr:row>24</xdr:row>
      <xdr:rowOff>2142</xdr:rowOff>
    </xdr:to>
    <xdr:pic>
      <xdr:nvPicPr>
        <xdr:cNvPr id="15" name="Imagen 14" descr="Resultado de imagen para ventilador 5 aspas">
          <a:extLst>
            <a:ext uri="{FF2B5EF4-FFF2-40B4-BE49-F238E27FC236}">
              <a16:creationId xmlns:a16="http://schemas.microsoft.com/office/drawing/2014/main" id="{00000000-0008-0000-0200-00000F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5688061" y="45791890"/>
          <a:ext cx="1159564" cy="1130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496956</xdr:colOff>
      <xdr:row>24</xdr:row>
      <xdr:rowOff>224703</xdr:rowOff>
    </xdr:from>
    <xdr:to>
      <xdr:col>2</xdr:col>
      <xdr:colOff>1927525</xdr:colOff>
      <xdr:row>24</xdr:row>
      <xdr:rowOff>2501087</xdr:rowOff>
    </xdr:to>
    <xdr:pic>
      <xdr:nvPicPr>
        <xdr:cNvPr id="16" name="Imagen 15" descr="Resultado de imagen para mesas con sombrilla">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592831" y="47240103"/>
          <a:ext cx="1430569" cy="227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25</xdr:row>
      <xdr:rowOff>138044</xdr:rowOff>
    </xdr:from>
    <xdr:to>
      <xdr:col>2</xdr:col>
      <xdr:colOff>1960217</xdr:colOff>
      <xdr:row>26</xdr:row>
      <xdr:rowOff>7302</xdr:rowOff>
    </xdr:to>
    <xdr:pic>
      <xdr:nvPicPr>
        <xdr:cNvPr id="17" name="Imagen 16">
          <a:extLst>
            <a:ext uri="{FF2B5EF4-FFF2-40B4-BE49-F238E27FC236}">
              <a16:creationId xmlns:a16="http://schemas.microsoft.com/office/drawing/2014/main" id="{00000000-0008-0000-0200-000011000000}"/>
            </a:ext>
          </a:extLst>
        </xdr:cNvPr>
        <xdr:cNvPicPr>
          <a:picLocks noChangeAspect="1"/>
        </xdr:cNvPicPr>
      </xdr:nvPicPr>
      <xdr:blipFill rotWithShape="1">
        <a:blip xmlns:r="http://schemas.openxmlformats.org/officeDocument/2006/relationships" r:embed="rId15"/>
        <a:srcRect l="59639" t="34491" r="29113" b="45243"/>
        <a:stretch/>
      </xdr:blipFill>
      <xdr:spPr>
        <a:xfrm>
          <a:off x="5482397" y="49725194"/>
          <a:ext cx="1573695" cy="1594819"/>
        </a:xfrm>
        <a:prstGeom prst="rect">
          <a:avLst/>
        </a:prstGeom>
      </xdr:spPr>
    </xdr:pic>
    <xdr:clientData/>
  </xdr:twoCellAnchor>
  <xdr:twoCellAnchor>
    <xdr:from>
      <xdr:col>2</xdr:col>
      <xdr:colOff>0</xdr:colOff>
      <xdr:row>13</xdr:row>
      <xdr:rowOff>0</xdr:rowOff>
    </xdr:from>
    <xdr:to>
      <xdr:col>2</xdr:col>
      <xdr:colOff>304800</xdr:colOff>
      <xdr:row>13</xdr:row>
      <xdr:rowOff>304800</xdr:rowOff>
    </xdr:to>
    <xdr:sp macro="" textlink="">
      <xdr:nvSpPr>
        <xdr:cNvPr id="18" name="AutoShape 5" descr="Tablero Acrilico Borrable 80 X 60 Cm | Cuotas sin interés">
          <a:extLst>
            <a:ext uri="{FF2B5EF4-FFF2-40B4-BE49-F238E27FC236}">
              <a16:creationId xmlns:a16="http://schemas.microsoft.com/office/drawing/2014/main" id="{00000000-0008-0000-0200-000012000000}"/>
            </a:ext>
          </a:extLst>
        </xdr:cNvPr>
        <xdr:cNvSpPr>
          <a:spLocks noChangeAspect="1" noChangeArrowheads="1"/>
        </xdr:cNvSpPr>
      </xdr:nvSpPr>
      <xdr:spPr bwMode="auto">
        <a:xfrm>
          <a:off x="5095875" y="2479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19" name="AutoShape 6" descr="Tablero Acrilico Borrable 80 X 60 Cm | Cuotas sin interés">
          <a:extLst>
            <a:ext uri="{FF2B5EF4-FFF2-40B4-BE49-F238E27FC236}">
              <a16:creationId xmlns:a16="http://schemas.microsoft.com/office/drawing/2014/main" id="{00000000-0008-0000-0200-000013000000}"/>
            </a:ext>
          </a:extLst>
        </xdr:cNvPr>
        <xdr:cNvSpPr>
          <a:spLocks noChangeAspect="1" noChangeArrowheads="1"/>
        </xdr:cNvSpPr>
      </xdr:nvSpPr>
      <xdr:spPr bwMode="auto">
        <a:xfrm>
          <a:off x="7296150" y="2479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372717</xdr:colOff>
      <xdr:row>13</xdr:row>
      <xdr:rowOff>56775</xdr:rowOff>
    </xdr:from>
    <xdr:to>
      <xdr:col>2</xdr:col>
      <xdr:colOff>1710712</xdr:colOff>
      <xdr:row>13</xdr:row>
      <xdr:rowOff>1395798</xdr:rowOff>
    </xdr:to>
    <xdr:pic>
      <xdr:nvPicPr>
        <xdr:cNvPr id="20" name="Imagen 19" descr="Tablero Acrílico Blanco Borrable  Portaborrador  Borrador  Marcador  KIT Instalación">
          <a:extLst>
            <a:ext uri="{FF2B5EF4-FFF2-40B4-BE49-F238E27FC236}">
              <a16:creationId xmlns:a16="http://schemas.microsoft.com/office/drawing/2014/main" id="{00000000-0008-0000-0200-000014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468592" y="24850350"/>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343198</xdr:colOff>
      <xdr:row>15</xdr:row>
      <xdr:rowOff>13803</xdr:rowOff>
    </xdr:from>
    <xdr:to>
      <xdr:col>2</xdr:col>
      <xdr:colOff>1695580</xdr:colOff>
      <xdr:row>15</xdr:row>
      <xdr:rowOff>1366630</xdr:rowOff>
    </xdr:to>
    <xdr:pic>
      <xdr:nvPicPr>
        <xdr:cNvPr id="21" name="Imagen 20" descr="TABLERO MOVIL – Oficaribe">
          <a:extLst>
            <a:ext uri="{FF2B5EF4-FFF2-40B4-BE49-F238E27FC236}">
              <a16:creationId xmlns:a16="http://schemas.microsoft.com/office/drawing/2014/main" id="{00000000-0008-0000-0200-000015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rot="10800000" flipV="1">
          <a:off x="5439073" y="28331628"/>
          <a:ext cx="1352382" cy="13528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400326</xdr:colOff>
      <xdr:row>14</xdr:row>
      <xdr:rowOff>27608</xdr:rowOff>
    </xdr:from>
    <xdr:to>
      <xdr:col>2</xdr:col>
      <xdr:colOff>1738321</xdr:colOff>
      <xdr:row>14</xdr:row>
      <xdr:rowOff>1366631</xdr:rowOff>
    </xdr:to>
    <xdr:pic>
      <xdr:nvPicPr>
        <xdr:cNvPr id="22" name="Imagen 21" descr="Tablero Acrílico Blanco Borrable  Portaborrador  Borrador  Marcador  KIT Instalación">
          <a:extLst>
            <a:ext uri="{FF2B5EF4-FFF2-40B4-BE49-F238E27FC236}">
              <a16:creationId xmlns:a16="http://schemas.microsoft.com/office/drawing/2014/main" id="{00000000-0008-0000-0200-000016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496201" y="26526158"/>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16</xdr:row>
      <xdr:rowOff>0</xdr:rowOff>
    </xdr:from>
    <xdr:to>
      <xdr:col>2</xdr:col>
      <xdr:colOff>304800</xdr:colOff>
      <xdr:row>16</xdr:row>
      <xdr:rowOff>304800</xdr:rowOff>
    </xdr:to>
    <xdr:sp macro="" textlink="">
      <xdr:nvSpPr>
        <xdr:cNvPr id="23" name="AutoShape 10" descr="Imagen 1 de 2 de Escritorio Profesional Para Oficina- Ajusta Las Medidas">
          <a:extLst>
            <a:ext uri="{FF2B5EF4-FFF2-40B4-BE49-F238E27FC236}">
              <a16:creationId xmlns:a16="http://schemas.microsoft.com/office/drawing/2014/main" id="{00000000-0008-0000-0200-000017000000}"/>
            </a:ext>
          </a:extLst>
        </xdr:cNvPr>
        <xdr:cNvSpPr>
          <a:spLocks noChangeAspect="1" noChangeArrowheads="1"/>
        </xdr:cNvSpPr>
      </xdr:nvSpPr>
      <xdr:spPr bwMode="auto">
        <a:xfrm>
          <a:off x="5095875" y="2971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4" name="AutoShape 11" descr="Imagen 1 de 2 de Escritorio Profesional Para Oficina- Ajusta Las Medidas">
          <a:extLst>
            <a:ext uri="{FF2B5EF4-FFF2-40B4-BE49-F238E27FC236}">
              <a16:creationId xmlns:a16="http://schemas.microsoft.com/office/drawing/2014/main" id="{00000000-0008-0000-0200-000018000000}"/>
            </a:ext>
          </a:extLst>
        </xdr:cNvPr>
        <xdr:cNvSpPr>
          <a:spLocks noChangeAspect="1" noChangeArrowheads="1"/>
        </xdr:cNvSpPr>
      </xdr:nvSpPr>
      <xdr:spPr bwMode="auto">
        <a:xfrm>
          <a:off x="5095875" y="2971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5" name="AutoShape 12" descr="Imagen 1 de 2 de Escritorio Profesional Para Oficina- Ajusta Las Medidas">
          <a:extLst>
            <a:ext uri="{FF2B5EF4-FFF2-40B4-BE49-F238E27FC236}">
              <a16:creationId xmlns:a16="http://schemas.microsoft.com/office/drawing/2014/main" id="{00000000-0008-0000-0200-000019000000}"/>
            </a:ext>
          </a:extLst>
        </xdr:cNvPr>
        <xdr:cNvSpPr>
          <a:spLocks noChangeAspect="1" noChangeArrowheads="1"/>
        </xdr:cNvSpPr>
      </xdr:nvSpPr>
      <xdr:spPr bwMode="auto">
        <a:xfrm>
          <a:off x="5095875" y="2971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89472</xdr:colOff>
      <xdr:row>27</xdr:row>
      <xdr:rowOff>110436</xdr:rowOff>
    </xdr:from>
    <xdr:to>
      <xdr:col>2</xdr:col>
      <xdr:colOff>1808370</xdr:colOff>
      <xdr:row>27</xdr:row>
      <xdr:rowOff>1145762</xdr:rowOff>
    </xdr:to>
    <xdr:pic>
      <xdr:nvPicPr>
        <xdr:cNvPr id="26" name="Imagen 25">
          <a:extLst>
            <a:ext uri="{FF2B5EF4-FFF2-40B4-BE49-F238E27FC236}">
              <a16:creationId xmlns:a16="http://schemas.microsoft.com/office/drawing/2014/main" id="{00000000-0008-0000-0200-00001A000000}"/>
            </a:ext>
          </a:extLst>
        </xdr:cNvPr>
        <xdr:cNvPicPr>
          <a:picLocks noChangeAspect="1" noChangeArrowheads="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t="19849" b="20605"/>
        <a:stretch/>
      </xdr:blipFill>
      <xdr:spPr bwMode="auto">
        <a:xfrm>
          <a:off x="5185347" y="53050386"/>
          <a:ext cx="1718898" cy="1035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28</xdr:row>
      <xdr:rowOff>0</xdr:rowOff>
    </xdr:from>
    <xdr:to>
      <xdr:col>2</xdr:col>
      <xdr:colOff>304800</xdr:colOff>
      <xdr:row>28</xdr:row>
      <xdr:rowOff>304800</xdr:rowOff>
    </xdr:to>
    <xdr:sp macro="" textlink="">
      <xdr:nvSpPr>
        <xdr:cNvPr id="27" name="AutoShape 3" descr="Imagen 1 de 6 de Carretilla Zorra Plegable En Aluminio + Pulpo Pretul ">
          <a:extLst>
            <a:ext uri="{FF2B5EF4-FFF2-40B4-BE49-F238E27FC236}">
              <a16:creationId xmlns:a16="http://schemas.microsoft.com/office/drawing/2014/main" id="{00000000-0008-0000-0200-00001B000000}"/>
            </a:ext>
          </a:extLst>
        </xdr:cNvPr>
        <xdr:cNvSpPr>
          <a:spLocks noChangeAspect="1" noChangeArrowheads="1"/>
        </xdr:cNvSpPr>
      </xdr:nvSpPr>
      <xdr:spPr bwMode="auto">
        <a:xfrm>
          <a:off x="5095875" y="54178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262283</xdr:colOff>
      <xdr:row>29</xdr:row>
      <xdr:rowOff>124239</xdr:rowOff>
    </xdr:from>
    <xdr:to>
      <xdr:col>2</xdr:col>
      <xdr:colOff>1983483</xdr:colOff>
      <xdr:row>29</xdr:row>
      <xdr:rowOff>2056848</xdr:rowOff>
    </xdr:to>
    <xdr:pic>
      <xdr:nvPicPr>
        <xdr:cNvPr id="28" name="Imagen 27" descr="carteleras con vidrio – Carteleras Corporativas">
          <a:extLst>
            <a:ext uri="{FF2B5EF4-FFF2-40B4-BE49-F238E27FC236}">
              <a16:creationId xmlns:a16="http://schemas.microsoft.com/office/drawing/2014/main" id="{00000000-0008-0000-0200-00001C000000}"/>
            </a:ext>
          </a:extLst>
        </xdr:cNvPr>
        <xdr:cNvPicPr>
          <a:picLocks noChangeAspect="1" noChangeArrowheads="1"/>
        </xdr:cNvPicPr>
      </xdr:nvPicPr>
      <xdr:blipFill rotWithShape="1">
        <a:blip xmlns:r="http://schemas.openxmlformats.org/officeDocument/2006/relationships" r:embed="rId19">
          <a:extLst>
            <a:ext uri="{28A0092B-C50C-407E-A947-70E740481C1C}">
              <a14:useLocalDpi xmlns:a14="http://schemas.microsoft.com/office/drawing/2010/main" val="0"/>
            </a:ext>
          </a:extLst>
        </a:blip>
        <a:srcRect l="22448" t="645" r="27587" b="-645"/>
        <a:stretch/>
      </xdr:blipFill>
      <xdr:spPr bwMode="auto">
        <a:xfrm>
          <a:off x="5358158" y="56855139"/>
          <a:ext cx="1721200" cy="193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614515</xdr:colOff>
      <xdr:row>19</xdr:row>
      <xdr:rowOff>35179</xdr:rowOff>
    </xdr:from>
    <xdr:to>
      <xdr:col>2</xdr:col>
      <xdr:colOff>1648950</xdr:colOff>
      <xdr:row>19</xdr:row>
      <xdr:rowOff>2651691</xdr:rowOff>
    </xdr:to>
    <xdr:pic>
      <xdr:nvPicPr>
        <xdr:cNvPr id="29" name="Imagen 28" descr="Nuestro equipo de docentes de la Esap | Ir a Escuela Superior de  Administración Pública">
          <a:extLst>
            <a:ext uri="{FF2B5EF4-FFF2-40B4-BE49-F238E27FC236}">
              <a16:creationId xmlns:a16="http://schemas.microsoft.com/office/drawing/2014/main" id="{00000000-0008-0000-0200-00001D000000}"/>
            </a:ext>
          </a:extLst>
        </xdr:cNvPr>
        <xdr:cNvPicPr>
          <a:picLocks noChangeAspect="1"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r="51006" b="10577"/>
        <a:stretch/>
      </xdr:blipFill>
      <xdr:spPr bwMode="auto">
        <a:xfrm>
          <a:off x="5710390" y="35230054"/>
          <a:ext cx="1034435" cy="26165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20</xdr:row>
      <xdr:rowOff>358913</xdr:rowOff>
    </xdr:from>
    <xdr:to>
      <xdr:col>2</xdr:col>
      <xdr:colOff>1982021</xdr:colOff>
      <xdr:row>20</xdr:row>
      <xdr:rowOff>2415761</xdr:rowOff>
    </xdr:to>
    <xdr:pic>
      <xdr:nvPicPr>
        <xdr:cNvPr id="30" name="Imagen 29" descr="Bandera De Colombia Para Escritorio Con Asta Y Base D Madera | Cuotas sin  interés">
          <a:extLst>
            <a:ext uri="{FF2B5EF4-FFF2-40B4-BE49-F238E27FC236}">
              <a16:creationId xmlns:a16="http://schemas.microsoft.com/office/drawing/2014/main" id="{00000000-0008-0000-0200-00001E000000}"/>
            </a:ext>
          </a:extLst>
        </xdr:cNvPr>
        <xdr:cNvPicPr>
          <a:picLocks noChangeAspect="1"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t="8070" b="5588"/>
        <a:stretch/>
      </xdr:blipFill>
      <xdr:spPr bwMode="auto">
        <a:xfrm>
          <a:off x="5482397" y="38830388"/>
          <a:ext cx="1595499" cy="20568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234675</xdr:colOff>
      <xdr:row>21</xdr:row>
      <xdr:rowOff>704022</xdr:rowOff>
    </xdr:from>
    <xdr:to>
      <xdr:col>2</xdr:col>
      <xdr:colOff>2015436</xdr:colOff>
      <xdr:row>21</xdr:row>
      <xdr:rowOff>1928276</xdr:rowOff>
    </xdr:to>
    <xdr:pic>
      <xdr:nvPicPr>
        <xdr:cNvPr id="31" name="Imagen 30" descr="Venta y Fabrica de banderas - Banderines - Avisos - Colombia-Bogotá">
          <a:extLst>
            <a:ext uri="{FF2B5EF4-FFF2-40B4-BE49-F238E27FC236}">
              <a16:creationId xmlns:a16="http://schemas.microsoft.com/office/drawing/2014/main" id="{00000000-0008-0000-0200-00001F000000}"/>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5330550" y="42318747"/>
          <a:ext cx="1780761" cy="1338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138045</xdr:colOff>
      <xdr:row>28</xdr:row>
      <xdr:rowOff>193261</xdr:rowOff>
    </xdr:from>
    <xdr:to>
      <xdr:col>2</xdr:col>
      <xdr:colOff>2112066</xdr:colOff>
      <xdr:row>28</xdr:row>
      <xdr:rowOff>2222500</xdr:rowOff>
    </xdr:to>
    <xdr:pic>
      <xdr:nvPicPr>
        <xdr:cNvPr id="32" name="Imagen 31">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23"/>
        <a:stretch>
          <a:fillRect/>
        </a:stretch>
      </xdr:blipFill>
      <xdr:spPr>
        <a:xfrm>
          <a:off x="5233920" y="54371461"/>
          <a:ext cx="1974021" cy="2029239"/>
        </a:xfrm>
        <a:prstGeom prst="rect">
          <a:avLst/>
        </a:prstGeom>
      </xdr:spPr>
    </xdr:pic>
    <xdr:clientData/>
  </xdr:twoCellAnchor>
  <xdr:twoCellAnchor>
    <xdr:from>
      <xdr:col>2</xdr:col>
      <xdr:colOff>213246</xdr:colOff>
      <xdr:row>30</xdr:row>
      <xdr:rowOff>383844</xdr:rowOff>
    </xdr:from>
    <xdr:to>
      <xdr:col>2</xdr:col>
      <xdr:colOff>2032948</xdr:colOff>
      <xdr:row>30</xdr:row>
      <xdr:rowOff>1649105</xdr:rowOff>
    </xdr:to>
    <xdr:pic>
      <xdr:nvPicPr>
        <xdr:cNvPr id="33" name="Imagen 32">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24"/>
        <a:stretch>
          <a:fillRect/>
        </a:stretch>
      </xdr:blipFill>
      <xdr:spPr>
        <a:xfrm>
          <a:off x="5309121" y="59648394"/>
          <a:ext cx="1819702" cy="1265261"/>
        </a:xfrm>
        <a:prstGeom prst="rect">
          <a:avLst/>
        </a:prstGeom>
      </xdr:spPr>
    </xdr:pic>
    <xdr:clientData/>
  </xdr:twoCellAnchor>
  <xdr:twoCellAnchor>
    <xdr:from>
      <xdr:col>2</xdr:col>
      <xdr:colOff>56865</xdr:colOff>
      <xdr:row>31</xdr:row>
      <xdr:rowOff>892969</xdr:rowOff>
    </xdr:from>
    <xdr:to>
      <xdr:col>2</xdr:col>
      <xdr:colOff>2075089</xdr:colOff>
      <xdr:row>31</xdr:row>
      <xdr:rowOff>2303791</xdr:rowOff>
    </xdr:to>
    <xdr:pic>
      <xdr:nvPicPr>
        <xdr:cNvPr id="34" name="Imagen 33">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25"/>
        <a:stretch>
          <a:fillRect/>
        </a:stretch>
      </xdr:blipFill>
      <xdr:spPr>
        <a:xfrm>
          <a:off x="5152740" y="62310169"/>
          <a:ext cx="2018224" cy="1410822"/>
        </a:xfrm>
        <a:prstGeom prst="rect">
          <a:avLst/>
        </a:prstGeom>
      </xdr:spPr>
    </xdr:pic>
    <xdr:clientData/>
  </xdr:twoCellAnchor>
  <xdr:twoCellAnchor>
    <xdr:from>
      <xdr:col>2</xdr:col>
      <xdr:colOff>276534</xdr:colOff>
      <xdr:row>32</xdr:row>
      <xdr:rowOff>61452</xdr:rowOff>
    </xdr:from>
    <xdr:to>
      <xdr:col>2</xdr:col>
      <xdr:colOff>2027904</xdr:colOff>
      <xdr:row>32</xdr:row>
      <xdr:rowOff>1481229</xdr:rowOff>
    </xdr:to>
    <xdr:pic>
      <xdr:nvPicPr>
        <xdr:cNvPr id="35" name="Imagen 34">
          <a:extLst>
            <a:ext uri="{FF2B5EF4-FFF2-40B4-BE49-F238E27FC236}">
              <a16:creationId xmlns:a16="http://schemas.microsoft.com/office/drawing/2014/main" id="{00000000-0008-0000-0200-000023000000}"/>
            </a:ext>
          </a:extLst>
        </xdr:cNvPr>
        <xdr:cNvPicPr>
          <a:picLocks noChangeAspect="1"/>
        </xdr:cNvPicPr>
      </xdr:nvPicPr>
      <xdr:blipFill>
        <a:blip xmlns:r="http://schemas.openxmlformats.org/officeDocument/2006/relationships" r:embed="rId26"/>
        <a:stretch>
          <a:fillRect/>
        </a:stretch>
      </xdr:blipFill>
      <xdr:spPr>
        <a:xfrm>
          <a:off x="5372409" y="64298052"/>
          <a:ext cx="1751370" cy="1419777"/>
        </a:xfrm>
        <a:prstGeom prst="rect">
          <a:avLst/>
        </a:prstGeom>
      </xdr:spPr>
    </xdr:pic>
    <xdr:clientData/>
  </xdr:twoCellAnchor>
  <xdr:twoCellAnchor>
    <xdr:from>
      <xdr:col>2</xdr:col>
      <xdr:colOff>553064</xdr:colOff>
      <xdr:row>33</xdr:row>
      <xdr:rowOff>151455</xdr:rowOff>
    </xdr:from>
    <xdr:to>
      <xdr:col>2</xdr:col>
      <xdr:colOff>1669000</xdr:colOff>
      <xdr:row>33</xdr:row>
      <xdr:rowOff>2038145</xdr:rowOff>
    </xdr:to>
    <xdr:pic>
      <xdr:nvPicPr>
        <xdr:cNvPr id="36" name="Imagen 35">
          <a:extLst>
            <a:ext uri="{FF2B5EF4-FFF2-40B4-BE49-F238E27FC236}">
              <a16:creationId xmlns:a16="http://schemas.microsoft.com/office/drawing/2014/main" id="{00000000-0008-0000-0200-000024000000}"/>
            </a:ext>
          </a:extLst>
        </xdr:cNvPr>
        <xdr:cNvPicPr>
          <a:picLocks noChangeAspect="1"/>
        </xdr:cNvPicPr>
      </xdr:nvPicPr>
      <xdr:blipFill>
        <a:blip xmlns:r="http://schemas.openxmlformats.org/officeDocument/2006/relationships" r:embed="rId27"/>
        <a:stretch>
          <a:fillRect/>
        </a:stretch>
      </xdr:blipFill>
      <xdr:spPr>
        <a:xfrm>
          <a:off x="5648939" y="65902530"/>
          <a:ext cx="1115936" cy="1886690"/>
        </a:xfrm>
        <a:prstGeom prst="rect">
          <a:avLst/>
        </a:prstGeom>
      </xdr:spPr>
    </xdr:pic>
    <xdr:clientData/>
  </xdr:twoCellAnchor>
  <xdr:twoCellAnchor>
    <xdr:from>
      <xdr:col>2</xdr:col>
      <xdr:colOff>525946</xdr:colOff>
      <xdr:row>34</xdr:row>
      <xdr:rowOff>112661</xdr:rowOff>
    </xdr:from>
    <xdr:to>
      <xdr:col>2</xdr:col>
      <xdr:colOff>1751371</xdr:colOff>
      <xdr:row>34</xdr:row>
      <xdr:rowOff>1472118</xdr:rowOff>
    </xdr:to>
    <xdr:pic>
      <xdr:nvPicPr>
        <xdr:cNvPr id="37" name="Imagen 36">
          <a:extLst>
            <a:ext uri="{FF2B5EF4-FFF2-40B4-BE49-F238E27FC236}">
              <a16:creationId xmlns:a16="http://schemas.microsoft.com/office/drawing/2014/main" id="{00000000-0008-0000-0200-000025000000}"/>
            </a:ext>
          </a:extLst>
        </xdr:cNvPr>
        <xdr:cNvPicPr>
          <a:picLocks noChangeAspect="1"/>
        </xdr:cNvPicPr>
      </xdr:nvPicPr>
      <xdr:blipFill>
        <a:blip xmlns:r="http://schemas.openxmlformats.org/officeDocument/2006/relationships" r:embed="rId28"/>
        <a:stretch>
          <a:fillRect/>
        </a:stretch>
      </xdr:blipFill>
      <xdr:spPr>
        <a:xfrm>
          <a:off x="5621821" y="67959236"/>
          <a:ext cx="1225425" cy="1359457"/>
        </a:xfrm>
        <a:prstGeom prst="rect">
          <a:avLst/>
        </a:prstGeom>
      </xdr:spPr>
    </xdr:pic>
    <xdr:clientData/>
  </xdr:twoCellAnchor>
  <xdr:twoCellAnchor>
    <xdr:from>
      <xdr:col>2</xdr:col>
      <xdr:colOff>211019</xdr:colOff>
      <xdr:row>36</xdr:row>
      <xdr:rowOff>829597</xdr:rowOff>
    </xdr:from>
    <xdr:to>
      <xdr:col>2</xdr:col>
      <xdr:colOff>2139515</xdr:colOff>
      <xdr:row>36</xdr:row>
      <xdr:rowOff>2857500</xdr:rowOff>
    </xdr:to>
    <xdr:pic>
      <xdr:nvPicPr>
        <xdr:cNvPr id="38" name="Imagen 37">
          <a:extLst>
            <a:ext uri="{FF2B5EF4-FFF2-40B4-BE49-F238E27FC236}">
              <a16:creationId xmlns:a16="http://schemas.microsoft.com/office/drawing/2014/main" id="{00000000-0008-0000-0200-000026000000}"/>
            </a:ext>
          </a:extLst>
        </xdr:cNvPr>
        <xdr:cNvPicPr>
          <a:picLocks noChangeAspect="1"/>
        </xdr:cNvPicPr>
      </xdr:nvPicPr>
      <xdr:blipFill>
        <a:blip xmlns:r="http://schemas.openxmlformats.org/officeDocument/2006/relationships" r:embed="rId29"/>
        <a:stretch>
          <a:fillRect/>
        </a:stretch>
      </xdr:blipFill>
      <xdr:spPr>
        <a:xfrm>
          <a:off x="5306894" y="71981347"/>
          <a:ext cx="1928496" cy="2027903"/>
        </a:xfrm>
        <a:prstGeom prst="rect">
          <a:avLst/>
        </a:prstGeom>
      </xdr:spPr>
    </xdr:pic>
    <xdr:clientData/>
  </xdr:twoCellAnchor>
  <xdr:twoCellAnchor>
    <xdr:from>
      <xdr:col>2</xdr:col>
      <xdr:colOff>322621</xdr:colOff>
      <xdr:row>37</xdr:row>
      <xdr:rowOff>230444</xdr:rowOff>
    </xdr:from>
    <xdr:to>
      <xdr:col>2</xdr:col>
      <xdr:colOff>1913097</xdr:colOff>
      <xdr:row>37</xdr:row>
      <xdr:rowOff>2059015</xdr:rowOff>
    </xdr:to>
    <xdr:pic>
      <xdr:nvPicPr>
        <xdr:cNvPr id="39" name="Imagen 38">
          <a:extLst>
            <a:ext uri="{FF2B5EF4-FFF2-40B4-BE49-F238E27FC236}">
              <a16:creationId xmlns:a16="http://schemas.microsoft.com/office/drawing/2014/main" id="{00000000-0008-0000-0200-000027000000}"/>
            </a:ext>
          </a:extLst>
        </xdr:cNvPr>
        <xdr:cNvPicPr>
          <a:picLocks noChangeAspect="1"/>
        </xdr:cNvPicPr>
      </xdr:nvPicPr>
      <xdr:blipFill>
        <a:blip xmlns:r="http://schemas.openxmlformats.org/officeDocument/2006/relationships" r:embed="rId30"/>
        <a:stretch>
          <a:fillRect/>
        </a:stretch>
      </xdr:blipFill>
      <xdr:spPr>
        <a:xfrm>
          <a:off x="5418496" y="75487469"/>
          <a:ext cx="1590476" cy="1828571"/>
        </a:xfrm>
        <a:prstGeom prst="rect">
          <a:avLst/>
        </a:prstGeom>
      </xdr:spPr>
    </xdr:pic>
    <xdr:clientData/>
  </xdr:twoCellAnchor>
  <xdr:twoCellAnchor>
    <xdr:from>
      <xdr:col>2</xdr:col>
      <xdr:colOff>460887</xdr:colOff>
      <xdr:row>38</xdr:row>
      <xdr:rowOff>276532</xdr:rowOff>
    </xdr:from>
    <xdr:to>
      <xdr:col>2</xdr:col>
      <xdr:colOff>1894222</xdr:colOff>
      <xdr:row>38</xdr:row>
      <xdr:rowOff>2319798</xdr:rowOff>
    </xdr:to>
    <xdr:pic>
      <xdr:nvPicPr>
        <xdr:cNvPr id="40" name="Imagen 39">
          <a:extLst>
            <a:ext uri="{FF2B5EF4-FFF2-40B4-BE49-F238E27FC236}">
              <a16:creationId xmlns:a16="http://schemas.microsoft.com/office/drawing/2014/main" id="{00000000-0008-0000-0200-000028000000}"/>
            </a:ext>
          </a:extLst>
        </xdr:cNvPr>
        <xdr:cNvPicPr>
          <a:picLocks noChangeAspect="1"/>
        </xdr:cNvPicPr>
      </xdr:nvPicPr>
      <xdr:blipFill>
        <a:blip xmlns:r="http://schemas.openxmlformats.org/officeDocument/2006/relationships" r:embed="rId31"/>
        <a:stretch>
          <a:fillRect/>
        </a:stretch>
      </xdr:blipFill>
      <xdr:spPr>
        <a:xfrm>
          <a:off x="5556762" y="79810282"/>
          <a:ext cx="1433335" cy="2043266"/>
        </a:xfrm>
        <a:prstGeom prst="rect">
          <a:avLst/>
        </a:prstGeom>
      </xdr:spPr>
    </xdr:pic>
    <xdr:clientData/>
  </xdr:twoCellAnchor>
  <xdr:twoCellAnchor>
    <xdr:from>
      <xdr:col>2</xdr:col>
      <xdr:colOff>444145</xdr:colOff>
      <xdr:row>39</xdr:row>
      <xdr:rowOff>291896</xdr:rowOff>
    </xdr:from>
    <xdr:to>
      <xdr:col>2</xdr:col>
      <xdr:colOff>1799153</xdr:colOff>
      <xdr:row>39</xdr:row>
      <xdr:rowOff>2442702</xdr:rowOff>
    </xdr:to>
    <xdr:pic>
      <xdr:nvPicPr>
        <xdr:cNvPr id="41" name="Imagen 40">
          <a:extLst>
            <a:ext uri="{FF2B5EF4-FFF2-40B4-BE49-F238E27FC236}">
              <a16:creationId xmlns:a16="http://schemas.microsoft.com/office/drawing/2014/main" id="{00000000-0008-0000-0200-000029000000}"/>
            </a:ext>
          </a:extLst>
        </xdr:cNvPr>
        <xdr:cNvPicPr>
          <a:picLocks noChangeAspect="1"/>
        </xdr:cNvPicPr>
      </xdr:nvPicPr>
      <xdr:blipFill>
        <a:blip xmlns:r="http://schemas.openxmlformats.org/officeDocument/2006/relationships" r:embed="rId32"/>
        <a:stretch>
          <a:fillRect/>
        </a:stretch>
      </xdr:blipFill>
      <xdr:spPr>
        <a:xfrm>
          <a:off x="5540020" y="82530746"/>
          <a:ext cx="1355008" cy="2150806"/>
        </a:xfrm>
        <a:prstGeom prst="rect">
          <a:avLst/>
        </a:prstGeom>
      </xdr:spPr>
    </xdr:pic>
    <xdr:clientData/>
  </xdr:twoCellAnchor>
  <xdr:twoCellAnchor>
    <xdr:from>
      <xdr:col>2</xdr:col>
      <xdr:colOff>476250</xdr:colOff>
      <xdr:row>40</xdr:row>
      <xdr:rowOff>153629</xdr:rowOff>
    </xdr:from>
    <xdr:to>
      <xdr:col>2</xdr:col>
      <xdr:colOff>1857202</xdr:colOff>
      <xdr:row>40</xdr:row>
      <xdr:rowOff>2096486</xdr:rowOff>
    </xdr:to>
    <xdr:pic>
      <xdr:nvPicPr>
        <xdr:cNvPr id="42" name="Imagen 41">
          <a:extLst>
            <a:ext uri="{FF2B5EF4-FFF2-40B4-BE49-F238E27FC236}">
              <a16:creationId xmlns:a16="http://schemas.microsoft.com/office/drawing/2014/main" id="{00000000-0008-0000-0200-00002A000000}"/>
            </a:ext>
          </a:extLst>
        </xdr:cNvPr>
        <xdr:cNvPicPr>
          <a:picLocks noChangeAspect="1"/>
        </xdr:cNvPicPr>
      </xdr:nvPicPr>
      <xdr:blipFill>
        <a:blip xmlns:r="http://schemas.openxmlformats.org/officeDocument/2006/relationships" r:embed="rId33"/>
        <a:stretch>
          <a:fillRect/>
        </a:stretch>
      </xdr:blipFill>
      <xdr:spPr>
        <a:xfrm>
          <a:off x="5572125" y="85326179"/>
          <a:ext cx="1380952" cy="1942857"/>
        </a:xfrm>
        <a:prstGeom prst="rect">
          <a:avLst/>
        </a:prstGeom>
      </xdr:spPr>
    </xdr:pic>
    <xdr:clientData/>
  </xdr:twoCellAnchor>
  <xdr:twoCellAnchor>
    <xdr:from>
      <xdr:col>2</xdr:col>
      <xdr:colOff>491613</xdr:colOff>
      <xdr:row>41</xdr:row>
      <xdr:rowOff>307258</xdr:rowOff>
    </xdr:from>
    <xdr:to>
      <xdr:col>2</xdr:col>
      <xdr:colOff>1863042</xdr:colOff>
      <xdr:row>41</xdr:row>
      <xdr:rowOff>2231068</xdr:rowOff>
    </xdr:to>
    <xdr:pic>
      <xdr:nvPicPr>
        <xdr:cNvPr id="43" name="Imagen 42">
          <a:extLst>
            <a:ext uri="{FF2B5EF4-FFF2-40B4-BE49-F238E27FC236}">
              <a16:creationId xmlns:a16="http://schemas.microsoft.com/office/drawing/2014/main" id="{00000000-0008-0000-0200-00002B000000}"/>
            </a:ext>
          </a:extLst>
        </xdr:cNvPr>
        <xdr:cNvPicPr>
          <a:picLocks noChangeAspect="1"/>
        </xdr:cNvPicPr>
      </xdr:nvPicPr>
      <xdr:blipFill>
        <a:blip xmlns:r="http://schemas.openxmlformats.org/officeDocument/2006/relationships" r:embed="rId34"/>
        <a:stretch>
          <a:fillRect/>
        </a:stretch>
      </xdr:blipFill>
      <xdr:spPr>
        <a:xfrm>
          <a:off x="5587488" y="88413508"/>
          <a:ext cx="1371429" cy="1923810"/>
        </a:xfrm>
        <a:prstGeom prst="rect">
          <a:avLst/>
        </a:prstGeom>
      </xdr:spPr>
    </xdr:pic>
    <xdr:clientData/>
  </xdr:twoCellAnchor>
  <xdr:twoCellAnchor>
    <xdr:from>
      <xdr:col>2</xdr:col>
      <xdr:colOff>537702</xdr:colOff>
      <xdr:row>35</xdr:row>
      <xdr:rowOff>122903</xdr:rowOff>
    </xdr:from>
    <xdr:to>
      <xdr:col>2</xdr:col>
      <xdr:colOff>1689920</xdr:colOff>
      <xdr:row>35</xdr:row>
      <xdr:rowOff>1672039</xdr:rowOff>
    </xdr:to>
    <xdr:pic>
      <xdr:nvPicPr>
        <xdr:cNvPr id="44" name="Imagen 43">
          <a:extLst>
            <a:ext uri="{FF2B5EF4-FFF2-40B4-BE49-F238E27FC236}">
              <a16:creationId xmlns:a16="http://schemas.microsoft.com/office/drawing/2014/main" id="{00000000-0008-0000-0200-00002C000000}"/>
            </a:ext>
          </a:extLst>
        </xdr:cNvPr>
        <xdr:cNvPicPr>
          <a:picLocks noChangeAspect="1"/>
        </xdr:cNvPicPr>
      </xdr:nvPicPr>
      <xdr:blipFill>
        <a:blip xmlns:r="http://schemas.openxmlformats.org/officeDocument/2006/relationships" r:embed="rId35"/>
        <a:stretch>
          <a:fillRect/>
        </a:stretch>
      </xdr:blipFill>
      <xdr:spPr>
        <a:xfrm>
          <a:off x="5633577" y="69512528"/>
          <a:ext cx="1152218" cy="1549136"/>
        </a:xfrm>
        <a:prstGeom prst="rect">
          <a:avLst/>
        </a:prstGeom>
      </xdr:spPr>
    </xdr:pic>
    <xdr:clientData/>
  </xdr:twoCellAnchor>
  <xdr:twoCellAnchor>
    <xdr:from>
      <xdr:col>2</xdr:col>
      <xdr:colOff>307258</xdr:colOff>
      <xdr:row>26</xdr:row>
      <xdr:rowOff>30725</xdr:rowOff>
    </xdr:from>
    <xdr:to>
      <xdr:col>2</xdr:col>
      <xdr:colOff>1940240</xdr:colOff>
      <xdr:row>27</xdr:row>
      <xdr:rowOff>254354</xdr:rowOff>
    </xdr:to>
    <xdr:pic>
      <xdr:nvPicPr>
        <xdr:cNvPr id="45" name="Imagen 44" descr="Ficha Tecnica Escaleras Dielectricas | PDF | Spar (Aeronáutica) | Aluminio">
          <a:extLst>
            <a:ext uri="{FF2B5EF4-FFF2-40B4-BE49-F238E27FC236}">
              <a16:creationId xmlns:a16="http://schemas.microsoft.com/office/drawing/2014/main" id="{00000000-0008-0000-0200-00002D000000}"/>
            </a:ext>
          </a:extLst>
        </xdr:cNvPr>
        <xdr:cNvPicPr>
          <a:picLocks noChangeAspect="1" noChangeArrowheads="1"/>
        </xdr:cNvPicPr>
      </xdr:nvPicPr>
      <xdr:blipFill rotWithShape="1">
        <a:blip xmlns:r="http://schemas.openxmlformats.org/officeDocument/2006/relationships" r:embed="rId36" cstate="print">
          <a:extLst>
            <a:ext uri="{28A0092B-C50C-407E-A947-70E740481C1C}">
              <a14:useLocalDpi xmlns:a14="http://schemas.microsoft.com/office/drawing/2010/main" val="0"/>
            </a:ext>
          </a:extLst>
        </a:blip>
        <a:srcRect t="22222" b="15459"/>
        <a:stretch/>
      </xdr:blipFill>
      <xdr:spPr bwMode="auto">
        <a:xfrm>
          <a:off x="5403133" y="51503825"/>
          <a:ext cx="1632982" cy="13666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599153</xdr:colOff>
      <xdr:row>7</xdr:row>
      <xdr:rowOff>230444</xdr:rowOff>
    </xdr:from>
    <xdr:to>
      <xdr:col>2</xdr:col>
      <xdr:colOff>2208878</xdr:colOff>
      <xdr:row>7</xdr:row>
      <xdr:rowOff>1856044</xdr:rowOff>
    </xdr:to>
    <xdr:pic>
      <xdr:nvPicPr>
        <xdr:cNvPr id="46" name="Imagen 45">
          <a:extLst>
            <a:ext uri="{FF2B5EF4-FFF2-40B4-BE49-F238E27FC236}">
              <a16:creationId xmlns:a16="http://schemas.microsoft.com/office/drawing/2014/main" id="{00000000-0008-0000-0200-00002E000000}"/>
            </a:ext>
            <a:ext uri="{147F2762-F138-4A5C-976F-8EAC2B608ADB}">
              <a16:predDERef xmlns:a16="http://schemas.microsoft.com/office/drawing/2014/main" pred="{E470A95F-F159-46CA-922D-3F4B2B6BA0B3}"/>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5699637" y="11629718"/>
          <a:ext cx="1609725" cy="162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13</xdr:row>
      <xdr:rowOff>0</xdr:rowOff>
    </xdr:from>
    <xdr:to>
      <xdr:col>3</xdr:col>
      <xdr:colOff>304800</xdr:colOff>
      <xdr:row>13</xdr:row>
      <xdr:rowOff>304800</xdr:rowOff>
    </xdr:to>
    <xdr:sp macro="" textlink="">
      <xdr:nvSpPr>
        <xdr:cNvPr id="47" name="AutoShape 6" descr="Tablero Acrilico Borrable 80 X 60 Cm | Cuotas sin interés">
          <a:extLst>
            <a:ext uri="{FF2B5EF4-FFF2-40B4-BE49-F238E27FC236}">
              <a16:creationId xmlns:a16="http://schemas.microsoft.com/office/drawing/2014/main" id="{00000000-0008-0000-0200-00002F000000}"/>
            </a:ext>
          </a:extLst>
        </xdr:cNvPr>
        <xdr:cNvSpPr>
          <a:spLocks noChangeAspect="1" noChangeArrowheads="1"/>
        </xdr:cNvSpPr>
      </xdr:nvSpPr>
      <xdr:spPr bwMode="auto">
        <a:xfrm>
          <a:off x="7296150" y="2479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16</xdr:row>
      <xdr:rowOff>0</xdr:rowOff>
    </xdr:from>
    <xdr:to>
      <xdr:col>3</xdr:col>
      <xdr:colOff>304800</xdr:colOff>
      <xdr:row>16</xdr:row>
      <xdr:rowOff>304800</xdr:rowOff>
    </xdr:to>
    <xdr:sp macro="" textlink="">
      <xdr:nvSpPr>
        <xdr:cNvPr id="49" name="AutoShape 6" descr="Tablero Acrilico Borrable 80 X 60 Cm | Cuotas sin interés">
          <a:extLst>
            <a:ext uri="{FF2B5EF4-FFF2-40B4-BE49-F238E27FC236}">
              <a16:creationId xmlns:a16="http://schemas.microsoft.com/office/drawing/2014/main" id="{00000000-0008-0000-0200-000031000000}"/>
            </a:ext>
          </a:extLst>
        </xdr:cNvPr>
        <xdr:cNvSpPr>
          <a:spLocks noChangeAspect="1" noChangeArrowheads="1"/>
        </xdr:cNvSpPr>
      </xdr:nvSpPr>
      <xdr:spPr bwMode="auto">
        <a:xfrm>
          <a:off x="7296150" y="1870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50" name="AutoShape 6" descr="Tablero Acrilico Borrable 80 X 60 Cm | Cuotas sin interés">
          <a:extLst>
            <a:ext uri="{FF2B5EF4-FFF2-40B4-BE49-F238E27FC236}">
              <a16:creationId xmlns:a16="http://schemas.microsoft.com/office/drawing/2014/main" id="{00000000-0008-0000-0200-000032000000}"/>
            </a:ext>
          </a:extLst>
        </xdr:cNvPr>
        <xdr:cNvSpPr>
          <a:spLocks noChangeAspect="1" noChangeArrowheads="1"/>
        </xdr:cNvSpPr>
      </xdr:nvSpPr>
      <xdr:spPr bwMode="auto">
        <a:xfrm>
          <a:off x="7296150" y="2479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48" name="AutoShape 6" descr="Tablero Acrilico Borrable 80 X 60 Cm | Cuotas sin interés">
          <a:extLst>
            <a:ext uri="{FF2B5EF4-FFF2-40B4-BE49-F238E27FC236}">
              <a16:creationId xmlns:a16="http://schemas.microsoft.com/office/drawing/2014/main" id="{00000000-0008-0000-0200-000030000000}"/>
            </a:ext>
          </a:extLst>
        </xdr:cNvPr>
        <xdr:cNvSpPr>
          <a:spLocks noChangeAspect="1" noChangeArrowheads="1"/>
        </xdr:cNvSpPr>
      </xdr:nvSpPr>
      <xdr:spPr bwMode="auto">
        <a:xfrm>
          <a:off x="7296150" y="24793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276532</xdr:colOff>
      <xdr:row>3</xdr:row>
      <xdr:rowOff>184354</xdr:rowOff>
    </xdr:from>
    <xdr:to>
      <xdr:col>2</xdr:col>
      <xdr:colOff>2350524</xdr:colOff>
      <xdr:row>3</xdr:row>
      <xdr:rowOff>2688507</xdr:rowOff>
    </xdr:to>
    <xdr:pic>
      <xdr:nvPicPr>
        <xdr:cNvPr id="51" name="Imagen 50">
          <a:extLst>
            <a:ext uri="{FF2B5EF4-FFF2-40B4-BE49-F238E27FC236}">
              <a16:creationId xmlns:a16="http://schemas.microsoft.com/office/drawing/2014/main" id="{00000000-0008-0000-0200-000033000000}"/>
            </a:ext>
          </a:extLst>
        </xdr:cNvPr>
        <xdr:cNvPicPr>
          <a:picLocks noChangeAspect="1"/>
        </xdr:cNvPicPr>
      </xdr:nvPicPr>
      <xdr:blipFill>
        <a:blip xmlns:r="http://schemas.openxmlformats.org/officeDocument/2006/relationships" r:embed="rId38"/>
        <a:stretch>
          <a:fillRect/>
        </a:stretch>
      </xdr:blipFill>
      <xdr:spPr>
        <a:xfrm>
          <a:off x="5377016" y="2550241"/>
          <a:ext cx="2073992" cy="2504153"/>
        </a:xfrm>
        <a:prstGeom prst="rect">
          <a:avLst/>
        </a:prstGeom>
      </xdr:spPr>
    </xdr:pic>
    <xdr:clientData/>
  </xdr:twoCellAnchor>
  <xdr:twoCellAnchor>
    <xdr:from>
      <xdr:col>2</xdr:col>
      <xdr:colOff>49161</xdr:colOff>
      <xdr:row>51</xdr:row>
      <xdr:rowOff>184355</xdr:rowOff>
    </xdr:from>
    <xdr:to>
      <xdr:col>2</xdr:col>
      <xdr:colOff>3502741</xdr:colOff>
      <xdr:row>51</xdr:row>
      <xdr:rowOff>2789903</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39"/>
        <a:stretch>
          <a:fillRect/>
        </a:stretch>
      </xdr:blipFill>
      <xdr:spPr>
        <a:xfrm>
          <a:off x="5297129" y="105057678"/>
          <a:ext cx="3453580" cy="2605548"/>
        </a:xfrm>
        <a:prstGeom prst="rect">
          <a:avLst/>
        </a:prstGeom>
      </xdr:spPr>
    </xdr:pic>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64" name="AutoShape 5" descr="Tablero Acrilico Borrable 80 X 60 Cm | Cuotas sin interés">
          <a:extLst>
            <a:ext uri="{FF2B5EF4-FFF2-40B4-BE49-F238E27FC236}">
              <a16:creationId xmlns:a16="http://schemas.microsoft.com/office/drawing/2014/main" id="{00000000-0008-0000-0200-000040000000}"/>
            </a:ext>
          </a:extLst>
        </xdr:cNvPr>
        <xdr:cNvSpPr>
          <a:spLocks noChangeAspect="1" noChangeArrowheads="1"/>
        </xdr:cNvSpPr>
      </xdr:nvSpPr>
      <xdr:spPr bwMode="auto">
        <a:xfrm>
          <a:off x="4747260" y="1245108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65" name="AutoShape 6" descr="Tablero Acrilico Borrable 80 X 60 Cm | Cuotas sin interés">
          <a:extLst>
            <a:ext uri="{FF2B5EF4-FFF2-40B4-BE49-F238E27FC236}">
              <a16:creationId xmlns:a16="http://schemas.microsoft.com/office/drawing/2014/main" id="{00000000-0008-0000-0200-000041000000}"/>
            </a:ext>
          </a:extLst>
        </xdr:cNvPr>
        <xdr:cNvSpPr>
          <a:spLocks noChangeAspect="1" noChangeArrowheads="1"/>
        </xdr:cNvSpPr>
      </xdr:nvSpPr>
      <xdr:spPr bwMode="auto">
        <a:xfrm>
          <a:off x="4747260" y="1245108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66" name="AutoShape 10" descr="Imagen 1 de 2 de Escritorio Profesional Para Oficina- Ajusta Las Medidas">
          <a:extLst>
            <a:ext uri="{FF2B5EF4-FFF2-40B4-BE49-F238E27FC236}">
              <a16:creationId xmlns:a16="http://schemas.microsoft.com/office/drawing/2014/main" id="{00000000-0008-0000-0200-000042000000}"/>
            </a:ext>
          </a:extLst>
        </xdr:cNvPr>
        <xdr:cNvSpPr>
          <a:spLocks noChangeAspect="1" noChangeArrowheads="1"/>
        </xdr:cNvSpPr>
      </xdr:nvSpPr>
      <xdr:spPr bwMode="auto">
        <a:xfrm>
          <a:off x="4747260" y="1545336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67" name="AutoShape 11" descr="Imagen 1 de 2 de Escritorio Profesional Para Oficina- Ajusta Las Medidas">
          <a:extLst>
            <a:ext uri="{FF2B5EF4-FFF2-40B4-BE49-F238E27FC236}">
              <a16:creationId xmlns:a16="http://schemas.microsoft.com/office/drawing/2014/main" id="{00000000-0008-0000-0200-000043000000}"/>
            </a:ext>
          </a:extLst>
        </xdr:cNvPr>
        <xdr:cNvSpPr>
          <a:spLocks noChangeAspect="1" noChangeArrowheads="1"/>
        </xdr:cNvSpPr>
      </xdr:nvSpPr>
      <xdr:spPr bwMode="auto">
        <a:xfrm>
          <a:off x="4747260" y="1545336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68" name="AutoShape 12" descr="Imagen 1 de 2 de Escritorio Profesional Para Oficina- Ajusta Las Medidas">
          <a:extLst>
            <a:ext uri="{FF2B5EF4-FFF2-40B4-BE49-F238E27FC236}">
              <a16:creationId xmlns:a16="http://schemas.microsoft.com/office/drawing/2014/main" id="{00000000-0008-0000-0200-000044000000}"/>
            </a:ext>
          </a:extLst>
        </xdr:cNvPr>
        <xdr:cNvSpPr>
          <a:spLocks noChangeAspect="1" noChangeArrowheads="1"/>
        </xdr:cNvSpPr>
      </xdr:nvSpPr>
      <xdr:spPr bwMode="auto">
        <a:xfrm>
          <a:off x="4747260" y="1545336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28</xdr:row>
      <xdr:rowOff>0</xdr:rowOff>
    </xdr:from>
    <xdr:to>
      <xdr:col>85</xdr:col>
      <xdr:colOff>304800</xdr:colOff>
      <xdr:row>28</xdr:row>
      <xdr:rowOff>306161</xdr:rowOff>
    </xdr:to>
    <xdr:sp macro="" textlink="">
      <xdr:nvSpPr>
        <xdr:cNvPr id="69" name="AutoShape 3" descr="Imagen 1 de 6 de Carretilla Zorra Plegable En Aluminio + Pulpo Pretul ">
          <a:extLst>
            <a:ext uri="{FF2B5EF4-FFF2-40B4-BE49-F238E27FC236}">
              <a16:creationId xmlns:a16="http://schemas.microsoft.com/office/drawing/2014/main" id="{00000000-0008-0000-0200-000045000000}"/>
            </a:ext>
          </a:extLst>
        </xdr:cNvPr>
        <xdr:cNvSpPr>
          <a:spLocks noChangeAspect="1" noChangeArrowheads="1"/>
        </xdr:cNvSpPr>
      </xdr:nvSpPr>
      <xdr:spPr bwMode="auto">
        <a:xfrm>
          <a:off x="4747260" y="2996946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70" name="AutoShape 5" descr="Tablero Acrilico Borrable 80 X 60 Cm | Cuotas sin interés">
          <a:extLst>
            <a:ext uri="{FF2B5EF4-FFF2-40B4-BE49-F238E27FC236}">
              <a16:creationId xmlns:a16="http://schemas.microsoft.com/office/drawing/2014/main" id="{00000000-0008-0000-0200-000046000000}"/>
            </a:ext>
          </a:extLst>
        </xdr:cNvPr>
        <xdr:cNvSpPr>
          <a:spLocks noChangeAspect="1" noChangeArrowheads="1"/>
        </xdr:cNvSpPr>
      </xdr:nvSpPr>
      <xdr:spPr bwMode="auto">
        <a:xfrm>
          <a:off x="4747260" y="1245108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71" name="AutoShape 6" descr="Tablero Acrilico Borrable 80 X 60 Cm | Cuotas sin interés">
          <a:extLst>
            <a:ext uri="{FF2B5EF4-FFF2-40B4-BE49-F238E27FC236}">
              <a16:creationId xmlns:a16="http://schemas.microsoft.com/office/drawing/2014/main" id="{00000000-0008-0000-0200-000047000000}"/>
            </a:ext>
          </a:extLst>
        </xdr:cNvPr>
        <xdr:cNvSpPr>
          <a:spLocks noChangeAspect="1" noChangeArrowheads="1"/>
        </xdr:cNvSpPr>
      </xdr:nvSpPr>
      <xdr:spPr bwMode="auto">
        <a:xfrm>
          <a:off x="4747260" y="1245108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82" name="AutoShape 10" descr="Imagen 1 de 2 de Escritorio Profesional Para Oficina- Ajusta Las Medidas">
          <a:extLst>
            <a:ext uri="{FF2B5EF4-FFF2-40B4-BE49-F238E27FC236}">
              <a16:creationId xmlns:a16="http://schemas.microsoft.com/office/drawing/2014/main" id="{00000000-0008-0000-0200-000052000000}"/>
            </a:ext>
          </a:extLst>
        </xdr:cNvPr>
        <xdr:cNvSpPr>
          <a:spLocks noChangeAspect="1" noChangeArrowheads="1"/>
        </xdr:cNvSpPr>
      </xdr:nvSpPr>
      <xdr:spPr bwMode="auto">
        <a:xfrm>
          <a:off x="4747260" y="1545336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83" name="AutoShape 11" descr="Imagen 1 de 2 de Escritorio Profesional Para Oficina- Ajusta Las Medidas">
          <a:extLst>
            <a:ext uri="{FF2B5EF4-FFF2-40B4-BE49-F238E27FC236}">
              <a16:creationId xmlns:a16="http://schemas.microsoft.com/office/drawing/2014/main" id="{00000000-0008-0000-0200-000053000000}"/>
            </a:ext>
          </a:extLst>
        </xdr:cNvPr>
        <xdr:cNvSpPr>
          <a:spLocks noChangeAspect="1" noChangeArrowheads="1"/>
        </xdr:cNvSpPr>
      </xdr:nvSpPr>
      <xdr:spPr bwMode="auto">
        <a:xfrm>
          <a:off x="4747260" y="1545336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84" name="AutoShape 12" descr="Imagen 1 de 2 de Escritorio Profesional Para Oficina- Ajusta Las Medidas">
          <a:extLst>
            <a:ext uri="{FF2B5EF4-FFF2-40B4-BE49-F238E27FC236}">
              <a16:creationId xmlns:a16="http://schemas.microsoft.com/office/drawing/2014/main" id="{00000000-0008-0000-0200-000054000000}"/>
            </a:ext>
          </a:extLst>
        </xdr:cNvPr>
        <xdr:cNvSpPr>
          <a:spLocks noChangeAspect="1" noChangeArrowheads="1"/>
        </xdr:cNvSpPr>
      </xdr:nvSpPr>
      <xdr:spPr bwMode="auto">
        <a:xfrm>
          <a:off x="4747260" y="1545336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28</xdr:row>
      <xdr:rowOff>0</xdr:rowOff>
    </xdr:from>
    <xdr:to>
      <xdr:col>85</xdr:col>
      <xdr:colOff>304800</xdr:colOff>
      <xdr:row>28</xdr:row>
      <xdr:rowOff>306161</xdr:rowOff>
    </xdr:to>
    <xdr:sp macro="" textlink="">
      <xdr:nvSpPr>
        <xdr:cNvPr id="85" name="AutoShape 3" descr="Imagen 1 de 6 de Carretilla Zorra Plegable En Aluminio + Pulpo Pretul ">
          <a:extLst>
            <a:ext uri="{FF2B5EF4-FFF2-40B4-BE49-F238E27FC236}">
              <a16:creationId xmlns:a16="http://schemas.microsoft.com/office/drawing/2014/main" id="{00000000-0008-0000-0200-000055000000}"/>
            </a:ext>
          </a:extLst>
        </xdr:cNvPr>
        <xdr:cNvSpPr>
          <a:spLocks noChangeAspect="1" noChangeArrowheads="1"/>
        </xdr:cNvSpPr>
      </xdr:nvSpPr>
      <xdr:spPr bwMode="auto">
        <a:xfrm>
          <a:off x="4747260" y="2996946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276529</xdr:colOff>
      <xdr:row>45</xdr:row>
      <xdr:rowOff>168991</xdr:rowOff>
    </xdr:from>
    <xdr:to>
      <xdr:col>2</xdr:col>
      <xdr:colOff>1981200</xdr:colOff>
      <xdr:row>45</xdr:row>
      <xdr:rowOff>1446410</xdr:rowOff>
    </xdr:to>
    <xdr:pic>
      <xdr:nvPicPr>
        <xdr:cNvPr id="54" name="Imagen 53">
          <a:extLst>
            <a:ext uri="{FF2B5EF4-FFF2-40B4-BE49-F238E27FC236}">
              <a16:creationId xmlns:a16="http://schemas.microsoft.com/office/drawing/2014/main" id="{84A1E2F6-02AA-0E44-8DDF-5DA7F9E5143C}"/>
            </a:ext>
          </a:extLst>
        </xdr:cNvPr>
        <xdr:cNvPicPr>
          <a:picLocks noChangeAspect="1"/>
        </xdr:cNvPicPr>
      </xdr:nvPicPr>
      <xdr:blipFill>
        <a:blip xmlns:r="http://schemas.openxmlformats.org/officeDocument/2006/relationships" r:embed="rId40"/>
        <a:stretch>
          <a:fillRect/>
        </a:stretch>
      </xdr:blipFill>
      <xdr:spPr>
        <a:xfrm>
          <a:off x="6105829" y="4258391"/>
          <a:ext cx="1704671" cy="1277419"/>
        </a:xfrm>
        <a:prstGeom prst="rect">
          <a:avLst/>
        </a:prstGeom>
      </xdr:spPr>
    </xdr:pic>
    <xdr:clientData/>
  </xdr:twoCellAnchor>
  <xdr:twoCellAnchor>
    <xdr:from>
      <xdr:col>2</xdr:col>
      <xdr:colOff>544912</xdr:colOff>
      <xdr:row>46</xdr:row>
      <xdr:rowOff>149164</xdr:rowOff>
    </xdr:from>
    <xdr:to>
      <xdr:col>2</xdr:col>
      <xdr:colOff>2465318</xdr:colOff>
      <xdr:row>46</xdr:row>
      <xdr:rowOff>1434820</xdr:rowOff>
    </xdr:to>
    <xdr:pic>
      <xdr:nvPicPr>
        <xdr:cNvPr id="55" name="Imagen 54">
          <a:extLst>
            <a:ext uri="{FF2B5EF4-FFF2-40B4-BE49-F238E27FC236}">
              <a16:creationId xmlns:a16="http://schemas.microsoft.com/office/drawing/2014/main" id="{F0BAC0D2-316F-4C4B-BF66-91C4DF257595}"/>
            </a:ext>
          </a:extLst>
        </xdr:cNvPr>
        <xdr:cNvPicPr>
          <a:picLocks noChangeAspect="1"/>
        </xdr:cNvPicPr>
      </xdr:nvPicPr>
      <xdr:blipFill>
        <a:blip xmlns:r="http://schemas.openxmlformats.org/officeDocument/2006/relationships" r:embed="rId41"/>
        <a:stretch>
          <a:fillRect/>
        </a:stretch>
      </xdr:blipFill>
      <xdr:spPr>
        <a:xfrm>
          <a:off x="6374212" y="5762564"/>
          <a:ext cx="1920406" cy="1285656"/>
        </a:xfrm>
        <a:prstGeom prst="rect">
          <a:avLst/>
        </a:prstGeom>
      </xdr:spPr>
    </xdr:pic>
    <xdr:clientData/>
  </xdr:twoCellAnchor>
  <xdr:twoCellAnchor>
    <xdr:from>
      <xdr:col>2</xdr:col>
      <xdr:colOff>993425</xdr:colOff>
      <xdr:row>47</xdr:row>
      <xdr:rowOff>102828</xdr:rowOff>
    </xdr:from>
    <xdr:to>
      <xdr:col>2</xdr:col>
      <xdr:colOff>2291080</xdr:colOff>
      <xdr:row>47</xdr:row>
      <xdr:rowOff>1407831</xdr:rowOff>
    </xdr:to>
    <xdr:pic>
      <xdr:nvPicPr>
        <xdr:cNvPr id="56" name="Imagen 55">
          <a:extLst>
            <a:ext uri="{FF2B5EF4-FFF2-40B4-BE49-F238E27FC236}">
              <a16:creationId xmlns:a16="http://schemas.microsoft.com/office/drawing/2014/main" id="{E420F243-FA33-9A4F-831D-3816FD1D5ADF}"/>
            </a:ext>
          </a:extLst>
        </xdr:cNvPr>
        <xdr:cNvPicPr>
          <a:picLocks noChangeAspect="1"/>
        </xdr:cNvPicPr>
      </xdr:nvPicPr>
      <xdr:blipFill>
        <a:blip xmlns:r="http://schemas.openxmlformats.org/officeDocument/2006/relationships" r:embed="rId42"/>
        <a:stretch>
          <a:fillRect/>
        </a:stretch>
      </xdr:blipFill>
      <xdr:spPr>
        <a:xfrm>
          <a:off x="6822725" y="7240228"/>
          <a:ext cx="1297655" cy="1305003"/>
        </a:xfrm>
        <a:prstGeom prst="rect">
          <a:avLst/>
        </a:prstGeom>
      </xdr:spPr>
    </xdr:pic>
    <xdr:clientData/>
  </xdr:twoCellAnchor>
  <xdr:twoCellAnchor>
    <xdr:from>
      <xdr:col>2</xdr:col>
      <xdr:colOff>550361</xdr:colOff>
      <xdr:row>49</xdr:row>
      <xdr:rowOff>87466</xdr:rowOff>
    </xdr:from>
    <xdr:to>
      <xdr:col>2</xdr:col>
      <xdr:colOff>2443480</xdr:colOff>
      <xdr:row>49</xdr:row>
      <xdr:rowOff>1398827</xdr:rowOff>
    </xdr:to>
    <xdr:pic>
      <xdr:nvPicPr>
        <xdr:cNvPr id="57" name="Imagen 56">
          <a:extLst>
            <a:ext uri="{FF2B5EF4-FFF2-40B4-BE49-F238E27FC236}">
              <a16:creationId xmlns:a16="http://schemas.microsoft.com/office/drawing/2014/main" id="{4569C5AB-2005-7F44-A025-1E908BA5EBD4}"/>
            </a:ext>
          </a:extLst>
        </xdr:cNvPr>
        <xdr:cNvPicPr>
          <a:picLocks noChangeAspect="1"/>
        </xdr:cNvPicPr>
      </xdr:nvPicPr>
      <xdr:blipFill>
        <a:blip xmlns:r="http://schemas.openxmlformats.org/officeDocument/2006/relationships" r:embed="rId43"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xdr:blipFill>
      <xdr:spPr>
        <a:xfrm>
          <a:off x="6379661" y="10272866"/>
          <a:ext cx="1893119" cy="1311361"/>
        </a:xfrm>
        <a:prstGeom prst="rect">
          <a:avLst/>
        </a:prstGeom>
      </xdr:spPr>
    </xdr:pic>
    <xdr:clientData/>
  </xdr:twoCellAnchor>
  <xdr:twoCellAnchor>
    <xdr:from>
      <xdr:col>2</xdr:col>
      <xdr:colOff>2111951</xdr:colOff>
      <xdr:row>50</xdr:row>
      <xdr:rowOff>175846</xdr:rowOff>
    </xdr:from>
    <xdr:to>
      <xdr:col>2</xdr:col>
      <xdr:colOff>3014047</xdr:colOff>
      <xdr:row>50</xdr:row>
      <xdr:rowOff>1230923</xdr:rowOff>
    </xdr:to>
    <xdr:pic>
      <xdr:nvPicPr>
        <xdr:cNvPr id="58" name="Imagen 57">
          <a:extLst>
            <a:ext uri="{FF2B5EF4-FFF2-40B4-BE49-F238E27FC236}">
              <a16:creationId xmlns:a16="http://schemas.microsoft.com/office/drawing/2014/main" id="{B118D6A0-8101-794B-A424-AED269025B98}"/>
            </a:ext>
          </a:extLst>
        </xdr:cNvPr>
        <xdr:cNvPicPr>
          <a:picLocks noChangeAspect="1"/>
        </xdr:cNvPicPr>
      </xdr:nvPicPr>
      <xdr:blipFill rotWithShape="1">
        <a:blip xmlns:r="http://schemas.openxmlformats.org/officeDocument/2006/relationships" r:embed="rId44">
          <a:extLst>
            <a:ext uri="{28A0092B-C50C-407E-A947-70E740481C1C}">
              <a14:useLocalDpi xmlns:a14="http://schemas.microsoft.com/office/drawing/2010/main" val="0"/>
            </a:ext>
          </a:extLst>
        </a:blip>
        <a:srcRect t="27850" r="65323" b="6663"/>
        <a:stretch/>
      </xdr:blipFill>
      <xdr:spPr>
        <a:xfrm>
          <a:off x="7941251" y="11885246"/>
          <a:ext cx="902096" cy="1055077"/>
        </a:xfrm>
        <a:prstGeom prst="rect">
          <a:avLst/>
        </a:prstGeom>
      </xdr:spPr>
    </xdr:pic>
    <xdr:clientData/>
  </xdr:twoCellAnchor>
  <xdr:twoCellAnchor>
    <xdr:from>
      <xdr:col>2</xdr:col>
      <xdr:colOff>636352</xdr:colOff>
      <xdr:row>48</xdr:row>
      <xdr:rowOff>153629</xdr:rowOff>
    </xdr:from>
    <xdr:to>
      <xdr:col>2</xdr:col>
      <xdr:colOff>2572078</xdr:colOff>
      <xdr:row>48</xdr:row>
      <xdr:rowOff>1436994</xdr:rowOff>
    </xdr:to>
    <xdr:pic>
      <xdr:nvPicPr>
        <xdr:cNvPr id="59" name="Imagen 58">
          <a:extLst>
            <a:ext uri="{FF2B5EF4-FFF2-40B4-BE49-F238E27FC236}">
              <a16:creationId xmlns:a16="http://schemas.microsoft.com/office/drawing/2014/main" id="{5D67C9A0-0AD9-8848-8CE9-6F881717C55A}"/>
            </a:ext>
          </a:extLst>
        </xdr:cNvPr>
        <xdr:cNvPicPr>
          <a:picLocks noChangeAspect="1"/>
        </xdr:cNvPicPr>
      </xdr:nvPicPr>
      <xdr:blipFill rotWithShape="1">
        <a:blip xmlns:r="http://schemas.openxmlformats.org/officeDocument/2006/relationships" r:embed="rId45" cstate="print">
          <a:extLst>
            <a:ext uri="{28A0092B-C50C-407E-A947-70E740481C1C}">
              <a14:useLocalDpi xmlns:a14="http://schemas.microsoft.com/office/drawing/2010/main" val="0"/>
            </a:ext>
          </a:extLst>
        </a:blip>
        <a:srcRect l="8785" r="6081"/>
        <a:stretch/>
      </xdr:blipFill>
      <xdr:spPr>
        <a:xfrm>
          <a:off x="6465652" y="8815029"/>
          <a:ext cx="1935726" cy="1283365"/>
        </a:xfrm>
        <a:prstGeom prst="rect">
          <a:avLst/>
        </a:prstGeom>
      </xdr:spPr>
    </xdr:pic>
    <xdr:clientData/>
  </xdr:twoCellAnchor>
  <xdr:twoCellAnchor>
    <xdr:from>
      <xdr:col>2</xdr:col>
      <xdr:colOff>122291</xdr:colOff>
      <xdr:row>50</xdr:row>
      <xdr:rowOff>97709</xdr:rowOff>
    </xdr:from>
    <xdr:to>
      <xdr:col>2</xdr:col>
      <xdr:colOff>2184400</xdr:colOff>
      <xdr:row>50</xdr:row>
      <xdr:rowOff>1426197</xdr:rowOff>
    </xdr:to>
    <xdr:pic>
      <xdr:nvPicPr>
        <xdr:cNvPr id="60" name="Imagen 59">
          <a:extLst>
            <a:ext uri="{FF2B5EF4-FFF2-40B4-BE49-F238E27FC236}">
              <a16:creationId xmlns:a16="http://schemas.microsoft.com/office/drawing/2014/main" id="{6B081625-82B1-7140-A7D3-5FB796AD3324}"/>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5951591" y="11807109"/>
          <a:ext cx="2062109" cy="1328488"/>
        </a:xfrm>
        <a:prstGeom prst="rect">
          <a:avLst/>
        </a:prstGeom>
      </xdr:spPr>
    </xdr:pic>
    <xdr:clientData/>
  </xdr:twoCellAnchor>
  <xdr:twoCellAnchor>
    <xdr:from>
      <xdr:col>2</xdr:col>
      <xdr:colOff>2021286</xdr:colOff>
      <xdr:row>45</xdr:row>
      <xdr:rowOff>203837</xdr:rowOff>
    </xdr:from>
    <xdr:to>
      <xdr:col>2</xdr:col>
      <xdr:colOff>2915920</xdr:colOff>
      <xdr:row>45</xdr:row>
      <xdr:rowOff>1414657</xdr:rowOff>
    </xdr:to>
    <xdr:pic>
      <xdr:nvPicPr>
        <xdr:cNvPr id="61" name="Imagen 60">
          <a:extLst>
            <a:ext uri="{FF2B5EF4-FFF2-40B4-BE49-F238E27FC236}">
              <a16:creationId xmlns:a16="http://schemas.microsoft.com/office/drawing/2014/main" id="{7410703C-7719-E44C-93D2-3ADB7600EB5F}"/>
            </a:ext>
          </a:extLst>
        </xdr:cNvPr>
        <xdr:cNvPicPr>
          <a:picLocks noChangeAspect="1"/>
        </xdr:cNvPicPr>
      </xdr:nvPicPr>
      <xdr:blipFill rotWithShape="1">
        <a:blip xmlns:r="http://schemas.openxmlformats.org/officeDocument/2006/relationships" r:embed="rId44" cstate="print">
          <a:extLst>
            <a:ext uri="{28A0092B-C50C-407E-A947-70E740481C1C}">
              <a14:useLocalDpi xmlns:a14="http://schemas.microsoft.com/office/drawing/2010/main" val="0"/>
            </a:ext>
          </a:extLst>
        </a:blip>
        <a:srcRect t="22485" r="63534" b="-349"/>
        <a:stretch/>
      </xdr:blipFill>
      <xdr:spPr>
        <a:xfrm>
          <a:off x="7850586" y="4293237"/>
          <a:ext cx="894634" cy="1210820"/>
        </a:xfrm>
        <a:prstGeom prst="rect">
          <a:avLst/>
        </a:prstGeom>
      </xdr:spPr>
    </xdr:pic>
    <xdr:clientData/>
  </xdr:twoCellAnchor>
  <xdr:twoCellAnchor>
    <xdr:from>
      <xdr:col>2</xdr:col>
      <xdr:colOff>479593</xdr:colOff>
      <xdr:row>52</xdr:row>
      <xdr:rowOff>69914</xdr:rowOff>
    </xdr:from>
    <xdr:to>
      <xdr:col>2</xdr:col>
      <xdr:colOff>2600550</xdr:colOff>
      <xdr:row>52</xdr:row>
      <xdr:rowOff>1765159</xdr:rowOff>
    </xdr:to>
    <xdr:pic>
      <xdr:nvPicPr>
        <xdr:cNvPr id="63" name="Imagen 62">
          <a:extLst>
            <a:ext uri="{FF2B5EF4-FFF2-40B4-BE49-F238E27FC236}">
              <a16:creationId xmlns:a16="http://schemas.microsoft.com/office/drawing/2014/main" id="{93393E57-7A56-8C48-8355-E10C9A1131FF}"/>
            </a:ext>
          </a:extLst>
        </xdr:cNvPr>
        <xdr:cNvPicPr>
          <a:picLocks noChangeAspect="1"/>
        </xdr:cNvPicPr>
      </xdr:nvPicPr>
      <xdr:blipFill>
        <a:blip xmlns:r="http://schemas.openxmlformats.org/officeDocument/2006/relationships" r:embed="rId47"/>
        <a:stretch>
          <a:fillRect/>
        </a:stretch>
      </xdr:blipFill>
      <xdr:spPr>
        <a:xfrm>
          <a:off x="6313219" y="108089694"/>
          <a:ext cx="2120957" cy="1695245"/>
        </a:xfrm>
        <a:prstGeom prst="rect">
          <a:avLst/>
        </a:prstGeom>
      </xdr:spPr>
    </xdr:pic>
    <xdr:clientData/>
  </xdr:twoCellAnchor>
  <xdr:twoCellAnchor>
    <xdr:from>
      <xdr:col>2</xdr:col>
      <xdr:colOff>356734</xdr:colOff>
      <xdr:row>53</xdr:row>
      <xdr:rowOff>180890</xdr:rowOff>
    </xdr:from>
    <xdr:to>
      <xdr:col>2</xdr:col>
      <xdr:colOff>2653555</xdr:colOff>
      <xdr:row>53</xdr:row>
      <xdr:rowOff>1870808</xdr:rowOff>
    </xdr:to>
    <xdr:pic>
      <xdr:nvPicPr>
        <xdr:cNvPr id="86" name="Imagen 85">
          <a:extLst>
            <a:ext uri="{FF2B5EF4-FFF2-40B4-BE49-F238E27FC236}">
              <a16:creationId xmlns:a16="http://schemas.microsoft.com/office/drawing/2014/main" id="{DEDAEE9A-407A-F84A-9F17-0B1DC3B773C0}"/>
            </a:ext>
          </a:extLst>
        </xdr:cNvPr>
        <xdr:cNvPicPr>
          <a:picLocks noChangeAspect="1"/>
        </xdr:cNvPicPr>
      </xdr:nvPicPr>
      <xdr:blipFill>
        <a:blip xmlns:r="http://schemas.openxmlformats.org/officeDocument/2006/relationships" r:embed="rId48"/>
        <a:stretch>
          <a:fillRect/>
        </a:stretch>
      </xdr:blipFill>
      <xdr:spPr>
        <a:xfrm>
          <a:off x="6186034" y="17998990"/>
          <a:ext cx="2296821" cy="1689918"/>
        </a:xfrm>
        <a:prstGeom prst="rect">
          <a:avLst/>
        </a:prstGeom>
      </xdr:spPr>
    </xdr:pic>
    <xdr:clientData/>
  </xdr:twoCellAnchor>
  <xdr:twoCellAnchor>
    <xdr:from>
      <xdr:col>2</xdr:col>
      <xdr:colOff>272200</xdr:colOff>
      <xdr:row>44</xdr:row>
      <xdr:rowOff>23871</xdr:rowOff>
    </xdr:from>
    <xdr:to>
      <xdr:col>2</xdr:col>
      <xdr:colOff>2833077</xdr:colOff>
      <xdr:row>44</xdr:row>
      <xdr:rowOff>1550537</xdr:rowOff>
    </xdr:to>
    <xdr:grpSp>
      <xdr:nvGrpSpPr>
        <xdr:cNvPr id="87" name="Grupo 86">
          <a:extLst>
            <a:ext uri="{FF2B5EF4-FFF2-40B4-BE49-F238E27FC236}">
              <a16:creationId xmlns:a16="http://schemas.microsoft.com/office/drawing/2014/main" id="{815398D7-A703-FA4D-BD26-6459C571BA71}"/>
            </a:ext>
          </a:extLst>
        </xdr:cNvPr>
        <xdr:cNvGrpSpPr/>
      </xdr:nvGrpSpPr>
      <xdr:grpSpPr>
        <a:xfrm>
          <a:off x="5519114" y="90756300"/>
          <a:ext cx="2560877" cy="1526666"/>
          <a:chOff x="6104040" y="2452111"/>
          <a:chExt cx="2560877" cy="1526666"/>
        </a:xfrm>
      </xdr:grpSpPr>
      <xdr:pic>
        <xdr:nvPicPr>
          <xdr:cNvPr id="88" name="Imagen 87">
            <a:extLst>
              <a:ext uri="{FF2B5EF4-FFF2-40B4-BE49-F238E27FC236}">
                <a16:creationId xmlns:a16="http://schemas.microsoft.com/office/drawing/2014/main" id="{832DC2D4-2BFD-59A2-EE7F-3300175FF12B}"/>
              </a:ext>
            </a:extLst>
          </xdr:cNvPr>
          <xdr:cNvPicPr>
            <a:picLocks noChangeAspect="1"/>
          </xdr:cNvPicPr>
        </xdr:nvPicPr>
        <xdr:blipFill>
          <a:blip xmlns:r="http://schemas.openxmlformats.org/officeDocument/2006/relationships" r:embed="rId49"/>
          <a:stretch>
            <a:fillRect/>
          </a:stretch>
        </xdr:blipFill>
        <xdr:spPr>
          <a:xfrm>
            <a:off x="6104040" y="2452111"/>
            <a:ext cx="2560877" cy="1526666"/>
          </a:xfrm>
          <a:prstGeom prst="rect">
            <a:avLst/>
          </a:prstGeom>
        </xdr:spPr>
      </xdr:pic>
      <xdr:sp macro="" textlink="">
        <xdr:nvSpPr>
          <xdr:cNvPr id="89" name="Rectángulo 88">
            <a:extLst>
              <a:ext uri="{FF2B5EF4-FFF2-40B4-BE49-F238E27FC236}">
                <a16:creationId xmlns:a16="http://schemas.microsoft.com/office/drawing/2014/main" id="{9F1B9428-9FB3-5D6A-CF81-3791834F6440}"/>
              </a:ext>
            </a:extLst>
          </xdr:cNvPr>
          <xdr:cNvSpPr/>
        </xdr:nvSpPr>
        <xdr:spPr>
          <a:xfrm>
            <a:off x="6197600" y="2499360"/>
            <a:ext cx="985520" cy="223520"/>
          </a:xfrm>
          <a:prstGeom prst="rect">
            <a:avLst/>
          </a:prstGeom>
          <a:solidFill>
            <a:schemeClr val="accent2">
              <a:lumMod val="60000"/>
              <a:lumOff val="4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441171</xdr:colOff>
      <xdr:row>4</xdr:row>
      <xdr:rowOff>723606</xdr:rowOff>
    </xdr:from>
    <xdr:to>
      <xdr:col>2</xdr:col>
      <xdr:colOff>2113584</xdr:colOff>
      <xdr:row>4</xdr:row>
      <xdr:rowOff>2318441</xdr:rowOff>
    </xdr:to>
    <xdr:pic>
      <xdr:nvPicPr>
        <xdr:cNvPr id="2" name="Imagen 1" descr="Resultado de imagen para silla ergonomica para oficina">
          <a:extLst>
            <a:ext uri="{FF2B5EF4-FFF2-40B4-BE49-F238E27FC236}">
              <a16:creationId xmlns:a16="http://schemas.microsoft.com/office/drawing/2014/main" id="{00000000-0008-0000-0200-000003000000}"/>
            </a:ext>
            <a:ext uri="{147F2762-F138-4A5C-976F-8EAC2B608ADB}">
              <a16:predDERef xmlns:a16="http://schemas.microsoft.com/office/drawing/2014/main" pred="{577C744F-B099-4DED-A5E8-0C94B290AA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7046" y="5962356"/>
          <a:ext cx="1672413" cy="1594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505190</xdr:colOff>
      <xdr:row>5</xdr:row>
      <xdr:rowOff>44302</xdr:rowOff>
    </xdr:from>
    <xdr:to>
      <xdr:col>2</xdr:col>
      <xdr:colOff>2188677</xdr:colOff>
      <xdr:row>5</xdr:row>
      <xdr:rowOff>1565229</xdr:rowOff>
    </xdr:to>
    <xdr:pic>
      <xdr:nvPicPr>
        <xdr:cNvPr id="3" name="6 Imagen" descr="CONTRALORIA 019.jpg">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stretch>
          <a:fillRect/>
        </a:stretch>
      </xdr:blipFill>
      <xdr:spPr>
        <a:xfrm>
          <a:off x="5601065" y="8150077"/>
          <a:ext cx="1683487" cy="1520927"/>
        </a:xfrm>
        <a:prstGeom prst="rect">
          <a:avLst/>
        </a:prstGeom>
      </xdr:spPr>
    </xdr:pic>
    <xdr:clientData/>
  </xdr:twoCellAnchor>
  <xdr:twoCellAnchor>
    <xdr:from>
      <xdr:col>2</xdr:col>
      <xdr:colOff>351560</xdr:colOff>
      <xdr:row>6</xdr:row>
      <xdr:rowOff>46804</xdr:rowOff>
    </xdr:from>
    <xdr:to>
      <xdr:col>2</xdr:col>
      <xdr:colOff>2046124</xdr:colOff>
      <xdr:row>6</xdr:row>
      <xdr:rowOff>1353722</xdr:rowOff>
    </xdr:to>
    <xdr:pic>
      <xdr:nvPicPr>
        <xdr:cNvPr id="4" name="37 Imagen">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47435" y="9809929"/>
          <a:ext cx="1694564" cy="1306918"/>
        </a:xfrm>
        <a:prstGeom prst="rect">
          <a:avLst/>
        </a:prstGeom>
        <a:noFill/>
      </xdr:spPr>
    </xdr:pic>
    <xdr:clientData/>
  </xdr:twoCellAnchor>
  <xdr:twoCellAnchor>
    <xdr:from>
      <xdr:col>2</xdr:col>
      <xdr:colOff>358348</xdr:colOff>
      <xdr:row>8</xdr:row>
      <xdr:rowOff>284753</xdr:rowOff>
    </xdr:from>
    <xdr:to>
      <xdr:col>2</xdr:col>
      <xdr:colOff>1997534</xdr:colOff>
      <xdr:row>8</xdr:row>
      <xdr:rowOff>3864309</xdr:rowOff>
    </xdr:to>
    <xdr:pic>
      <xdr:nvPicPr>
        <xdr:cNvPr id="5" name="32 Imagen" descr="archivafor rodante  2modulos.jp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cstate="print"/>
        <a:stretch>
          <a:fillRect/>
        </a:stretch>
      </xdr:blipFill>
      <xdr:spPr>
        <a:xfrm>
          <a:off x="5454223" y="13753103"/>
          <a:ext cx="1639186" cy="3579556"/>
        </a:xfrm>
        <a:prstGeom prst="rect">
          <a:avLst/>
        </a:prstGeom>
      </xdr:spPr>
    </xdr:pic>
    <xdr:clientData/>
  </xdr:twoCellAnchor>
  <xdr:twoCellAnchor>
    <xdr:from>
      <xdr:col>2</xdr:col>
      <xdr:colOff>66453</xdr:colOff>
      <xdr:row>9</xdr:row>
      <xdr:rowOff>44302</xdr:rowOff>
    </xdr:from>
    <xdr:to>
      <xdr:col>2</xdr:col>
      <xdr:colOff>1705639</xdr:colOff>
      <xdr:row>9</xdr:row>
      <xdr:rowOff>1507078</xdr:rowOff>
    </xdr:to>
    <xdr:pic>
      <xdr:nvPicPr>
        <xdr:cNvPr id="6" name="10 Imagen" descr="CONTRALORIA 003.jpg">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cstate="print"/>
        <a:stretch>
          <a:fillRect/>
        </a:stretch>
      </xdr:blipFill>
      <xdr:spPr>
        <a:xfrm>
          <a:off x="5162328" y="18189427"/>
          <a:ext cx="1639186" cy="1462776"/>
        </a:xfrm>
        <a:prstGeom prst="rect">
          <a:avLst/>
        </a:prstGeom>
      </xdr:spPr>
    </xdr:pic>
    <xdr:clientData/>
  </xdr:twoCellAnchor>
  <xdr:twoCellAnchor>
    <xdr:from>
      <xdr:col>2</xdr:col>
      <xdr:colOff>140934</xdr:colOff>
      <xdr:row>10</xdr:row>
      <xdr:rowOff>19423</xdr:rowOff>
    </xdr:from>
    <xdr:to>
      <xdr:col>2</xdr:col>
      <xdr:colOff>1813346</xdr:colOff>
      <xdr:row>10</xdr:row>
      <xdr:rowOff>1290484</xdr:rowOff>
    </xdr:to>
    <xdr:pic>
      <xdr:nvPicPr>
        <xdr:cNvPr id="7" name="36 Imagen" descr="pupitre 1.JPG">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cstate="print"/>
        <a:stretch>
          <a:fillRect/>
        </a:stretch>
      </xdr:blipFill>
      <xdr:spPr>
        <a:xfrm>
          <a:off x="5236809" y="19707598"/>
          <a:ext cx="1672412" cy="1271061"/>
        </a:xfrm>
        <a:prstGeom prst="rect">
          <a:avLst/>
        </a:prstGeom>
      </xdr:spPr>
    </xdr:pic>
    <xdr:clientData/>
  </xdr:twoCellAnchor>
  <xdr:twoCellAnchor>
    <xdr:from>
      <xdr:col>2</xdr:col>
      <xdr:colOff>232945</xdr:colOff>
      <xdr:row>11</xdr:row>
      <xdr:rowOff>143269</xdr:rowOff>
    </xdr:from>
    <xdr:to>
      <xdr:col>2</xdr:col>
      <xdr:colOff>1927509</xdr:colOff>
      <xdr:row>12</xdr:row>
      <xdr:rowOff>19294</xdr:rowOff>
    </xdr:to>
    <xdr:pic>
      <xdr:nvPicPr>
        <xdr:cNvPr id="8" name="38 Imagen">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328820" y="21593569"/>
          <a:ext cx="1694564" cy="1552425"/>
        </a:xfrm>
        <a:prstGeom prst="rect">
          <a:avLst/>
        </a:prstGeom>
        <a:noFill/>
      </xdr:spPr>
    </xdr:pic>
    <xdr:clientData/>
  </xdr:twoCellAnchor>
  <xdr:twoCellAnchor>
    <xdr:from>
      <xdr:col>2</xdr:col>
      <xdr:colOff>66454</xdr:colOff>
      <xdr:row>12</xdr:row>
      <xdr:rowOff>11076</xdr:rowOff>
    </xdr:from>
    <xdr:to>
      <xdr:col>2</xdr:col>
      <xdr:colOff>1716715</xdr:colOff>
      <xdr:row>12</xdr:row>
      <xdr:rowOff>1340146</xdr:rowOff>
    </xdr:to>
    <xdr:pic>
      <xdr:nvPicPr>
        <xdr:cNvPr id="9" name="42 Imagen">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l="11382" t="10309" r="15447" b="15464"/>
        <a:stretch>
          <a:fillRect/>
        </a:stretch>
      </xdr:blipFill>
      <xdr:spPr bwMode="auto">
        <a:xfrm>
          <a:off x="5162329" y="23137776"/>
          <a:ext cx="1650261" cy="1329070"/>
        </a:xfrm>
        <a:prstGeom prst="rect">
          <a:avLst/>
        </a:prstGeom>
        <a:noFill/>
      </xdr:spPr>
    </xdr:pic>
    <xdr:clientData/>
  </xdr:twoCellAnchor>
  <xdr:twoCellAnchor>
    <xdr:from>
      <xdr:col>2</xdr:col>
      <xdr:colOff>43793</xdr:colOff>
      <xdr:row>16</xdr:row>
      <xdr:rowOff>65690</xdr:rowOff>
    </xdr:from>
    <xdr:to>
      <xdr:col>2</xdr:col>
      <xdr:colOff>1729827</xdr:colOff>
      <xdr:row>16</xdr:row>
      <xdr:rowOff>2080173</xdr:rowOff>
    </xdr:to>
    <xdr:pic>
      <xdr:nvPicPr>
        <xdr:cNvPr id="10" name="5 Imagen" descr="CONTRALORIA 005.jpg">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9" cstate="print"/>
        <a:stretch>
          <a:fillRect/>
        </a:stretch>
      </xdr:blipFill>
      <xdr:spPr>
        <a:xfrm>
          <a:off x="5139668" y="29774165"/>
          <a:ext cx="1686034" cy="2014483"/>
        </a:xfrm>
        <a:prstGeom prst="rect">
          <a:avLst/>
        </a:prstGeom>
      </xdr:spPr>
    </xdr:pic>
    <xdr:clientData/>
  </xdr:twoCellAnchor>
  <xdr:twoCellAnchor>
    <xdr:from>
      <xdr:col>2</xdr:col>
      <xdr:colOff>65690</xdr:colOff>
      <xdr:row>17</xdr:row>
      <xdr:rowOff>54741</xdr:rowOff>
    </xdr:from>
    <xdr:to>
      <xdr:col>2</xdr:col>
      <xdr:colOff>1718879</xdr:colOff>
      <xdr:row>17</xdr:row>
      <xdr:rowOff>1559415</xdr:rowOff>
    </xdr:to>
    <xdr:pic>
      <xdr:nvPicPr>
        <xdr:cNvPr id="11" name="23 Imagen" descr="estantería.jpg">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0" cstate="print"/>
        <a:stretch>
          <a:fillRect/>
        </a:stretch>
      </xdr:blipFill>
      <xdr:spPr>
        <a:xfrm>
          <a:off x="5161565" y="31944441"/>
          <a:ext cx="1653189" cy="1504674"/>
        </a:xfrm>
        <a:prstGeom prst="rect">
          <a:avLst/>
        </a:prstGeom>
      </xdr:spPr>
    </xdr:pic>
    <xdr:clientData/>
  </xdr:twoCellAnchor>
  <xdr:twoCellAnchor>
    <xdr:from>
      <xdr:col>2</xdr:col>
      <xdr:colOff>43793</xdr:colOff>
      <xdr:row>18</xdr:row>
      <xdr:rowOff>54741</xdr:rowOff>
    </xdr:from>
    <xdr:to>
      <xdr:col>2</xdr:col>
      <xdr:colOff>1675086</xdr:colOff>
      <xdr:row>18</xdr:row>
      <xdr:rowOff>1391314</xdr:rowOff>
    </xdr:to>
    <xdr:pic>
      <xdr:nvPicPr>
        <xdr:cNvPr id="12" name="Imagen 11" descr="Resultado de imagen para asta de bandera">
          <a:extLst>
            <a:ext uri="{FF2B5EF4-FFF2-40B4-BE49-F238E27FC236}">
              <a16:creationId xmlns:a16="http://schemas.microsoft.com/office/drawing/2014/main" id="{00000000-0008-0000-0200-00000D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139668" y="33582741"/>
          <a:ext cx="1631293" cy="1336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571959</xdr:colOff>
      <xdr:row>22</xdr:row>
      <xdr:rowOff>68100</xdr:rowOff>
    </xdr:from>
    <xdr:to>
      <xdr:col>2</xdr:col>
      <xdr:colOff>1633941</xdr:colOff>
      <xdr:row>22</xdr:row>
      <xdr:rowOff>1337032</xdr:rowOff>
    </xdr:to>
    <xdr:pic>
      <xdr:nvPicPr>
        <xdr:cNvPr id="13" name="Imagen 12">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2"/>
        <a:stretch>
          <a:fillRect/>
        </a:stretch>
      </xdr:blipFill>
      <xdr:spPr>
        <a:xfrm>
          <a:off x="5667834" y="44216475"/>
          <a:ext cx="1061982" cy="1268932"/>
        </a:xfrm>
        <a:prstGeom prst="rect">
          <a:avLst/>
        </a:prstGeom>
      </xdr:spPr>
    </xdr:pic>
    <xdr:clientData/>
  </xdr:twoCellAnchor>
  <xdr:twoCellAnchor>
    <xdr:from>
      <xdr:col>2</xdr:col>
      <xdr:colOff>587577</xdr:colOff>
      <xdr:row>23</xdr:row>
      <xdr:rowOff>56527</xdr:rowOff>
    </xdr:from>
    <xdr:to>
      <xdr:col>2</xdr:col>
      <xdr:colOff>1747141</xdr:colOff>
      <xdr:row>24</xdr:row>
      <xdr:rowOff>2142</xdr:rowOff>
    </xdr:to>
    <xdr:pic>
      <xdr:nvPicPr>
        <xdr:cNvPr id="14" name="Imagen 13" descr="Resultado de imagen para ventilador 5 aspas">
          <a:extLst>
            <a:ext uri="{FF2B5EF4-FFF2-40B4-BE49-F238E27FC236}">
              <a16:creationId xmlns:a16="http://schemas.microsoft.com/office/drawing/2014/main" id="{00000000-0008-0000-0200-00000F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5683452" y="45624127"/>
          <a:ext cx="1159564" cy="12029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496956</xdr:colOff>
      <xdr:row>24</xdr:row>
      <xdr:rowOff>224703</xdr:rowOff>
    </xdr:from>
    <xdr:to>
      <xdr:col>2</xdr:col>
      <xdr:colOff>1927525</xdr:colOff>
      <xdr:row>24</xdr:row>
      <xdr:rowOff>2501087</xdr:rowOff>
    </xdr:to>
    <xdr:pic>
      <xdr:nvPicPr>
        <xdr:cNvPr id="15" name="Imagen 14" descr="Resultado de imagen para mesas con sombrilla">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592831" y="47049603"/>
          <a:ext cx="1430569" cy="227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25</xdr:row>
      <xdr:rowOff>138044</xdr:rowOff>
    </xdr:from>
    <xdr:to>
      <xdr:col>2</xdr:col>
      <xdr:colOff>1960217</xdr:colOff>
      <xdr:row>26</xdr:row>
      <xdr:rowOff>7302</xdr:rowOff>
    </xdr:to>
    <xdr:pic>
      <xdr:nvPicPr>
        <xdr:cNvPr id="16" name="Imagen 15">
          <a:extLst>
            <a:ext uri="{FF2B5EF4-FFF2-40B4-BE49-F238E27FC236}">
              <a16:creationId xmlns:a16="http://schemas.microsoft.com/office/drawing/2014/main" id="{00000000-0008-0000-0200-000011000000}"/>
            </a:ext>
          </a:extLst>
        </xdr:cNvPr>
        <xdr:cNvPicPr>
          <a:picLocks noChangeAspect="1"/>
        </xdr:cNvPicPr>
      </xdr:nvPicPr>
      <xdr:blipFill rotWithShape="1">
        <a:blip xmlns:r="http://schemas.openxmlformats.org/officeDocument/2006/relationships" r:embed="rId15"/>
        <a:srcRect l="59639" t="34491" r="29113" b="45243"/>
        <a:stretch/>
      </xdr:blipFill>
      <xdr:spPr>
        <a:xfrm>
          <a:off x="5482397" y="49534694"/>
          <a:ext cx="1573695" cy="1755208"/>
        </a:xfrm>
        <a:prstGeom prst="rect">
          <a:avLst/>
        </a:prstGeom>
      </xdr:spPr>
    </xdr:pic>
    <xdr:clientData/>
  </xdr:twoCellAnchor>
  <xdr:twoCellAnchor>
    <xdr:from>
      <xdr:col>2</xdr:col>
      <xdr:colOff>0</xdr:colOff>
      <xdr:row>13</xdr:row>
      <xdr:rowOff>0</xdr:rowOff>
    </xdr:from>
    <xdr:to>
      <xdr:col>2</xdr:col>
      <xdr:colOff>304800</xdr:colOff>
      <xdr:row>13</xdr:row>
      <xdr:rowOff>304800</xdr:rowOff>
    </xdr:to>
    <xdr:sp macro="" textlink="">
      <xdr:nvSpPr>
        <xdr:cNvPr id="17" name="AutoShape 5" descr="Tablero Acrilico Borrable 80 X 60 Cm | Cuotas sin interés">
          <a:extLst>
            <a:ext uri="{FF2B5EF4-FFF2-40B4-BE49-F238E27FC236}">
              <a16:creationId xmlns:a16="http://schemas.microsoft.com/office/drawing/2014/main" id="{00000000-0008-0000-0200-000012000000}"/>
            </a:ext>
          </a:extLst>
        </xdr:cNvPr>
        <xdr:cNvSpPr>
          <a:spLocks noChangeAspect="1" noChangeArrowheads="1"/>
        </xdr:cNvSpPr>
      </xdr:nvSpPr>
      <xdr:spPr bwMode="auto">
        <a:xfrm>
          <a:off x="5095875"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18" name="AutoShape 6" descr="Tablero Acrilico Borrable 80 X 60 Cm | Cuotas sin interés">
          <a:extLst>
            <a:ext uri="{FF2B5EF4-FFF2-40B4-BE49-F238E27FC236}">
              <a16:creationId xmlns:a16="http://schemas.microsoft.com/office/drawing/2014/main" id="{00000000-0008-0000-0200-000013000000}"/>
            </a:ext>
          </a:extLst>
        </xdr:cNvPr>
        <xdr:cNvSpPr>
          <a:spLocks noChangeAspect="1" noChangeArrowheads="1"/>
        </xdr:cNvSpPr>
      </xdr:nvSpPr>
      <xdr:spPr bwMode="auto">
        <a:xfrm>
          <a:off x="8572500"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372717</xdr:colOff>
      <xdr:row>13</xdr:row>
      <xdr:rowOff>56775</xdr:rowOff>
    </xdr:from>
    <xdr:to>
      <xdr:col>2</xdr:col>
      <xdr:colOff>1710712</xdr:colOff>
      <xdr:row>13</xdr:row>
      <xdr:rowOff>1395798</xdr:rowOff>
    </xdr:to>
    <xdr:pic>
      <xdr:nvPicPr>
        <xdr:cNvPr id="19" name="Imagen 18" descr="Tablero Acrílico Blanco Borrable  Portaborrador  Borrador  Marcador  KIT Instalación">
          <a:extLst>
            <a:ext uri="{FF2B5EF4-FFF2-40B4-BE49-F238E27FC236}">
              <a16:creationId xmlns:a16="http://schemas.microsoft.com/office/drawing/2014/main" id="{00000000-0008-0000-0200-000014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468592" y="24840825"/>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343198</xdr:colOff>
      <xdr:row>15</xdr:row>
      <xdr:rowOff>13803</xdr:rowOff>
    </xdr:from>
    <xdr:to>
      <xdr:col>2</xdr:col>
      <xdr:colOff>1695580</xdr:colOff>
      <xdr:row>15</xdr:row>
      <xdr:rowOff>1366630</xdr:rowOff>
    </xdr:to>
    <xdr:pic>
      <xdr:nvPicPr>
        <xdr:cNvPr id="20" name="Imagen 19" descr="TABLERO MOVIL – Oficaribe">
          <a:extLst>
            <a:ext uri="{FF2B5EF4-FFF2-40B4-BE49-F238E27FC236}">
              <a16:creationId xmlns:a16="http://schemas.microsoft.com/office/drawing/2014/main" id="{00000000-0008-0000-0200-000015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rot="10800000" flipV="1">
          <a:off x="5439073" y="28322103"/>
          <a:ext cx="1352382" cy="13528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400326</xdr:colOff>
      <xdr:row>14</xdr:row>
      <xdr:rowOff>27608</xdr:rowOff>
    </xdr:from>
    <xdr:to>
      <xdr:col>2</xdr:col>
      <xdr:colOff>1738321</xdr:colOff>
      <xdr:row>14</xdr:row>
      <xdr:rowOff>1366631</xdr:rowOff>
    </xdr:to>
    <xdr:pic>
      <xdr:nvPicPr>
        <xdr:cNvPr id="21" name="Imagen 20" descr="Tablero Acrílico Blanco Borrable  Portaborrador  Borrador  Marcador  KIT Instalación">
          <a:extLst>
            <a:ext uri="{FF2B5EF4-FFF2-40B4-BE49-F238E27FC236}">
              <a16:creationId xmlns:a16="http://schemas.microsoft.com/office/drawing/2014/main" id="{00000000-0008-0000-0200-000016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496201" y="26516633"/>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16</xdr:row>
      <xdr:rowOff>0</xdr:rowOff>
    </xdr:from>
    <xdr:to>
      <xdr:col>2</xdr:col>
      <xdr:colOff>304800</xdr:colOff>
      <xdr:row>16</xdr:row>
      <xdr:rowOff>304800</xdr:rowOff>
    </xdr:to>
    <xdr:sp macro="" textlink="">
      <xdr:nvSpPr>
        <xdr:cNvPr id="22" name="AutoShape 10" descr="Imagen 1 de 2 de Escritorio Profesional Para Oficina- Ajusta Las Medidas">
          <a:extLst>
            <a:ext uri="{FF2B5EF4-FFF2-40B4-BE49-F238E27FC236}">
              <a16:creationId xmlns:a16="http://schemas.microsoft.com/office/drawing/2014/main" id="{00000000-0008-0000-0200-000017000000}"/>
            </a:ext>
          </a:extLst>
        </xdr:cNvPr>
        <xdr:cNvSpPr>
          <a:spLocks noChangeAspect="1" noChangeArrowheads="1"/>
        </xdr:cNvSpPr>
      </xdr:nvSpPr>
      <xdr:spPr bwMode="auto">
        <a:xfrm>
          <a:off x="5095875" y="2970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3" name="AutoShape 11" descr="Imagen 1 de 2 de Escritorio Profesional Para Oficina- Ajusta Las Medidas">
          <a:extLst>
            <a:ext uri="{FF2B5EF4-FFF2-40B4-BE49-F238E27FC236}">
              <a16:creationId xmlns:a16="http://schemas.microsoft.com/office/drawing/2014/main" id="{00000000-0008-0000-0200-000018000000}"/>
            </a:ext>
          </a:extLst>
        </xdr:cNvPr>
        <xdr:cNvSpPr>
          <a:spLocks noChangeAspect="1" noChangeArrowheads="1"/>
        </xdr:cNvSpPr>
      </xdr:nvSpPr>
      <xdr:spPr bwMode="auto">
        <a:xfrm>
          <a:off x="5095875" y="2970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4" name="AutoShape 12" descr="Imagen 1 de 2 de Escritorio Profesional Para Oficina- Ajusta Las Medidas">
          <a:extLst>
            <a:ext uri="{FF2B5EF4-FFF2-40B4-BE49-F238E27FC236}">
              <a16:creationId xmlns:a16="http://schemas.microsoft.com/office/drawing/2014/main" id="{00000000-0008-0000-0200-000019000000}"/>
            </a:ext>
          </a:extLst>
        </xdr:cNvPr>
        <xdr:cNvSpPr>
          <a:spLocks noChangeAspect="1" noChangeArrowheads="1"/>
        </xdr:cNvSpPr>
      </xdr:nvSpPr>
      <xdr:spPr bwMode="auto">
        <a:xfrm>
          <a:off x="5095875" y="2970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89472</xdr:colOff>
      <xdr:row>27</xdr:row>
      <xdr:rowOff>110436</xdr:rowOff>
    </xdr:from>
    <xdr:to>
      <xdr:col>2</xdr:col>
      <xdr:colOff>1808370</xdr:colOff>
      <xdr:row>27</xdr:row>
      <xdr:rowOff>1145762</xdr:rowOff>
    </xdr:to>
    <xdr:pic>
      <xdr:nvPicPr>
        <xdr:cNvPr id="25" name="Imagen 24">
          <a:extLst>
            <a:ext uri="{FF2B5EF4-FFF2-40B4-BE49-F238E27FC236}">
              <a16:creationId xmlns:a16="http://schemas.microsoft.com/office/drawing/2014/main" id="{00000000-0008-0000-0200-00001A000000}"/>
            </a:ext>
          </a:extLst>
        </xdr:cNvPr>
        <xdr:cNvPicPr>
          <a:picLocks noChangeAspect="1" noChangeArrowheads="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t="19849" b="20605"/>
        <a:stretch/>
      </xdr:blipFill>
      <xdr:spPr bwMode="auto">
        <a:xfrm>
          <a:off x="5185347" y="52859886"/>
          <a:ext cx="1718898" cy="1035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28</xdr:row>
      <xdr:rowOff>0</xdr:rowOff>
    </xdr:from>
    <xdr:to>
      <xdr:col>2</xdr:col>
      <xdr:colOff>304800</xdr:colOff>
      <xdr:row>28</xdr:row>
      <xdr:rowOff>304800</xdr:rowOff>
    </xdr:to>
    <xdr:sp macro="" textlink="">
      <xdr:nvSpPr>
        <xdr:cNvPr id="26" name="AutoShape 3" descr="Imagen 1 de 6 de Carretilla Zorra Plegable En Aluminio + Pulpo Pretul ">
          <a:extLst>
            <a:ext uri="{FF2B5EF4-FFF2-40B4-BE49-F238E27FC236}">
              <a16:creationId xmlns:a16="http://schemas.microsoft.com/office/drawing/2014/main" id="{00000000-0008-0000-0200-00001B000000}"/>
            </a:ext>
          </a:extLst>
        </xdr:cNvPr>
        <xdr:cNvSpPr>
          <a:spLocks noChangeAspect="1" noChangeArrowheads="1"/>
        </xdr:cNvSpPr>
      </xdr:nvSpPr>
      <xdr:spPr bwMode="auto">
        <a:xfrm>
          <a:off x="5095875" y="5398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262283</xdr:colOff>
      <xdr:row>29</xdr:row>
      <xdr:rowOff>124239</xdr:rowOff>
    </xdr:from>
    <xdr:to>
      <xdr:col>2</xdr:col>
      <xdr:colOff>1983483</xdr:colOff>
      <xdr:row>29</xdr:row>
      <xdr:rowOff>2056848</xdr:rowOff>
    </xdr:to>
    <xdr:pic>
      <xdr:nvPicPr>
        <xdr:cNvPr id="27" name="Imagen 26" descr="carteleras con vidrio – Carteleras Corporativas">
          <a:extLst>
            <a:ext uri="{FF2B5EF4-FFF2-40B4-BE49-F238E27FC236}">
              <a16:creationId xmlns:a16="http://schemas.microsoft.com/office/drawing/2014/main" id="{00000000-0008-0000-0200-00001C000000}"/>
            </a:ext>
          </a:extLst>
        </xdr:cNvPr>
        <xdr:cNvPicPr>
          <a:picLocks noChangeAspect="1" noChangeArrowheads="1"/>
        </xdr:cNvPicPr>
      </xdr:nvPicPr>
      <xdr:blipFill rotWithShape="1">
        <a:blip xmlns:r="http://schemas.openxmlformats.org/officeDocument/2006/relationships" r:embed="rId19">
          <a:extLst>
            <a:ext uri="{28A0092B-C50C-407E-A947-70E740481C1C}">
              <a14:useLocalDpi xmlns:a14="http://schemas.microsoft.com/office/drawing/2010/main" val="0"/>
            </a:ext>
          </a:extLst>
        </a:blip>
        <a:srcRect l="22448" t="645" r="27587" b="-645"/>
        <a:stretch/>
      </xdr:blipFill>
      <xdr:spPr bwMode="auto">
        <a:xfrm>
          <a:off x="5358158" y="56664639"/>
          <a:ext cx="1721200" cy="193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614515</xdr:colOff>
      <xdr:row>19</xdr:row>
      <xdr:rowOff>35179</xdr:rowOff>
    </xdr:from>
    <xdr:to>
      <xdr:col>2</xdr:col>
      <xdr:colOff>1648950</xdr:colOff>
      <xdr:row>19</xdr:row>
      <xdr:rowOff>2651691</xdr:rowOff>
    </xdr:to>
    <xdr:pic>
      <xdr:nvPicPr>
        <xdr:cNvPr id="28" name="Imagen 27" descr="Nuestro equipo de docentes de la Esap | Ir a Escuela Superior de  Administración Pública">
          <a:extLst>
            <a:ext uri="{FF2B5EF4-FFF2-40B4-BE49-F238E27FC236}">
              <a16:creationId xmlns:a16="http://schemas.microsoft.com/office/drawing/2014/main" id="{00000000-0008-0000-0200-00001D000000}"/>
            </a:ext>
          </a:extLst>
        </xdr:cNvPr>
        <xdr:cNvPicPr>
          <a:picLocks noChangeAspect="1"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r="51006" b="10577"/>
        <a:stretch/>
      </xdr:blipFill>
      <xdr:spPr bwMode="auto">
        <a:xfrm>
          <a:off x="5710390" y="35220529"/>
          <a:ext cx="1034435" cy="26165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20</xdr:row>
      <xdr:rowOff>358913</xdr:rowOff>
    </xdr:from>
    <xdr:to>
      <xdr:col>2</xdr:col>
      <xdr:colOff>1982021</xdr:colOff>
      <xdr:row>20</xdr:row>
      <xdr:rowOff>2415761</xdr:rowOff>
    </xdr:to>
    <xdr:pic>
      <xdr:nvPicPr>
        <xdr:cNvPr id="29" name="Imagen 28" descr="Bandera De Colombia Para Escritorio Con Asta Y Base D Madera | Cuotas sin  interés">
          <a:extLst>
            <a:ext uri="{FF2B5EF4-FFF2-40B4-BE49-F238E27FC236}">
              <a16:creationId xmlns:a16="http://schemas.microsoft.com/office/drawing/2014/main" id="{00000000-0008-0000-0200-00001E000000}"/>
            </a:ext>
          </a:extLst>
        </xdr:cNvPr>
        <xdr:cNvPicPr>
          <a:picLocks noChangeAspect="1"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t="8070" b="5588"/>
        <a:stretch/>
      </xdr:blipFill>
      <xdr:spPr bwMode="auto">
        <a:xfrm>
          <a:off x="5482397" y="38820863"/>
          <a:ext cx="1595499" cy="20568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234675</xdr:colOff>
      <xdr:row>21</xdr:row>
      <xdr:rowOff>704022</xdr:rowOff>
    </xdr:from>
    <xdr:to>
      <xdr:col>2</xdr:col>
      <xdr:colOff>2015436</xdr:colOff>
      <xdr:row>21</xdr:row>
      <xdr:rowOff>1928276</xdr:rowOff>
    </xdr:to>
    <xdr:pic>
      <xdr:nvPicPr>
        <xdr:cNvPr id="30" name="Imagen 29" descr="Venta y Fabrica de banderas - Banderines - Avisos - Colombia-Bogotá">
          <a:extLst>
            <a:ext uri="{FF2B5EF4-FFF2-40B4-BE49-F238E27FC236}">
              <a16:creationId xmlns:a16="http://schemas.microsoft.com/office/drawing/2014/main" id="{00000000-0008-0000-0200-00001F000000}"/>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5330550" y="42309222"/>
          <a:ext cx="1780761" cy="12242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138045</xdr:colOff>
      <xdr:row>28</xdr:row>
      <xdr:rowOff>193261</xdr:rowOff>
    </xdr:from>
    <xdr:to>
      <xdr:col>2</xdr:col>
      <xdr:colOff>2112066</xdr:colOff>
      <xdr:row>28</xdr:row>
      <xdr:rowOff>2222500</xdr:rowOff>
    </xdr:to>
    <xdr:pic>
      <xdr:nvPicPr>
        <xdr:cNvPr id="31" name="Imagen 30">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23"/>
        <a:stretch>
          <a:fillRect/>
        </a:stretch>
      </xdr:blipFill>
      <xdr:spPr>
        <a:xfrm>
          <a:off x="5233920" y="54180961"/>
          <a:ext cx="1974021" cy="2029239"/>
        </a:xfrm>
        <a:prstGeom prst="rect">
          <a:avLst/>
        </a:prstGeom>
      </xdr:spPr>
    </xdr:pic>
    <xdr:clientData/>
  </xdr:twoCellAnchor>
  <xdr:twoCellAnchor>
    <xdr:from>
      <xdr:col>2</xdr:col>
      <xdr:colOff>213246</xdr:colOff>
      <xdr:row>30</xdr:row>
      <xdr:rowOff>383844</xdr:rowOff>
    </xdr:from>
    <xdr:to>
      <xdr:col>2</xdr:col>
      <xdr:colOff>2032948</xdr:colOff>
      <xdr:row>30</xdr:row>
      <xdr:rowOff>1649105</xdr:rowOff>
    </xdr:to>
    <xdr:pic>
      <xdr:nvPicPr>
        <xdr:cNvPr id="32" name="Imagen 31">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24"/>
        <a:stretch>
          <a:fillRect/>
        </a:stretch>
      </xdr:blipFill>
      <xdr:spPr>
        <a:xfrm>
          <a:off x="5309121" y="59457894"/>
          <a:ext cx="1819702" cy="1265261"/>
        </a:xfrm>
        <a:prstGeom prst="rect">
          <a:avLst/>
        </a:prstGeom>
      </xdr:spPr>
    </xdr:pic>
    <xdr:clientData/>
  </xdr:twoCellAnchor>
  <xdr:twoCellAnchor>
    <xdr:from>
      <xdr:col>2</xdr:col>
      <xdr:colOff>56865</xdr:colOff>
      <xdr:row>31</xdr:row>
      <xdr:rowOff>892969</xdr:rowOff>
    </xdr:from>
    <xdr:to>
      <xdr:col>2</xdr:col>
      <xdr:colOff>2075089</xdr:colOff>
      <xdr:row>31</xdr:row>
      <xdr:rowOff>2303791</xdr:rowOff>
    </xdr:to>
    <xdr:pic>
      <xdr:nvPicPr>
        <xdr:cNvPr id="33" name="Imagen 32">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25"/>
        <a:stretch>
          <a:fillRect/>
        </a:stretch>
      </xdr:blipFill>
      <xdr:spPr>
        <a:xfrm>
          <a:off x="5152740" y="62119669"/>
          <a:ext cx="2018224" cy="1410822"/>
        </a:xfrm>
        <a:prstGeom prst="rect">
          <a:avLst/>
        </a:prstGeom>
      </xdr:spPr>
    </xdr:pic>
    <xdr:clientData/>
  </xdr:twoCellAnchor>
  <xdr:twoCellAnchor>
    <xdr:from>
      <xdr:col>2</xdr:col>
      <xdr:colOff>276534</xdr:colOff>
      <xdr:row>32</xdr:row>
      <xdr:rowOff>61452</xdr:rowOff>
    </xdr:from>
    <xdr:to>
      <xdr:col>2</xdr:col>
      <xdr:colOff>2027904</xdr:colOff>
      <xdr:row>32</xdr:row>
      <xdr:rowOff>1481229</xdr:rowOff>
    </xdr:to>
    <xdr:pic>
      <xdr:nvPicPr>
        <xdr:cNvPr id="34" name="Imagen 33">
          <a:extLst>
            <a:ext uri="{FF2B5EF4-FFF2-40B4-BE49-F238E27FC236}">
              <a16:creationId xmlns:a16="http://schemas.microsoft.com/office/drawing/2014/main" id="{00000000-0008-0000-0200-000023000000}"/>
            </a:ext>
          </a:extLst>
        </xdr:cNvPr>
        <xdr:cNvPicPr>
          <a:picLocks noChangeAspect="1"/>
        </xdr:cNvPicPr>
      </xdr:nvPicPr>
      <xdr:blipFill>
        <a:blip xmlns:r="http://schemas.openxmlformats.org/officeDocument/2006/relationships" r:embed="rId26"/>
        <a:stretch>
          <a:fillRect/>
        </a:stretch>
      </xdr:blipFill>
      <xdr:spPr>
        <a:xfrm>
          <a:off x="5372409" y="64107552"/>
          <a:ext cx="1751370" cy="1419777"/>
        </a:xfrm>
        <a:prstGeom prst="rect">
          <a:avLst/>
        </a:prstGeom>
      </xdr:spPr>
    </xdr:pic>
    <xdr:clientData/>
  </xdr:twoCellAnchor>
  <xdr:twoCellAnchor>
    <xdr:from>
      <xdr:col>2</xdr:col>
      <xdr:colOff>553064</xdr:colOff>
      <xdr:row>33</xdr:row>
      <xdr:rowOff>151455</xdr:rowOff>
    </xdr:from>
    <xdr:to>
      <xdr:col>2</xdr:col>
      <xdr:colOff>1669000</xdr:colOff>
      <xdr:row>33</xdr:row>
      <xdr:rowOff>2038145</xdr:rowOff>
    </xdr:to>
    <xdr:pic>
      <xdr:nvPicPr>
        <xdr:cNvPr id="35" name="Imagen 34">
          <a:extLst>
            <a:ext uri="{FF2B5EF4-FFF2-40B4-BE49-F238E27FC236}">
              <a16:creationId xmlns:a16="http://schemas.microsoft.com/office/drawing/2014/main" id="{00000000-0008-0000-0200-000024000000}"/>
            </a:ext>
          </a:extLst>
        </xdr:cNvPr>
        <xdr:cNvPicPr>
          <a:picLocks noChangeAspect="1"/>
        </xdr:cNvPicPr>
      </xdr:nvPicPr>
      <xdr:blipFill>
        <a:blip xmlns:r="http://schemas.openxmlformats.org/officeDocument/2006/relationships" r:embed="rId27"/>
        <a:stretch>
          <a:fillRect/>
        </a:stretch>
      </xdr:blipFill>
      <xdr:spPr>
        <a:xfrm>
          <a:off x="5648939" y="65712030"/>
          <a:ext cx="1115936" cy="1886690"/>
        </a:xfrm>
        <a:prstGeom prst="rect">
          <a:avLst/>
        </a:prstGeom>
      </xdr:spPr>
    </xdr:pic>
    <xdr:clientData/>
  </xdr:twoCellAnchor>
  <xdr:twoCellAnchor>
    <xdr:from>
      <xdr:col>2</xdr:col>
      <xdr:colOff>525946</xdr:colOff>
      <xdr:row>34</xdr:row>
      <xdr:rowOff>112661</xdr:rowOff>
    </xdr:from>
    <xdr:to>
      <xdr:col>2</xdr:col>
      <xdr:colOff>1751371</xdr:colOff>
      <xdr:row>34</xdr:row>
      <xdr:rowOff>1472118</xdr:rowOff>
    </xdr:to>
    <xdr:pic>
      <xdr:nvPicPr>
        <xdr:cNvPr id="36" name="Imagen 35">
          <a:extLst>
            <a:ext uri="{FF2B5EF4-FFF2-40B4-BE49-F238E27FC236}">
              <a16:creationId xmlns:a16="http://schemas.microsoft.com/office/drawing/2014/main" id="{00000000-0008-0000-0200-000025000000}"/>
            </a:ext>
          </a:extLst>
        </xdr:cNvPr>
        <xdr:cNvPicPr>
          <a:picLocks noChangeAspect="1"/>
        </xdr:cNvPicPr>
      </xdr:nvPicPr>
      <xdr:blipFill>
        <a:blip xmlns:r="http://schemas.openxmlformats.org/officeDocument/2006/relationships" r:embed="rId28"/>
        <a:stretch>
          <a:fillRect/>
        </a:stretch>
      </xdr:blipFill>
      <xdr:spPr>
        <a:xfrm>
          <a:off x="5621821" y="67768736"/>
          <a:ext cx="1225425" cy="1359457"/>
        </a:xfrm>
        <a:prstGeom prst="rect">
          <a:avLst/>
        </a:prstGeom>
      </xdr:spPr>
    </xdr:pic>
    <xdr:clientData/>
  </xdr:twoCellAnchor>
  <xdr:twoCellAnchor>
    <xdr:from>
      <xdr:col>2</xdr:col>
      <xdr:colOff>211019</xdr:colOff>
      <xdr:row>36</xdr:row>
      <xdr:rowOff>829597</xdr:rowOff>
    </xdr:from>
    <xdr:to>
      <xdr:col>2</xdr:col>
      <xdr:colOff>2139515</xdr:colOff>
      <xdr:row>36</xdr:row>
      <xdr:rowOff>2857500</xdr:rowOff>
    </xdr:to>
    <xdr:pic>
      <xdr:nvPicPr>
        <xdr:cNvPr id="37" name="Imagen 36">
          <a:extLst>
            <a:ext uri="{FF2B5EF4-FFF2-40B4-BE49-F238E27FC236}">
              <a16:creationId xmlns:a16="http://schemas.microsoft.com/office/drawing/2014/main" id="{00000000-0008-0000-0200-000026000000}"/>
            </a:ext>
          </a:extLst>
        </xdr:cNvPr>
        <xdr:cNvPicPr>
          <a:picLocks noChangeAspect="1"/>
        </xdr:cNvPicPr>
      </xdr:nvPicPr>
      <xdr:blipFill>
        <a:blip xmlns:r="http://schemas.openxmlformats.org/officeDocument/2006/relationships" r:embed="rId29"/>
        <a:stretch>
          <a:fillRect/>
        </a:stretch>
      </xdr:blipFill>
      <xdr:spPr>
        <a:xfrm>
          <a:off x="5306894" y="71790847"/>
          <a:ext cx="1928496" cy="2027903"/>
        </a:xfrm>
        <a:prstGeom prst="rect">
          <a:avLst/>
        </a:prstGeom>
      </xdr:spPr>
    </xdr:pic>
    <xdr:clientData/>
  </xdr:twoCellAnchor>
  <xdr:twoCellAnchor>
    <xdr:from>
      <xdr:col>2</xdr:col>
      <xdr:colOff>322621</xdr:colOff>
      <xdr:row>37</xdr:row>
      <xdr:rowOff>230444</xdr:rowOff>
    </xdr:from>
    <xdr:to>
      <xdr:col>2</xdr:col>
      <xdr:colOff>1913097</xdr:colOff>
      <xdr:row>37</xdr:row>
      <xdr:rowOff>2059015</xdr:rowOff>
    </xdr:to>
    <xdr:pic>
      <xdr:nvPicPr>
        <xdr:cNvPr id="38" name="Imagen 37">
          <a:extLst>
            <a:ext uri="{FF2B5EF4-FFF2-40B4-BE49-F238E27FC236}">
              <a16:creationId xmlns:a16="http://schemas.microsoft.com/office/drawing/2014/main" id="{00000000-0008-0000-0200-000027000000}"/>
            </a:ext>
          </a:extLst>
        </xdr:cNvPr>
        <xdr:cNvPicPr>
          <a:picLocks noChangeAspect="1"/>
        </xdr:cNvPicPr>
      </xdr:nvPicPr>
      <xdr:blipFill>
        <a:blip xmlns:r="http://schemas.openxmlformats.org/officeDocument/2006/relationships" r:embed="rId30"/>
        <a:stretch>
          <a:fillRect/>
        </a:stretch>
      </xdr:blipFill>
      <xdr:spPr>
        <a:xfrm>
          <a:off x="5418496" y="75296969"/>
          <a:ext cx="1590476" cy="1828571"/>
        </a:xfrm>
        <a:prstGeom prst="rect">
          <a:avLst/>
        </a:prstGeom>
      </xdr:spPr>
    </xdr:pic>
    <xdr:clientData/>
  </xdr:twoCellAnchor>
  <xdr:twoCellAnchor>
    <xdr:from>
      <xdr:col>2</xdr:col>
      <xdr:colOff>460887</xdr:colOff>
      <xdr:row>38</xdr:row>
      <xdr:rowOff>276532</xdr:rowOff>
    </xdr:from>
    <xdr:to>
      <xdr:col>2</xdr:col>
      <xdr:colOff>1894222</xdr:colOff>
      <xdr:row>38</xdr:row>
      <xdr:rowOff>2319798</xdr:rowOff>
    </xdr:to>
    <xdr:pic>
      <xdr:nvPicPr>
        <xdr:cNvPr id="39" name="Imagen 38">
          <a:extLst>
            <a:ext uri="{FF2B5EF4-FFF2-40B4-BE49-F238E27FC236}">
              <a16:creationId xmlns:a16="http://schemas.microsoft.com/office/drawing/2014/main" id="{00000000-0008-0000-0200-000028000000}"/>
            </a:ext>
          </a:extLst>
        </xdr:cNvPr>
        <xdr:cNvPicPr>
          <a:picLocks noChangeAspect="1"/>
        </xdr:cNvPicPr>
      </xdr:nvPicPr>
      <xdr:blipFill>
        <a:blip xmlns:r="http://schemas.openxmlformats.org/officeDocument/2006/relationships" r:embed="rId31"/>
        <a:stretch>
          <a:fillRect/>
        </a:stretch>
      </xdr:blipFill>
      <xdr:spPr>
        <a:xfrm>
          <a:off x="5556762" y="79619782"/>
          <a:ext cx="1433335" cy="2043266"/>
        </a:xfrm>
        <a:prstGeom prst="rect">
          <a:avLst/>
        </a:prstGeom>
      </xdr:spPr>
    </xdr:pic>
    <xdr:clientData/>
  </xdr:twoCellAnchor>
  <xdr:twoCellAnchor>
    <xdr:from>
      <xdr:col>2</xdr:col>
      <xdr:colOff>444145</xdr:colOff>
      <xdr:row>39</xdr:row>
      <xdr:rowOff>291896</xdr:rowOff>
    </xdr:from>
    <xdr:to>
      <xdr:col>2</xdr:col>
      <xdr:colOff>1799153</xdr:colOff>
      <xdr:row>39</xdr:row>
      <xdr:rowOff>2442702</xdr:rowOff>
    </xdr:to>
    <xdr:pic>
      <xdr:nvPicPr>
        <xdr:cNvPr id="40" name="Imagen 39">
          <a:extLst>
            <a:ext uri="{FF2B5EF4-FFF2-40B4-BE49-F238E27FC236}">
              <a16:creationId xmlns:a16="http://schemas.microsoft.com/office/drawing/2014/main" id="{00000000-0008-0000-0200-000029000000}"/>
            </a:ext>
          </a:extLst>
        </xdr:cNvPr>
        <xdr:cNvPicPr>
          <a:picLocks noChangeAspect="1"/>
        </xdr:cNvPicPr>
      </xdr:nvPicPr>
      <xdr:blipFill>
        <a:blip xmlns:r="http://schemas.openxmlformats.org/officeDocument/2006/relationships" r:embed="rId32"/>
        <a:stretch>
          <a:fillRect/>
        </a:stretch>
      </xdr:blipFill>
      <xdr:spPr>
        <a:xfrm>
          <a:off x="5540020" y="82340246"/>
          <a:ext cx="1355008" cy="2150806"/>
        </a:xfrm>
        <a:prstGeom prst="rect">
          <a:avLst/>
        </a:prstGeom>
      </xdr:spPr>
    </xdr:pic>
    <xdr:clientData/>
  </xdr:twoCellAnchor>
  <xdr:twoCellAnchor>
    <xdr:from>
      <xdr:col>2</xdr:col>
      <xdr:colOff>476250</xdr:colOff>
      <xdr:row>40</xdr:row>
      <xdr:rowOff>153629</xdr:rowOff>
    </xdr:from>
    <xdr:to>
      <xdr:col>2</xdr:col>
      <xdr:colOff>1857202</xdr:colOff>
      <xdr:row>40</xdr:row>
      <xdr:rowOff>2096486</xdr:rowOff>
    </xdr:to>
    <xdr:pic>
      <xdr:nvPicPr>
        <xdr:cNvPr id="41" name="Imagen 40">
          <a:extLst>
            <a:ext uri="{FF2B5EF4-FFF2-40B4-BE49-F238E27FC236}">
              <a16:creationId xmlns:a16="http://schemas.microsoft.com/office/drawing/2014/main" id="{00000000-0008-0000-0200-00002A000000}"/>
            </a:ext>
          </a:extLst>
        </xdr:cNvPr>
        <xdr:cNvPicPr>
          <a:picLocks noChangeAspect="1"/>
        </xdr:cNvPicPr>
      </xdr:nvPicPr>
      <xdr:blipFill>
        <a:blip xmlns:r="http://schemas.openxmlformats.org/officeDocument/2006/relationships" r:embed="rId33"/>
        <a:stretch>
          <a:fillRect/>
        </a:stretch>
      </xdr:blipFill>
      <xdr:spPr>
        <a:xfrm>
          <a:off x="5572125" y="85135679"/>
          <a:ext cx="1380952" cy="1942857"/>
        </a:xfrm>
        <a:prstGeom prst="rect">
          <a:avLst/>
        </a:prstGeom>
      </xdr:spPr>
    </xdr:pic>
    <xdr:clientData/>
  </xdr:twoCellAnchor>
  <xdr:twoCellAnchor>
    <xdr:from>
      <xdr:col>2</xdr:col>
      <xdr:colOff>491613</xdr:colOff>
      <xdr:row>41</xdr:row>
      <xdr:rowOff>307258</xdr:rowOff>
    </xdr:from>
    <xdr:to>
      <xdr:col>2</xdr:col>
      <xdr:colOff>1863042</xdr:colOff>
      <xdr:row>41</xdr:row>
      <xdr:rowOff>2231068</xdr:rowOff>
    </xdr:to>
    <xdr:pic>
      <xdr:nvPicPr>
        <xdr:cNvPr id="42" name="Imagen 41">
          <a:extLst>
            <a:ext uri="{FF2B5EF4-FFF2-40B4-BE49-F238E27FC236}">
              <a16:creationId xmlns:a16="http://schemas.microsoft.com/office/drawing/2014/main" id="{00000000-0008-0000-0200-00002B000000}"/>
            </a:ext>
          </a:extLst>
        </xdr:cNvPr>
        <xdr:cNvPicPr>
          <a:picLocks noChangeAspect="1"/>
        </xdr:cNvPicPr>
      </xdr:nvPicPr>
      <xdr:blipFill>
        <a:blip xmlns:r="http://schemas.openxmlformats.org/officeDocument/2006/relationships" r:embed="rId34"/>
        <a:stretch>
          <a:fillRect/>
        </a:stretch>
      </xdr:blipFill>
      <xdr:spPr>
        <a:xfrm>
          <a:off x="5587488" y="88223008"/>
          <a:ext cx="1371429" cy="1923810"/>
        </a:xfrm>
        <a:prstGeom prst="rect">
          <a:avLst/>
        </a:prstGeom>
      </xdr:spPr>
    </xdr:pic>
    <xdr:clientData/>
  </xdr:twoCellAnchor>
  <xdr:twoCellAnchor>
    <xdr:from>
      <xdr:col>2</xdr:col>
      <xdr:colOff>537702</xdr:colOff>
      <xdr:row>35</xdr:row>
      <xdr:rowOff>122903</xdr:rowOff>
    </xdr:from>
    <xdr:to>
      <xdr:col>2</xdr:col>
      <xdr:colOff>1689920</xdr:colOff>
      <xdr:row>35</xdr:row>
      <xdr:rowOff>1672039</xdr:rowOff>
    </xdr:to>
    <xdr:pic>
      <xdr:nvPicPr>
        <xdr:cNvPr id="43" name="Imagen 42">
          <a:extLst>
            <a:ext uri="{FF2B5EF4-FFF2-40B4-BE49-F238E27FC236}">
              <a16:creationId xmlns:a16="http://schemas.microsoft.com/office/drawing/2014/main" id="{00000000-0008-0000-0200-00002C000000}"/>
            </a:ext>
          </a:extLst>
        </xdr:cNvPr>
        <xdr:cNvPicPr>
          <a:picLocks noChangeAspect="1"/>
        </xdr:cNvPicPr>
      </xdr:nvPicPr>
      <xdr:blipFill>
        <a:blip xmlns:r="http://schemas.openxmlformats.org/officeDocument/2006/relationships" r:embed="rId35"/>
        <a:stretch>
          <a:fillRect/>
        </a:stretch>
      </xdr:blipFill>
      <xdr:spPr>
        <a:xfrm>
          <a:off x="5633577" y="69322028"/>
          <a:ext cx="1152218" cy="1549136"/>
        </a:xfrm>
        <a:prstGeom prst="rect">
          <a:avLst/>
        </a:prstGeom>
      </xdr:spPr>
    </xdr:pic>
    <xdr:clientData/>
  </xdr:twoCellAnchor>
  <xdr:twoCellAnchor>
    <xdr:from>
      <xdr:col>2</xdr:col>
      <xdr:colOff>307258</xdr:colOff>
      <xdr:row>26</xdr:row>
      <xdr:rowOff>30725</xdr:rowOff>
    </xdr:from>
    <xdr:to>
      <xdr:col>2</xdr:col>
      <xdr:colOff>1940240</xdr:colOff>
      <xdr:row>27</xdr:row>
      <xdr:rowOff>254354</xdr:rowOff>
    </xdr:to>
    <xdr:pic>
      <xdr:nvPicPr>
        <xdr:cNvPr id="44" name="Imagen 43" descr="Ficha Tecnica Escaleras Dielectricas | PDF | Spar (Aeronáutica) | Aluminio">
          <a:extLst>
            <a:ext uri="{FF2B5EF4-FFF2-40B4-BE49-F238E27FC236}">
              <a16:creationId xmlns:a16="http://schemas.microsoft.com/office/drawing/2014/main" id="{00000000-0008-0000-0200-00002D000000}"/>
            </a:ext>
          </a:extLst>
        </xdr:cNvPr>
        <xdr:cNvPicPr>
          <a:picLocks noChangeAspect="1" noChangeArrowheads="1"/>
        </xdr:cNvPicPr>
      </xdr:nvPicPr>
      <xdr:blipFill rotWithShape="1">
        <a:blip xmlns:r="http://schemas.openxmlformats.org/officeDocument/2006/relationships" r:embed="rId36" cstate="print">
          <a:extLst>
            <a:ext uri="{28A0092B-C50C-407E-A947-70E740481C1C}">
              <a14:useLocalDpi xmlns:a14="http://schemas.microsoft.com/office/drawing/2010/main" val="0"/>
            </a:ext>
          </a:extLst>
        </a:blip>
        <a:srcRect t="22222" b="15459"/>
        <a:stretch/>
      </xdr:blipFill>
      <xdr:spPr bwMode="auto">
        <a:xfrm>
          <a:off x="5403133" y="51313325"/>
          <a:ext cx="1632982" cy="16904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599153</xdr:colOff>
      <xdr:row>7</xdr:row>
      <xdr:rowOff>230444</xdr:rowOff>
    </xdr:from>
    <xdr:to>
      <xdr:col>2</xdr:col>
      <xdr:colOff>2208878</xdr:colOff>
      <xdr:row>7</xdr:row>
      <xdr:rowOff>1856044</xdr:rowOff>
    </xdr:to>
    <xdr:pic>
      <xdr:nvPicPr>
        <xdr:cNvPr id="45" name="Imagen 44">
          <a:extLst>
            <a:ext uri="{FF2B5EF4-FFF2-40B4-BE49-F238E27FC236}">
              <a16:creationId xmlns:a16="http://schemas.microsoft.com/office/drawing/2014/main" id="{00000000-0008-0000-0200-00002E000000}"/>
            </a:ext>
            <a:ext uri="{147F2762-F138-4A5C-976F-8EAC2B608ADB}">
              <a16:predDERef xmlns:a16="http://schemas.microsoft.com/office/drawing/2014/main" pred="{E470A95F-F159-46CA-922D-3F4B2B6BA0B3}"/>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5695028" y="11622344"/>
          <a:ext cx="1609725" cy="162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13</xdr:row>
      <xdr:rowOff>0</xdr:rowOff>
    </xdr:from>
    <xdr:to>
      <xdr:col>3</xdr:col>
      <xdr:colOff>304800</xdr:colOff>
      <xdr:row>13</xdr:row>
      <xdr:rowOff>304800</xdr:rowOff>
    </xdr:to>
    <xdr:sp macro="" textlink="">
      <xdr:nvSpPr>
        <xdr:cNvPr id="46" name="AutoShape 6" descr="Tablero Acrilico Borrable 80 X 60 Cm | Cuotas sin interés">
          <a:extLst>
            <a:ext uri="{FF2B5EF4-FFF2-40B4-BE49-F238E27FC236}">
              <a16:creationId xmlns:a16="http://schemas.microsoft.com/office/drawing/2014/main" id="{00000000-0008-0000-0200-00002F000000}"/>
            </a:ext>
          </a:extLst>
        </xdr:cNvPr>
        <xdr:cNvSpPr>
          <a:spLocks noChangeAspect="1" noChangeArrowheads="1"/>
        </xdr:cNvSpPr>
      </xdr:nvSpPr>
      <xdr:spPr bwMode="auto">
        <a:xfrm>
          <a:off x="8572500"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16</xdr:row>
      <xdr:rowOff>0</xdr:rowOff>
    </xdr:from>
    <xdr:to>
      <xdr:col>3</xdr:col>
      <xdr:colOff>304800</xdr:colOff>
      <xdr:row>16</xdr:row>
      <xdr:rowOff>304800</xdr:rowOff>
    </xdr:to>
    <xdr:sp macro="" textlink="">
      <xdr:nvSpPr>
        <xdr:cNvPr id="47" name="AutoShape 6" descr="Tablero Acrilico Borrable 80 X 60 Cm | Cuotas sin interés">
          <a:extLst>
            <a:ext uri="{FF2B5EF4-FFF2-40B4-BE49-F238E27FC236}">
              <a16:creationId xmlns:a16="http://schemas.microsoft.com/office/drawing/2014/main" id="{00000000-0008-0000-0200-000031000000}"/>
            </a:ext>
          </a:extLst>
        </xdr:cNvPr>
        <xdr:cNvSpPr>
          <a:spLocks noChangeAspect="1" noChangeArrowheads="1"/>
        </xdr:cNvSpPr>
      </xdr:nvSpPr>
      <xdr:spPr bwMode="auto">
        <a:xfrm>
          <a:off x="8572500" y="2970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48" name="AutoShape 6" descr="Tablero Acrilico Borrable 80 X 60 Cm | Cuotas sin interés">
          <a:extLst>
            <a:ext uri="{FF2B5EF4-FFF2-40B4-BE49-F238E27FC236}">
              <a16:creationId xmlns:a16="http://schemas.microsoft.com/office/drawing/2014/main" id="{00000000-0008-0000-0200-000032000000}"/>
            </a:ext>
          </a:extLst>
        </xdr:cNvPr>
        <xdr:cNvSpPr>
          <a:spLocks noChangeAspect="1" noChangeArrowheads="1"/>
        </xdr:cNvSpPr>
      </xdr:nvSpPr>
      <xdr:spPr bwMode="auto">
        <a:xfrm>
          <a:off x="8572500"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49" name="AutoShape 6" descr="Tablero Acrilico Borrable 80 X 60 Cm | Cuotas sin interés">
          <a:extLst>
            <a:ext uri="{FF2B5EF4-FFF2-40B4-BE49-F238E27FC236}">
              <a16:creationId xmlns:a16="http://schemas.microsoft.com/office/drawing/2014/main" id="{00000000-0008-0000-0200-000030000000}"/>
            </a:ext>
          </a:extLst>
        </xdr:cNvPr>
        <xdr:cNvSpPr>
          <a:spLocks noChangeAspect="1" noChangeArrowheads="1"/>
        </xdr:cNvSpPr>
      </xdr:nvSpPr>
      <xdr:spPr bwMode="auto">
        <a:xfrm>
          <a:off x="8572500"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276532</xdr:colOff>
      <xdr:row>3</xdr:row>
      <xdr:rowOff>184354</xdr:rowOff>
    </xdr:from>
    <xdr:to>
      <xdr:col>2</xdr:col>
      <xdr:colOff>2350524</xdr:colOff>
      <xdr:row>3</xdr:row>
      <xdr:rowOff>2688507</xdr:rowOff>
    </xdr:to>
    <xdr:pic>
      <xdr:nvPicPr>
        <xdr:cNvPr id="50" name="Imagen 49">
          <a:extLst>
            <a:ext uri="{FF2B5EF4-FFF2-40B4-BE49-F238E27FC236}">
              <a16:creationId xmlns:a16="http://schemas.microsoft.com/office/drawing/2014/main" id="{00000000-0008-0000-0200-000033000000}"/>
            </a:ext>
          </a:extLst>
        </xdr:cNvPr>
        <xdr:cNvPicPr>
          <a:picLocks noChangeAspect="1"/>
        </xdr:cNvPicPr>
      </xdr:nvPicPr>
      <xdr:blipFill>
        <a:blip xmlns:r="http://schemas.openxmlformats.org/officeDocument/2006/relationships" r:embed="rId38"/>
        <a:stretch>
          <a:fillRect/>
        </a:stretch>
      </xdr:blipFill>
      <xdr:spPr>
        <a:xfrm>
          <a:off x="5372407" y="2565604"/>
          <a:ext cx="2073992" cy="2504153"/>
        </a:xfrm>
        <a:prstGeom prst="rect">
          <a:avLst/>
        </a:prstGeom>
      </xdr:spPr>
    </xdr:pic>
    <xdr:clientData/>
  </xdr:twoCellAnchor>
  <xdr:twoCellAnchor>
    <xdr:from>
      <xdr:col>2</xdr:col>
      <xdr:colOff>49161</xdr:colOff>
      <xdr:row>51</xdr:row>
      <xdr:rowOff>184355</xdr:rowOff>
    </xdr:from>
    <xdr:to>
      <xdr:col>2</xdr:col>
      <xdr:colOff>3502741</xdr:colOff>
      <xdr:row>51</xdr:row>
      <xdr:rowOff>2789903</xdr:rowOff>
    </xdr:to>
    <xdr:pic>
      <xdr:nvPicPr>
        <xdr:cNvPr id="51" name="Imagen 50">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39"/>
        <a:stretch>
          <a:fillRect/>
        </a:stretch>
      </xdr:blipFill>
      <xdr:spPr>
        <a:xfrm>
          <a:off x="5145036" y="105111755"/>
          <a:ext cx="3425005" cy="2605548"/>
        </a:xfrm>
        <a:prstGeom prst="rect">
          <a:avLst/>
        </a:prstGeom>
      </xdr:spPr>
    </xdr:pic>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52" name="AutoShape 5" descr="Tablero Acrilico Borrable 80 X 60 Cm | Cuotas sin interés">
          <a:extLst>
            <a:ext uri="{FF2B5EF4-FFF2-40B4-BE49-F238E27FC236}">
              <a16:creationId xmlns:a16="http://schemas.microsoft.com/office/drawing/2014/main" id="{00000000-0008-0000-0200-000040000000}"/>
            </a:ext>
          </a:extLst>
        </xdr:cNvPr>
        <xdr:cNvSpPr>
          <a:spLocks noChangeAspect="1" noChangeArrowheads="1"/>
        </xdr:cNvSpPr>
      </xdr:nvSpPr>
      <xdr:spPr bwMode="auto">
        <a:xfrm>
          <a:off x="45939075" y="247840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53" name="AutoShape 6" descr="Tablero Acrilico Borrable 80 X 60 Cm | Cuotas sin interés">
          <a:extLst>
            <a:ext uri="{FF2B5EF4-FFF2-40B4-BE49-F238E27FC236}">
              <a16:creationId xmlns:a16="http://schemas.microsoft.com/office/drawing/2014/main" id="{00000000-0008-0000-0200-000041000000}"/>
            </a:ext>
          </a:extLst>
        </xdr:cNvPr>
        <xdr:cNvSpPr>
          <a:spLocks noChangeAspect="1" noChangeArrowheads="1"/>
        </xdr:cNvSpPr>
      </xdr:nvSpPr>
      <xdr:spPr bwMode="auto">
        <a:xfrm>
          <a:off x="45939075" y="247840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54" name="AutoShape 10" descr="Imagen 1 de 2 de Escritorio Profesional Para Oficina- Ajusta Las Medidas">
          <a:extLst>
            <a:ext uri="{FF2B5EF4-FFF2-40B4-BE49-F238E27FC236}">
              <a16:creationId xmlns:a16="http://schemas.microsoft.com/office/drawing/2014/main" id="{00000000-0008-0000-0200-000042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55" name="AutoShape 11" descr="Imagen 1 de 2 de Escritorio Profesional Para Oficina- Ajusta Las Medidas">
          <a:extLst>
            <a:ext uri="{FF2B5EF4-FFF2-40B4-BE49-F238E27FC236}">
              <a16:creationId xmlns:a16="http://schemas.microsoft.com/office/drawing/2014/main" id="{00000000-0008-0000-0200-000043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56" name="AutoShape 12" descr="Imagen 1 de 2 de Escritorio Profesional Para Oficina- Ajusta Las Medidas">
          <a:extLst>
            <a:ext uri="{FF2B5EF4-FFF2-40B4-BE49-F238E27FC236}">
              <a16:creationId xmlns:a16="http://schemas.microsoft.com/office/drawing/2014/main" id="{00000000-0008-0000-0200-000044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28</xdr:row>
      <xdr:rowOff>0</xdr:rowOff>
    </xdr:from>
    <xdr:to>
      <xdr:col>85</xdr:col>
      <xdr:colOff>304800</xdr:colOff>
      <xdr:row>28</xdr:row>
      <xdr:rowOff>306161</xdr:rowOff>
    </xdr:to>
    <xdr:sp macro="" textlink="">
      <xdr:nvSpPr>
        <xdr:cNvPr id="57" name="AutoShape 3" descr="Imagen 1 de 6 de Carretilla Zorra Plegable En Aluminio + Pulpo Pretul ">
          <a:extLst>
            <a:ext uri="{FF2B5EF4-FFF2-40B4-BE49-F238E27FC236}">
              <a16:creationId xmlns:a16="http://schemas.microsoft.com/office/drawing/2014/main" id="{00000000-0008-0000-0200-000045000000}"/>
            </a:ext>
          </a:extLst>
        </xdr:cNvPr>
        <xdr:cNvSpPr>
          <a:spLocks noChangeAspect="1" noChangeArrowheads="1"/>
        </xdr:cNvSpPr>
      </xdr:nvSpPr>
      <xdr:spPr bwMode="auto">
        <a:xfrm>
          <a:off x="45939075" y="539877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58" name="AutoShape 5" descr="Tablero Acrilico Borrable 80 X 60 Cm | Cuotas sin interés">
          <a:extLst>
            <a:ext uri="{FF2B5EF4-FFF2-40B4-BE49-F238E27FC236}">
              <a16:creationId xmlns:a16="http://schemas.microsoft.com/office/drawing/2014/main" id="{00000000-0008-0000-0200-000046000000}"/>
            </a:ext>
          </a:extLst>
        </xdr:cNvPr>
        <xdr:cNvSpPr>
          <a:spLocks noChangeAspect="1" noChangeArrowheads="1"/>
        </xdr:cNvSpPr>
      </xdr:nvSpPr>
      <xdr:spPr bwMode="auto">
        <a:xfrm>
          <a:off x="45939075" y="247840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59" name="AutoShape 6" descr="Tablero Acrilico Borrable 80 X 60 Cm | Cuotas sin interés">
          <a:extLst>
            <a:ext uri="{FF2B5EF4-FFF2-40B4-BE49-F238E27FC236}">
              <a16:creationId xmlns:a16="http://schemas.microsoft.com/office/drawing/2014/main" id="{00000000-0008-0000-0200-000047000000}"/>
            </a:ext>
          </a:extLst>
        </xdr:cNvPr>
        <xdr:cNvSpPr>
          <a:spLocks noChangeAspect="1" noChangeArrowheads="1"/>
        </xdr:cNvSpPr>
      </xdr:nvSpPr>
      <xdr:spPr bwMode="auto">
        <a:xfrm>
          <a:off x="45939075" y="247840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60" name="AutoShape 10" descr="Imagen 1 de 2 de Escritorio Profesional Para Oficina- Ajusta Las Medidas">
          <a:extLst>
            <a:ext uri="{FF2B5EF4-FFF2-40B4-BE49-F238E27FC236}">
              <a16:creationId xmlns:a16="http://schemas.microsoft.com/office/drawing/2014/main" id="{00000000-0008-0000-0200-000052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61" name="AutoShape 11" descr="Imagen 1 de 2 de Escritorio Profesional Para Oficina- Ajusta Las Medidas">
          <a:extLst>
            <a:ext uri="{FF2B5EF4-FFF2-40B4-BE49-F238E27FC236}">
              <a16:creationId xmlns:a16="http://schemas.microsoft.com/office/drawing/2014/main" id="{00000000-0008-0000-0200-000053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62" name="AutoShape 12" descr="Imagen 1 de 2 de Escritorio Profesional Para Oficina- Ajusta Las Medidas">
          <a:extLst>
            <a:ext uri="{FF2B5EF4-FFF2-40B4-BE49-F238E27FC236}">
              <a16:creationId xmlns:a16="http://schemas.microsoft.com/office/drawing/2014/main" id="{00000000-0008-0000-0200-000054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28</xdr:row>
      <xdr:rowOff>0</xdr:rowOff>
    </xdr:from>
    <xdr:to>
      <xdr:col>85</xdr:col>
      <xdr:colOff>304800</xdr:colOff>
      <xdr:row>28</xdr:row>
      <xdr:rowOff>306161</xdr:rowOff>
    </xdr:to>
    <xdr:sp macro="" textlink="">
      <xdr:nvSpPr>
        <xdr:cNvPr id="63" name="AutoShape 3" descr="Imagen 1 de 6 de Carretilla Zorra Plegable En Aluminio + Pulpo Pretul ">
          <a:extLst>
            <a:ext uri="{FF2B5EF4-FFF2-40B4-BE49-F238E27FC236}">
              <a16:creationId xmlns:a16="http://schemas.microsoft.com/office/drawing/2014/main" id="{00000000-0008-0000-0200-000055000000}"/>
            </a:ext>
          </a:extLst>
        </xdr:cNvPr>
        <xdr:cNvSpPr>
          <a:spLocks noChangeAspect="1" noChangeArrowheads="1"/>
        </xdr:cNvSpPr>
      </xdr:nvSpPr>
      <xdr:spPr bwMode="auto">
        <a:xfrm>
          <a:off x="45939075" y="539877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276529</xdr:colOff>
      <xdr:row>45</xdr:row>
      <xdr:rowOff>168991</xdr:rowOff>
    </xdr:from>
    <xdr:to>
      <xdr:col>2</xdr:col>
      <xdr:colOff>1981200</xdr:colOff>
      <xdr:row>45</xdr:row>
      <xdr:rowOff>1446410</xdr:rowOff>
    </xdr:to>
    <xdr:pic>
      <xdr:nvPicPr>
        <xdr:cNvPr id="64" name="Imagen 63">
          <a:extLst>
            <a:ext uri="{FF2B5EF4-FFF2-40B4-BE49-F238E27FC236}">
              <a16:creationId xmlns:a16="http://schemas.microsoft.com/office/drawing/2014/main" id="{84A1E2F6-02AA-0E44-8DDF-5DA7F9E5143C}"/>
            </a:ext>
          </a:extLst>
        </xdr:cNvPr>
        <xdr:cNvPicPr>
          <a:picLocks noChangeAspect="1"/>
        </xdr:cNvPicPr>
      </xdr:nvPicPr>
      <xdr:blipFill>
        <a:blip xmlns:r="http://schemas.openxmlformats.org/officeDocument/2006/relationships" r:embed="rId40"/>
        <a:stretch>
          <a:fillRect/>
        </a:stretch>
      </xdr:blipFill>
      <xdr:spPr>
        <a:xfrm>
          <a:off x="5372404" y="93999766"/>
          <a:ext cx="1704671" cy="1277419"/>
        </a:xfrm>
        <a:prstGeom prst="rect">
          <a:avLst/>
        </a:prstGeom>
      </xdr:spPr>
    </xdr:pic>
    <xdr:clientData/>
  </xdr:twoCellAnchor>
  <xdr:twoCellAnchor>
    <xdr:from>
      <xdr:col>2</xdr:col>
      <xdr:colOff>544912</xdr:colOff>
      <xdr:row>46</xdr:row>
      <xdr:rowOff>149164</xdr:rowOff>
    </xdr:from>
    <xdr:to>
      <xdr:col>2</xdr:col>
      <xdr:colOff>2465318</xdr:colOff>
      <xdr:row>46</xdr:row>
      <xdr:rowOff>1434820</xdr:rowOff>
    </xdr:to>
    <xdr:pic>
      <xdr:nvPicPr>
        <xdr:cNvPr id="65" name="Imagen 64">
          <a:extLst>
            <a:ext uri="{FF2B5EF4-FFF2-40B4-BE49-F238E27FC236}">
              <a16:creationId xmlns:a16="http://schemas.microsoft.com/office/drawing/2014/main" id="{F0BAC0D2-316F-4C4B-BF66-91C4DF257595}"/>
            </a:ext>
          </a:extLst>
        </xdr:cNvPr>
        <xdr:cNvPicPr>
          <a:picLocks noChangeAspect="1"/>
        </xdr:cNvPicPr>
      </xdr:nvPicPr>
      <xdr:blipFill>
        <a:blip xmlns:r="http://schemas.openxmlformats.org/officeDocument/2006/relationships" r:embed="rId41"/>
        <a:stretch>
          <a:fillRect/>
        </a:stretch>
      </xdr:blipFill>
      <xdr:spPr>
        <a:xfrm>
          <a:off x="5640787" y="95923039"/>
          <a:ext cx="1920406" cy="1285656"/>
        </a:xfrm>
        <a:prstGeom prst="rect">
          <a:avLst/>
        </a:prstGeom>
      </xdr:spPr>
    </xdr:pic>
    <xdr:clientData/>
  </xdr:twoCellAnchor>
  <xdr:twoCellAnchor>
    <xdr:from>
      <xdr:col>2</xdr:col>
      <xdr:colOff>993425</xdr:colOff>
      <xdr:row>47</xdr:row>
      <xdr:rowOff>102828</xdr:rowOff>
    </xdr:from>
    <xdr:to>
      <xdr:col>2</xdr:col>
      <xdr:colOff>2291080</xdr:colOff>
      <xdr:row>47</xdr:row>
      <xdr:rowOff>1407831</xdr:rowOff>
    </xdr:to>
    <xdr:pic>
      <xdr:nvPicPr>
        <xdr:cNvPr id="66" name="Imagen 65">
          <a:extLst>
            <a:ext uri="{FF2B5EF4-FFF2-40B4-BE49-F238E27FC236}">
              <a16:creationId xmlns:a16="http://schemas.microsoft.com/office/drawing/2014/main" id="{E420F243-FA33-9A4F-831D-3816FD1D5ADF}"/>
            </a:ext>
          </a:extLst>
        </xdr:cNvPr>
        <xdr:cNvPicPr>
          <a:picLocks noChangeAspect="1"/>
        </xdr:cNvPicPr>
      </xdr:nvPicPr>
      <xdr:blipFill>
        <a:blip xmlns:r="http://schemas.openxmlformats.org/officeDocument/2006/relationships" r:embed="rId42"/>
        <a:stretch>
          <a:fillRect/>
        </a:stretch>
      </xdr:blipFill>
      <xdr:spPr>
        <a:xfrm>
          <a:off x="6089300" y="97819803"/>
          <a:ext cx="1297655" cy="1305003"/>
        </a:xfrm>
        <a:prstGeom prst="rect">
          <a:avLst/>
        </a:prstGeom>
      </xdr:spPr>
    </xdr:pic>
    <xdr:clientData/>
  </xdr:twoCellAnchor>
  <xdr:twoCellAnchor>
    <xdr:from>
      <xdr:col>2</xdr:col>
      <xdr:colOff>550361</xdr:colOff>
      <xdr:row>49</xdr:row>
      <xdr:rowOff>87466</xdr:rowOff>
    </xdr:from>
    <xdr:to>
      <xdr:col>2</xdr:col>
      <xdr:colOff>2443480</xdr:colOff>
      <xdr:row>49</xdr:row>
      <xdr:rowOff>1398827</xdr:rowOff>
    </xdr:to>
    <xdr:pic>
      <xdr:nvPicPr>
        <xdr:cNvPr id="67" name="Imagen 66">
          <a:extLst>
            <a:ext uri="{FF2B5EF4-FFF2-40B4-BE49-F238E27FC236}">
              <a16:creationId xmlns:a16="http://schemas.microsoft.com/office/drawing/2014/main" id="{4569C5AB-2005-7F44-A025-1E908BA5EBD4}"/>
            </a:ext>
          </a:extLst>
        </xdr:cNvPr>
        <xdr:cNvPicPr>
          <a:picLocks noChangeAspect="1"/>
        </xdr:cNvPicPr>
      </xdr:nvPicPr>
      <xdr:blipFill>
        <a:blip xmlns:r="http://schemas.openxmlformats.org/officeDocument/2006/relationships" r:embed="rId43"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xdr:blipFill>
      <xdr:spPr>
        <a:xfrm>
          <a:off x="5646236" y="101223916"/>
          <a:ext cx="1893119" cy="1311361"/>
        </a:xfrm>
        <a:prstGeom prst="rect">
          <a:avLst/>
        </a:prstGeom>
      </xdr:spPr>
    </xdr:pic>
    <xdr:clientData/>
  </xdr:twoCellAnchor>
  <xdr:twoCellAnchor>
    <xdr:from>
      <xdr:col>2</xdr:col>
      <xdr:colOff>2111951</xdr:colOff>
      <xdr:row>50</xdr:row>
      <xdr:rowOff>175846</xdr:rowOff>
    </xdr:from>
    <xdr:to>
      <xdr:col>2</xdr:col>
      <xdr:colOff>3014047</xdr:colOff>
      <xdr:row>50</xdr:row>
      <xdr:rowOff>1230923</xdr:rowOff>
    </xdr:to>
    <xdr:pic>
      <xdr:nvPicPr>
        <xdr:cNvPr id="68" name="Imagen 67">
          <a:extLst>
            <a:ext uri="{FF2B5EF4-FFF2-40B4-BE49-F238E27FC236}">
              <a16:creationId xmlns:a16="http://schemas.microsoft.com/office/drawing/2014/main" id="{B118D6A0-8101-794B-A424-AED269025B98}"/>
            </a:ext>
          </a:extLst>
        </xdr:cNvPr>
        <xdr:cNvPicPr>
          <a:picLocks noChangeAspect="1"/>
        </xdr:cNvPicPr>
      </xdr:nvPicPr>
      <xdr:blipFill rotWithShape="1">
        <a:blip xmlns:r="http://schemas.openxmlformats.org/officeDocument/2006/relationships" r:embed="rId44">
          <a:extLst>
            <a:ext uri="{28A0092B-C50C-407E-A947-70E740481C1C}">
              <a14:useLocalDpi xmlns:a14="http://schemas.microsoft.com/office/drawing/2010/main" val="0"/>
            </a:ext>
          </a:extLst>
        </a:blip>
        <a:srcRect t="27850" r="65323" b="6663"/>
        <a:stretch/>
      </xdr:blipFill>
      <xdr:spPr>
        <a:xfrm>
          <a:off x="7207826" y="103064896"/>
          <a:ext cx="902096" cy="1055077"/>
        </a:xfrm>
        <a:prstGeom prst="rect">
          <a:avLst/>
        </a:prstGeom>
      </xdr:spPr>
    </xdr:pic>
    <xdr:clientData/>
  </xdr:twoCellAnchor>
  <xdr:twoCellAnchor>
    <xdr:from>
      <xdr:col>2</xdr:col>
      <xdr:colOff>636352</xdr:colOff>
      <xdr:row>48</xdr:row>
      <xdr:rowOff>153629</xdr:rowOff>
    </xdr:from>
    <xdr:to>
      <xdr:col>2</xdr:col>
      <xdr:colOff>2572078</xdr:colOff>
      <xdr:row>48</xdr:row>
      <xdr:rowOff>1436994</xdr:rowOff>
    </xdr:to>
    <xdr:pic>
      <xdr:nvPicPr>
        <xdr:cNvPr id="69" name="Imagen 68">
          <a:extLst>
            <a:ext uri="{FF2B5EF4-FFF2-40B4-BE49-F238E27FC236}">
              <a16:creationId xmlns:a16="http://schemas.microsoft.com/office/drawing/2014/main" id="{5D67C9A0-0AD9-8848-8CE9-6F881717C55A}"/>
            </a:ext>
          </a:extLst>
        </xdr:cNvPr>
        <xdr:cNvPicPr>
          <a:picLocks noChangeAspect="1"/>
        </xdr:cNvPicPr>
      </xdr:nvPicPr>
      <xdr:blipFill rotWithShape="1">
        <a:blip xmlns:r="http://schemas.openxmlformats.org/officeDocument/2006/relationships" r:embed="rId45" cstate="print">
          <a:extLst>
            <a:ext uri="{28A0092B-C50C-407E-A947-70E740481C1C}">
              <a14:useLocalDpi xmlns:a14="http://schemas.microsoft.com/office/drawing/2010/main" val="0"/>
            </a:ext>
          </a:extLst>
        </a:blip>
        <a:srcRect l="8785" r="6081"/>
        <a:stretch/>
      </xdr:blipFill>
      <xdr:spPr>
        <a:xfrm>
          <a:off x="5732227" y="99813704"/>
          <a:ext cx="1935726" cy="1283365"/>
        </a:xfrm>
        <a:prstGeom prst="rect">
          <a:avLst/>
        </a:prstGeom>
      </xdr:spPr>
    </xdr:pic>
    <xdr:clientData/>
  </xdr:twoCellAnchor>
  <xdr:twoCellAnchor>
    <xdr:from>
      <xdr:col>2</xdr:col>
      <xdr:colOff>122291</xdr:colOff>
      <xdr:row>50</xdr:row>
      <xdr:rowOff>97709</xdr:rowOff>
    </xdr:from>
    <xdr:to>
      <xdr:col>2</xdr:col>
      <xdr:colOff>2184400</xdr:colOff>
      <xdr:row>50</xdr:row>
      <xdr:rowOff>1426197</xdr:rowOff>
    </xdr:to>
    <xdr:pic>
      <xdr:nvPicPr>
        <xdr:cNvPr id="70" name="Imagen 69">
          <a:extLst>
            <a:ext uri="{FF2B5EF4-FFF2-40B4-BE49-F238E27FC236}">
              <a16:creationId xmlns:a16="http://schemas.microsoft.com/office/drawing/2014/main" id="{6B081625-82B1-7140-A7D3-5FB796AD3324}"/>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5218166" y="102986759"/>
          <a:ext cx="2062109" cy="1328488"/>
        </a:xfrm>
        <a:prstGeom prst="rect">
          <a:avLst/>
        </a:prstGeom>
      </xdr:spPr>
    </xdr:pic>
    <xdr:clientData/>
  </xdr:twoCellAnchor>
  <xdr:twoCellAnchor>
    <xdr:from>
      <xdr:col>2</xdr:col>
      <xdr:colOff>2021286</xdr:colOff>
      <xdr:row>45</xdr:row>
      <xdr:rowOff>203837</xdr:rowOff>
    </xdr:from>
    <xdr:to>
      <xdr:col>2</xdr:col>
      <xdr:colOff>2915920</xdr:colOff>
      <xdr:row>45</xdr:row>
      <xdr:rowOff>1414657</xdr:rowOff>
    </xdr:to>
    <xdr:pic>
      <xdr:nvPicPr>
        <xdr:cNvPr id="71" name="Imagen 70">
          <a:extLst>
            <a:ext uri="{FF2B5EF4-FFF2-40B4-BE49-F238E27FC236}">
              <a16:creationId xmlns:a16="http://schemas.microsoft.com/office/drawing/2014/main" id="{7410703C-7719-E44C-93D2-3ADB7600EB5F}"/>
            </a:ext>
          </a:extLst>
        </xdr:cNvPr>
        <xdr:cNvPicPr>
          <a:picLocks noChangeAspect="1"/>
        </xdr:cNvPicPr>
      </xdr:nvPicPr>
      <xdr:blipFill rotWithShape="1">
        <a:blip xmlns:r="http://schemas.openxmlformats.org/officeDocument/2006/relationships" r:embed="rId44" cstate="print">
          <a:extLst>
            <a:ext uri="{28A0092B-C50C-407E-A947-70E740481C1C}">
              <a14:useLocalDpi xmlns:a14="http://schemas.microsoft.com/office/drawing/2010/main" val="0"/>
            </a:ext>
          </a:extLst>
        </a:blip>
        <a:srcRect t="22485" r="63534" b="-349"/>
        <a:stretch/>
      </xdr:blipFill>
      <xdr:spPr>
        <a:xfrm>
          <a:off x="7117161" y="94034612"/>
          <a:ext cx="894634" cy="1210820"/>
        </a:xfrm>
        <a:prstGeom prst="rect">
          <a:avLst/>
        </a:prstGeom>
      </xdr:spPr>
    </xdr:pic>
    <xdr:clientData/>
  </xdr:twoCellAnchor>
  <xdr:twoCellAnchor>
    <xdr:from>
      <xdr:col>2</xdr:col>
      <xdr:colOff>479593</xdr:colOff>
      <xdr:row>52</xdr:row>
      <xdr:rowOff>69914</xdr:rowOff>
    </xdr:from>
    <xdr:to>
      <xdr:col>2</xdr:col>
      <xdr:colOff>2600550</xdr:colOff>
      <xdr:row>52</xdr:row>
      <xdr:rowOff>1765159</xdr:rowOff>
    </xdr:to>
    <xdr:pic>
      <xdr:nvPicPr>
        <xdr:cNvPr id="72" name="Imagen 71">
          <a:extLst>
            <a:ext uri="{FF2B5EF4-FFF2-40B4-BE49-F238E27FC236}">
              <a16:creationId xmlns:a16="http://schemas.microsoft.com/office/drawing/2014/main" id="{93393E57-7A56-8C48-8355-E10C9A1131FF}"/>
            </a:ext>
          </a:extLst>
        </xdr:cNvPr>
        <xdr:cNvPicPr>
          <a:picLocks noChangeAspect="1"/>
        </xdr:cNvPicPr>
      </xdr:nvPicPr>
      <xdr:blipFill>
        <a:blip xmlns:r="http://schemas.openxmlformats.org/officeDocument/2006/relationships" r:embed="rId47"/>
        <a:stretch>
          <a:fillRect/>
        </a:stretch>
      </xdr:blipFill>
      <xdr:spPr>
        <a:xfrm>
          <a:off x="5575468" y="108121514"/>
          <a:ext cx="2120957" cy="1695245"/>
        </a:xfrm>
        <a:prstGeom prst="rect">
          <a:avLst/>
        </a:prstGeom>
      </xdr:spPr>
    </xdr:pic>
    <xdr:clientData/>
  </xdr:twoCellAnchor>
  <xdr:twoCellAnchor>
    <xdr:from>
      <xdr:col>2</xdr:col>
      <xdr:colOff>356734</xdr:colOff>
      <xdr:row>53</xdr:row>
      <xdr:rowOff>180890</xdr:rowOff>
    </xdr:from>
    <xdr:to>
      <xdr:col>2</xdr:col>
      <xdr:colOff>2653555</xdr:colOff>
      <xdr:row>53</xdr:row>
      <xdr:rowOff>1870808</xdr:rowOff>
    </xdr:to>
    <xdr:pic>
      <xdr:nvPicPr>
        <xdr:cNvPr id="73" name="Imagen 72">
          <a:extLst>
            <a:ext uri="{FF2B5EF4-FFF2-40B4-BE49-F238E27FC236}">
              <a16:creationId xmlns:a16="http://schemas.microsoft.com/office/drawing/2014/main" id="{DEDAEE9A-407A-F84A-9F17-0B1DC3B773C0}"/>
            </a:ext>
          </a:extLst>
        </xdr:cNvPr>
        <xdr:cNvPicPr>
          <a:picLocks noChangeAspect="1"/>
        </xdr:cNvPicPr>
      </xdr:nvPicPr>
      <xdr:blipFill>
        <a:blip xmlns:r="http://schemas.openxmlformats.org/officeDocument/2006/relationships" r:embed="rId48"/>
        <a:stretch>
          <a:fillRect/>
        </a:stretch>
      </xdr:blipFill>
      <xdr:spPr>
        <a:xfrm>
          <a:off x="5452609" y="110194640"/>
          <a:ext cx="2296821" cy="1689918"/>
        </a:xfrm>
        <a:prstGeom prst="rect">
          <a:avLst/>
        </a:prstGeom>
      </xdr:spPr>
    </xdr:pic>
    <xdr:clientData/>
  </xdr:twoCellAnchor>
  <xdr:twoCellAnchor>
    <xdr:from>
      <xdr:col>2</xdr:col>
      <xdr:colOff>272200</xdr:colOff>
      <xdr:row>44</xdr:row>
      <xdr:rowOff>23871</xdr:rowOff>
    </xdr:from>
    <xdr:to>
      <xdr:col>2</xdr:col>
      <xdr:colOff>2833077</xdr:colOff>
      <xdr:row>44</xdr:row>
      <xdr:rowOff>1550537</xdr:rowOff>
    </xdr:to>
    <xdr:grpSp>
      <xdr:nvGrpSpPr>
        <xdr:cNvPr id="74" name="Grupo 73">
          <a:extLst>
            <a:ext uri="{FF2B5EF4-FFF2-40B4-BE49-F238E27FC236}">
              <a16:creationId xmlns:a16="http://schemas.microsoft.com/office/drawing/2014/main" id="{815398D7-A703-FA4D-BD26-6459C571BA71}"/>
            </a:ext>
          </a:extLst>
        </xdr:cNvPr>
        <xdr:cNvGrpSpPr/>
      </xdr:nvGrpSpPr>
      <xdr:grpSpPr>
        <a:xfrm>
          <a:off x="5519114" y="90756300"/>
          <a:ext cx="2560877" cy="1526666"/>
          <a:chOff x="6104040" y="2452111"/>
          <a:chExt cx="2560877" cy="1526666"/>
        </a:xfrm>
      </xdr:grpSpPr>
      <xdr:pic>
        <xdr:nvPicPr>
          <xdr:cNvPr id="75" name="Imagen 74">
            <a:extLst>
              <a:ext uri="{FF2B5EF4-FFF2-40B4-BE49-F238E27FC236}">
                <a16:creationId xmlns:a16="http://schemas.microsoft.com/office/drawing/2014/main" id="{832DC2D4-2BFD-59A2-EE7F-3300175FF12B}"/>
              </a:ext>
            </a:extLst>
          </xdr:cNvPr>
          <xdr:cNvPicPr>
            <a:picLocks noChangeAspect="1"/>
          </xdr:cNvPicPr>
        </xdr:nvPicPr>
        <xdr:blipFill>
          <a:blip xmlns:r="http://schemas.openxmlformats.org/officeDocument/2006/relationships" r:embed="rId49"/>
          <a:stretch>
            <a:fillRect/>
          </a:stretch>
        </xdr:blipFill>
        <xdr:spPr>
          <a:xfrm>
            <a:off x="6104040" y="2452111"/>
            <a:ext cx="2560877" cy="1526666"/>
          </a:xfrm>
          <a:prstGeom prst="rect">
            <a:avLst/>
          </a:prstGeom>
        </xdr:spPr>
      </xdr:pic>
      <xdr:sp macro="" textlink="">
        <xdr:nvSpPr>
          <xdr:cNvPr id="76" name="Rectángulo 75">
            <a:extLst>
              <a:ext uri="{FF2B5EF4-FFF2-40B4-BE49-F238E27FC236}">
                <a16:creationId xmlns:a16="http://schemas.microsoft.com/office/drawing/2014/main" id="{9F1B9428-9FB3-5D6A-CF81-3791834F6440}"/>
              </a:ext>
            </a:extLst>
          </xdr:cNvPr>
          <xdr:cNvSpPr/>
        </xdr:nvSpPr>
        <xdr:spPr>
          <a:xfrm>
            <a:off x="6197600" y="2499360"/>
            <a:ext cx="985520" cy="223520"/>
          </a:xfrm>
          <a:prstGeom prst="rect">
            <a:avLst/>
          </a:prstGeom>
          <a:solidFill>
            <a:schemeClr val="accent2">
              <a:lumMod val="60000"/>
              <a:lumOff val="4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441171</xdr:colOff>
      <xdr:row>4</xdr:row>
      <xdr:rowOff>723606</xdr:rowOff>
    </xdr:from>
    <xdr:to>
      <xdr:col>2</xdr:col>
      <xdr:colOff>2113584</xdr:colOff>
      <xdr:row>4</xdr:row>
      <xdr:rowOff>2318441</xdr:rowOff>
    </xdr:to>
    <xdr:pic>
      <xdr:nvPicPr>
        <xdr:cNvPr id="2" name="Imagen 1" descr="Resultado de imagen para silla ergonomica para oficina">
          <a:extLst>
            <a:ext uri="{FF2B5EF4-FFF2-40B4-BE49-F238E27FC236}">
              <a16:creationId xmlns:a16="http://schemas.microsoft.com/office/drawing/2014/main" id="{00000000-0008-0000-0200-000003000000}"/>
            </a:ext>
            <a:ext uri="{147F2762-F138-4A5C-976F-8EAC2B608ADB}">
              <a16:predDERef xmlns:a16="http://schemas.microsoft.com/office/drawing/2014/main" pred="{577C744F-B099-4DED-A5E8-0C94B290AA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7046" y="5962356"/>
          <a:ext cx="1672413" cy="1594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505190</xdr:colOff>
      <xdr:row>5</xdr:row>
      <xdr:rowOff>44302</xdr:rowOff>
    </xdr:from>
    <xdr:to>
      <xdr:col>2</xdr:col>
      <xdr:colOff>2188677</xdr:colOff>
      <xdr:row>5</xdr:row>
      <xdr:rowOff>1565229</xdr:rowOff>
    </xdr:to>
    <xdr:pic>
      <xdr:nvPicPr>
        <xdr:cNvPr id="3" name="6 Imagen" descr="CONTRALORIA 019.jpg">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stretch>
          <a:fillRect/>
        </a:stretch>
      </xdr:blipFill>
      <xdr:spPr>
        <a:xfrm>
          <a:off x="5601065" y="8150077"/>
          <a:ext cx="1683487" cy="1520927"/>
        </a:xfrm>
        <a:prstGeom prst="rect">
          <a:avLst/>
        </a:prstGeom>
      </xdr:spPr>
    </xdr:pic>
    <xdr:clientData/>
  </xdr:twoCellAnchor>
  <xdr:twoCellAnchor>
    <xdr:from>
      <xdr:col>2</xdr:col>
      <xdr:colOff>351560</xdr:colOff>
      <xdr:row>6</xdr:row>
      <xdr:rowOff>46804</xdr:rowOff>
    </xdr:from>
    <xdr:to>
      <xdr:col>2</xdr:col>
      <xdr:colOff>2046124</xdr:colOff>
      <xdr:row>6</xdr:row>
      <xdr:rowOff>1353722</xdr:rowOff>
    </xdr:to>
    <xdr:pic>
      <xdr:nvPicPr>
        <xdr:cNvPr id="4" name="37 Imagen">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47435" y="9809929"/>
          <a:ext cx="1694564" cy="1306918"/>
        </a:xfrm>
        <a:prstGeom prst="rect">
          <a:avLst/>
        </a:prstGeom>
        <a:noFill/>
      </xdr:spPr>
    </xdr:pic>
    <xdr:clientData/>
  </xdr:twoCellAnchor>
  <xdr:twoCellAnchor>
    <xdr:from>
      <xdr:col>2</xdr:col>
      <xdr:colOff>358348</xdr:colOff>
      <xdr:row>8</xdr:row>
      <xdr:rowOff>284753</xdr:rowOff>
    </xdr:from>
    <xdr:to>
      <xdr:col>2</xdr:col>
      <xdr:colOff>1997534</xdr:colOff>
      <xdr:row>8</xdr:row>
      <xdr:rowOff>3864309</xdr:rowOff>
    </xdr:to>
    <xdr:pic>
      <xdr:nvPicPr>
        <xdr:cNvPr id="5" name="32 Imagen" descr="archivafor rodante  2modulos.jp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cstate="print"/>
        <a:stretch>
          <a:fillRect/>
        </a:stretch>
      </xdr:blipFill>
      <xdr:spPr>
        <a:xfrm>
          <a:off x="5454223" y="13753103"/>
          <a:ext cx="1639186" cy="3579556"/>
        </a:xfrm>
        <a:prstGeom prst="rect">
          <a:avLst/>
        </a:prstGeom>
      </xdr:spPr>
    </xdr:pic>
    <xdr:clientData/>
  </xdr:twoCellAnchor>
  <xdr:twoCellAnchor>
    <xdr:from>
      <xdr:col>2</xdr:col>
      <xdr:colOff>66453</xdr:colOff>
      <xdr:row>9</xdr:row>
      <xdr:rowOff>44302</xdr:rowOff>
    </xdr:from>
    <xdr:to>
      <xdr:col>2</xdr:col>
      <xdr:colOff>1705639</xdr:colOff>
      <xdr:row>9</xdr:row>
      <xdr:rowOff>1507078</xdr:rowOff>
    </xdr:to>
    <xdr:pic>
      <xdr:nvPicPr>
        <xdr:cNvPr id="6" name="10 Imagen" descr="CONTRALORIA 003.jpg">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cstate="print"/>
        <a:stretch>
          <a:fillRect/>
        </a:stretch>
      </xdr:blipFill>
      <xdr:spPr>
        <a:xfrm>
          <a:off x="5162328" y="18189427"/>
          <a:ext cx="1639186" cy="1462776"/>
        </a:xfrm>
        <a:prstGeom prst="rect">
          <a:avLst/>
        </a:prstGeom>
      </xdr:spPr>
    </xdr:pic>
    <xdr:clientData/>
  </xdr:twoCellAnchor>
  <xdr:twoCellAnchor>
    <xdr:from>
      <xdr:col>2</xdr:col>
      <xdr:colOff>140934</xdr:colOff>
      <xdr:row>10</xdr:row>
      <xdr:rowOff>19423</xdr:rowOff>
    </xdr:from>
    <xdr:to>
      <xdr:col>2</xdr:col>
      <xdr:colOff>1813346</xdr:colOff>
      <xdr:row>10</xdr:row>
      <xdr:rowOff>1290484</xdr:rowOff>
    </xdr:to>
    <xdr:pic>
      <xdr:nvPicPr>
        <xdr:cNvPr id="7" name="36 Imagen" descr="pupitre 1.JPG">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cstate="print"/>
        <a:stretch>
          <a:fillRect/>
        </a:stretch>
      </xdr:blipFill>
      <xdr:spPr>
        <a:xfrm>
          <a:off x="5236809" y="19707598"/>
          <a:ext cx="1672412" cy="1271061"/>
        </a:xfrm>
        <a:prstGeom prst="rect">
          <a:avLst/>
        </a:prstGeom>
      </xdr:spPr>
    </xdr:pic>
    <xdr:clientData/>
  </xdr:twoCellAnchor>
  <xdr:twoCellAnchor>
    <xdr:from>
      <xdr:col>2</xdr:col>
      <xdr:colOff>232945</xdr:colOff>
      <xdr:row>11</xdr:row>
      <xdr:rowOff>143269</xdr:rowOff>
    </xdr:from>
    <xdr:to>
      <xdr:col>2</xdr:col>
      <xdr:colOff>1927509</xdr:colOff>
      <xdr:row>12</xdr:row>
      <xdr:rowOff>19294</xdr:rowOff>
    </xdr:to>
    <xdr:pic>
      <xdr:nvPicPr>
        <xdr:cNvPr id="8" name="38 Imagen">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328820" y="21593569"/>
          <a:ext cx="1694564" cy="1552425"/>
        </a:xfrm>
        <a:prstGeom prst="rect">
          <a:avLst/>
        </a:prstGeom>
        <a:noFill/>
      </xdr:spPr>
    </xdr:pic>
    <xdr:clientData/>
  </xdr:twoCellAnchor>
  <xdr:twoCellAnchor>
    <xdr:from>
      <xdr:col>2</xdr:col>
      <xdr:colOff>66454</xdr:colOff>
      <xdr:row>12</xdr:row>
      <xdr:rowOff>11076</xdr:rowOff>
    </xdr:from>
    <xdr:to>
      <xdr:col>2</xdr:col>
      <xdr:colOff>1716715</xdr:colOff>
      <xdr:row>12</xdr:row>
      <xdr:rowOff>1340146</xdr:rowOff>
    </xdr:to>
    <xdr:pic>
      <xdr:nvPicPr>
        <xdr:cNvPr id="9" name="42 Imagen">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l="11382" t="10309" r="15447" b="15464"/>
        <a:stretch>
          <a:fillRect/>
        </a:stretch>
      </xdr:blipFill>
      <xdr:spPr bwMode="auto">
        <a:xfrm>
          <a:off x="5162329" y="23137776"/>
          <a:ext cx="1650261" cy="1329070"/>
        </a:xfrm>
        <a:prstGeom prst="rect">
          <a:avLst/>
        </a:prstGeom>
        <a:noFill/>
      </xdr:spPr>
    </xdr:pic>
    <xdr:clientData/>
  </xdr:twoCellAnchor>
  <xdr:twoCellAnchor>
    <xdr:from>
      <xdr:col>2</xdr:col>
      <xdr:colOff>588078</xdr:colOff>
      <xdr:row>16</xdr:row>
      <xdr:rowOff>52083</xdr:rowOff>
    </xdr:from>
    <xdr:to>
      <xdr:col>2</xdr:col>
      <xdr:colOff>2762249</xdr:colOff>
      <xdr:row>16</xdr:row>
      <xdr:rowOff>2149928</xdr:rowOff>
    </xdr:to>
    <xdr:pic>
      <xdr:nvPicPr>
        <xdr:cNvPr id="10" name="5 Imagen" descr="CONTRALORIA 005.jpg">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9" cstate="print"/>
        <a:stretch>
          <a:fillRect/>
        </a:stretch>
      </xdr:blipFill>
      <xdr:spPr>
        <a:xfrm>
          <a:off x="5690757" y="30123869"/>
          <a:ext cx="2174171" cy="2097845"/>
        </a:xfrm>
        <a:prstGeom prst="rect">
          <a:avLst/>
        </a:prstGeom>
      </xdr:spPr>
    </xdr:pic>
    <xdr:clientData/>
  </xdr:twoCellAnchor>
  <xdr:twoCellAnchor>
    <xdr:from>
      <xdr:col>2</xdr:col>
      <xdr:colOff>65690</xdr:colOff>
      <xdr:row>17</xdr:row>
      <xdr:rowOff>54741</xdr:rowOff>
    </xdr:from>
    <xdr:to>
      <xdr:col>2</xdr:col>
      <xdr:colOff>1718879</xdr:colOff>
      <xdr:row>17</xdr:row>
      <xdr:rowOff>1559415</xdr:rowOff>
    </xdr:to>
    <xdr:pic>
      <xdr:nvPicPr>
        <xdr:cNvPr id="11" name="23 Imagen" descr="estantería.jpg">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0" cstate="print"/>
        <a:stretch>
          <a:fillRect/>
        </a:stretch>
      </xdr:blipFill>
      <xdr:spPr>
        <a:xfrm>
          <a:off x="5161565" y="31944441"/>
          <a:ext cx="1653189" cy="1504674"/>
        </a:xfrm>
        <a:prstGeom prst="rect">
          <a:avLst/>
        </a:prstGeom>
      </xdr:spPr>
    </xdr:pic>
    <xdr:clientData/>
  </xdr:twoCellAnchor>
  <xdr:twoCellAnchor>
    <xdr:from>
      <xdr:col>2</xdr:col>
      <xdr:colOff>43793</xdr:colOff>
      <xdr:row>18</xdr:row>
      <xdr:rowOff>54741</xdr:rowOff>
    </xdr:from>
    <xdr:to>
      <xdr:col>2</xdr:col>
      <xdr:colOff>1675086</xdr:colOff>
      <xdr:row>18</xdr:row>
      <xdr:rowOff>1391314</xdr:rowOff>
    </xdr:to>
    <xdr:pic>
      <xdr:nvPicPr>
        <xdr:cNvPr id="12" name="Imagen 11" descr="Resultado de imagen para asta de bandera">
          <a:extLst>
            <a:ext uri="{FF2B5EF4-FFF2-40B4-BE49-F238E27FC236}">
              <a16:creationId xmlns:a16="http://schemas.microsoft.com/office/drawing/2014/main" id="{00000000-0008-0000-0200-00000D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139668" y="33582741"/>
          <a:ext cx="1631293" cy="1336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571959</xdr:colOff>
      <xdr:row>22</xdr:row>
      <xdr:rowOff>68100</xdr:rowOff>
    </xdr:from>
    <xdr:to>
      <xdr:col>2</xdr:col>
      <xdr:colOff>1633941</xdr:colOff>
      <xdr:row>22</xdr:row>
      <xdr:rowOff>1337032</xdr:rowOff>
    </xdr:to>
    <xdr:pic>
      <xdr:nvPicPr>
        <xdr:cNvPr id="13" name="Imagen 12">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2"/>
        <a:stretch>
          <a:fillRect/>
        </a:stretch>
      </xdr:blipFill>
      <xdr:spPr>
        <a:xfrm>
          <a:off x="5667834" y="44216475"/>
          <a:ext cx="1061982" cy="1268932"/>
        </a:xfrm>
        <a:prstGeom prst="rect">
          <a:avLst/>
        </a:prstGeom>
      </xdr:spPr>
    </xdr:pic>
    <xdr:clientData/>
  </xdr:twoCellAnchor>
  <xdr:twoCellAnchor>
    <xdr:from>
      <xdr:col>2</xdr:col>
      <xdr:colOff>587577</xdr:colOff>
      <xdr:row>23</xdr:row>
      <xdr:rowOff>56527</xdr:rowOff>
    </xdr:from>
    <xdr:to>
      <xdr:col>2</xdr:col>
      <xdr:colOff>1747141</xdr:colOff>
      <xdr:row>24</xdr:row>
      <xdr:rowOff>2142</xdr:rowOff>
    </xdr:to>
    <xdr:pic>
      <xdr:nvPicPr>
        <xdr:cNvPr id="14" name="Imagen 13" descr="Resultado de imagen para ventilador 5 aspas">
          <a:extLst>
            <a:ext uri="{FF2B5EF4-FFF2-40B4-BE49-F238E27FC236}">
              <a16:creationId xmlns:a16="http://schemas.microsoft.com/office/drawing/2014/main" id="{00000000-0008-0000-0200-00000F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5683452" y="45624127"/>
          <a:ext cx="1159564" cy="12029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496956</xdr:colOff>
      <xdr:row>24</xdr:row>
      <xdr:rowOff>224703</xdr:rowOff>
    </xdr:from>
    <xdr:to>
      <xdr:col>2</xdr:col>
      <xdr:colOff>1927525</xdr:colOff>
      <xdr:row>24</xdr:row>
      <xdr:rowOff>2501087</xdr:rowOff>
    </xdr:to>
    <xdr:pic>
      <xdr:nvPicPr>
        <xdr:cNvPr id="15" name="Imagen 14" descr="Resultado de imagen para mesas con sombrilla">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592831" y="47049603"/>
          <a:ext cx="1430569" cy="227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25</xdr:row>
      <xdr:rowOff>138044</xdr:rowOff>
    </xdr:from>
    <xdr:to>
      <xdr:col>2</xdr:col>
      <xdr:colOff>1960217</xdr:colOff>
      <xdr:row>26</xdr:row>
      <xdr:rowOff>7302</xdr:rowOff>
    </xdr:to>
    <xdr:pic>
      <xdr:nvPicPr>
        <xdr:cNvPr id="16" name="Imagen 15">
          <a:extLst>
            <a:ext uri="{FF2B5EF4-FFF2-40B4-BE49-F238E27FC236}">
              <a16:creationId xmlns:a16="http://schemas.microsoft.com/office/drawing/2014/main" id="{00000000-0008-0000-0200-000011000000}"/>
            </a:ext>
          </a:extLst>
        </xdr:cNvPr>
        <xdr:cNvPicPr>
          <a:picLocks noChangeAspect="1"/>
        </xdr:cNvPicPr>
      </xdr:nvPicPr>
      <xdr:blipFill rotWithShape="1">
        <a:blip xmlns:r="http://schemas.openxmlformats.org/officeDocument/2006/relationships" r:embed="rId15"/>
        <a:srcRect l="59639" t="34491" r="29113" b="45243"/>
        <a:stretch/>
      </xdr:blipFill>
      <xdr:spPr>
        <a:xfrm>
          <a:off x="5482397" y="49534694"/>
          <a:ext cx="1573695" cy="1755208"/>
        </a:xfrm>
        <a:prstGeom prst="rect">
          <a:avLst/>
        </a:prstGeom>
      </xdr:spPr>
    </xdr:pic>
    <xdr:clientData/>
  </xdr:twoCellAnchor>
  <xdr:twoCellAnchor>
    <xdr:from>
      <xdr:col>2</xdr:col>
      <xdr:colOff>0</xdr:colOff>
      <xdr:row>13</xdr:row>
      <xdr:rowOff>0</xdr:rowOff>
    </xdr:from>
    <xdr:to>
      <xdr:col>2</xdr:col>
      <xdr:colOff>304800</xdr:colOff>
      <xdr:row>13</xdr:row>
      <xdr:rowOff>304800</xdr:rowOff>
    </xdr:to>
    <xdr:sp macro="" textlink="">
      <xdr:nvSpPr>
        <xdr:cNvPr id="17" name="AutoShape 5" descr="Tablero Acrilico Borrable 80 X 60 Cm | Cuotas sin interés">
          <a:extLst>
            <a:ext uri="{FF2B5EF4-FFF2-40B4-BE49-F238E27FC236}">
              <a16:creationId xmlns:a16="http://schemas.microsoft.com/office/drawing/2014/main" id="{00000000-0008-0000-0200-000012000000}"/>
            </a:ext>
          </a:extLst>
        </xdr:cNvPr>
        <xdr:cNvSpPr>
          <a:spLocks noChangeAspect="1" noChangeArrowheads="1"/>
        </xdr:cNvSpPr>
      </xdr:nvSpPr>
      <xdr:spPr bwMode="auto">
        <a:xfrm>
          <a:off x="5095875"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18" name="AutoShape 6" descr="Tablero Acrilico Borrable 80 X 60 Cm | Cuotas sin interés">
          <a:extLst>
            <a:ext uri="{FF2B5EF4-FFF2-40B4-BE49-F238E27FC236}">
              <a16:creationId xmlns:a16="http://schemas.microsoft.com/office/drawing/2014/main" id="{00000000-0008-0000-0200-000013000000}"/>
            </a:ext>
          </a:extLst>
        </xdr:cNvPr>
        <xdr:cNvSpPr>
          <a:spLocks noChangeAspect="1" noChangeArrowheads="1"/>
        </xdr:cNvSpPr>
      </xdr:nvSpPr>
      <xdr:spPr bwMode="auto">
        <a:xfrm>
          <a:off x="8572500"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372717</xdr:colOff>
      <xdr:row>13</xdr:row>
      <xdr:rowOff>56775</xdr:rowOff>
    </xdr:from>
    <xdr:to>
      <xdr:col>2</xdr:col>
      <xdr:colOff>1710712</xdr:colOff>
      <xdr:row>13</xdr:row>
      <xdr:rowOff>1395798</xdr:rowOff>
    </xdr:to>
    <xdr:pic>
      <xdr:nvPicPr>
        <xdr:cNvPr id="19" name="Imagen 18" descr="Tablero Acrílico Blanco Borrable  Portaborrador  Borrador  Marcador  KIT Instalación">
          <a:extLst>
            <a:ext uri="{FF2B5EF4-FFF2-40B4-BE49-F238E27FC236}">
              <a16:creationId xmlns:a16="http://schemas.microsoft.com/office/drawing/2014/main" id="{00000000-0008-0000-0200-000014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468592" y="24840825"/>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343198</xdr:colOff>
      <xdr:row>15</xdr:row>
      <xdr:rowOff>13803</xdr:rowOff>
    </xdr:from>
    <xdr:to>
      <xdr:col>2</xdr:col>
      <xdr:colOff>1695580</xdr:colOff>
      <xdr:row>15</xdr:row>
      <xdr:rowOff>1366630</xdr:rowOff>
    </xdr:to>
    <xdr:pic>
      <xdr:nvPicPr>
        <xdr:cNvPr id="20" name="Imagen 19" descr="TABLERO MOVIL – Oficaribe">
          <a:extLst>
            <a:ext uri="{FF2B5EF4-FFF2-40B4-BE49-F238E27FC236}">
              <a16:creationId xmlns:a16="http://schemas.microsoft.com/office/drawing/2014/main" id="{00000000-0008-0000-0200-000015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rot="10800000" flipV="1">
          <a:off x="5439073" y="28322103"/>
          <a:ext cx="1352382" cy="13528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400326</xdr:colOff>
      <xdr:row>14</xdr:row>
      <xdr:rowOff>27608</xdr:rowOff>
    </xdr:from>
    <xdr:to>
      <xdr:col>2</xdr:col>
      <xdr:colOff>1738321</xdr:colOff>
      <xdr:row>14</xdr:row>
      <xdr:rowOff>1366631</xdr:rowOff>
    </xdr:to>
    <xdr:pic>
      <xdr:nvPicPr>
        <xdr:cNvPr id="21" name="Imagen 20" descr="Tablero Acrílico Blanco Borrable  Portaborrador  Borrador  Marcador  KIT Instalación">
          <a:extLst>
            <a:ext uri="{FF2B5EF4-FFF2-40B4-BE49-F238E27FC236}">
              <a16:creationId xmlns:a16="http://schemas.microsoft.com/office/drawing/2014/main" id="{00000000-0008-0000-0200-000016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496201" y="26516633"/>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16</xdr:row>
      <xdr:rowOff>0</xdr:rowOff>
    </xdr:from>
    <xdr:to>
      <xdr:col>2</xdr:col>
      <xdr:colOff>304800</xdr:colOff>
      <xdr:row>16</xdr:row>
      <xdr:rowOff>304800</xdr:rowOff>
    </xdr:to>
    <xdr:sp macro="" textlink="">
      <xdr:nvSpPr>
        <xdr:cNvPr id="22" name="AutoShape 10" descr="Imagen 1 de 2 de Escritorio Profesional Para Oficina- Ajusta Las Medidas">
          <a:extLst>
            <a:ext uri="{FF2B5EF4-FFF2-40B4-BE49-F238E27FC236}">
              <a16:creationId xmlns:a16="http://schemas.microsoft.com/office/drawing/2014/main" id="{00000000-0008-0000-0200-000017000000}"/>
            </a:ext>
          </a:extLst>
        </xdr:cNvPr>
        <xdr:cNvSpPr>
          <a:spLocks noChangeAspect="1" noChangeArrowheads="1"/>
        </xdr:cNvSpPr>
      </xdr:nvSpPr>
      <xdr:spPr bwMode="auto">
        <a:xfrm>
          <a:off x="5095875" y="2970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3" name="AutoShape 11" descr="Imagen 1 de 2 de Escritorio Profesional Para Oficina- Ajusta Las Medidas">
          <a:extLst>
            <a:ext uri="{FF2B5EF4-FFF2-40B4-BE49-F238E27FC236}">
              <a16:creationId xmlns:a16="http://schemas.microsoft.com/office/drawing/2014/main" id="{00000000-0008-0000-0200-000018000000}"/>
            </a:ext>
          </a:extLst>
        </xdr:cNvPr>
        <xdr:cNvSpPr>
          <a:spLocks noChangeAspect="1" noChangeArrowheads="1"/>
        </xdr:cNvSpPr>
      </xdr:nvSpPr>
      <xdr:spPr bwMode="auto">
        <a:xfrm>
          <a:off x="5095875" y="2970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4" name="AutoShape 12" descr="Imagen 1 de 2 de Escritorio Profesional Para Oficina- Ajusta Las Medidas">
          <a:extLst>
            <a:ext uri="{FF2B5EF4-FFF2-40B4-BE49-F238E27FC236}">
              <a16:creationId xmlns:a16="http://schemas.microsoft.com/office/drawing/2014/main" id="{00000000-0008-0000-0200-000019000000}"/>
            </a:ext>
          </a:extLst>
        </xdr:cNvPr>
        <xdr:cNvSpPr>
          <a:spLocks noChangeAspect="1" noChangeArrowheads="1"/>
        </xdr:cNvSpPr>
      </xdr:nvSpPr>
      <xdr:spPr bwMode="auto">
        <a:xfrm>
          <a:off x="5095875" y="2970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89472</xdr:colOff>
      <xdr:row>27</xdr:row>
      <xdr:rowOff>110436</xdr:rowOff>
    </xdr:from>
    <xdr:to>
      <xdr:col>2</xdr:col>
      <xdr:colOff>1808370</xdr:colOff>
      <xdr:row>27</xdr:row>
      <xdr:rowOff>1145762</xdr:rowOff>
    </xdr:to>
    <xdr:pic>
      <xdr:nvPicPr>
        <xdr:cNvPr id="25" name="Imagen 24">
          <a:extLst>
            <a:ext uri="{FF2B5EF4-FFF2-40B4-BE49-F238E27FC236}">
              <a16:creationId xmlns:a16="http://schemas.microsoft.com/office/drawing/2014/main" id="{00000000-0008-0000-0200-00001A000000}"/>
            </a:ext>
          </a:extLst>
        </xdr:cNvPr>
        <xdr:cNvPicPr>
          <a:picLocks noChangeAspect="1" noChangeArrowheads="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t="19849" b="20605"/>
        <a:stretch/>
      </xdr:blipFill>
      <xdr:spPr bwMode="auto">
        <a:xfrm>
          <a:off x="5185347" y="52859886"/>
          <a:ext cx="1718898" cy="1035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28</xdr:row>
      <xdr:rowOff>0</xdr:rowOff>
    </xdr:from>
    <xdr:to>
      <xdr:col>2</xdr:col>
      <xdr:colOff>304800</xdr:colOff>
      <xdr:row>28</xdr:row>
      <xdr:rowOff>304800</xdr:rowOff>
    </xdr:to>
    <xdr:sp macro="" textlink="">
      <xdr:nvSpPr>
        <xdr:cNvPr id="26" name="AutoShape 3" descr="Imagen 1 de 6 de Carretilla Zorra Plegable En Aluminio + Pulpo Pretul ">
          <a:extLst>
            <a:ext uri="{FF2B5EF4-FFF2-40B4-BE49-F238E27FC236}">
              <a16:creationId xmlns:a16="http://schemas.microsoft.com/office/drawing/2014/main" id="{00000000-0008-0000-0200-00001B000000}"/>
            </a:ext>
          </a:extLst>
        </xdr:cNvPr>
        <xdr:cNvSpPr>
          <a:spLocks noChangeAspect="1" noChangeArrowheads="1"/>
        </xdr:cNvSpPr>
      </xdr:nvSpPr>
      <xdr:spPr bwMode="auto">
        <a:xfrm>
          <a:off x="5095875" y="5398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262283</xdr:colOff>
      <xdr:row>29</xdr:row>
      <xdr:rowOff>124239</xdr:rowOff>
    </xdr:from>
    <xdr:to>
      <xdr:col>2</xdr:col>
      <xdr:colOff>1983483</xdr:colOff>
      <xdr:row>29</xdr:row>
      <xdr:rowOff>2056848</xdr:rowOff>
    </xdr:to>
    <xdr:pic>
      <xdr:nvPicPr>
        <xdr:cNvPr id="27" name="Imagen 26" descr="carteleras con vidrio – Carteleras Corporativas">
          <a:extLst>
            <a:ext uri="{FF2B5EF4-FFF2-40B4-BE49-F238E27FC236}">
              <a16:creationId xmlns:a16="http://schemas.microsoft.com/office/drawing/2014/main" id="{00000000-0008-0000-0200-00001C000000}"/>
            </a:ext>
          </a:extLst>
        </xdr:cNvPr>
        <xdr:cNvPicPr>
          <a:picLocks noChangeAspect="1" noChangeArrowheads="1"/>
        </xdr:cNvPicPr>
      </xdr:nvPicPr>
      <xdr:blipFill rotWithShape="1">
        <a:blip xmlns:r="http://schemas.openxmlformats.org/officeDocument/2006/relationships" r:embed="rId19">
          <a:extLst>
            <a:ext uri="{28A0092B-C50C-407E-A947-70E740481C1C}">
              <a14:useLocalDpi xmlns:a14="http://schemas.microsoft.com/office/drawing/2010/main" val="0"/>
            </a:ext>
          </a:extLst>
        </a:blip>
        <a:srcRect l="22448" t="645" r="27587" b="-645"/>
        <a:stretch/>
      </xdr:blipFill>
      <xdr:spPr bwMode="auto">
        <a:xfrm>
          <a:off x="5358158" y="56664639"/>
          <a:ext cx="1721200" cy="193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614515</xdr:colOff>
      <xdr:row>19</xdr:row>
      <xdr:rowOff>35179</xdr:rowOff>
    </xdr:from>
    <xdr:to>
      <xdr:col>2</xdr:col>
      <xdr:colOff>1648950</xdr:colOff>
      <xdr:row>19</xdr:row>
      <xdr:rowOff>2651691</xdr:rowOff>
    </xdr:to>
    <xdr:pic>
      <xdr:nvPicPr>
        <xdr:cNvPr id="28" name="Imagen 27" descr="Nuestro equipo de docentes de la Esap | Ir a Escuela Superior de  Administración Pública">
          <a:extLst>
            <a:ext uri="{FF2B5EF4-FFF2-40B4-BE49-F238E27FC236}">
              <a16:creationId xmlns:a16="http://schemas.microsoft.com/office/drawing/2014/main" id="{00000000-0008-0000-0200-00001D000000}"/>
            </a:ext>
          </a:extLst>
        </xdr:cNvPr>
        <xdr:cNvPicPr>
          <a:picLocks noChangeAspect="1"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r="51006" b="10577"/>
        <a:stretch/>
      </xdr:blipFill>
      <xdr:spPr bwMode="auto">
        <a:xfrm>
          <a:off x="5710390" y="35220529"/>
          <a:ext cx="1034435" cy="26165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20</xdr:row>
      <xdr:rowOff>358913</xdr:rowOff>
    </xdr:from>
    <xdr:to>
      <xdr:col>2</xdr:col>
      <xdr:colOff>1982021</xdr:colOff>
      <xdr:row>20</xdr:row>
      <xdr:rowOff>2415761</xdr:rowOff>
    </xdr:to>
    <xdr:pic>
      <xdr:nvPicPr>
        <xdr:cNvPr id="29" name="Imagen 28" descr="Bandera De Colombia Para Escritorio Con Asta Y Base D Madera | Cuotas sin  interés">
          <a:extLst>
            <a:ext uri="{FF2B5EF4-FFF2-40B4-BE49-F238E27FC236}">
              <a16:creationId xmlns:a16="http://schemas.microsoft.com/office/drawing/2014/main" id="{00000000-0008-0000-0200-00001E000000}"/>
            </a:ext>
          </a:extLst>
        </xdr:cNvPr>
        <xdr:cNvPicPr>
          <a:picLocks noChangeAspect="1"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t="8070" b="5588"/>
        <a:stretch/>
      </xdr:blipFill>
      <xdr:spPr bwMode="auto">
        <a:xfrm>
          <a:off x="5482397" y="38820863"/>
          <a:ext cx="1595499" cy="20568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234675</xdr:colOff>
      <xdr:row>21</xdr:row>
      <xdr:rowOff>704022</xdr:rowOff>
    </xdr:from>
    <xdr:to>
      <xdr:col>2</xdr:col>
      <xdr:colOff>2015436</xdr:colOff>
      <xdr:row>21</xdr:row>
      <xdr:rowOff>1928276</xdr:rowOff>
    </xdr:to>
    <xdr:pic>
      <xdr:nvPicPr>
        <xdr:cNvPr id="30" name="Imagen 29" descr="Venta y Fabrica de banderas - Banderines - Avisos - Colombia-Bogotá">
          <a:extLst>
            <a:ext uri="{FF2B5EF4-FFF2-40B4-BE49-F238E27FC236}">
              <a16:creationId xmlns:a16="http://schemas.microsoft.com/office/drawing/2014/main" id="{00000000-0008-0000-0200-00001F000000}"/>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5330550" y="42309222"/>
          <a:ext cx="1780761" cy="12242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138045</xdr:colOff>
      <xdr:row>28</xdr:row>
      <xdr:rowOff>193261</xdr:rowOff>
    </xdr:from>
    <xdr:to>
      <xdr:col>2</xdr:col>
      <xdr:colOff>2112066</xdr:colOff>
      <xdr:row>28</xdr:row>
      <xdr:rowOff>2222500</xdr:rowOff>
    </xdr:to>
    <xdr:pic>
      <xdr:nvPicPr>
        <xdr:cNvPr id="31" name="Imagen 30">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23"/>
        <a:stretch>
          <a:fillRect/>
        </a:stretch>
      </xdr:blipFill>
      <xdr:spPr>
        <a:xfrm>
          <a:off x="5233920" y="54180961"/>
          <a:ext cx="1974021" cy="2029239"/>
        </a:xfrm>
        <a:prstGeom prst="rect">
          <a:avLst/>
        </a:prstGeom>
      </xdr:spPr>
    </xdr:pic>
    <xdr:clientData/>
  </xdr:twoCellAnchor>
  <xdr:twoCellAnchor>
    <xdr:from>
      <xdr:col>2</xdr:col>
      <xdr:colOff>213246</xdr:colOff>
      <xdr:row>30</xdr:row>
      <xdr:rowOff>383844</xdr:rowOff>
    </xdr:from>
    <xdr:to>
      <xdr:col>2</xdr:col>
      <xdr:colOff>2032948</xdr:colOff>
      <xdr:row>30</xdr:row>
      <xdr:rowOff>1649105</xdr:rowOff>
    </xdr:to>
    <xdr:pic>
      <xdr:nvPicPr>
        <xdr:cNvPr id="32" name="Imagen 31">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24"/>
        <a:stretch>
          <a:fillRect/>
        </a:stretch>
      </xdr:blipFill>
      <xdr:spPr>
        <a:xfrm>
          <a:off x="5309121" y="59457894"/>
          <a:ext cx="1819702" cy="1265261"/>
        </a:xfrm>
        <a:prstGeom prst="rect">
          <a:avLst/>
        </a:prstGeom>
      </xdr:spPr>
    </xdr:pic>
    <xdr:clientData/>
  </xdr:twoCellAnchor>
  <xdr:twoCellAnchor>
    <xdr:from>
      <xdr:col>2</xdr:col>
      <xdr:colOff>56865</xdr:colOff>
      <xdr:row>31</xdr:row>
      <xdr:rowOff>892969</xdr:rowOff>
    </xdr:from>
    <xdr:to>
      <xdr:col>2</xdr:col>
      <xdr:colOff>2075089</xdr:colOff>
      <xdr:row>31</xdr:row>
      <xdr:rowOff>2303791</xdr:rowOff>
    </xdr:to>
    <xdr:pic>
      <xdr:nvPicPr>
        <xdr:cNvPr id="33" name="Imagen 32">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25"/>
        <a:stretch>
          <a:fillRect/>
        </a:stretch>
      </xdr:blipFill>
      <xdr:spPr>
        <a:xfrm>
          <a:off x="5152740" y="62119669"/>
          <a:ext cx="2018224" cy="1410822"/>
        </a:xfrm>
        <a:prstGeom prst="rect">
          <a:avLst/>
        </a:prstGeom>
      </xdr:spPr>
    </xdr:pic>
    <xdr:clientData/>
  </xdr:twoCellAnchor>
  <xdr:twoCellAnchor>
    <xdr:from>
      <xdr:col>2</xdr:col>
      <xdr:colOff>276534</xdr:colOff>
      <xdr:row>32</xdr:row>
      <xdr:rowOff>61452</xdr:rowOff>
    </xdr:from>
    <xdr:to>
      <xdr:col>2</xdr:col>
      <xdr:colOff>2027904</xdr:colOff>
      <xdr:row>32</xdr:row>
      <xdr:rowOff>1481229</xdr:rowOff>
    </xdr:to>
    <xdr:pic>
      <xdr:nvPicPr>
        <xdr:cNvPr id="34" name="Imagen 33">
          <a:extLst>
            <a:ext uri="{FF2B5EF4-FFF2-40B4-BE49-F238E27FC236}">
              <a16:creationId xmlns:a16="http://schemas.microsoft.com/office/drawing/2014/main" id="{00000000-0008-0000-0200-000023000000}"/>
            </a:ext>
          </a:extLst>
        </xdr:cNvPr>
        <xdr:cNvPicPr>
          <a:picLocks noChangeAspect="1"/>
        </xdr:cNvPicPr>
      </xdr:nvPicPr>
      <xdr:blipFill>
        <a:blip xmlns:r="http://schemas.openxmlformats.org/officeDocument/2006/relationships" r:embed="rId26"/>
        <a:stretch>
          <a:fillRect/>
        </a:stretch>
      </xdr:blipFill>
      <xdr:spPr>
        <a:xfrm>
          <a:off x="5372409" y="64107552"/>
          <a:ext cx="1751370" cy="1419777"/>
        </a:xfrm>
        <a:prstGeom prst="rect">
          <a:avLst/>
        </a:prstGeom>
      </xdr:spPr>
    </xdr:pic>
    <xdr:clientData/>
  </xdr:twoCellAnchor>
  <xdr:twoCellAnchor>
    <xdr:from>
      <xdr:col>2</xdr:col>
      <xdr:colOff>553064</xdr:colOff>
      <xdr:row>33</xdr:row>
      <xdr:rowOff>151455</xdr:rowOff>
    </xdr:from>
    <xdr:to>
      <xdr:col>2</xdr:col>
      <xdr:colOff>1669000</xdr:colOff>
      <xdr:row>33</xdr:row>
      <xdr:rowOff>2038145</xdr:rowOff>
    </xdr:to>
    <xdr:pic>
      <xdr:nvPicPr>
        <xdr:cNvPr id="35" name="Imagen 34">
          <a:extLst>
            <a:ext uri="{FF2B5EF4-FFF2-40B4-BE49-F238E27FC236}">
              <a16:creationId xmlns:a16="http://schemas.microsoft.com/office/drawing/2014/main" id="{00000000-0008-0000-0200-000024000000}"/>
            </a:ext>
          </a:extLst>
        </xdr:cNvPr>
        <xdr:cNvPicPr>
          <a:picLocks noChangeAspect="1"/>
        </xdr:cNvPicPr>
      </xdr:nvPicPr>
      <xdr:blipFill>
        <a:blip xmlns:r="http://schemas.openxmlformats.org/officeDocument/2006/relationships" r:embed="rId27"/>
        <a:stretch>
          <a:fillRect/>
        </a:stretch>
      </xdr:blipFill>
      <xdr:spPr>
        <a:xfrm>
          <a:off x="5648939" y="65712030"/>
          <a:ext cx="1115936" cy="1886690"/>
        </a:xfrm>
        <a:prstGeom prst="rect">
          <a:avLst/>
        </a:prstGeom>
      </xdr:spPr>
    </xdr:pic>
    <xdr:clientData/>
  </xdr:twoCellAnchor>
  <xdr:twoCellAnchor>
    <xdr:from>
      <xdr:col>2</xdr:col>
      <xdr:colOff>525946</xdr:colOff>
      <xdr:row>34</xdr:row>
      <xdr:rowOff>112661</xdr:rowOff>
    </xdr:from>
    <xdr:to>
      <xdr:col>2</xdr:col>
      <xdr:colOff>1751371</xdr:colOff>
      <xdr:row>34</xdr:row>
      <xdr:rowOff>1472118</xdr:rowOff>
    </xdr:to>
    <xdr:pic>
      <xdr:nvPicPr>
        <xdr:cNvPr id="36" name="Imagen 35">
          <a:extLst>
            <a:ext uri="{FF2B5EF4-FFF2-40B4-BE49-F238E27FC236}">
              <a16:creationId xmlns:a16="http://schemas.microsoft.com/office/drawing/2014/main" id="{00000000-0008-0000-0200-000025000000}"/>
            </a:ext>
          </a:extLst>
        </xdr:cNvPr>
        <xdr:cNvPicPr>
          <a:picLocks noChangeAspect="1"/>
        </xdr:cNvPicPr>
      </xdr:nvPicPr>
      <xdr:blipFill>
        <a:blip xmlns:r="http://schemas.openxmlformats.org/officeDocument/2006/relationships" r:embed="rId28"/>
        <a:stretch>
          <a:fillRect/>
        </a:stretch>
      </xdr:blipFill>
      <xdr:spPr>
        <a:xfrm>
          <a:off x="5621821" y="67768736"/>
          <a:ext cx="1225425" cy="1359457"/>
        </a:xfrm>
        <a:prstGeom prst="rect">
          <a:avLst/>
        </a:prstGeom>
      </xdr:spPr>
    </xdr:pic>
    <xdr:clientData/>
  </xdr:twoCellAnchor>
  <xdr:twoCellAnchor>
    <xdr:from>
      <xdr:col>2</xdr:col>
      <xdr:colOff>211019</xdr:colOff>
      <xdr:row>36</xdr:row>
      <xdr:rowOff>829597</xdr:rowOff>
    </xdr:from>
    <xdr:to>
      <xdr:col>2</xdr:col>
      <xdr:colOff>2139515</xdr:colOff>
      <xdr:row>36</xdr:row>
      <xdr:rowOff>2857500</xdr:rowOff>
    </xdr:to>
    <xdr:pic>
      <xdr:nvPicPr>
        <xdr:cNvPr id="37" name="Imagen 36">
          <a:extLst>
            <a:ext uri="{FF2B5EF4-FFF2-40B4-BE49-F238E27FC236}">
              <a16:creationId xmlns:a16="http://schemas.microsoft.com/office/drawing/2014/main" id="{00000000-0008-0000-0200-000026000000}"/>
            </a:ext>
          </a:extLst>
        </xdr:cNvPr>
        <xdr:cNvPicPr>
          <a:picLocks noChangeAspect="1"/>
        </xdr:cNvPicPr>
      </xdr:nvPicPr>
      <xdr:blipFill>
        <a:blip xmlns:r="http://schemas.openxmlformats.org/officeDocument/2006/relationships" r:embed="rId29"/>
        <a:stretch>
          <a:fillRect/>
        </a:stretch>
      </xdr:blipFill>
      <xdr:spPr>
        <a:xfrm>
          <a:off x="5306894" y="71790847"/>
          <a:ext cx="1928496" cy="2027903"/>
        </a:xfrm>
        <a:prstGeom prst="rect">
          <a:avLst/>
        </a:prstGeom>
      </xdr:spPr>
    </xdr:pic>
    <xdr:clientData/>
  </xdr:twoCellAnchor>
  <xdr:twoCellAnchor>
    <xdr:from>
      <xdr:col>2</xdr:col>
      <xdr:colOff>322621</xdr:colOff>
      <xdr:row>37</xdr:row>
      <xdr:rowOff>230444</xdr:rowOff>
    </xdr:from>
    <xdr:to>
      <xdr:col>2</xdr:col>
      <xdr:colOff>1913097</xdr:colOff>
      <xdr:row>37</xdr:row>
      <xdr:rowOff>2059015</xdr:rowOff>
    </xdr:to>
    <xdr:pic>
      <xdr:nvPicPr>
        <xdr:cNvPr id="38" name="Imagen 37">
          <a:extLst>
            <a:ext uri="{FF2B5EF4-FFF2-40B4-BE49-F238E27FC236}">
              <a16:creationId xmlns:a16="http://schemas.microsoft.com/office/drawing/2014/main" id="{00000000-0008-0000-0200-000027000000}"/>
            </a:ext>
          </a:extLst>
        </xdr:cNvPr>
        <xdr:cNvPicPr>
          <a:picLocks noChangeAspect="1"/>
        </xdr:cNvPicPr>
      </xdr:nvPicPr>
      <xdr:blipFill>
        <a:blip xmlns:r="http://schemas.openxmlformats.org/officeDocument/2006/relationships" r:embed="rId30"/>
        <a:stretch>
          <a:fillRect/>
        </a:stretch>
      </xdr:blipFill>
      <xdr:spPr>
        <a:xfrm>
          <a:off x="5418496" y="75296969"/>
          <a:ext cx="1590476" cy="1828571"/>
        </a:xfrm>
        <a:prstGeom prst="rect">
          <a:avLst/>
        </a:prstGeom>
      </xdr:spPr>
    </xdr:pic>
    <xdr:clientData/>
  </xdr:twoCellAnchor>
  <xdr:twoCellAnchor>
    <xdr:from>
      <xdr:col>2</xdr:col>
      <xdr:colOff>460887</xdr:colOff>
      <xdr:row>38</xdr:row>
      <xdr:rowOff>276532</xdr:rowOff>
    </xdr:from>
    <xdr:to>
      <xdr:col>2</xdr:col>
      <xdr:colOff>1894222</xdr:colOff>
      <xdr:row>38</xdr:row>
      <xdr:rowOff>2319798</xdr:rowOff>
    </xdr:to>
    <xdr:pic>
      <xdr:nvPicPr>
        <xdr:cNvPr id="39" name="Imagen 38">
          <a:extLst>
            <a:ext uri="{FF2B5EF4-FFF2-40B4-BE49-F238E27FC236}">
              <a16:creationId xmlns:a16="http://schemas.microsoft.com/office/drawing/2014/main" id="{00000000-0008-0000-0200-000028000000}"/>
            </a:ext>
          </a:extLst>
        </xdr:cNvPr>
        <xdr:cNvPicPr>
          <a:picLocks noChangeAspect="1"/>
        </xdr:cNvPicPr>
      </xdr:nvPicPr>
      <xdr:blipFill>
        <a:blip xmlns:r="http://schemas.openxmlformats.org/officeDocument/2006/relationships" r:embed="rId31"/>
        <a:stretch>
          <a:fillRect/>
        </a:stretch>
      </xdr:blipFill>
      <xdr:spPr>
        <a:xfrm>
          <a:off x="5556762" y="79619782"/>
          <a:ext cx="1433335" cy="2043266"/>
        </a:xfrm>
        <a:prstGeom prst="rect">
          <a:avLst/>
        </a:prstGeom>
      </xdr:spPr>
    </xdr:pic>
    <xdr:clientData/>
  </xdr:twoCellAnchor>
  <xdr:twoCellAnchor>
    <xdr:from>
      <xdr:col>2</xdr:col>
      <xdr:colOff>444145</xdr:colOff>
      <xdr:row>39</xdr:row>
      <xdr:rowOff>291896</xdr:rowOff>
    </xdr:from>
    <xdr:to>
      <xdr:col>2</xdr:col>
      <xdr:colOff>1799153</xdr:colOff>
      <xdr:row>39</xdr:row>
      <xdr:rowOff>2442702</xdr:rowOff>
    </xdr:to>
    <xdr:pic>
      <xdr:nvPicPr>
        <xdr:cNvPr id="40" name="Imagen 39">
          <a:extLst>
            <a:ext uri="{FF2B5EF4-FFF2-40B4-BE49-F238E27FC236}">
              <a16:creationId xmlns:a16="http://schemas.microsoft.com/office/drawing/2014/main" id="{00000000-0008-0000-0200-000029000000}"/>
            </a:ext>
          </a:extLst>
        </xdr:cNvPr>
        <xdr:cNvPicPr>
          <a:picLocks noChangeAspect="1"/>
        </xdr:cNvPicPr>
      </xdr:nvPicPr>
      <xdr:blipFill>
        <a:blip xmlns:r="http://schemas.openxmlformats.org/officeDocument/2006/relationships" r:embed="rId32"/>
        <a:stretch>
          <a:fillRect/>
        </a:stretch>
      </xdr:blipFill>
      <xdr:spPr>
        <a:xfrm>
          <a:off x="5540020" y="82340246"/>
          <a:ext cx="1355008" cy="2150806"/>
        </a:xfrm>
        <a:prstGeom prst="rect">
          <a:avLst/>
        </a:prstGeom>
      </xdr:spPr>
    </xdr:pic>
    <xdr:clientData/>
  </xdr:twoCellAnchor>
  <xdr:twoCellAnchor>
    <xdr:from>
      <xdr:col>2</xdr:col>
      <xdr:colOff>476250</xdr:colOff>
      <xdr:row>40</xdr:row>
      <xdr:rowOff>153629</xdr:rowOff>
    </xdr:from>
    <xdr:to>
      <xdr:col>2</xdr:col>
      <xdr:colOff>1857202</xdr:colOff>
      <xdr:row>40</xdr:row>
      <xdr:rowOff>2096486</xdr:rowOff>
    </xdr:to>
    <xdr:pic>
      <xdr:nvPicPr>
        <xdr:cNvPr id="41" name="Imagen 40">
          <a:extLst>
            <a:ext uri="{FF2B5EF4-FFF2-40B4-BE49-F238E27FC236}">
              <a16:creationId xmlns:a16="http://schemas.microsoft.com/office/drawing/2014/main" id="{00000000-0008-0000-0200-00002A000000}"/>
            </a:ext>
          </a:extLst>
        </xdr:cNvPr>
        <xdr:cNvPicPr>
          <a:picLocks noChangeAspect="1"/>
        </xdr:cNvPicPr>
      </xdr:nvPicPr>
      <xdr:blipFill>
        <a:blip xmlns:r="http://schemas.openxmlformats.org/officeDocument/2006/relationships" r:embed="rId33"/>
        <a:stretch>
          <a:fillRect/>
        </a:stretch>
      </xdr:blipFill>
      <xdr:spPr>
        <a:xfrm>
          <a:off x="5572125" y="85135679"/>
          <a:ext cx="1380952" cy="1942857"/>
        </a:xfrm>
        <a:prstGeom prst="rect">
          <a:avLst/>
        </a:prstGeom>
      </xdr:spPr>
    </xdr:pic>
    <xdr:clientData/>
  </xdr:twoCellAnchor>
  <xdr:twoCellAnchor>
    <xdr:from>
      <xdr:col>2</xdr:col>
      <xdr:colOff>491613</xdr:colOff>
      <xdr:row>41</xdr:row>
      <xdr:rowOff>307258</xdr:rowOff>
    </xdr:from>
    <xdr:to>
      <xdr:col>2</xdr:col>
      <xdr:colOff>1863042</xdr:colOff>
      <xdr:row>41</xdr:row>
      <xdr:rowOff>2231068</xdr:rowOff>
    </xdr:to>
    <xdr:pic>
      <xdr:nvPicPr>
        <xdr:cNvPr id="42" name="Imagen 41">
          <a:extLst>
            <a:ext uri="{FF2B5EF4-FFF2-40B4-BE49-F238E27FC236}">
              <a16:creationId xmlns:a16="http://schemas.microsoft.com/office/drawing/2014/main" id="{00000000-0008-0000-0200-00002B000000}"/>
            </a:ext>
          </a:extLst>
        </xdr:cNvPr>
        <xdr:cNvPicPr>
          <a:picLocks noChangeAspect="1"/>
        </xdr:cNvPicPr>
      </xdr:nvPicPr>
      <xdr:blipFill>
        <a:blip xmlns:r="http://schemas.openxmlformats.org/officeDocument/2006/relationships" r:embed="rId34"/>
        <a:stretch>
          <a:fillRect/>
        </a:stretch>
      </xdr:blipFill>
      <xdr:spPr>
        <a:xfrm>
          <a:off x="5587488" y="88223008"/>
          <a:ext cx="1371429" cy="1923810"/>
        </a:xfrm>
        <a:prstGeom prst="rect">
          <a:avLst/>
        </a:prstGeom>
      </xdr:spPr>
    </xdr:pic>
    <xdr:clientData/>
  </xdr:twoCellAnchor>
  <xdr:twoCellAnchor>
    <xdr:from>
      <xdr:col>2</xdr:col>
      <xdr:colOff>537702</xdr:colOff>
      <xdr:row>35</xdr:row>
      <xdr:rowOff>122903</xdr:rowOff>
    </xdr:from>
    <xdr:to>
      <xdr:col>2</xdr:col>
      <xdr:colOff>1689920</xdr:colOff>
      <xdr:row>35</xdr:row>
      <xdr:rowOff>1672039</xdr:rowOff>
    </xdr:to>
    <xdr:pic>
      <xdr:nvPicPr>
        <xdr:cNvPr id="43" name="Imagen 42">
          <a:extLst>
            <a:ext uri="{FF2B5EF4-FFF2-40B4-BE49-F238E27FC236}">
              <a16:creationId xmlns:a16="http://schemas.microsoft.com/office/drawing/2014/main" id="{00000000-0008-0000-0200-00002C000000}"/>
            </a:ext>
          </a:extLst>
        </xdr:cNvPr>
        <xdr:cNvPicPr>
          <a:picLocks noChangeAspect="1"/>
        </xdr:cNvPicPr>
      </xdr:nvPicPr>
      <xdr:blipFill>
        <a:blip xmlns:r="http://schemas.openxmlformats.org/officeDocument/2006/relationships" r:embed="rId35"/>
        <a:stretch>
          <a:fillRect/>
        </a:stretch>
      </xdr:blipFill>
      <xdr:spPr>
        <a:xfrm>
          <a:off x="5633577" y="69322028"/>
          <a:ext cx="1152218" cy="1549136"/>
        </a:xfrm>
        <a:prstGeom prst="rect">
          <a:avLst/>
        </a:prstGeom>
      </xdr:spPr>
    </xdr:pic>
    <xdr:clientData/>
  </xdr:twoCellAnchor>
  <xdr:twoCellAnchor>
    <xdr:from>
      <xdr:col>2</xdr:col>
      <xdr:colOff>307258</xdr:colOff>
      <xdr:row>26</xdr:row>
      <xdr:rowOff>30725</xdr:rowOff>
    </xdr:from>
    <xdr:to>
      <xdr:col>2</xdr:col>
      <xdr:colOff>1940240</xdr:colOff>
      <xdr:row>27</xdr:row>
      <xdr:rowOff>254354</xdr:rowOff>
    </xdr:to>
    <xdr:pic>
      <xdr:nvPicPr>
        <xdr:cNvPr id="44" name="Imagen 43" descr="Ficha Tecnica Escaleras Dielectricas | PDF | Spar (Aeronáutica) | Aluminio">
          <a:extLst>
            <a:ext uri="{FF2B5EF4-FFF2-40B4-BE49-F238E27FC236}">
              <a16:creationId xmlns:a16="http://schemas.microsoft.com/office/drawing/2014/main" id="{00000000-0008-0000-0200-00002D000000}"/>
            </a:ext>
          </a:extLst>
        </xdr:cNvPr>
        <xdr:cNvPicPr>
          <a:picLocks noChangeAspect="1" noChangeArrowheads="1"/>
        </xdr:cNvPicPr>
      </xdr:nvPicPr>
      <xdr:blipFill rotWithShape="1">
        <a:blip xmlns:r="http://schemas.openxmlformats.org/officeDocument/2006/relationships" r:embed="rId36" cstate="print">
          <a:extLst>
            <a:ext uri="{28A0092B-C50C-407E-A947-70E740481C1C}">
              <a14:useLocalDpi xmlns:a14="http://schemas.microsoft.com/office/drawing/2010/main" val="0"/>
            </a:ext>
          </a:extLst>
        </a:blip>
        <a:srcRect t="22222" b="15459"/>
        <a:stretch/>
      </xdr:blipFill>
      <xdr:spPr bwMode="auto">
        <a:xfrm>
          <a:off x="5403133" y="51313325"/>
          <a:ext cx="1632982" cy="16904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599153</xdr:colOff>
      <xdr:row>7</xdr:row>
      <xdr:rowOff>230444</xdr:rowOff>
    </xdr:from>
    <xdr:to>
      <xdr:col>2</xdr:col>
      <xdr:colOff>2208878</xdr:colOff>
      <xdr:row>7</xdr:row>
      <xdr:rowOff>1856044</xdr:rowOff>
    </xdr:to>
    <xdr:pic>
      <xdr:nvPicPr>
        <xdr:cNvPr id="45" name="Imagen 44">
          <a:extLst>
            <a:ext uri="{FF2B5EF4-FFF2-40B4-BE49-F238E27FC236}">
              <a16:creationId xmlns:a16="http://schemas.microsoft.com/office/drawing/2014/main" id="{00000000-0008-0000-0200-00002E000000}"/>
            </a:ext>
            <a:ext uri="{147F2762-F138-4A5C-976F-8EAC2B608ADB}">
              <a16:predDERef xmlns:a16="http://schemas.microsoft.com/office/drawing/2014/main" pred="{E470A95F-F159-46CA-922D-3F4B2B6BA0B3}"/>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5695028" y="11622344"/>
          <a:ext cx="1609725" cy="162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13</xdr:row>
      <xdr:rowOff>0</xdr:rowOff>
    </xdr:from>
    <xdr:to>
      <xdr:col>3</xdr:col>
      <xdr:colOff>304800</xdr:colOff>
      <xdr:row>13</xdr:row>
      <xdr:rowOff>304800</xdr:rowOff>
    </xdr:to>
    <xdr:sp macro="" textlink="">
      <xdr:nvSpPr>
        <xdr:cNvPr id="46" name="AutoShape 6" descr="Tablero Acrilico Borrable 80 X 60 Cm | Cuotas sin interés">
          <a:extLst>
            <a:ext uri="{FF2B5EF4-FFF2-40B4-BE49-F238E27FC236}">
              <a16:creationId xmlns:a16="http://schemas.microsoft.com/office/drawing/2014/main" id="{00000000-0008-0000-0200-00002F000000}"/>
            </a:ext>
          </a:extLst>
        </xdr:cNvPr>
        <xdr:cNvSpPr>
          <a:spLocks noChangeAspect="1" noChangeArrowheads="1"/>
        </xdr:cNvSpPr>
      </xdr:nvSpPr>
      <xdr:spPr bwMode="auto">
        <a:xfrm>
          <a:off x="8572500"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16</xdr:row>
      <xdr:rowOff>0</xdr:rowOff>
    </xdr:from>
    <xdr:to>
      <xdr:col>3</xdr:col>
      <xdr:colOff>304800</xdr:colOff>
      <xdr:row>16</xdr:row>
      <xdr:rowOff>304800</xdr:rowOff>
    </xdr:to>
    <xdr:sp macro="" textlink="">
      <xdr:nvSpPr>
        <xdr:cNvPr id="47" name="AutoShape 6" descr="Tablero Acrilico Borrable 80 X 60 Cm | Cuotas sin interés">
          <a:extLst>
            <a:ext uri="{FF2B5EF4-FFF2-40B4-BE49-F238E27FC236}">
              <a16:creationId xmlns:a16="http://schemas.microsoft.com/office/drawing/2014/main" id="{00000000-0008-0000-0200-000031000000}"/>
            </a:ext>
          </a:extLst>
        </xdr:cNvPr>
        <xdr:cNvSpPr>
          <a:spLocks noChangeAspect="1" noChangeArrowheads="1"/>
        </xdr:cNvSpPr>
      </xdr:nvSpPr>
      <xdr:spPr bwMode="auto">
        <a:xfrm>
          <a:off x="8572500" y="2970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48" name="AutoShape 6" descr="Tablero Acrilico Borrable 80 X 60 Cm | Cuotas sin interés">
          <a:extLst>
            <a:ext uri="{FF2B5EF4-FFF2-40B4-BE49-F238E27FC236}">
              <a16:creationId xmlns:a16="http://schemas.microsoft.com/office/drawing/2014/main" id="{00000000-0008-0000-0200-000032000000}"/>
            </a:ext>
          </a:extLst>
        </xdr:cNvPr>
        <xdr:cNvSpPr>
          <a:spLocks noChangeAspect="1" noChangeArrowheads="1"/>
        </xdr:cNvSpPr>
      </xdr:nvSpPr>
      <xdr:spPr bwMode="auto">
        <a:xfrm>
          <a:off x="8572500"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49" name="AutoShape 6" descr="Tablero Acrilico Borrable 80 X 60 Cm | Cuotas sin interés">
          <a:extLst>
            <a:ext uri="{FF2B5EF4-FFF2-40B4-BE49-F238E27FC236}">
              <a16:creationId xmlns:a16="http://schemas.microsoft.com/office/drawing/2014/main" id="{00000000-0008-0000-0200-000030000000}"/>
            </a:ext>
          </a:extLst>
        </xdr:cNvPr>
        <xdr:cNvSpPr>
          <a:spLocks noChangeAspect="1" noChangeArrowheads="1"/>
        </xdr:cNvSpPr>
      </xdr:nvSpPr>
      <xdr:spPr bwMode="auto">
        <a:xfrm>
          <a:off x="8572500" y="2478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276532</xdr:colOff>
      <xdr:row>3</xdr:row>
      <xdr:rowOff>184354</xdr:rowOff>
    </xdr:from>
    <xdr:to>
      <xdr:col>2</xdr:col>
      <xdr:colOff>2350524</xdr:colOff>
      <xdr:row>3</xdr:row>
      <xdr:rowOff>2688507</xdr:rowOff>
    </xdr:to>
    <xdr:pic>
      <xdr:nvPicPr>
        <xdr:cNvPr id="50" name="Imagen 49">
          <a:extLst>
            <a:ext uri="{FF2B5EF4-FFF2-40B4-BE49-F238E27FC236}">
              <a16:creationId xmlns:a16="http://schemas.microsoft.com/office/drawing/2014/main" id="{00000000-0008-0000-0200-000033000000}"/>
            </a:ext>
          </a:extLst>
        </xdr:cNvPr>
        <xdr:cNvPicPr>
          <a:picLocks noChangeAspect="1"/>
        </xdr:cNvPicPr>
      </xdr:nvPicPr>
      <xdr:blipFill>
        <a:blip xmlns:r="http://schemas.openxmlformats.org/officeDocument/2006/relationships" r:embed="rId38"/>
        <a:stretch>
          <a:fillRect/>
        </a:stretch>
      </xdr:blipFill>
      <xdr:spPr>
        <a:xfrm>
          <a:off x="5372407" y="2565604"/>
          <a:ext cx="2073992" cy="2504153"/>
        </a:xfrm>
        <a:prstGeom prst="rect">
          <a:avLst/>
        </a:prstGeom>
      </xdr:spPr>
    </xdr:pic>
    <xdr:clientData/>
  </xdr:twoCellAnchor>
  <xdr:twoCellAnchor>
    <xdr:from>
      <xdr:col>2</xdr:col>
      <xdr:colOff>49161</xdr:colOff>
      <xdr:row>51</xdr:row>
      <xdr:rowOff>184355</xdr:rowOff>
    </xdr:from>
    <xdr:to>
      <xdr:col>2</xdr:col>
      <xdr:colOff>3502741</xdr:colOff>
      <xdr:row>51</xdr:row>
      <xdr:rowOff>2789903</xdr:rowOff>
    </xdr:to>
    <xdr:pic>
      <xdr:nvPicPr>
        <xdr:cNvPr id="51" name="Imagen 50">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39"/>
        <a:stretch>
          <a:fillRect/>
        </a:stretch>
      </xdr:blipFill>
      <xdr:spPr>
        <a:xfrm>
          <a:off x="5145036" y="105111755"/>
          <a:ext cx="3425005" cy="2605548"/>
        </a:xfrm>
        <a:prstGeom prst="rect">
          <a:avLst/>
        </a:prstGeom>
      </xdr:spPr>
    </xdr:pic>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52" name="AutoShape 5" descr="Tablero Acrilico Borrable 80 X 60 Cm | Cuotas sin interés">
          <a:extLst>
            <a:ext uri="{FF2B5EF4-FFF2-40B4-BE49-F238E27FC236}">
              <a16:creationId xmlns:a16="http://schemas.microsoft.com/office/drawing/2014/main" id="{00000000-0008-0000-0200-000040000000}"/>
            </a:ext>
          </a:extLst>
        </xdr:cNvPr>
        <xdr:cNvSpPr>
          <a:spLocks noChangeAspect="1" noChangeArrowheads="1"/>
        </xdr:cNvSpPr>
      </xdr:nvSpPr>
      <xdr:spPr bwMode="auto">
        <a:xfrm>
          <a:off x="45939075" y="247840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53" name="AutoShape 6" descr="Tablero Acrilico Borrable 80 X 60 Cm | Cuotas sin interés">
          <a:extLst>
            <a:ext uri="{FF2B5EF4-FFF2-40B4-BE49-F238E27FC236}">
              <a16:creationId xmlns:a16="http://schemas.microsoft.com/office/drawing/2014/main" id="{00000000-0008-0000-0200-000041000000}"/>
            </a:ext>
          </a:extLst>
        </xdr:cNvPr>
        <xdr:cNvSpPr>
          <a:spLocks noChangeAspect="1" noChangeArrowheads="1"/>
        </xdr:cNvSpPr>
      </xdr:nvSpPr>
      <xdr:spPr bwMode="auto">
        <a:xfrm>
          <a:off x="45939075" y="247840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54" name="AutoShape 10" descr="Imagen 1 de 2 de Escritorio Profesional Para Oficina- Ajusta Las Medidas">
          <a:extLst>
            <a:ext uri="{FF2B5EF4-FFF2-40B4-BE49-F238E27FC236}">
              <a16:creationId xmlns:a16="http://schemas.microsoft.com/office/drawing/2014/main" id="{00000000-0008-0000-0200-000042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55" name="AutoShape 11" descr="Imagen 1 de 2 de Escritorio Profesional Para Oficina- Ajusta Las Medidas">
          <a:extLst>
            <a:ext uri="{FF2B5EF4-FFF2-40B4-BE49-F238E27FC236}">
              <a16:creationId xmlns:a16="http://schemas.microsoft.com/office/drawing/2014/main" id="{00000000-0008-0000-0200-000043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56" name="AutoShape 12" descr="Imagen 1 de 2 de Escritorio Profesional Para Oficina- Ajusta Las Medidas">
          <a:extLst>
            <a:ext uri="{FF2B5EF4-FFF2-40B4-BE49-F238E27FC236}">
              <a16:creationId xmlns:a16="http://schemas.microsoft.com/office/drawing/2014/main" id="{00000000-0008-0000-0200-000044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28</xdr:row>
      <xdr:rowOff>0</xdr:rowOff>
    </xdr:from>
    <xdr:to>
      <xdr:col>85</xdr:col>
      <xdr:colOff>304800</xdr:colOff>
      <xdr:row>28</xdr:row>
      <xdr:rowOff>306161</xdr:rowOff>
    </xdr:to>
    <xdr:sp macro="" textlink="">
      <xdr:nvSpPr>
        <xdr:cNvPr id="57" name="AutoShape 3" descr="Imagen 1 de 6 de Carretilla Zorra Plegable En Aluminio + Pulpo Pretul ">
          <a:extLst>
            <a:ext uri="{FF2B5EF4-FFF2-40B4-BE49-F238E27FC236}">
              <a16:creationId xmlns:a16="http://schemas.microsoft.com/office/drawing/2014/main" id="{00000000-0008-0000-0200-000045000000}"/>
            </a:ext>
          </a:extLst>
        </xdr:cNvPr>
        <xdr:cNvSpPr>
          <a:spLocks noChangeAspect="1" noChangeArrowheads="1"/>
        </xdr:cNvSpPr>
      </xdr:nvSpPr>
      <xdr:spPr bwMode="auto">
        <a:xfrm>
          <a:off x="45939075" y="539877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58" name="AutoShape 5" descr="Tablero Acrilico Borrable 80 X 60 Cm | Cuotas sin interés">
          <a:extLst>
            <a:ext uri="{FF2B5EF4-FFF2-40B4-BE49-F238E27FC236}">
              <a16:creationId xmlns:a16="http://schemas.microsoft.com/office/drawing/2014/main" id="{00000000-0008-0000-0200-000046000000}"/>
            </a:ext>
          </a:extLst>
        </xdr:cNvPr>
        <xdr:cNvSpPr>
          <a:spLocks noChangeAspect="1" noChangeArrowheads="1"/>
        </xdr:cNvSpPr>
      </xdr:nvSpPr>
      <xdr:spPr bwMode="auto">
        <a:xfrm>
          <a:off x="45939075" y="247840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13</xdr:row>
      <xdr:rowOff>0</xdr:rowOff>
    </xdr:from>
    <xdr:to>
      <xdr:col>85</xdr:col>
      <xdr:colOff>304800</xdr:colOff>
      <xdr:row>13</xdr:row>
      <xdr:rowOff>306160</xdr:rowOff>
    </xdr:to>
    <xdr:sp macro="" textlink="">
      <xdr:nvSpPr>
        <xdr:cNvPr id="59" name="AutoShape 6" descr="Tablero Acrilico Borrable 80 X 60 Cm | Cuotas sin interés">
          <a:extLst>
            <a:ext uri="{FF2B5EF4-FFF2-40B4-BE49-F238E27FC236}">
              <a16:creationId xmlns:a16="http://schemas.microsoft.com/office/drawing/2014/main" id="{00000000-0008-0000-0200-000047000000}"/>
            </a:ext>
          </a:extLst>
        </xdr:cNvPr>
        <xdr:cNvSpPr>
          <a:spLocks noChangeAspect="1" noChangeArrowheads="1"/>
        </xdr:cNvSpPr>
      </xdr:nvSpPr>
      <xdr:spPr bwMode="auto">
        <a:xfrm>
          <a:off x="45939075" y="247840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60" name="AutoShape 10" descr="Imagen 1 de 2 de Escritorio Profesional Para Oficina- Ajusta Las Medidas">
          <a:extLst>
            <a:ext uri="{FF2B5EF4-FFF2-40B4-BE49-F238E27FC236}">
              <a16:creationId xmlns:a16="http://schemas.microsoft.com/office/drawing/2014/main" id="{00000000-0008-0000-0200-000052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61" name="AutoShape 11" descr="Imagen 1 de 2 de Escritorio Profesional Para Oficina- Ajusta Las Medidas">
          <a:extLst>
            <a:ext uri="{FF2B5EF4-FFF2-40B4-BE49-F238E27FC236}">
              <a16:creationId xmlns:a16="http://schemas.microsoft.com/office/drawing/2014/main" id="{00000000-0008-0000-0200-000053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16</xdr:row>
      <xdr:rowOff>0</xdr:rowOff>
    </xdr:from>
    <xdr:to>
      <xdr:col>85</xdr:col>
      <xdr:colOff>304800</xdr:colOff>
      <xdr:row>16</xdr:row>
      <xdr:rowOff>306161</xdr:rowOff>
    </xdr:to>
    <xdr:sp macro="" textlink="">
      <xdr:nvSpPr>
        <xdr:cNvPr id="62" name="AutoShape 12" descr="Imagen 1 de 2 de Escritorio Profesional Para Oficina- Ajusta Las Medidas">
          <a:extLst>
            <a:ext uri="{FF2B5EF4-FFF2-40B4-BE49-F238E27FC236}">
              <a16:creationId xmlns:a16="http://schemas.microsoft.com/office/drawing/2014/main" id="{00000000-0008-0000-0200-000054000000}"/>
            </a:ext>
          </a:extLst>
        </xdr:cNvPr>
        <xdr:cNvSpPr>
          <a:spLocks noChangeAspect="1" noChangeArrowheads="1"/>
        </xdr:cNvSpPr>
      </xdr:nvSpPr>
      <xdr:spPr bwMode="auto">
        <a:xfrm>
          <a:off x="45939075" y="297084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85</xdr:col>
      <xdr:colOff>0</xdr:colOff>
      <xdr:row>28</xdr:row>
      <xdr:rowOff>0</xdr:rowOff>
    </xdr:from>
    <xdr:to>
      <xdr:col>85</xdr:col>
      <xdr:colOff>304800</xdr:colOff>
      <xdr:row>28</xdr:row>
      <xdr:rowOff>306161</xdr:rowOff>
    </xdr:to>
    <xdr:sp macro="" textlink="">
      <xdr:nvSpPr>
        <xdr:cNvPr id="63" name="AutoShape 3" descr="Imagen 1 de 6 de Carretilla Zorra Plegable En Aluminio + Pulpo Pretul ">
          <a:extLst>
            <a:ext uri="{FF2B5EF4-FFF2-40B4-BE49-F238E27FC236}">
              <a16:creationId xmlns:a16="http://schemas.microsoft.com/office/drawing/2014/main" id="{00000000-0008-0000-0200-000055000000}"/>
            </a:ext>
          </a:extLst>
        </xdr:cNvPr>
        <xdr:cNvSpPr>
          <a:spLocks noChangeAspect="1" noChangeArrowheads="1"/>
        </xdr:cNvSpPr>
      </xdr:nvSpPr>
      <xdr:spPr bwMode="auto">
        <a:xfrm>
          <a:off x="45939075" y="53987700"/>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276529</xdr:colOff>
      <xdr:row>45</xdr:row>
      <xdr:rowOff>168991</xdr:rowOff>
    </xdr:from>
    <xdr:to>
      <xdr:col>2</xdr:col>
      <xdr:colOff>1981200</xdr:colOff>
      <xdr:row>45</xdr:row>
      <xdr:rowOff>1446410</xdr:rowOff>
    </xdr:to>
    <xdr:pic>
      <xdr:nvPicPr>
        <xdr:cNvPr id="64" name="Imagen 63">
          <a:extLst>
            <a:ext uri="{FF2B5EF4-FFF2-40B4-BE49-F238E27FC236}">
              <a16:creationId xmlns:a16="http://schemas.microsoft.com/office/drawing/2014/main" id="{84A1E2F6-02AA-0E44-8DDF-5DA7F9E5143C}"/>
            </a:ext>
          </a:extLst>
        </xdr:cNvPr>
        <xdr:cNvPicPr>
          <a:picLocks noChangeAspect="1"/>
        </xdr:cNvPicPr>
      </xdr:nvPicPr>
      <xdr:blipFill>
        <a:blip xmlns:r="http://schemas.openxmlformats.org/officeDocument/2006/relationships" r:embed="rId40"/>
        <a:stretch>
          <a:fillRect/>
        </a:stretch>
      </xdr:blipFill>
      <xdr:spPr>
        <a:xfrm>
          <a:off x="5372404" y="93999766"/>
          <a:ext cx="1704671" cy="1277419"/>
        </a:xfrm>
        <a:prstGeom prst="rect">
          <a:avLst/>
        </a:prstGeom>
      </xdr:spPr>
    </xdr:pic>
    <xdr:clientData/>
  </xdr:twoCellAnchor>
  <xdr:twoCellAnchor>
    <xdr:from>
      <xdr:col>2</xdr:col>
      <xdr:colOff>544912</xdr:colOff>
      <xdr:row>46</xdr:row>
      <xdr:rowOff>149164</xdr:rowOff>
    </xdr:from>
    <xdr:to>
      <xdr:col>2</xdr:col>
      <xdr:colOff>2465318</xdr:colOff>
      <xdr:row>46</xdr:row>
      <xdr:rowOff>1434820</xdr:rowOff>
    </xdr:to>
    <xdr:pic>
      <xdr:nvPicPr>
        <xdr:cNvPr id="65" name="Imagen 64">
          <a:extLst>
            <a:ext uri="{FF2B5EF4-FFF2-40B4-BE49-F238E27FC236}">
              <a16:creationId xmlns:a16="http://schemas.microsoft.com/office/drawing/2014/main" id="{F0BAC0D2-316F-4C4B-BF66-91C4DF257595}"/>
            </a:ext>
          </a:extLst>
        </xdr:cNvPr>
        <xdr:cNvPicPr>
          <a:picLocks noChangeAspect="1"/>
        </xdr:cNvPicPr>
      </xdr:nvPicPr>
      <xdr:blipFill>
        <a:blip xmlns:r="http://schemas.openxmlformats.org/officeDocument/2006/relationships" r:embed="rId41"/>
        <a:stretch>
          <a:fillRect/>
        </a:stretch>
      </xdr:blipFill>
      <xdr:spPr>
        <a:xfrm>
          <a:off x="5640787" y="95923039"/>
          <a:ext cx="1920406" cy="1285656"/>
        </a:xfrm>
        <a:prstGeom prst="rect">
          <a:avLst/>
        </a:prstGeom>
      </xdr:spPr>
    </xdr:pic>
    <xdr:clientData/>
  </xdr:twoCellAnchor>
  <xdr:twoCellAnchor>
    <xdr:from>
      <xdr:col>2</xdr:col>
      <xdr:colOff>993425</xdr:colOff>
      <xdr:row>47</xdr:row>
      <xdr:rowOff>102828</xdr:rowOff>
    </xdr:from>
    <xdr:to>
      <xdr:col>2</xdr:col>
      <xdr:colOff>2291080</xdr:colOff>
      <xdr:row>47</xdr:row>
      <xdr:rowOff>1407831</xdr:rowOff>
    </xdr:to>
    <xdr:pic>
      <xdr:nvPicPr>
        <xdr:cNvPr id="66" name="Imagen 65">
          <a:extLst>
            <a:ext uri="{FF2B5EF4-FFF2-40B4-BE49-F238E27FC236}">
              <a16:creationId xmlns:a16="http://schemas.microsoft.com/office/drawing/2014/main" id="{E420F243-FA33-9A4F-831D-3816FD1D5ADF}"/>
            </a:ext>
          </a:extLst>
        </xdr:cNvPr>
        <xdr:cNvPicPr>
          <a:picLocks noChangeAspect="1"/>
        </xdr:cNvPicPr>
      </xdr:nvPicPr>
      <xdr:blipFill>
        <a:blip xmlns:r="http://schemas.openxmlformats.org/officeDocument/2006/relationships" r:embed="rId42"/>
        <a:stretch>
          <a:fillRect/>
        </a:stretch>
      </xdr:blipFill>
      <xdr:spPr>
        <a:xfrm>
          <a:off x="6089300" y="97819803"/>
          <a:ext cx="1297655" cy="1305003"/>
        </a:xfrm>
        <a:prstGeom prst="rect">
          <a:avLst/>
        </a:prstGeom>
      </xdr:spPr>
    </xdr:pic>
    <xdr:clientData/>
  </xdr:twoCellAnchor>
  <xdr:twoCellAnchor>
    <xdr:from>
      <xdr:col>2</xdr:col>
      <xdr:colOff>550361</xdr:colOff>
      <xdr:row>49</xdr:row>
      <xdr:rowOff>87466</xdr:rowOff>
    </xdr:from>
    <xdr:to>
      <xdr:col>2</xdr:col>
      <xdr:colOff>2443480</xdr:colOff>
      <xdr:row>49</xdr:row>
      <xdr:rowOff>1398827</xdr:rowOff>
    </xdr:to>
    <xdr:pic>
      <xdr:nvPicPr>
        <xdr:cNvPr id="67" name="Imagen 66">
          <a:extLst>
            <a:ext uri="{FF2B5EF4-FFF2-40B4-BE49-F238E27FC236}">
              <a16:creationId xmlns:a16="http://schemas.microsoft.com/office/drawing/2014/main" id="{4569C5AB-2005-7F44-A025-1E908BA5EBD4}"/>
            </a:ext>
          </a:extLst>
        </xdr:cNvPr>
        <xdr:cNvPicPr>
          <a:picLocks noChangeAspect="1"/>
        </xdr:cNvPicPr>
      </xdr:nvPicPr>
      <xdr:blipFill>
        <a:blip xmlns:r="http://schemas.openxmlformats.org/officeDocument/2006/relationships" r:embed="rId43"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xdr:blipFill>
      <xdr:spPr>
        <a:xfrm>
          <a:off x="5646236" y="101223916"/>
          <a:ext cx="1893119" cy="1311361"/>
        </a:xfrm>
        <a:prstGeom prst="rect">
          <a:avLst/>
        </a:prstGeom>
      </xdr:spPr>
    </xdr:pic>
    <xdr:clientData/>
  </xdr:twoCellAnchor>
  <xdr:twoCellAnchor>
    <xdr:from>
      <xdr:col>2</xdr:col>
      <xdr:colOff>2111951</xdr:colOff>
      <xdr:row>50</xdr:row>
      <xdr:rowOff>175846</xdr:rowOff>
    </xdr:from>
    <xdr:to>
      <xdr:col>2</xdr:col>
      <xdr:colOff>3014047</xdr:colOff>
      <xdr:row>50</xdr:row>
      <xdr:rowOff>1230923</xdr:rowOff>
    </xdr:to>
    <xdr:pic>
      <xdr:nvPicPr>
        <xdr:cNvPr id="68" name="Imagen 67">
          <a:extLst>
            <a:ext uri="{FF2B5EF4-FFF2-40B4-BE49-F238E27FC236}">
              <a16:creationId xmlns:a16="http://schemas.microsoft.com/office/drawing/2014/main" id="{B118D6A0-8101-794B-A424-AED269025B98}"/>
            </a:ext>
          </a:extLst>
        </xdr:cNvPr>
        <xdr:cNvPicPr>
          <a:picLocks noChangeAspect="1"/>
        </xdr:cNvPicPr>
      </xdr:nvPicPr>
      <xdr:blipFill rotWithShape="1">
        <a:blip xmlns:r="http://schemas.openxmlformats.org/officeDocument/2006/relationships" r:embed="rId44">
          <a:extLst>
            <a:ext uri="{28A0092B-C50C-407E-A947-70E740481C1C}">
              <a14:useLocalDpi xmlns:a14="http://schemas.microsoft.com/office/drawing/2010/main" val="0"/>
            </a:ext>
          </a:extLst>
        </a:blip>
        <a:srcRect t="27850" r="65323" b="6663"/>
        <a:stretch/>
      </xdr:blipFill>
      <xdr:spPr>
        <a:xfrm>
          <a:off x="7207826" y="103064896"/>
          <a:ext cx="902096" cy="1055077"/>
        </a:xfrm>
        <a:prstGeom prst="rect">
          <a:avLst/>
        </a:prstGeom>
      </xdr:spPr>
    </xdr:pic>
    <xdr:clientData/>
  </xdr:twoCellAnchor>
  <xdr:twoCellAnchor>
    <xdr:from>
      <xdr:col>2</xdr:col>
      <xdr:colOff>636352</xdr:colOff>
      <xdr:row>48</xdr:row>
      <xdr:rowOff>153629</xdr:rowOff>
    </xdr:from>
    <xdr:to>
      <xdr:col>2</xdr:col>
      <xdr:colOff>2572078</xdr:colOff>
      <xdr:row>48</xdr:row>
      <xdr:rowOff>1436994</xdr:rowOff>
    </xdr:to>
    <xdr:pic>
      <xdr:nvPicPr>
        <xdr:cNvPr id="69" name="Imagen 68">
          <a:extLst>
            <a:ext uri="{FF2B5EF4-FFF2-40B4-BE49-F238E27FC236}">
              <a16:creationId xmlns:a16="http://schemas.microsoft.com/office/drawing/2014/main" id="{5D67C9A0-0AD9-8848-8CE9-6F881717C55A}"/>
            </a:ext>
          </a:extLst>
        </xdr:cNvPr>
        <xdr:cNvPicPr>
          <a:picLocks noChangeAspect="1"/>
        </xdr:cNvPicPr>
      </xdr:nvPicPr>
      <xdr:blipFill rotWithShape="1">
        <a:blip xmlns:r="http://schemas.openxmlformats.org/officeDocument/2006/relationships" r:embed="rId45" cstate="print">
          <a:extLst>
            <a:ext uri="{28A0092B-C50C-407E-A947-70E740481C1C}">
              <a14:useLocalDpi xmlns:a14="http://schemas.microsoft.com/office/drawing/2010/main" val="0"/>
            </a:ext>
          </a:extLst>
        </a:blip>
        <a:srcRect l="8785" r="6081"/>
        <a:stretch/>
      </xdr:blipFill>
      <xdr:spPr>
        <a:xfrm>
          <a:off x="5732227" y="99813704"/>
          <a:ext cx="1935726" cy="1283365"/>
        </a:xfrm>
        <a:prstGeom prst="rect">
          <a:avLst/>
        </a:prstGeom>
      </xdr:spPr>
    </xdr:pic>
    <xdr:clientData/>
  </xdr:twoCellAnchor>
  <xdr:twoCellAnchor>
    <xdr:from>
      <xdr:col>2</xdr:col>
      <xdr:colOff>122291</xdr:colOff>
      <xdr:row>50</xdr:row>
      <xdr:rowOff>97709</xdr:rowOff>
    </xdr:from>
    <xdr:to>
      <xdr:col>2</xdr:col>
      <xdr:colOff>2184400</xdr:colOff>
      <xdr:row>50</xdr:row>
      <xdr:rowOff>1426197</xdr:rowOff>
    </xdr:to>
    <xdr:pic>
      <xdr:nvPicPr>
        <xdr:cNvPr id="70" name="Imagen 69">
          <a:extLst>
            <a:ext uri="{FF2B5EF4-FFF2-40B4-BE49-F238E27FC236}">
              <a16:creationId xmlns:a16="http://schemas.microsoft.com/office/drawing/2014/main" id="{6B081625-82B1-7140-A7D3-5FB796AD3324}"/>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5218166" y="102986759"/>
          <a:ext cx="2062109" cy="1328488"/>
        </a:xfrm>
        <a:prstGeom prst="rect">
          <a:avLst/>
        </a:prstGeom>
      </xdr:spPr>
    </xdr:pic>
    <xdr:clientData/>
  </xdr:twoCellAnchor>
  <xdr:twoCellAnchor>
    <xdr:from>
      <xdr:col>2</xdr:col>
      <xdr:colOff>2021286</xdr:colOff>
      <xdr:row>45</xdr:row>
      <xdr:rowOff>203837</xdr:rowOff>
    </xdr:from>
    <xdr:to>
      <xdr:col>2</xdr:col>
      <xdr:colOff>2915920</xdr:colOff>
      <xdr:row>45</xdr:row>
      <xdr:rowOff>1414657</xdr:rowOff>
    </xdr:to>
    <xdr:pic>
      <xdr:nvPicPr>
        <xdr:cNvPr id="71" name="Imagen 70">
          <a:extLst>
            <a:ext uri="{FF2B5EF4-FFF2-40B4-BE49-F238E27FC236}">
              <a16:creationId xmlns:a16="http://schemas.microsoft.com/office/drawing/2014/main" id="{7410703C-7719-E44C-93D2-3ADB7600EB5F}"/>
            </a:ext>
          </a:extLst>
        </xdr:cNvPr>
        <xdr:cNvPicPr>
          <a:picLocks noChangeAspect="1"/>
        </xdr:cNvPicPr>
      </xdr:nvPicPr>
      <xdr:blipFill rotWithShape="1">
        <a:blip xmlns:r="http://schemas.openxmlformats.org/officeDocument/2006/relationships" r:embed="rId44" cstate="print">
          <a:extLst>
            <a:ext uri="{28A0092B-C50C-407E-A947-70E740481C1C}">
              <a14:useLocalDpi xmlns:a14="http://schemas.microsoft.com/office/drawing/2010/main" val="0"/>
            </a:ext>
          </a:extLst>
        </a:blip>
        <a:srcRect t="22485" r="63534" b="-349"/>
        <a:stretch/>
      </xdr:blipFill>
      <xdr:spPr>
        <a:xfrm>
          <a:off x="7117161" y="94034612"/>
          <a:ext cx="894634" cy="1210820"/>
        </a:xfrm>
        <a:prstGeom prst="rect">
          <a:avLst/>
        </a:prstGeom>
      </xdr:spPr>
    </xdr:pic>
    <xdr:clientData/>
  </xdr:twoCellAnchor>
  <xdr:twoCellAnchor>
    <xdr:from>
      <xdr:col>2</xdr:col>
      <xdr:colOff>479593</xdr:colOff>
      <xdr:row>52</xdr:row>
      <xdr:rowOff>69914</xdr:rowOff>
    </xdr:from>
    <xdr:to>
      <xdr:col>2</xdr:col>
      <xdr:colOff>2600550</xdr:colOff>
      <xdr:row>52</xdr:row>
      <xdr:rowOff>1765159</xdr:rowOff>
    </xdr:to>
    <xdr:pic>
      <xdr:nvPicPr>
        <xdr:cNvPr id="72" name="Imagen 71">
          <a:extLst>
            <a:ext uri="{FF2B5EF4-FFF2-40B4-BE49-F238E27FC236}">
              <a16:creationId xmlns:a16="http://schemas.microsoft.com/office/drawing/2014/main" id="{93393E57-7A56-8C48-8355-E10C9A1131FF}"/>
            </a:ext>
          </a:extLst>
        </xdr:cNvPr>
        <xdr:cNvPicPr>
          <a:picLocks noChangeAspect="1"/>
        </xdr:cNvPicPr>
      </xdr:nvPicPr>
      <xdr:blipFill>
        <a:blip xmlns:r="http://schemas.openxmlformats.org/officeDocument/2006/relationships" r:embed="rId47"/>
        <a:stretch>
          <a:fillRect/>
        </a:stretch>
      </xdr:blipFill>
      <xdr:spPr>
        <a:xfrm>
          <a:off x="5575468" y="108121514"/>
          <a:ext cx="2120957" cy="1695245"/>
        </a:xfrm>
        <a:prstGeom prst="rect">
          <a:avLst/>
        </a:prstGeom>
      </xdr:spPr>
    </xdr:pic>
    <xdr:clientData/>
  </xdr:twoCellAnchor>
  <xdr:twoCellAnchor>
    <xdr:from>
      <xdr:col>2</xdr:col>
      <xdr:colOff>356734</xdr:colOff>
      <xdr:row>53</xdr:row>
      <xdr:rowOff>180890</xdr:rowOff>
    </xdr:from>
    <xdr:to>
      <xdr:col>2</xdr:col>
      <xdr:colOff>2653555</xdr:colOff>
      <xdr:row>53</xdr:row>
      <xdr:rowOff>1870808</xdr:rowOff>
    </xdr:to>
    <xdr:pic>
      <xdr:nvPicPr>
        <xdr:cNvPr id="73" name="Imagen 72">
          <a:extLst>
            <a:ext uri="{FF2B5EF4-FFF2-40B4-BE49-F238E27FC236}">
              <a16:creationId xmlns:a16="http://schemas.microsoft.com/office/drawing/2014/main" id="{DEDAEE9A-407A-F84A-9F17-0B1DC3B773C0}"/>
            </a:ext>
          </a:extLst>
        </xdr:cNvPr>
        <xdr:cNvPicPr>
          <a:picLocks noChangeAspect="1"/>
        </xdr:cNvPicPr>
      </xdr:nvPicPr>
      <xdr:blipFill>
        <a:blip xmlns:r="http://schemas.openxmlformats.org/officeDocument/2006/relationships" r:embed="rId48"/>
        <a:stretch>
          <a:fillRect/>
        </a:stretch>
      </xdr:blipFill>
      <xdr:spPr>
        <a:xfrm>
          <a:off x="5452609" y="110194640"/>
          <a:ext cx="2296821" cy="1689918"/>
        </a:xfrm>
        <a:prstGeom prst="rect">
          <a:avLst/>
        </a:prstGeom>
      </xdr:spPr>
    </xdr:pic>
    <xdr:clientData/>
  </xdr:twoCellAnchor>
  <xdr:twoCellAnchor>
    <xdr:from>
      <xdr:col>2</xdr:col>
      <xdr:colOff>272200</xdr:colOff>
      <xdr:row>44</xdr:row>
      <xdr:rowOff>23871</xdr:rowOff>
    </xdr:from>
    <xdr:to>
      <xdr:col>2</xdr:col>
      <xdr:colOff>2833077</xdr:colOff>
      <xdr:row>44</xdr:row>
      <xdr:rowOff>1550537</xdr:rowOff>
    </xdr:to>
    <xdr:grpSp>
      <xdr:nvGrpSpPr>
        <xdr:cNvPr id="74" name="Grupo 73">
          <a:extLst>
            <a:ext uri="{FF2B5EF4-FFF2-40B4-BE49-F238E27FC236}">
              <a16:creationId xmlns:a16="http://schemas.microsoft.com/office/drawing/2014/main" id="{815398D7-A703-FA4D-BD26-6459C571BA71}"/>
            </a:ext>
          </a:extLst>
        </xdr:cNvPr>
        <xdr:cNvGrpSpPr/>
      </xdr:nvGrpSpPr>
      <xdr:grpSpPr>
        <a:xfrm>
          <a:off x="5519114" y="91659814"/>
          <a:ext cx="2560877" cy="1526666"/>
          <a:chOff x="6104040" y="2452111"/>
          <a:chExt cx="2560877" cy="1526666"/>
        </a:xfrm>
      </xdr:grpSpPr>
      <xdr:pic>
        <xdr:nvPicPr>
          <xdr:cNvPr id="75" name="Imagen 74">
            <a:extLst>
              <a:ext uri="{FF2B5EF4-FFF2-40B4-BE49-F238E27FC236}">
                <a16:creationId xmlns:a16="http://schemas.microsoft.com/office/drawing/2014/main" id="{832DC2D4-2BFD-59A2-EE7F-3300175FF12B}"/>
              </a:ext>
            </a:extLst>
          </xdr:cNvPr>
          <xdr:cNvPicPr>
            <a:picLocks noChangeAspect="1"/>
          </xdr:cNvPicPr>
        </xdr:nvPicPr>
        <xdr:blipFill>
          <a:blip xmlns:r="http://schemas.openxmlformats.org/officeDocument/2006/relationships" r:embed="rId49"/>
          <a:stretch>
            <a:fillRect/>
          </a:stretch>
        </xdr:blipFill>
        <xdr:spPr>
          <a:xfrm>
            <a:off x="6104040" y="2452111"/>
            <a:ext cx="2560877" cy="1526666"/>
          </a:xfrm>
          <a:prstGeom prst="rect">
            <a:avLst/>
          </a:prstGeom>
        </xdr:spPr>
      </xdr:pic>
      <xdr:sp macro="" textlink="">
        <xdr:nvSpPr>
          <xdr:cNvPr id="76" name="Rectángulo 75">
            <a:extLst>
              <a:ext uri="{FF2B5EF4-FFF2-40B4-BE49-F238E27FC236}">
                <a16:creationId xmlns:a16="http://schemas.microsoft.com/office/drawing/2014/main" id="{9F1B9428-9FB3-5D6A-CF81-3791834F6440}"/>
              </a:ext>
            </a:extLst>
          </xdr:cNvPr>
          <xdr:cNvSpPr/>
        </xdr:nvSpPr>
        <xdr:spPr>
          <a:xfrm>
            <a:off x="6197600" y="2499360"/>
            <a:ext cx="985520" cy="223520"/>
          </a:xfrm>
          <a:prstGeom prst="rect">
            <a:avLst/>
          </a:prstGeom>
          <a:solidFill>
            <a:schemeClr val="accent2">
              <a:lumMod val="60000"/>
              <a:lumOff val="4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grpSp>
    <xdr:clientData/>
  </xdr:twoCellAnchor>
  <xdr:twoCellAnchor editAs="oneCell">
    <xdr:from>
      <xdr:col>1</xdr:col>
      <xdr:colOff>123008</xdr:colOff>
      <xdr:row>61</xdr:row>
      <xdr:rowOff>108856</xdr:rowOff>
    </xdr:from>
    <xdr:to>
      <xdr:col>1</xdr:col>
      <xdr:colOff>2219933</xdr:colOff>
      <xdr:row>61</xdr:row>
      <xdr:rowOff>1110341</xdr:rowOff>
    </xdr:to>
    <xdr:pic>
      <xdr:nvPicPr>
        <xdr:cNvPr id="77" name="Imagen 76"/>
        <xdr:cNvPicPr>
          <a:picLocks noChangeAspect="1"/>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a:xfrm>
          <a:off x="699951" y="113766599"/>
          <a:ext cx="2096925" cy="100148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441171</xdr:colOff>
      <xdr:row>4</xdr:row>
      <xdr:rowOff>723606</xdr:rowOff>
    </xdr:from>
    <xdr:to>
      <xdr:col>2</xdr:col>
      <xdr:colOff>2113584</xdr:colOff>
      <xdr:row>4</xdr:row>
      <xdr:rowOff>2318441</xdr:rowOff>
    </xdr:to>
    <xdr:pic>
      <xdr:nvPicPr>
        <xdr:cNvPr id="2" name="Imagen 1" descr="Resultado de imagen para silla ergonomica para oficina">
          <a:extLst>
            <a:ext uri="{FF2B5EF4-FFF2-40B4-BE49-F238E27FC236}">
              <a16:creationId xmlns:a16="http://schemas.microsoft.com/office/drawing/2014/main" id="{00000000-0008-0000-0200-000003000000}"/>
            </a:ext>
            <a:ext uri="{147F2762-F138-4A5C-976F-8EAC2B608ADB}">
              <a16:predDERef xmlns:a16="http://schemas.microsoft.com/office/drawing/2014/main" pred="{577C744F-B099-4DED-A5E8-0C94B290AA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7046" y="5962356"/>
          <a:ext cx="1672413" cy="1594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505190</xdr:colOff>
      <xdr:row>5</xdr:row>
      <xdr:rowOff>44302</xdr:rowOff>
    </xdr:from>
    <xdr:to>
      <xdr:col>2</xdr:col>
      <xdr:colOff>2188677</xdr:colOff>
      <xdr:row>5</xdr:row>
      <xdr:rowOff>1565229</xdr:rowOff>
    </xdr:to>
    <xdr:pic>
      <xdr:nvPicPr>
        <xdr:cNvPr id="3" name="6 Imagen" descr="CONTRALORIA 019.jpg">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stretch>
          <a:fillRect/>
        </a:stretch>
      </xdr:blipFill>
      <xdr:spPr>
        <a:xfrm>
          <a:off x="5601065" y="8150077"/>
          <a:ext cx="1683487" cy="1520927"/>
        </a:xfrm>
        <a:prstGeom prst="rect">
          <a:avLst/>
        </a:prstGeom>
      </xdr:spPr>
    </xdr:pic>
    <xdr:clientData/>
  </xdr:twoCellAnchor>
  <xdr:twoCellAnchor>
    <xdr:from>
      <xdr:col>2</xdr:col>
      <xdr:colOff>637310</xdr:colOff>
      <xdr:row>6</xdr:row>
      <xdr:rowOff>237304</xdr:rowOff>
    </xdr:from>
    <xdr:to>
      <xdr:col>2</xdr:col>
      <xdr:colOff>2331874</xdr:colOff>
      <xdr:row>6</xdr:row>
      <xdr:rowOff>1544222</xdr:rowOff>
    </xdr:to>
    <xdr:pic>
      <xdr:nvPicPr>
        <xdr:cNvPr id="4" name="37 Imagen">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39989" y="10007233"/>
          <a:ext cx="1694564" cy="1306918"/>
        </a:xfrm>
        <a:prstGeom prst="rect">
          <a:avLst/>
        </a:prstGeom>
        <a:noFill/>
      </xdr:spPr>
    </xdr:pic>
    <xdr:clientData/>
  </xdr:twoCellAnchor>
  <xdr:twoCellAnchor>
    <xdr:from>
      <xdr:col>2</xdr:col>
      <xdr:colOff>358348</xdr:colOff>
      <xdr:row>8</xdr:row>
      <xdr:rowOff>284753</xdr:rowOff>
    </xdr:from>
    <xdr:to>
      <xdr:col>2</xdr:col>
      <xdr:colOff>1997534</xdr:colOff>
      <xdr:row>8</xdr:row>
      <xdr:rowOff>3864309</xdr:rowOff>
    </xdr:to>
    <xdr:pic>
      <xdr:nvPicPr>
        <xdr:cNvPr id="5" name="32 Imagen" descr="archivafor rodante  2modulos.jp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cstate="print"/>
        <a:stretch>
          <a:fillRect/>
        </a:stretch>
      </xdr:blipFill>
      <xdr:spPr>
        <a:xfrm>
          <a:off x="5454223" y="13753103"/>
          <a:ext cx="1639186" cy="3579556"/>
        </a:xfrm>
        <a:prstGeom prst="rect">
          <a:avLst/>
        </a:prstGeom>
      </xdr:spPr>
    </xdr:pic>
    <xdr:clientData/>
  </xdr:twoCellAnchor>
  <xdr:twoCellAnchor>
    <xdr:from>
      <xdr:col>2</xdr:col>
      <xdr:colOff>66453</xdr:colOff>
      <xdr:row>9</xdr:row>
      <xdr:rowOff>44302</xdr:rowOff>
    </xdr:from>
    <xdr:to>
      <xdr:col>2</xdr:col>
      <xdr:colOff>1705639</xdr:colOff>
      <xdr:row>9</xdr:row>
      <xdr:rowOff>1507078</xdr:rowOff>
    </xdr:to>
    <xdr:pic>
      <xdr:nvPicPr>
        <xdr:cNvPr id="6" name="10 Imagen" descr="CONTRALORIA 003.jpg">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cstate="print"/>
        <a:stretch>
          <a:fillRect/>
        </a:stretch>
      </xdr:blipFill>
      <xdr:spPr>
        <a:xfrm>
          <a:off x="5162328" y="18189427"/>
          <a:ext cx="1639186" cy="1462776"/>
        </a:xfrm>
        <a:prstGeom prst="rect">
          <a:avLst/>
        </a:prstGeom>
      </xdr:spPr>
    </xdr:pic>
    <xdr:clientData/>
  </xdr:twoCellAnchor>
  <xdr:twoCellAnchor>
    <xdr:from>
      <xdr:col>2</xdr:col>
      <xdr:colOff>140934</xdr:colOff>
      <xdr:row>10</xdr:row>
      <xdr:rowOff>19423</xdr:rowOff>
    </xdr:from>
    <xdr:to>
      <xdr:col>2</xdr:col>
      <xdr:colOff>1813346</xdr:colOff>
      <xdr:row>10</xdr:row>
      <xdr:rowOff>1290484</xdr:rowOff>
    </xdr:to>
    <xdr:pic>
      <xdr:nvPicPr>
        <xdr:cNvPr id="7" name="36 Imagen" descr="pupitre 1.JPG">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cstate="print"/>
        <a:stretch>
          <a:fillRect/>
        </a:stretch>
      </xdr:blipFill>
      <xdr:spPr>
        <a:xfrm>
          <a:off x="5236809" y="19707598"/>
          <a:ext cx="1672412" cy="1271061"/>
        </a:xfrm>
        <a:prstGeom prst="rect">
          <a:avLst/>
        </a:prstGeom>
      </xdr:spPr>
    </xdr:pic>
    <xdr:clientData/>
  </xdr:twoCellAnchor>
  <xdr:twoCellAnchor>
    <xdr:from>
      <xdr:col>2</xdr:col>
      <xdr:colOff>232945</xdr:colOff>
      <xdr:row>11</xdr:row>
      <xdr:rowOff>143269</xdr:rowOff>
    </xdr:from>
    <xdr:to>
      <xdr:col>2</xdr:col>
      <xdr:colOff>1927509</xdr:colOff>
      <xdr:row>12</xdr:row>
      <xdr:rowOff>19294</xdr:rowOff>
    </xdr:to>
    <xdr:pic>
      <xdr:nvPicPr>
        <xdr:cNvPr id="8" name="38 Imagen">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328820" y="21593569"/>
          <a:ext cx="1694564" cy="1895325"/>
        </a:xfrm>
        <a:prstGeom prst="rect">
          <a:avLst/>
        </a:prstGeom>
        <a:noFill/>
      </xdr:spPr>
    </xdr:pic>
    <xdr:clientData/>
  </xdr:twoCellAnchor>
  <xdr:twoCellAnchor>
    <xdr:from>
      <xdr:col>2</xdr:col>
      <xdr:colOff>66454</xdr:colOff>
      <xdr:row>12</xdr:row>
      <xdr:rowOff>11076</xdr:rowOff>
    </xdr:from>
    <xdr:to>
      <xdr:col>2</xdr:col>
      <xdr:colOff>1716715</xdr:colOff>
      <xdr:row>12</xdr:row>
      <xdr:rowOff>1340146</xdr:rowOff>
    </xdr:to>
    <xdr:pic>
      <xdr:nvPicPr>
        <xdr:cNvPr id="9" name="42 Imagen">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l="11382" t="10309" r="15447" b="15464"/>
        <a:stretch>
          <a:fillRect/>
        </a:stretch>
      </xdr:blipFill>
      <xdr:spPr bwMode="auto">
        <a:xfrm>
          <a:off x="5162329" y="23480676"/>
          <a:ext cx="1650261" cy="1329070"/>
        </a:xfrm>
        <a:prstGeom prst="rect">
          <a:avLst/>
        </a:prstGeom>
        <a:noFill/>
      </xdr:spPr>
    </xdr:pic>
    <xdr:clientData/>
  </xdr:twoCellAnchor>
  <xdr:twoCellAnchor>
    <xdr:from>
      <xdr:col>2</xdr:col>
      <xdr:colOff>43793</xdr:colOff>
      <xdr:row>16</xdr:row>
      <xdr:rowOff>65690</xdr:rowOff>
    </xdr:from>
    <xdr:to>
      <xdr:col>2</xdr:col>
      <xdr:colOff>1729827</xdr:colOff>
      <xdr:row>16</xdr:row>
      <xdr:rowOff>2080173</xdr:rowOff>
    </xdr:to>
    <xdr:pic>
      <xdr:nvPicPr>
        <xdr:cNvPr id="10" name="5 Imagen" descr="CONTRALORIA 005.jpg">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9" cstate="print"/>
        <a:stretch>
          <a:fillRect/>
        </a:stretch>
      </xdr:blipFill>
      <xdr:spPr>
        <a:xfrm>
          <a:off x="5139668" y="30117065"/>
          <a:ext cx="1686034" cy="2014483"/>
        </a:xfrm>
        <a:prstGeom prst="rect">
          <a:avLst/>
        </a:prstGeom>
      </xdr:spPr>
    </xdr:pic>
    <xdr:clientData/>
  </xdr:twoCellAnchor>
  <xdr:twoCellAnchor>
    <xdr:from>
      <xdr:col>2</xdr:col>
      <xdr:colOff>65690</xdr:colOff>
      <xdr:row>17</xdr:row>
      <xdr:rowOff>54741</xdr:rowOff>
    </xdr:from>
    <xdr:to>
      <xdr:col>2</xdr:col>
      <xdr:colOff>1718879</xdr:colOff>
      <xdr:row>17</xdr:row>
      <xdr:rowOff>1559415</xdr:rowOff>
    </xdr:to>
    <xdr:pic>
      <xdr:nvPicPr>
        <xdr:cNvPr id="11" name="23 Imagen" descr="estantería.jpg">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0" cstate="print"/>
        <a:stretch>
          <a:fillRect/>
        </a:stretch>
      </xdr:blipFill>
      <xdr:spPr>
        <a:xfrm>
          <a:off x="5161565" y="32287341"/>
          <a:ext cx="1653189" cy="1504674"/>
        </a:xfrm>
        <a:prstGeom prst="rect">
          <a:avLst/>
        </a:prstGeom>
      </xdr:spPr>
    </xdr:pic>
    <xdr:clientData/>
  </xdr:twoCellAnchor>
  <xdr:twoCellAnchor>
    <xdr:from>
      <xdr:col>2</xdr:col>
      <xdr:colOff>43793</xdr:colOff>
      <xdr:row>18</xdr:row>
      <xdr:rowOff>54741</xdr:rowOff>
    </xdr:from>
    <xdr:to>
      <xdr:col>2</xdr:col>
      <xdr:colOff>1675086</xdr:colOff>
      <xdr:row>18</xdr:row>
      <xdr:rowOff>1391314</xdr:rowOff>
    </xdr:to>
    <xdr:pic>
      <xdr:nvPicPr>
        <xdr:cNvPr id="12" name="Imagen 11" descr="Resultado de imagen para asta de bandera">
          <a:extLst>
            <a:ext uri="{FF2B5EF4-FFF2-40B4-BE49-F238E27FC236}">
              <a16:creationId xmlns:a16="http://schemas.microsoft.com/office/drawing/2014/main" id="{00000000-0008-0000-0200-00000D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139668" y="33925641"/>
          <a:ext cx="1631293" cy="1336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571959</xdr:colOff>
      <xdr:row>22</xdr:row>
      <xdr:rowOff>68100</xdr:rowOff>
    </xdr:from>
    <xdr:to>
      <xdr:col>2</xdr:col>
      <xdr:colOff>1633941</xdr:colOff>
      <xdr:row>22</xdr:row>
      <xdr:rowOff>1337032</xdr:rowOff>
    </xdr:to>
    <xdr:pic>
      <xdr:nvPicPr>
        <xdr:cNvPr id="13" name="Imagen 12">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2"/>
        <a:stretch>
          <a:fillRect/>
        </a:stretch>
      </xdr:blipFill>
      <xdr:spPr>
        <a:xfrm>
          <a:off x="5667834" y="44559375"/>
          <a:ext cx="1061982" cy="1268932"/>
        </a:xfrm>
        <a:prstGeom prst="rect">
          <a:avLst/>
        </a:prstGeom>
      </xdr:spPr>
    </xdr:pic>
    <xdr:clientData/>
  </xdr:twoCellAnchor>
  <xdr:twoCellAnchor>
    <xdr:from>
      <xdr:col>2</xdr:col>
      <xdr:colOff>587577</xdr:colOff>
      <xdr:row>23</xdr:row>
      <xdr:rowOff>56527</xdr:rowOff>
    </xdr:from>
    <xdr:to>
      <xdr:col>2</xdr:col>
      <xdr:colOff>1747141</xdr:colOff>
      <xdr:row>24</xdr:row>
      <xdr:rowOff>2142</xdr:rowOff>
    </xdr:to>
    <xdr:pic>
      <xdr:nvPicPr>
        <xdr:cNvPr id="14" name="Imagen 13" descr="Resultado de imagen para ventilador 5 aspas">
          <a:extLst>
            <a:ext uri="{FF2B5EF4-FFF2-40B4-BE49-F238E27FC236}">
              <a16:creationId xmlns:a16="http://schemas.microsoft.com/office/drawing/2014/main" id="{00000000-0008-0000-0200-00000F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5683452" y="45967027"/>
          <a:ext cx="1159564" cy="13838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496956</xdr:colOff>
      <xdr:row>24</xdr:row>
      <xdr:rowOff>224703</xdr:rowOff>
    </xdr:from>
    <xdr:to>
      <xdr:col>2</xdr:col>
      <xdr:colOff>1927525</xdr:colOff>
      <xdr:row>24</xdr:row>
      <xdr:rowOff>2501087</xdr:rowOff>
    </xdr:to>
    <xdr:pic>
      <xdr:nvPicPr>
        <xdr:cNvPr id="15" name="Imagen 14" descr="Resultado de imagen para mesas con sombrilla">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592831" y="47573478"/>
          <a:ext cx="1430569" cy="227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25</xdr:row>
      <xdr:rowOff>138044</xdr:rowOff>
    </xdr:from>
    <xdr:to>
      <xdr:col>2</xdr:col>
      <xdr:colOff>1960217</xdr:colOff>
      <xdr:row>26</xdr:row>
      <xdr:rowOff>7302</xdr:rowOff>
    </xdr:to>
    <xdr:pic>
      <xdr:nvPicPr>
        <xdr:cNvPr id="16" name="Imagen 15">
          <a:extLst>
            <a:ext uri="{FF2B5EF4-FFF2-40B4-BE49-F238E27FC236}">
              <a16:creationId xmlns:a16="http://schemas.microsoft.com/office/drawing/2014/main" id="{00000000-0008-0000-0200-000011000000}"/>
            </a:ext>
          </a:extLst>
        </xdr:cNvPr>
        <xdr:cNvPicPr>
          <a:picLocks noChangeAspect="1"/>
        </xdr:cNvPicPr>
      </xdr:nvPicPr>
      <xdr:blipFill rotWithShape="1">
        <a:blip xmlns:r="http://schemas.openxmlformats.org/officeDocument/2006/relationships" r:embed="rId15"/>
        <a:srcRect l="59639" t="34491" r="29113" b="45243"/>
        <a:stretch/>
      </xdr:blipFill>
      <xdr:spPr>
        <a:xfrm>
          <a:off x="5482397" y="50058569"/>
          <a:ext cx="1573695" cy="1755208"/>
        </a:xfrm>
        <a:prstGeom prst="rect">
          <a:avLst/>
        </a:prstGeom>
      </xdr:spPr>
    </xdr:pic>
    <xdr:clientData/>
  </xdr:twoCellAnchor>
  <xdr:twoCellAnchor>
    <xdr:from>
      <xdr:col>2</xdr:col>
      <xdr:colOff>0</xdr:colOff>
      <xdr:row>13</xdr:row>
      <xdr:rowOff>0</xdr:rowOff>
    </xdr:from>
    <xdr:to>
      <xdr:col>2</xdr:col>
      <xdr:colOff>304800</xdr:colOff>
      <xdr:row>13</xdr:row>
      <xdr:rowOff>304800</xdr:rowOff>
    </xdr:to>
    <xdr:sp macro="" textlink="">
      <xdr:nvSpPr>
        <xdr:cNvPr id="17" name="AutoShape 5" descr="Tablero Acrilico Borrable 80 X 60 Cm | Cuotas sin interés">
          <a:extLst>
            <a:ext uri="{FF2B5EF4-FFF2-40B4-BE49-F238E27FC236}">
              <a16:creationId xmlns:a16="http://schemas.microsoft.com/office/drawing/2014/main" id="{00000000-0008-0000-0200-000012000000}"/>
            </a:ext>
          </a:extLst>
        </xdr:cNvPr>
        <xdr:cNvSpPr>
          <a:spLocks noChangeAspect="1" noChangeArrowheads="1"/>
        </xdr:cNvSpPr>
      </xdr:nvSpPr>
      <xdr:spPr bwMode="auto">
        <a:xfrm>
          <a:off x="5095875" y="2512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18" name="AutoShape 6" descr="Tablero Acrilico Borrable 80 X 60 Cm | Cuotas sin interés">
          <a:extLst>
            <a:ext uri="{FF2B5EF4-FFF2-40B4-BE49-F238E27FC236}">
              <a16:creationId xmlns:a16="http://schemas.microsoft.com/office/drawing/2014/main" id="{00000000-0008-0000-0200-000013000000}"/>
            </a:ext>
          </a:extLst>
        </xdr:cNvPr>
        <xdr:cNvSpPr>
          <a:spLocks noChangeAspect="1" noChangeArrowheads="1"/>
        </xdr:cNvSpPr>
      </xdr:nvSpPr>
      <xdr:spPr bwMode="auto">
        <a:xfrm>
          <a:off x="8572500" y="2512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372717</xdr:colOff>
      <xdr:row>13</xdr:row>
      <xdr:rowOff>56775</xdr:rowOff>
    </xdr:from>
    <xdr:to>
      <xdr:col>2</xdr:col>
      <xdr:colOff>1710712</xdr:colOff>
      <xdr:row>13</xdr:row>
      <xdr:rowOff>1395798</xdr:rowOff>
    </xdr:to>
    <xdr:pic>
      <xdr:nvPicPr>
        <xdr:cNvPr id="19" name="Imagen 18" descr="Tablero Acrílico Blanco Borrable  Portaborrador  Borrador  Marcador  KIT Instalación">
          <a:extLst>
            <a:ext uri="{FF2B5EF4-FFF2-40B4-BE49-F238E27FC236}">
              <a16:creationId xmlns:a16="http://schemas.microsoft.com/office/drawing/2014/main" id="{00000000-0008-0000-0200-000014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468592" y="25183725"/>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343198</xdr:colOff>
      <xdr:row>15</xdr:row>
      <xdr:rowOff>13803</xdr:rowOff>
    </xdr:from>
    <xdr:to>
      <xdr:col>2</xdr:col>
      <xdr:colOff>1695580</xdr:colOff>
      <xdr:row>15</xdr:row>
      <xdr:rowOff>1366630</xdr:rowOff>
    </xdr:to>
    <xdr:pic>
      <xdr:nvPicPr>
        <xdr:cNvPr id="20" name="Imagen 19" descr="TABLERO MOVIL – Oficaribe">
          <a:extLst>
            <a:ext uri="{FF2B5EF4-FFF2-40B4-BE49-F238E27FC236}">
              <a16:creationId xmlns:a16="http://schemas.microsoft.com/office/drawing/2014/main" id="{00000000-0008-0000-0200-000015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rot="10800000" flipV="1">
          <a:off x="5439073" y="28665003"/>
          <a:ext cx="1352382" cy="13528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400326</xdr:colOff>
      <xdr:row>14</xdr:row>
      <xdr:rowOff>27608</xdr:rowOff>
    </xdr:from>
    <xdr:to>
      <xdr:col>2</xdr:col>
      <xdr:colOff>1738321</xdr:colOff>
      <xdr:row>14</xdr:row>
      <xdr:rowOff>1366631</xdr:rowOff>
    </xdr:to>
    <xdr:pic>
      <xdr:nvPicPr>
        <xdr:cNvPr id="21" name="Imagen 20" descr="Tablero Acrílico Blanco Borrable  Portaborrador  Borrador  Marcador  KIT Instalación">
          <a:extLst>
            <a:ext uri="{FF2B5EF4-FFF2-40B4-BE49-F238E27FC236}">
              <a16:creationId xmlns:a16="http://schemas.microsoft.com/office/drawing/2014/main" id="{00000000-0008-0000-0200-000016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496201" y="26859533"/>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16</xdr:row>
      <xdr:rowOff>0</xdr:rowOff>
    </xdr:from>
    <xdr:to>
      <xdr:col>2</xdr:col>
      <xdr:colOff>304800</xdr:colOff>
      <xdr:row>16</xdr:row>
      <xdr:rowOff>304800</xdr:rowOff>
    </xdr:to>
    <xdr:sp macro="" textlink="">
      <xdr:nvSpPr>
        <xdr:cNvPr id="22" name="AutoShape 10" descr="Imagen 1 de 2 de Escritorio Profesional Para Oficina- Ajusta Las Medidas">
          <a:extLst>
            <a:ext uri="{FF2B5EF4-FFF2-40B4-BE49-F238E27FC236}">
              <a16:creationId xmlns:a16="http://schemas.microsoft.com/office/drawing/2014/main" id="{00000000-0008-0000-0200-000017000000}"/>
            </a:ext>
          </a:extLst>
        </xdr:cNvPr>
        <xdr:cNvSpPr>
          <a:spLocks noChangeAspect="1" noChangeArrowheads="1"/>
        </xdr:cNvSpPr>
      </xdr:nvSpPr>
      <xdr:spPr bwMode="auto">
        <a:xfrm>
          <a:off x="5095875" y="3005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3" name="AutoShape 11" descr="Imagen 1 de 2 de Escritorio Profesional Para Oficina- Ajusta Las Medidas">
          <a:extLst>
            <a:ext uri="{FF2B5EF4-FFF2-40B4-BE49-F238E27FC236}">
              <a16:creationId xmlns:a16="http://schemas.microsoft.com/office/drawing/2014/main" id="{00000000-0008-0000-0200-000018000000}"/>
            </a:ext>
          </a:extLst>
        </xdr:cNvPr>
        <xdr:cNvSpPr>
          <a:spLocks noChangeAspect="1" noChangeArrowheads="1"/>
        </xdr:cNvSpPr>
      </xdr:nvSpPr>
      <xdr:spPr bwMode="auto">
        <a:xfrm>
          <a:off x="5095875" y="3005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16</xdr:row>
      <xdr:rowOff>0</xdr:rowOff>
    </xdr:from>
    <xdr:to>
      <xdr:col>2</xdr:col>
      <xdr:colOff>304800</xdr:colOff>
      <xdr:row>16</xdr:row>
      <xdr:rowOff>304800</xdr:rowOff>
    </xdr:to>
    <xdr:sp macro="" textlink="">
      <xdr:nvSpPr>
        <xdr:cNvPr id="24" name="AutoShape 12" descr="Imagen 1 de 2 de Escritorio Profesional Para Oficina- Ajusta Las Medidas">
          <a:extLst>
            <a:ext uri="{FF2B5EF4-FFF2-40B4-BE49-F238E27FC236}">
              <a16:creationId xmlns:a16="http://schemas.microsoft.com/office/drawing/2014/main" id="{00000000-0008-0000-0200-000019000000}"/>
            </a:ext>
          </a:extLst>
        </xdr:cNvPr>
        <xdr:cNvSpPr>
          <a:spLocks noChangeAspect="1" noChangeArrowheads="1"/>
        </xdr:cNvSpPr>
      </xdr:nvSpPr>
      <xdr:spPr bwMode="auto">
        <a:xfrm>
          <a:off x="5095875" y="3005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89472</xdr:colOff>
      <xdr:row>27</xdr:row>
      <xdr:rowOff>110436</xdr:rowOff>
    </xdr:from>
    <xdr:to>
      <xdr:col>2</xdr:col>
      <xdr:colOff>1808370</xdr:colOff>
      <xdr:row>27</xdr:row>
      <xdr:rowOff>1145762</xdr:rowOff>
    </xdr:to>
    <xdr:pic>
      <xdr:nvPicPr>
        <xdr:cNvPr id="25" name="Imagen 24">
          <a:extLst>
            <a:ext uri="{FF2B5EF4-FFF2-40B4-BE49-F238E27FC236}">
              <a16:creationId xmlns:a16="http://schemas.microsoft.com/office/drawing/2014/main" id="{00000000-0008-0000-0200-00001A000000}"/>
            </a:ext>
          </a:extLst>
        </xdr:cNvPr>
        <xdr:cNvPicPr>
          <a:picLocks noChangeAspect="1" noChangeArrowheads="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t="19849" b="20605"/>
        <a:stretch/>
      </xdr:blipFill>
      <xdr:spPr bwMode="auto">
        <a:xfrm>
          <a:off x="5185347" y="53383761"/>
          <a:ext cx="1718898" cy="1035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28</xdr:row>
      <xdr:rowOff>0</xdr:rowOff>
    </xdr:from>
    <xdr:to>
      <xdr:col>2</xdr:col>
      <xdr:colOff>304800</xdr:colOff>
      <xdr:row>28</xdr:row>
      <xdr:rowOff>304800</xdr:rowOff>
    </xdr:to>
    <xdr:sp macro="" textlink="">
      <xdr:nvSpPr>
        <xdr:cNvPr id="26" name="AutoShape 3" descr="Imagen 1 de 6 de Carretilla Zorra Plegable En Aluminio + Pulpo Pretul ">
          <a:extLst>
            <a:ext uri="{FF2B5EF4-FFF2-40B4-BE49-F238E27FC236}">
              <a16:creationId xmlns:a16="http://schemas.microsoft.com/office/drawing/2014/main" id="{00000000-0008-0000-0200-00001B000000}"/>
            </a:ext>
          </a:extLst>
        </xdr:cNvPr>
        <xdr:cNvSpPr>
          <a:spLocks noChangeAspect="1" noChangeArrowheads="1"/>
        </xdr:cNvSpPr>
      </xdr:nvSpPr>
      <xdr:spPr bwMode="auto">
        <a:xfrm>
          <a:off x="5095875" y="5451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262283</xdr:colOff>
      <xdr:row>29</xdr:row>
      <xdr:rowOff>124239</xdr:rowOff>
    </xdr:from>
    <xdr:to>
      <xdr:col>2</xdr:col>
      <xdr:colOff>1983483</xdr:colOff>
      <xdr:row>29</xdr:row>
      <xdr:rowOff>2056848</xdr:rowOff>
    </xdr:to>
    <xdr:pic>
      <xdr:nvPicPr>
        <xdr:cNvPr id="27" name="Imagen 26" descr="carteleras con vidrio – Carteleras Corporativas">
          <a:extLst>
            <a:ext uri="{FF2B5EF4-FFF2-40B4-BE49-F238E27FC236}">
              <a16:creationId xmlns:a16="http://schemas.microsoft.com/office/drawing/2014/main" id="{00000000-0008-0000-0200-00001C000000}"/>
            </a:ext>
          </a:extLst>
        </xdr:cNvPr>
        <xdr:cNvPicPr>
          <a:picLocks noChangeAspect="1" noChangeArrowheads="1"/>
        </xdr:cNvPicPr>
      </xdr:nvPicPr>
      <xdr:blipFill rotWithShape="1">
        <a:blip xmlns:r="http://schemas.openxmlformats.org/officeDocument/2006/relationships" r:embed="rId19">
          <a:extLst>
            <a:ext uri="{28A0092B-C50C-407E-A947-70E740481C1C}">
              <a14:useLocalDpi xmlns:a14="http://schemas.microsoft.com/office/drawing/2010/main" val="0"/>
            </a:ext>
          </a:extLst>
        </a:blip>
        <a:srcRect l="22448" t="645" r="27587" b="-645"/>
        <a:stretch/>
      </xdr:blipFill>
      <xdr:spPr bwMode="auto">
        <a:xfrm>
          <a:off x="5358158" y="57188514"/>
          <a:ext cx="1721200" cy="193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614515</xdr:colOff>
      <xdr:row>19</xdr:row>
      <xdr:rowOff>35179</xdr:rowOff>
    </xdr:from>
    <xdr:to>
      <xdr:col>2</xdr:col>
      <xdr:colOff>1648950</xdr:colOff>
      <xdr:row>19</xdr:row>
      <xdr:rowOff>2651691</xdr:rowOff>
    </xdr:to>
    <xdr:pic>
      <xdr:nvPicPr>
        <xdr:cNvPr id="28" name="Imagen 27" descr="Nuestro equipo de docentes de la Esap | Ir a Escuela Superior de  Administración Pública">
          <a:extLst>
            <a:ext uri="{FF2B5EF4-FFF2-40B4-BE49-F238E27FC236}">
              <a16:creationId xmlns:a16="http://schemas.microsoft.com/office/drawing/2014/main" id="{00000000-0008-0000-0200-00001D000000}"/>
            </a:ext>
          </a:extLst>
        </xdr:cNvPr>
        <xdr:cNvPicPr>
          <a:picLocks noChangeAspect="1"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r="51006" b="10577"/>
        <a:stretch/>
      </xdr:blipFill>
      <xdr:spPr bwMode="auto">
        <a:xfrm>
          <a:off x="5710390" y="35563429"/>
          <a:ext cx="1034435" cy="26165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386522</xdr:colOff>
      <xdr:row>20</xdr:row>
      <xdr:rowOff>358913</xdr:rowOff>
    </xdr:from>
    <xdr:to>
      <xdr:col>2</xdr:col>
      <xdr:colOff>1982021</xdr:colOff>
      <xdr:row>20</xdr:row>
      <xdr:rowOff>2415761</xdr:rowOff>
    </xdr:to>
    <xdr:pic>
      <xdr:nvPicPr>
        <xdr:cNvPr id="29" name="Imagen 28" descr="Bandera De Colombia Para Escritorio Con Asta Y Base D Madera | Cuotas sin  interés">
          <a:extLst>
            <a:ext uri="{FF2B5EF4-FFF2-40B4-BE49-F238E27FC236}">
              <a16:creationId xmlns:a16="http://schemas.microsoft.com/office/drawing/2014/main" id="{00000000-0008-0000-0200-00001E000000}"/>
            </a:ext>
          </a:extLst>
        </xdr:cNvPr>
        <xdr:cNvPicPr>
          <a:picLocks noChangeAspect="1"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t="8070" b="5588"/>
        <a:stretch/>
      </xdr:blipFill>
      <xdr:spPr bwMode="auto">
        <a:xfrm>
          <a:off x="5482397" y="39163763"/>
          <a:ext cx="1595499" cy="20568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234675</xdr:colOff>
      <xdr:row>21</xdr:row>
      <xdr:rowOff>704022</xdr:rowOff>
    </xdr:from>
    <xdr:to>
      <xdr:col>2</xdr:col>
      <xdr:colOff>2015436</xdr:colOff>
      <xdr:row>21</xdr:row>
      <xdr:rowOff>1928276</xdr:rowOff>
    </xdr:to>
    <xdr:pic>
      <xdr:nvPicPr>
        <xdr:cNvPr id="30" name="Imagen 29" descr="Venta y Fabrica de banderas - Banderines - Avisos - Colombia-Bogotá">
          <a:extLst>
            <a:ext uri="{FF2B5EF4-FFF2-40B4-BE49-F238E27FC236}">
              <a16:creationId xmlns:a16="http://schemas.microsoft.com/office/drawing/2014/main" id="{00000000-0008-0000-0200-00001F000000}"/>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5330550" y="42652122"/>
          <a:ext cx="1780761" cy="12242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138045</xdr:colOff>
      <xdr:row>28</xdr:row>
      <xdr:rowOff>193261</xdr:rowOff>
    </xdr:from>
    <xdr:to>
      <xdr:col>2</xdr:col>
      <xdr:colOff>2112066</xdr:colOff>
      <xdr:row>28</xdr:row>
      <xdr:rowOff>2222500</xdr:rowOff>
    </xdr:to>
    <xdr:pic>
      <xdr:nvPicPr>
        <xdr:cNvPr id="31" name="Imagen 30">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23"/>
        <a:stretch>
          <a:fillRect/>
        </a:stretch>
      </xdr:blipFill>
      <xdr:spPr>
        <a:xfrm>
          <a:off x="5233920" y="54704836"/>
          <a:ext cx="1974021" cy="2029239"/>
        </a:xfrm>
        <a:prstGeom prst="rect">
          <a:avLst/>
        </a:prstGeom>
      </xdr:spPr>
    </xdr:pic>
    <xdr:clientData/>
  </xdr:twoCellAnchor>
  <xdr:twoCellAnchor>
    <xdr:from>
      <xdr:col>2</xdr:col>
      <xdr:colOff>213246</xdr:colOff>
      <xdr:row>30</xdr:row>
      <xdr:rowOff>383844</xdr:rowOff>
    </xdr:from>
    <xdr:to>
      <xdr:col>2</xdr:col>
      <xdr:colOff>2032948</xdr:colOff>
      <xdr:row>30</xdr:row>
      <xdr:rowOff>1649105</xdr:rowOff>
    </xdr:to>
    <xdr:pic>
      <xdr:nvPicPr>
        <xdr:cNvPr id="32" name="Imagen 31">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24"/>
        <a:stretch>
          <a:fillRect/>
        </a:stretch>
      </xdr:blipFill>
      <xdr:spPr>
        <a:xfrm>
          <a:off x="5309121" y="59981769"/>
          <a:ext cx="1819702" cy="1265261"/>
        </a:xfrm>
        <a:prstGeom prst="rect">
          <a:avLst/>
        </a:prstGeom>
      </xdr:spPr>
    </xdr:pic>
    <xdr:clientData/>
  </xdr:twoCellAnchor>
  <xdr:twoCellAnchor>
    <xdr:from>
      <xdr:col>2</xdr:col>
      <xdr:colOff>56865</xdr:colOff>
      <xdr:row>31</xdr:row>
      <xdr:rowOff>892969</xdr:rowOff>
    </xdr:from>
    <xdr:to>
      <xdr:col>2</xdr:col>
      <xdr:colOff>2075089</xdr:colOff>
      <xdr:row>31</xdr:row>
      <xdr:rowOff>2303791</xdr:rowOff>
    </xdr:to>
    <xdr:pic>
      <xdr:nvPicPr>
        <xdr:cNvPr id="33" name="Imagen 32">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25"/>
        <a:stretch>
          <a:fillRect/>
        </a:stretch>
      </xdr:blipFill>
      <xdr:spPr>
        <a:xfrm>
          <a:off x="5152740" y="62643544"/>
          <a:ext cx="2018224" cy="1410822"/>
        </a:xfrm>
        <a:prstGeom prst="rect">
          <a:avLst/>
        </a:prstGeom>
      </xdr:spPr>
    </xdr:pic>
    <xdr:clientData/>
  </xdr:twoCellAnchor>
  <xdr:twoCellAnchor>
    <xdr:from>
      <xdr:col>2</xdr:col>
      <xdr:colOff>276534</xdr:colOff>
      <xdr:row>32</xdr:row>
      <xdr:rowOff>61452</xdr:rowOff>
    </xdr:from>
    <xdr:to>
      <xdr:col>2</xdr:col>
      <xdr:colOff>2027904</xdr:colOff>
      <xdr:row>32</xdr:row>
      <xdr:rowOff>1481229</xdr:rowOff>
    </xdr:to>
    <xdr:pic>
      <xdr:nvPicPr>
        <xdr:cNvPr id="34" name="Imagen 33">
          <a:extLst>
            <a:ext uri="{FF2B5EF4-FFF2-40B4-BE49-F238E27FC236}">
              <a16:creationId xmlns:a16="http://schemas.microsoft.com/office/drawing/2014/main" id="{00000000-0008-0000-0200-000023000000}"/>
            </a:ext>
          </a:extLst>
        </xdr:cNvPr>
        <xdr:cNvPicPr>
          <a:picLocks noChangeAspect="1"/>
        </xdr:cNvPicPr>
      </xdr:nvPicPr>
      <xdr:blipFill>
        <a:blip xmlns:r="http://schemas.openxmlformats.org/officeDocument/2006/relationships" r:embed="rId26"/>
        <a:stretch>
          <a:fillRect/>
        </a:stretch>
      </xdr:blipFill>
      <xdr:spPr>
        <a:xfrm>
          <a:off x="5372409" y="64631427"/>
          <a:ext cx="1751370" cy="1419777"/>
        </a:xfrm>
        <a:prstGeom prst="rect">
          <a:avLst/>
        </a:prstGeom>
      </xdr:spPr>
    </xdr:pic>
    <xdr:clientData/>
  </xdr:twoCellAnchor>
  <xdr:twoCellAnchor>
    <xdr:from>
      <xdr:col>2</xdr:col>
      <xdr:colOff>553064</xdr:colOff>
      <xdr:row>33</xdr:row>
      <xdr:rowOff>151455</xdr:rowOff>
    </xdr:from>
    <xdr:to>
      <xdr:col>2</xdr:col>
      <xdr:colOff>1669000</xdr:colOff>
      <xdr:row>33</xdr:row>
      <xdr:rowOff>2038145</xdr:rowOff>
    </xdr:to>
    <xdr:pic>
      <xdr:nvPicPr>
        <xdr:cNvPr id="35" name="Imagen 34">
          <a:extLst>
            <a:ext uri="{FF2B5EF4-FFF2-40B4-BE49-F238E27FC236}">
              <a16:creationId xmlns:a16="http://schemas.microsoft.com/office/drawing/2014/main" id="{00000000-0008-0000-0200-000024000000}"/>
            </a:ext>
          </a:extLst>
        </xdr:cNvPr>
        <xdr:cNvPicPr>
          <a:picLocks noChangeAspect="1"/>
        </xdr:cNvPicPr>
      </xdr:nvPicPr>
      <xdr:blipFill>
        <a:blip xmlns:r="http://schemas.openxmlformats.org/officeDocument/2006/relationships" r:embed="rId27"/>
        <a:stretch>
          <a:fillRect/>
        </a:stretch>
      </xdr:blipFill>
      <xdr:spPr>
        <a:xfrm>
          <a:off x="5648939" y="66235905"/>
          <a:ext cx="1115936" cy="1886690"/>
        </a:xfrm>
        <a:prstGeom prst="rect">
          <a:avLst/>
        </a:prstGeom>
      </xdr:spPr>
    </xdr:pic>
    <xdr:clientData/>
  </xdr:twoCellAnchor>
  <xdr:twoCellAnchor>
    <xdr:from>
      <xdr:col>2</xdr:col>
      <xdr:colOff>525946</xdr:colOff>
      <xdr:row>34</xdr:row>
      <xdr:rowOff>112661</xdr:rowOff>
    </xdr:from>
    <xdr:to>
      <xdr:col>2</xdr:col>
      <xdr:colOff>1751371</xdr:colOff>
      <xdr:row>34</xdr:row>
      <xdr:rowOff>1472118</xdr:rowOff>
    </xdr:to>
    <xdr:pic>
      <xdr:nvPicPr>
        <xdr:cNvPr id="36" name="Imagen 35">
          <a:extLst>
            <a:ext uri="{FF2B5EF4-FFF2-40B4-BE49-F238E27FC236}">
              <a16:creationId xmlns:a16="http://schemas.microsoft.com/office/drawing/2014/main" id="{00000000-0008-0000-0200-000025000000}"/>
            </a:ext>
          </a:extLst>
        </xdr:cNvPr>
        <xdr:cNvPicPr>
          <a:picLocks noChangeAspect="1"/>
        </xdr:cNvPicPr>
      </xdr:nvPicPr>
      <xdr:blipFill>
        <a:blip xmlns:r="http://schemas.openxmlformats.org/officeDocument/2006/relationships" r:embed="rId28"/>
        <a:stretch>
          <a:fillRect/>
        </a:stretch>
      </xdr:blipFill>
      <xdr:spPr>
        <a:xfrm>
          <a:off x="5621821" y="68292611"/>
          <a:ext cx="1225425" cy="1359457"/>
        </a:xfrm>
        <a:prstGeom prst="rect">
          <a:avLst/>
        </a:prstGeom>
      </xdr:spPr>
    </xdr:pic>
    <xdr:clientData/>
  </xdr:twoCellAnchor>
  <xdr:twoCellAnchor>
    <xdr:from>
      <xdr:col>2</xdr:col>
      <xdr:colOff>211019</xdr:colOff>
      <xdr:row>36</xdr:row>
      <xdr:rowOff>829597</xdr:rowOff>
    </xdr:from>
    <xdr:to>
      <xdr:col>2</xdr:col>
      <xdr:colOff>2139515</xdr:colOff>
      <xdr:row>36</xdr:row>
      <xdr:rowOff>2857500</xdr:rowOff>
    </xdr:to>
    <xdr:pic>
      <xdr:nvPicPr>
        <xdr:cNvPr id="37" name="Imagen 36">
          <a:extLst>
            <a:ext uri="{FF2B5EF4-FFF2-40B4-BE49-F238E27FC236}">
              <a16:creationId xmlns:a16="http://schemas.microsoft.com/office/drawing/2014/main" id="{00000000-0008-0000-0200-000026000000}"/>
            </a:ext>
          </a:extLst>
        </xdr:cNvPr>
        <xdr:cNvPicPr>
          <a:picLocks noChangeAspect="1"/>
        </xdr:cNvPicPr>
      </xdr:nvPicPr>
      <xdr:blipFill>
        <a:blip xmlns:r="http://schemas.openxmlformats.org/officeDocument/2006/relationships" r:embed="rId29"/>
        <a:stretch>
          <a:fillRect/>
        </a:stretch>
      </xdr:blipFill>
      <xdr:spPr>
        <a:xfrm>
          <a:off x="5306894" y="72314722"/>
          <a:ext cx="1928496" cy="2027903"/>
        </a:xfrm>
        <a:prstGeom prst="rect">
          <a:avLst/>
        </a:prstGeom>
      </xdr:spPr>
    </xdr:pic>
    <xdr:clientData/>
  </xdr:twoCellAnchor>
  <xdr:twoCellAnchor>
    <xdr:from>
      <xdr:col>2</xdr:col>
      <xdr:colOff>322621</xdr:colOff>
      <xdr:row>37</xdr:row>
      <xdr:rowOff>230444</xdr:rowOff>
    </xdr:from>
    <xdr:to>
      <xdr:col>2</xdr:col>
      <xdr:colOff>1913097</xdr:colOff>
      <xdr:row>37</xdr:row>
      <xdr:rowOff>2059015</xdr:rowOff>
    </xdr:to>
    <xdr:pic>
      <xdr:nvPicPr>
        <xdr:cNvPr id="38" name="Imagen 37">
          <a:extLst>
            <a:ext uri="{FF2B5EF4-FFF2-40B4-BE49-F238E27FC236}">
              <a16:creationId xmlns:a16="http://schemas.microsoft.com/office/drawing/2014/main" id="{00000000-0008-0000-0200-000027000000}"/>
            </a:ext>
          </a:extLst>
        </xdr:cNvPr>
        <xdr:cNvPicPr>
          <a:picLocks noChangeAspect="1"/>
        </xdr:cNvPicPr>
      </xdr:nvPicPr>
      <xdr:blipFill>
        <a:blip xmlns:r="http://schemas.openxmlformats.org/officeDocument/2006/relationships" r:embed="rId30"/>
        <a:stretch>
          <a:fillRect/>
        </a:stretch>
      </xdr:blipFill>
      <xdr:spPr>
        <a:xfrm>
          <a:off x="5418496" y="75820844"/>
          <a:ext cx="1590476" cy="1828571"/>
        </a:xfrm>
        <a:prstGeom prst="rect">
          <a:avLst/>
        </a:prstGeom>
      </xdr:spPr>
    </xdr:pic>
    <xdr:clientData/>
  </xdr:twoCellAnchor>
  <xdr:twoCellAnchor>
    <xdr:from>
      <xdr:col>2</xdr:col>
      <xdr:colOff>460887</xdr:colOff>
      <xdr:row>38</xdr:row>
      <xdr:rowOff>276532</xdr:rowOff>
    </xdr:from>
    <xdr:to>
      <xdr:col>2</xdr:col>
      <xdr:colOff>1894222</xdr:colOff>
      <xdr:row>38</xdr:row>
      <xdr:rowOff>2319798</xdr:rowOff>
    </xdr:to>
    <xdr:pic>
      <xdr:nvPicPr>
        <xdr:cNvPr id="39" name="Imagen 38">
          <a:extLst>
            <a:ext uri="{FF2B5EF4-FFF2-40B4-BE49-F238E27FC236}">
              <a16:creationId xmlns:a16="http://schemas.microsoft.com/office/drawing/2014/main" id="{00000000-0008-0000-0200-000028000000}"/>
            </a:ext>
          </a:extLst>
        </xdr:cNvPr>
        <xdr:cNvPicPr>
          <a:picLocks noChangeAspect="1"/>
        </xdr:cNvPicPr>
      </xdr:nvPicPr>
      <xdr:blipFill>
        <a:blip xmlns:r="http://schemas.openxmlformats.org/officeDocument/2006/relationships" r:embed="rId31"/>
        <a:stretch>
          <a:fillRect/>
        </a:stretch>
      </xdr:blipFill>
      <xdr:spPr>
        <a:xfrm>
          <a:off x="5556762" y="80143657"/>
          <a:ext cx="1433335" cy="2043266"/>
        </a:xfrm>
        <a:prstGeom prst="rect">
          <a:avLst/>
        </a:prstGeom>
      </xdr:spPr>
    </xdr:pic>
    <xdr:clientData/>
  </xdr:twoCellAnchor>
  <xdr:twoCellAnchor>
    <xdr:from>
      <xdr:col>2</xdr:col>
      <xdr:colOff>444145</xdr:colOff>
      <xdr:row>39</xdr:row>
      <xdr:rowOff>291896</xdr:rowOff>
    </xdr:from>
    <xdr:to>
      <xdr:col>2</xdr:col>
      <xdr:colOff>1799153</xdr:colOff>
      <xdr:row>39</xdr:row>
      <xdr:rowOff>2442702</xdr:rowOff>
    </xdr:to>
    <xdr:pic>
      <xdr:nvPicPr>
        <xdr:cNvPr id="40" name="Imagen 39">
          <a:extLst>
            <a:ext uri="{FF2B5EF4-FFF2-40B4-BE49-F238E27FC236}">
              <a16:creationId xmlns:a16="http://schemas.microsoft.com/office/drawing/2014/main" id="{00000000-0008-0000-0200-000029000000}"/>
            </a:ext>
          </a:extLst>
        </xdr:cNvPr>
        <xdr:cNvPicPr>
          <a:picLocks noChangeAspect="1"/>
        </xdr:cNvPicPr>
      </xdr:nvPicPr>
      <xdr:blipFill>
        <a:blip xmlns:r="http://schemas.openxmlformats.org/officeDocument/2006/relationships" r:embed="rId32"/>
        <a:stretch>
          <a:fillRect/>
        </a:stretch>
      </xdr:blipFill>
      <xdr:spPr>
        <a:xfrm>
          <a:off x="5540020" y="82864121"/>
          <a:ext cx="1355008" cy="2150806"/>
        </a:xfrm>
        <a:prstGeom prst="rect">
          <a:avLst/>
        </a:prstGeom>
      </xdr:spPr>
    </xdr:pic>
    <xdr:clientData/>
  </xdr:twoCellAnchor>
  <xdr:twoCellAnchor>
    <xdr:from>
      <xdr:col>2</xdr:col>
      <xdr:colOff>476250</xdr:colOff>
      <xdr:row>40</xdr:row>
      <xdr:rowOff>153629</xdr:rowOff>
    </xdr:from>
    <xdr:to>
      <xdr:col>2</xdr:col>
      <xdr:colOff>1857202</xdr:colOff>
      <xdr:row>40</xdr:row>
      <xdr:rowOff>2096486</xdr:rowOff>
    </xdr:to>
    <xdr:pic>
      <xdr:nvPicPr>
        <xdr:cNvPr id="41" name="Imagen 40">
          <a:extLst>
            <a:ext uri="{FF2B5EF4-FFF2-40B4-BE49-F238E27FC236}">
              <a16:creationId xmlns:a16="http://schemas.microsoft.com/office/drawing/2014/main" id="{00000000-0008-0000-0200-00002A000000}"/>
            </a:ext>
          </a:extLst>
        </xdr:cNvPr>
        <xdr:cNvPicPr>
          <a:picLocks noChangeAspect="1"/>
        </xdr:cNvPicPr>
      </xdr:nvPicPr>
      <xdr:blipFill>
        <a:blip xmlns:r="http://schemas.openxmlformats.org/officeDocument/2006/relationships" r:embed="rId33"/>
        <a:stretch>
          <a:fillRect/>
        </a:stretch>
      </xdr:blipFill>
      <xdr:spPr>
        <a:xfrm>
          <a:off x="5572125" y="85659554"/>
          <a:ext cx="1380952" cy="1942857"/>
        </a:xfrm>
        <a:prstGeom prst="rect">
          <a:avLst/>
        </a:prstGeom>
      </xdr:spPr>
    </xdr:pic>
    <xdr:clientData/>
  </xdr:twoCellAnchor>
  <xdr:twoCellAnchor>
    <xdr:from>
      <xdr:col>2</xdr:col>
      <xdr:colOff>491613</xdr:colOff>
      <xdr:row>41</xdr:row>
      <xdr:rowOff>307258</xdr:rowOff>
    </xdr:from>
    <xdr:to>
      <xdr:col>2</xdr:col>
      <xdr:colOff>1863042</xdr:colOff>
      <xdr:row>41</xdr:row>
      <xdr:rowOff>2231068</xdr:rowOff>
    </xdr:to>
    <xdr:pic>
      <xdr:nvPicPr>
        <xdr:cNvPr id="42" name="Imagen 41">
          <a:extLst>
            <a:ext uri="{FF2B5EF4-FFF2-40B4-BE49-F238E27FC236}">
              <a16:creationId xmlns:a16="http://schemas.microsoft.com/office/drawing/2014/main" id="{00000000-0008-0000-0200-00002B000000}"/>
            </a:ext>
          </a:extLst>
        </xdr:cNvPr>
        <xdr:cNvPicPr>
          <a:picLocks noChangeAspect="1"/>
        </xdr:cNvPicPr>
      </xdr:nvPicPr>
      <xdr:blipFill>
        <a:blip xmlns:r="http://schemas.openxmlformats.org/officeDocument/2006/relationships" r:embed="rId34"/>
        <a:stretch>
          <a:fillRect/>
        </a:stretch>
      </xdr:blipFill>
      <xdr:spPr>
        <a:xfrm>
          <a:off x="5587488" y="88746883"/>
          <a:ext cx="1371429" cy="1923810"/>
        </a:xfrm>
        <a:prstGeom prst="rect">
          <a:avLst/>
        </a:prstGeom>
      </xdr:spPr>
    </xdr:pic>
    <xdr:clientData/>
  </xdr:twoCellAnchor>
  <xdr:twoCellAnchor>
    <xdr:from>
      <xdr:col>2</xdr:col>
      <xdr:colOff>537702</xdr:colOff>
      <xdr:row>35</xdr:row>
      <xdr:rowOff>122903</xdr:rowOff>
    </xdr:from>
    <xdr:to>
      <xdr:col>2</xdr:col>
      <xdr:colOff>1689920</xdr:colOff>
      <xdr:row>35</xdr:row>
      <xdr:rowOff>1672039</xdr:rowOff>
    </xdr:to>
    <xdr:pic>
      <xdr:nvPicPr>
        <xdr:cNvPr id="43" name="Imagen 42">
          <a:extLst>
            <a:ext uri="{FF2B5EF4-FFF2-40B4-BE49-F238E27FC236}">
              <a16:creationId xmlns:a16="http://schemas.microsoft.com/office/drawing/2014/main" id="{00000000-0008-0000-0200-00002C000000}"/>
            </a:ext>
          </a:extLst>
        </xdr:cNvPr>
        <xdr:cNvPicPr>
          <a:picLocks noChangeAspect="1"/>
        </xdr:cNvPicPr>
      </xdr:nvPicPr>
      <xdr:blipFill>
        <a:blip xmlns:r="http://schemas.openxmlformats.org/officeDocument/2006/relationships" r:embed="rId35"/>
        <a:stretch>
          <a:fillRect/>
        </a:stretch>
      </xdr:blipFill>
      <xdr:spPr>
        <a:xfrm>
          <a:off x="5633577" y="69845903"/>
          <a:ext cx="1152218" cy="1549136"/>
        </a:xfrm>
        <a:prstGeom prst="rect">
          <a:avLst/>
        </a:prstGeom>
      </xdr:spPr>
    </xdr:pic>
    <xdr:clientData/>
  </xdr:twoCellAnchor>
  <xdr:twoCellAnchor>
    <xdr:from>
      <xdr:col>2</xdr:col>
      <xdr:colOff>307258</xdr:colOff>
      <xdr:row>26</xdr:row>
      <xdr:rowOff>30725</xdr:rowOff>
    </xdr:from>
    <xdr:to>
      <xdr:col>2</xdr:col>
      <xdr:colOff>1940240</xdr:colOff>
      <xdr:row>27</xdr:row>
      <xdr:rowOff>254354</xdr:rowOff>
    </xdr:to>
    <xdr:pic>
      <xdr:nvPicPr>
        <xdr:cNvPr id="44" name="Imagen 43" descr="Ficha Tecnica Escaleras Dielectricas | PDF | Spar (Aeronáutica) | Aluminio">
          <a:extLst>
            <a:ext uri="{FF2B5EF4-FFF2-40B4-BE49-F238E27FC236}">
              <a16:creationId xmlns:a16="http://schemas.microsoft.com/office/drawing/2014/main" id="{00000000-0008-0000-0200-00002D000000}"/>
            </a:ext>
          </a:extLst>
        </xdr:cNvPr>
        <xdr:cNvPicPr>
          <a:picLocks noChangeAspect="1" noChangeArrowheads="1"/>
        </xdr:cNvPicPr>
      </xdr:nvPicPr>
      <xdr:blipFill rotWithShape="1">
        <a:blip xmlns:r="http://schemas.openxmlformats.org/officeDocument/2006/relationships" r:embed="rId36" cstate="print">
          <a:extLst>
            <a:ext uri="{28A0092B-C50C-407E-A947-70E740481C1C}">
              <a14:useLocalDpi xmlns:a14="http://schemas.microsoft.com/office/drawing/2010/main" val="0"/>
            </a:ext>
          </a:extLst>
        </a:blip>
        <a:srcRect t="22222" b="15459"/>
        <a:stretch/>
      </xdr:blipFill>
      <xdr:spPr bwMode="auto">
        <a:xfrm>
          <a:off x="5403133" y="51837200"/>
          <a:ext cx="1632982" cy="16904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599153</xdr:colOff>
      <xdr:row>7</xdr:row>
      <xdr:rowOff>230444</xdr:rowOff>
    </xdr:from>
    <xdr:to>
      <xdr:col>2</xdr:col>
      <xdr:colOff>2208878</xdr:colOff>
      <xdr:row>7</xdr:row>
      <xdr:rowOff>1856044</xdr:rowOff>
    </xdr:to>
    <xdr:pic>
      <xdr:nvPicPr>
        <xdr:cNvPr id="45" name="Imagen 44">
          <a:extLst>
            <a:ext uri="{FF2B5EF4-FFF2-40B4-BE49-F238E27FC236}">
              <a16:creationId xmlns:a16="http://schemas.microsoft.com/office/drawing/2014/main" id="{00000000-0008-0000-0200-00002E000000}"/>
            </a:ext>
            <a:ext uri="{147F2762-F138-4A5C-976F-8EAC2B608ADB}">
              <a16:predDERef xmlns:a16="http://schemas.microsoft.com/office/drawing/2014/main" pred="{E470A95F-F159-46CA-922D-3F4B2B6BA0B3}"/>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5695028" y="11622344"/>
          <a:ext cx="1609725" cy="162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13</xdr:row>
      <xdr:rowOff>0</xdr:rowOff>
    </xdr:from>
    <xdr:to>
      <xdr:col>3</xdr:col>
      <xdr:colOff>304800</xdr:colOff>
      <xdr:row>13</xdr:row>
      <xdr:rowOff>304800</xdr:rowOff>
    </xdr:to>
    <xdr:sp macro="" textlink="">
      <xdr:nvSpPr>
        <xdr:cNvPr id="46" name="AutoShape 6" descr="Tablero Acrilico Borrable 80 X 60 Cm | Cuotas sin interés">
          <a:extLst>
            <a:ext uri="{FF2B5EF4-FFF2-40B4-BE49-F238E27FC236}">
              <a16:creationId xmlns:a16="http://schemas.microsoft.com/office/drawing/2014/main" id="{00000000-0008-0000-0200-00002F000000}"/>
            </a:ext>
          </a:extLst>
        </xdr:cNvPr>
        <xdr:cNvSpPr>
          <a:spLocks noChangeAspect="1" noChangeArrowheads="1"/>
        </xdr:cNvSpPr>
      </xdr:nvSpPr>
      <xdr:spPr bwMode="auto">
        <a:xfrm>
          <a:off x="8572500" y="2512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16</xdr:row>
      <xdr:rowOff>0</xdr:rowOff>
    </xdr:from>
    <xdr:to>
      <xdr:col>3</xdr:col>
      <xdr:colOff>304800</xdr:colOff>
      <xdr:row>16</xdr:row>
      <xdr:rowOff>304800</xdr:rowOff>
    </xdr:to>
    <xdr:sp macro="" textlink="">
      <xdr:nvSpPr>
        <xdr:cNvPr id="47" name="AutoShape 6" descr="Tablero Acrilico Borrable 80 X 60 Cm | Cuotas sin interés">
          <a:extLst>
            <a:ext uri="{FF2B5EF4-FFF2-40B4-BE49-F238E27FC236}">
              <a16:creationId xmlns:a16="http://schemas.microsoft.com/office/drawing/2014/main" id="{00000000-0008-0000-0200-000031000000}"/>
            </a:ext>
          </a:extLst>
        </xdr:cNvPr>
        <xdr:cNvSpPr>
          <a:spLocks noChangeAspect="1" noChangeArrowheads="1"/>
        </xdr:cNvSpPr>
      </xdr:nvSpPr>
      <xdr:spPr bwMode="auto">
        <a:xfrm>
          <a:off x="8572500" y="3005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48" name="AutoShape 6" descr="Tablero Acrilico Borrable 80 X 60 Cm | Cuotas sin interés">
          <a:extLst>
            <a:ext uri="{FF2B5EF4-FFF2-40B4-BE49-F238E27FC236}">
              <a16:creationId xmlns:a16="http://schemas.microsoft.com/office/drawing/2014/main" id="{00000000-0008-0000-0200-000032000000}"/>
            </a:ext>
          </a:extLst>
        </xdr:cNvPr>
        <xdr:cNvSpPr>
          <a:spLocks noChangeAspect="1" noChangeArrowheads="1"/>
        </xdr:cNvSpPr>
      </xdr:nvSpPr>
      <xdr:spPr bwMode="auto">
        <a:xfrm>
          <a:off x="8572500" y="2512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0</xdr:colOff>
      <xdr:row>13</xdr:row>
      <xdr:rowOff>0</xdr:rowOff>
    </xdr:from>
    <xdr:to>
      <xdr:col>3</xdr:col>
      <xdr:colOff>304800</xdr:colOff>
      <xdr:row>13</xdr:row>
      <xdr:rowOff>304800</xdr:rowOff>
    </xdr:to>
    <xdr:sp macro="" textlink="">
      <xdr:nvSpPr>
        <xdr:cNvPr id="49" name="AutoShape 6" descr="Tablero Acrilico Borrable 80 X 60 Cm | Cuotas sin interés">
          <a:extLst>
            <a:ext uri="{FF2B5EF4-FFF2-40B4-BE49-F238E27FC236}">
              <a16:creationId xmlns:a16="http://schemas.microsoft.com/office/drawing/2014/main" id="{00000000-0008-0000-0200-000030000000}"/>
            </a:ext>
          </a:extLst>
        </xdr:cNvPr>
        <xdr:cNvSpPr>
          <a:spLocks noChangeAspect="1" noChangeArrowheads="1"/>
        </xdr:cNvSpPr>
      </xdr:nvSpPr>
      <xdr:spPr bwMode="auto">
        <a:xfrm>
          <a:off x="8572500" y="2512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276532</xdr:colOff>
      <xdr:row>3</xdr:row>
      <xdr:rowOff>184354</xdr:rowOff>
    </xdr:from>
    <xdr:to>
      <xdr:col>2</xdr:col>
      <xdr:colOff>2350524</xdr:colOff>
      <xdr:row>3</xdr:row>
      <xdr:rowOff>2688507</xdr:rowOff>
    </xdr:to>
    <xdr:pic>
      <xdr:nvPicPr>
        <xdr:cNvPr id="50" name="Imagen 49">
          <a:extLst>
            <a:ext uri="{FF2B5EF4-FFF2-40B4-BE49-F238E27FC236}">
              <a16:creationId xmlns:a16="http://schemas.microsoft.com/office/drawing/2014/main" id="{00000000-0008-0000-0200-000033000000}"/>
            </a:ext>
          </a:extLst>
        </xdr:cNvPr>
        <xdr:cNvPicPr>
          <a:picLocks noChangeAspect="1"/>
        </xdr:cNvPicPr>
      </xdr:nvPicPr>
      <xdr:blipFill>
        <a:blip xmlns:r="http://schemas.openxmlformats.org/officeDocument/2006/relationships" r:embed="rId38"/>
        <a:stretch>
          <a:fillRect/>
        </a:stretch>
      </xdr:blipFill>
      <xdr:spPr>
        <a:xfrm>
          <a:off x="5372407" y="2565604"/>
          <a:ext cx="2073992" cy="2504153"/>
        </a:xfrm>
        <a:prstGeom prst="rect">
          <a:avLst/>
        </a:prstGeom>
      </xdr:spPr>
    </xdr:pic>
    <xdr:clientData/>
  </xdr:twoCellAnchor>
  <xdr:twoCellAnchor>
    <xdr:from>
      <xdr:col>2</xdr:col>
      <xdr:colOff>49161</xdr:colOff>
      <xdr:row>51</xdr:row>
      <xdr:rowOff>184355</xdr:rowOff>
    </xdr:from>
    <xdr:to>
      <xdr:col>2</xdr:col>
      <xdr:colOff>3502741</xdr:colOff>
      <xdr:row>51</xdr:row>
      <xdr:rowOff>2789903</xdr:rowOff>
    </xdr:to>
    <xdr:pic>
      <xdr:nvPicPr>
        <xdr:cNvPr id="51" name="Imagen 50">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39"/>
        <a:stretch>
          <a:fillRect/>
        </a:stretch>
      </xdr:blipFill>
      <xdr:spPr>
        <a:xfrm>
          <a:off x="5145036" y="105635630"/>
          <a:ext cx="3425005" cy="2605548"/>
        </a:xfrm>
        <a:prstGeom prst="rect">
          <a:avLst/>
        </a:prstGeom>
      </xdr:spPr>
    </xdr:pic>
    <xdr:clientData/>
  </xdr:twoCellAnchor>
  <xdr:twoCellAnchor editAs="oneCell">
    <xdr:from>
      <xdr:col>87</xdr:col>
      <xdr:colOff>0</xdr:colOff>
      <xdr:row>13</xdr:row>
      <xdr:rowOff>0</xdr:rowOff>
    </xdr:from>
    <xdr:to>
      <xdr:col>87</xdr:col>
      <xdr:colOff>304800</xdr:colOff>
      <xdr:row>13</xdr:row>
      <xdr:rowOff>306160</xdr:rowOff>
    </xdr:to>
    <xdr:sp macro="" textlink="">
      <xdr:nvSpPr>
        <xdr:cNvPr id="52" name="AutoShape 5" descr="Tablero Acrilico Borrable 80 X 60 Cm | Cuotas sin interés">
          <a:extLst>
            <a:ext uri="{FF2B5EF4-FFF2-40B4-BE49-F238E27FC236}">
              <a16:creationId xmlns:a16="http://schemas.microsoft.com/office/drawing/2014/main" id="{00000000-0008-0000-0200-000040000000}"/>
            </a:ext>
          </a:extLst>
        </xdr:cNvPr>
        <xdr:cNvSpPr>
          <a:spLocks noChangeAspect="1" noChangeArrowheads="1"/>
        </xdr:cNvSpPr>
      </xdr:nvSpPr>
      <xdr:spPr bwMode="auto">
        <a:xfrm>
          <a:off x="46120050" y="251269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13</xdr:row>
      <xdr:rowOff>0</xdr:rowOff>
    </xdr:from>
    <xdr:to>
      <xdr:col>87</xdr:col>
      <xdr:colOff>304800</xdr:colOff>
      <xdr:row>13</xdr:row>
      <xdr:rowOff>306160</xdr:rowOff>
    </xdr:to>
    <xdr:sp macro="" textlink="">
      <xdr:nvSpPr>
        <xdr:cNvPr id="53" name="AutoShape 6" descr="Tablero Acrilico Borrable 80 X 60 Cm | Cuotas sin interés">
          <a:extLst>
            <a:ext uri="{FF2B5EF4-FFF2-40B4-BE49-F238E27FC236}">
              <a16:creationId xmlns:a16="http://schemas.microsoft.com/office/drawing/2014/main" id="{00000000-0008-0000-0200-000041000000}"/>
            </a:ext>
          </a:extLst>
        </xdr:cNvPr>
        <xdr:cNvSpPr>
          <a:spLocks noChangeAspect="1" noChangeArrowheads="1"/>
        </xdr:cNvSpPr>
      </xdr:nvSpPr>
      <xdr:spPr bwMode="auto">
        <a:xfrm>
          <a:off x="46120050" y="251269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16</xdr:row>
      <xdr:rowOff>0</xdr:rowOff>
    </xdr:from>
    <xdr:to>
      <xdr:col>87</xdr:col>
      <xdr:colOff>304800</xdr:colOff>
      <xdr:row>16</xdr:row>
      <xdr:rowOff>306161</xdr:rowOff>
    </xdr:to>
    <xdr:sp macro="" textlink="">
      <xdr:nvSpPr>
        <xdr:cNvPr id="54" name="AutoShape 10" descr="Imagen 1 de 2 de Escritorio Profesional Para Oficina- Ajusta Las Medidas">
          <a:extLst>
            <a:ext uri="{FF2B5EF4-FFF2-40B4-BE49-F238E27FC236}">
              <a16:creationId xmlns:a16="http://schemas.microsoft.com/office/drawing/2014/main" id="{00000000-0008-0000-0200-000042000000}"/>
            </a:ext>
          </a:extLst>
        </xdr:cNvPr>
        <xdr:cNvSpPr>
          <a:spLocks noChangeAspect="1" noChangeArrowheads="1"/>
        </xdr:cNvSpPr>
      </xdr:nvSpPr>
      <xdr:spPr bwMode="auto">
        <a:xfrm>
          <a:off x="46120050" y="300513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16</xdr:row>
      <xdr:rowOff>0</xdr:rowOff>
    </xdr:from>
    <xdr:to>
      <xdr:col>87</xdr:col>
      <xdr:colOff>304800</xdr:colOff>
      <xdr:row>16</xdr:row>
      <xdr:rowOff>306161</xdr:rowOff>
    </xdr:to>
    <xdr:sp macro="" textlink="">
      <xdr:nvSpPr>
        <xdr:cNvPr id="55" name="AutoShape 11" descr="Imagen 1 de 2 de Escritorio Profesional Para Oficina- Ajusta Las Medidas">
          <a:extLst>
            <a:ext uri="{FF2B5EF4-FFF2-40B4-BE49-F238E27FC236}">
              <a16:creationId xmlns:a16="http://schemas.microsoft.com/office/drawing/2014/main" id="{00000000-0008-0000-0200-000043000000}"/>
            </a:ext>
          </a:extLst>
        </xdr:cNvPr>
        <xdr:cNvSpPr>
          <a:spLocks noChangeAspect="1" noChangeArrowheads="1"/>
        </xdr:cNvSpPr>
      </xdr:nvSpPr>
      <xdr:spPr bwMode="auto">
        <a:xfrm>
          <a:off x="46120050" y="300513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16</xdr:row>
      <xdr:rowOff>0</xdr:rowOff>
    </xdr:from>
    <xdr:to>
      <xdr:col>87</xdr:col>
      <xdr:colOff>304800</xdr:colOff>
      <xdr:row>16</xdr:row>
      <xdr:rowOff>306161</xdr:rowOff>
    </xdr:to>
    <xdr:sp macro="" textlink="">
      <xdr:nvSpPr>
        <xdr:cNvPr id="56" name="AutoShape 12" descr="Imagen 1 de 2 de Escritorio Profesional Para Oficina- Ajusta Las Medidas">
          <a:extLst>
            <a:ext uri="{FF2B5EF4-FFF2-40B4-BE49-F238E27FC236}">
              <a16:creationId xmlns:a16="http://schemas.microsoft.com/office/drawing/2014/main" id="{00000000-0008-0000-0200-000044000000}"/>
            </a:ext>
          </a:extLst>
        </xdr:cNvPr>
        <xdr:cNvSpPr>
          <a:spLocks noChangeAspect="1" noChangeArrowheads="1"/>
        </xdr:cNvSpPr>
      </xdr:nvSpPr>
      <xdr:spPr bwMode="auto">
        <a:xfrm>
          <a:off x="46120050" y="300513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28</xdr:row>
      <xdr:rowOff>0</xdr:rowOff>
    </xdr:from>
    <xdr:to>
      <xdr:col>87</xdr:col>
      <xdr:colOff>304800</xdr:colOff>
      <xdr:row>28</xdr:row>
      <xdr:rowOff>306161</xdr:rowOff>
    </xdr:to>
    <xdr:sp macro="" textlink="">
      <xdr:nvSpPr>
        <xdr:cNvPr id="57" name="AutoShape 3" descr="Imagen 1 de 6 de Carretilla Zorra Plegable En Aluminio + Pulpo Pretul ">
          <a:extLst>
            <a:ext uri="{FF2B5EF4-FFF2-40B4-BE49-F238E27FC236}">
              <a16:creationId xmlns:a16="http://schemas.microsoft.com/office/drawing/2014/main" id="{00000000-0008-0000-0200-000045000000}"/>
            </a:ext>
          </a:extLst>
        </xdr:cNvPr>
        <xdr:cNvSpPr>
          <a:spLocks noChangeAspect="1" noChangeArrowheads="1"/>
        </xdr:cNvSpPr>
      </xdr:nvSpPr>
      <xdr:spPr bwMode="auto">
        <a:xfrm>
          <a:off x="46120050" y="545115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13</xdr:row>
      <xdr:rowOff>0</xdr:rowOff>
    </xdr:from>
    <xdr:to>
      <xdr:col>87</xdr:col>
      <xdr:colOff>304800</xdr:colOff>
      <xdr:row>13</xdr:row>
      <xdr:rowOff>306160</xdr:rowOff>
    </xdr:to>
    <xdr:sp macro="" textlink="">
      <xdr:nvSpPr>
        <xdr:cNvPr id="58" name="AutoShape 5" descr="Tablero Acrilico Borrable 80 X 60 Cm | Cuotas sin interés">
          <a:extLst>
            <a:ext uri="{FF2B5EF4-FFF2-40B4-BE49-F238E27FC236}">
              <a16:creationId xmlns:a16="http://schemas.microsoft.com/office/drawing/2014/main" id="{00000000-0008-0000-0200-000046000000}"/>
            </a:ext>
          </a:extLst>
        </xdr:cNvPr>
        <xdr:cNvSpPr>
          <a:spLocks noChangeAspect="1" noChangeArrowheads="1"/>
        </xdr:cNvSpPr>
      </xdr:nvSpPr>
      <xdr:spPr bwMode="auto">
        <a:xfrm>
          <a:off x="46120050" y="251269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13</xdr:row>
      <xdr:rowOff>0</xdr:rowOff>
    </xdr:from>
    <xdr:to>
      <xdr:col>87</xdr:col>
      <xdr:colOff>304800</xdr:colOff>
      <xdr:row>13</xdr:row>
      <xdr:rowOff>306160</xdr:rowOff>
    </xdr:to>
    <xdr:sp macro="" textlink="">
      <xdr:nvSpPr>
        <xdr:cNvPr id="59" name="AutoShape 6" descr="Tablero Acrilico Borrable 80 X 60 Cm | Cuotas sin interés">
          <a:extLst>
            <a:ext uri="{FF2B5EF4-FFF2-40B4-BE49-F238E27FC236}">
              <a16:creationId xmlns:a16="http://schemas.microsoft.com/office/drawing/2014/main" id="{00000000-0008-0000-0200-000047000000}"/>
            </a:ext>
          </a:extLst>
        </xdr:cNvPr>
        <xdr:cNvSpPr>
          <a:spLocks noChangeAspect="1" noChangeArrowheads="1"/>
        </xdr:cNvSpPr>
      </xdr:nvSpPr>
      <xdr:spPr bwMode="auto">
        <a:xfrm>
          <a:off x="46120050" y="25126950"/>
          <a:ext cx="304800" cy="3061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16</xdr:row>
      <xdr:rowOff>0</xdr:rowOff>
    </xdr:from>
    <xdr:to>
      <xdr:col>87</xdr:col>
      <xdr:colOff>304800</xdr:colOff>
      <xdr:row>16</xdr:row>
      <xdr:rowOff>306161</xdr:rowOff>
    </xdr:to>
    <xdr:sp macro="" textlink="">
      <xdr:nvSpPr>
        <xdr:cNvPr id="60" name="AutoShape 10" descr="Imagen 1 de 2 de Escritorio Profesional Para Oficina- Ajusta Las Medidas">
          <a:extLst>
            <a:ext uri="{FF2B5EF4-FFF2-40B4-BE49-F238E27FC236}">
              <a16:creationId xmlns:a16="http://schemas.microsoft.com/office/drawing/2014/main" id="{00000000-0008-0000-0200-000052000000}"/>
            </a:ext>
          </a:extLst>
        </xdr:cNvPr>
        <xdr:cNvSpPr>
          <a:spLocks noChangeAspect="1" noChangeArrowheads="1"/>
        </xdr:cNvSpPr>
      </xdr:nvSpPr>
      <xdr:spPr bwMode="auto">
        <a:xfrm>
          <a:off x="46120050" y="300513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16</xdr:row>
      <xdr:rowOff>0</xdr:rowOff>
    </xdr:from>
    <xdr:to>
      <xdr:col>87</xdr:col>
      <xdr:colOff>304800</xdr:colOff>
      <xdr:row>16</xdr:row>
      <xdr:rowOff>306161</xdr:rowOff>
    </xdr:to>
    <xdr:sp macro="" textlink="">
      <xdr:nvSpPr>
        <xdr:cNvPr id="61" name="AutoShape 11" descr="Imagen 1 de 2 de Escritorio Profesional Para Oficina- Ajusta Las Medidas">
          <a:extLst>
            <a:ext uri="{FF2B5EF4-FFF2-40B4-BE49-F238E27FC236}">
              <a16:creationId xmlns:a16="http://schemas.microsoft.com/office/drawing/2014/main" id="{00000000-0008-0000-0200-000053000000}"/>
            </a:ext>
          </a:extLst>
        </xdr:cNvPr>
        <xdr:cNvSpPr>
          <a:spLocks noChangeAspect="1" noChangeArrowheads="1"/>
        </xdr:cNvSpPr>
      </xdr:nvSpPr>
      <xdr:spPr bwMode="auto">
        <a:xfrm>
          <a:off x="46120050" y="300513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16</xdr:row>
      <xdr:rowOff>0</xdr:rowOff>
    </xdr:from>
    <xdr:to>
      <xdr:col>87</xdr:col>
      <xdr:colOff>304800</xdr:colOff>
      <xdr:row>16</xdr:row>
      <xdr:rowOff>306161</xdr:rowOff>
    </xdr:to>
    <xdr:sp macro="" textlink="">
      <xdr:nvSpPr>
        <xdr:cNvPr id="62" name="AutoShape 12" descr="Imagen 1 de 2 de Escritorio Profesional Para Oficina- Ajusta Las Medidas">
          <a:extLst>
            <a:ext uri="{FF2B5EF4-FFF2-40B4-BE49-F238E27FC236}">
              <a16:creationId xmlns:a16="http://schemas.microsoft.com/office/drawing/2014/main" id="{00000000-0008-0000-0200-000054000000}"/>
            </a:ext>
          </a:extLst>
        </xdr:cNvPr>
        <xdr:cNvSpPr>
          <a:spLocks noChangeAspect="1" noChangeArrowheads="1"/>
        </xdr:cNvSpPr>
      </xdr:nvSpPr>
      <xdr:spPr bwMode="auto">
        <a:xfrm>
          <a:off x="46120050" y="300513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87</xdr:col>
      <xdr:colOff>0</xdr:colOff>
      <xdr:row>28</xdr:row>
      <xdr:rowOff>0</xdr:rowOff>
    </xdr:from>
    <xdr:to>
      <xdr:col>87</xdr:col>
      <xdr:colOff>304800</xdr:colOff>
      <xdr:row>28</xdr:row>
      <xdr:rowOff>306161</xdr:rowOff>
    </xdr:to>
    <xdr:sp macro="" textlink="">
      <xdr:nvSpPr>
        <xdr:cNvPr id="63" name="AutoShape 3" descr="Imagen 1 de 6 de Carretilla Zorra Plegable En Aluminio + Pulpo Pretul ">
          <a:extLst>
            <a:ext uri="{FF2B5EF4-FFF2-40B4-BE49-F238E27FC236}">
              <a16:creationId xmlns:a16="http://schemas.microsoft.com/office/drawing/2014/main" id="{00000000-0008-0000-0200-000055000000}"/>
            </a:ext>
          </a:extLst>
        </xdr:cNvPr>
        <xdr:cNvSpPr>
          <a:spLocks noChangeAspect="1" noChangeArrowheads="1"/>
        </xdr:cNvSpPr>
      </xdr:nvSpPr>
      <xdr:spPr bwMode="auto">
        <a:xfrm>
          <a:off x="46120050" y="54511575"/>
          <a:ext cx="304800" cy="30616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2</xdr:col>
      <xdr:colOff>276529</xdr:colOff>
      <xdr:row>45</xdr:row>
      <xdr:rowOff>168991</xdr:rowOff>
    </xdr:from>
    <xdr:to>
      <xdr:col>2</xdr:col>
      <xdr:colOff>1981200</xdr:colOff>
      <xdr:row>45</xdr:row>
      <xdr:rowOff>1446410</xdr:rowOff>
    </xdr:to>
    <xdr:pic>
      <xdr:nvPicPr>
        <xdr:cNvPr id="64" name="Imagen 63">
          <a:extLst>
            <a:ext uri="{FF2B5EF4-FFF2-40B4-BE49-F238E27FC236}">
              <a16:creationId xmlns:a16="http://schemas.microsoft.com/office/drawing/2014/main" id="{84A1E2F6-02AA-0E44-8DDF-5DA7F9E5143C}"/>
            </a:ext>
          </a:extLst>
        </xdr:cNvPr>
        <xdr:cNvPicPr>
          <a:picLocks noChangeAspect="1"/>
        </xdr:cNvPicPr>
      </xdr:nvPicPr>
      <xdr:blipFill>
        <a:blip xmlns:r="http://schemas.openxmlformats.org/officeDocument/2006/relationships" r:embed="rId40"/>
        <a:stretch>
          <a:fillRect/>
        </a:stretch>
      </xdr:blipFill>
      <xdr:spPr>
        <a:xfrm>
          <a:off x="5372404" y="94523641"/>
          <a:ext cx="1704671" cy="1277419"/>
        </a:xfrm>
        <a:prstGeom prst="rect">
          <a:avLst/>
        </a:prstGeom>
      </xdr:spPr>
    </xdr:pic>
    <xdr:clientData/>
  </xdr:twoCellAnchor>
  <xdr:twoCellAnchor>
    <xdr:from>
      <xdr:col>2</xdr:col>
      <xdr:colOff>544912</xdr:colOff>
      <xdr:row>46</xdr:row>
      <xdr:rowOff>149164</xdr:rowOff>
    </xdr:from>
    <xdr:to>
      <xdr:col>2</xdr:col>
      <xdr:colOff>2465318</xdr:colOff>
      <xdr:row>46</xdr:row>
      <xdr:rowOff>1434820</xdr:rowOff>
    </xdr:to>
    <xdr:pic>
      <xdr:nvPicPr>
        <xdr:cNvPr id="65" name="Imagen 64">
          <a:extLst>
            <a:ext uri="{FF2B5EF4-FFF2-40B4-BE49-F238E27FC236}">
              <a16:creationId xmlns:a16="http://schemas.microsoft.com/office/drawing/2014/main" id="{F0BAC0D2-316F-4C4B-BF66-91C4DF257595}"/>
            </a:ext>
          </a:extLst>
        </xdr:cNvPr>
        <xdr:cNvPicPr>
          <a:picLocks noChangeAspect="1"/>
        </xdr:cNvPicPr>
      </xdr:nvPicPr>
      <xdr:blipFill>
        <a:blip xmlns:r="http://schemas.openxmlformats.org/officeDocument/2006/relationships" r:embed="rId41"/>
        <a:stretch>
          <a:fillRect/>
        </a:stretch>
      </xdr:blipFill>
      <xdr:spPr>
        <a:xfrm>
          <a:off x="5640787" y="96446914"/>
          <a:ext cx="1920406" cy="1285656"/>
        </a:xfrm>
        <a:prstGeom prst="rect">
          <a:avLst/>
        </a:prstGeom>
      </xdr:spPr>
    </xdr:pic>
    <xdr:clientData/>
  </xdr:twoCellAnchor>
  <xdr:twoCellAnchor>
    <xdr:from>
      <xdr:col>2</xdr:col>
      <xdr:colOff>993425</xdr:colOff>
      <xdr:row>47</xdr:row>
      <xdr:rowOff>102828</xdr:rowOff>
    </xdr:from>
    <xdr:to>
      <xdr:col>2</xdr:col>
      <xdr:colOff>2291080</xdr:colOff>
      <xdr:row>47</xdr:row>
      <xdr:rowOff>1407831</xdr:rowOff>
    </xdr:to>
    <xdr:pic>
      <xdr:nvPicPr>
        <xdr:cNvPr id="66" name="Imagen 65">
          <a:extLst>
            <a:ext uri="{FF2B5EF4-FFF2-40B4-BE49-F238E27FC236}">
              <a16:creationId xmlns:a16="http://schemas.microsoft.com/office/drawing/2014/main" id="{E420F243-FA33-9A4F-831D-3816FD1D5ADF}"/>
            </a:ext>
          </a:extLst>
        </xdr:cNvPr>
        <xdr:cNvPicPr>
          <a:picLocks noChangeAspect="1"/>
        </xdr:cNvPicPr>
      </xdr:nvPicPr>
      <xdr:blipFill>
        <a:blip xmlns:r="http://schemas.openxmlformats.org/officeDocument/2006/relationships" r:embed="rId42"/>
        <a:stretch>
          <a:fillRect/>
        </a:stretch>
      </xdr:blipFill>
      <xdr:spPr>
        <a:xfrm>
          <a:off x="6089300" y="98343678"/>
          <a:ext cx="1297655" cy="1305003"/>
        </a:xfrm>
        <a:prstGeom prst="rect">
          <a:avLst/>
        </a:prstGeom>
      </xdr:spPr>
    </xdr:pic>
    <xdr:clientData/>
  </xdr:twoCellAnchor>
  <xdr:twoCellAnchor>
    <xdr:from>
      <xdr:col>2</xdr:col>
      <xdr:colOff>550361</xdr:colOff>
      <xdr:row>49</xdr:row>
      <xdr:rowOff>87466</xdr:rowOff>
    </xdr:from>
    <xdr:to>
      <xdr:col>2</xdr:col>
      <xdr:colOff>2443480</xdr:colOff>
      <xdr:row>49</xdr:row>
      <xdr:rowOff>1398827</xdr:rowOff>
    </xdr:to>
    <xdr:pic>
      <xdr:nvPicPr>
        <xdr:cNvPr id="67" name="Imagen 66">
          <a:extLst>
            <a:ext uri="{FF2B5EF4-FFF2-40B4-BE49-F238E27FC236}">
              <a16:creationId xmlns:a16="http://schemas.microsoft.com/office/drawing/2014/main" id="{4569C5AB-2005-7F44-A025-1E908BA5EBD4}"/>
            </a:ext>
          </a:extLst>
        </xdr:cNvPr>
        <xdr:cNvPicPr>
          <a:picLocks noChangeAspect="1"/>
        </xdr:cNvPicPr>
      </xdr:nvPicPr>
      <xdr:blipFill>
        <a:blip xmlns:r="http://schemas.openxmlformats.org/officeDocument/2006/relationships" r:embed="rId43" cstate="print">
          <a:duotone>
            <a:schemeClr val="accent2">
              <a:shade val="45000"/>
              <a:satMod val="135000"/>
            </a:schemeClr>
            <a:prstClr val="white"/>
          </a:duotone>
          <a:extLst>
            <a:ext uri="{28A0092B-C50C-407E-A947-70E740481C1C}">
              <a14:useLocalDpi xmlns:a14="http://schemas.microsoft.com/office/drawing/2010/main" val="0"/>
            </a:ext>
          </a:extLst>
        </a:blip>
        <a:stretch>
          <a:fillRect/>
        </a:stretch>
      </xdr:blipFill>
      <xdr:spPr>
        <a:xfrm>
          <a:off x="5646236" y="101747791"/>
          <a:ext cx="1893119" cy="1311361"/>
        </a:xfrm>
        <a:prstGeom prst="rect">
          <a:avLst/>
        </a:prstGeom>
      </xdr:spPr>
    </xdr:pic>
    <xdr:clientData/>
  </xdr:twoCellAnchor>
  <xdr:twoCellAnchor>
    <xdr:from>
      <xdr:col>2</xdr:col>
      <xdr:colOff>2111951</xdr:colOff>
      <xdr:row>50</xdr:row>
      <xdr:rowOff>175846</xdr:rowOff>
    </xdr:from>
    <xdr:to>
      <xdr:col>2</xdr:col>
      <xdr:colOff>3014047</xdr:colOff>
      <xdr:row>50</xdr:row>
      <xdr:rowOff>1230923</xdr:rowOff>
    </xdr:to>
    <xdr:pic>
      <xdr:nvPicPr>
        <xdr:cNvPr id="68" name="Imagen 67">
          <a:extLst>
            <a:ext uri="{FF2B5EF4-FFF2-40B4-BE49-F238E27FC236}">
              <a16:creationId xmlns:a16="http://schemas.microsoft.com/office/drawing/2014/main" id="{B118D6A0-8101-794B-A424-AED269025B98}"/>
            </a:ext>
          </a:extLst>
        </xdr:cNvPr>
        <xdr:cNvPicPr>
          <a:picLocks noChangeAspect="1"/>
        </xdr:cNvPicPr>
      </xdr:nvPicPr>
      <xdr:blipFill rotWithShape="1">
        <a:blip xmlns:r="http://schemas.openxmlformats.org/officeDocument/2006/relationships" r:embed="rId44">
          <a:extLst>
            <a:ext uri="{28A0092B-C50C-407E-A947-70E740481C1C}">
              <a14:useLocalDpi xmlns:a14="http://schemas.microsoft.com/office/drawing/2010/main" val="0"/>
            </a:ext>
          </a:extLst>
        </a:blip>
        <a:srcRect t="27850" r="65323" b="6663"/>
        <a:stretch/>
      </xdr:blipFill>
      <xdr:spPr>
        <a:xfrm>
          <a:off x="7207826" y="103588771"/>
          <a:ext cx="902096" cy="1055077"/>
        </a:xfrm>
        <a:prstGeom prst="rect">
          <a:avLst/>
        </a:prstGeom>
      </xdr:spPr>
    </xdr:pic>
    <xdr:clientData/>
  </xdr:twoCellAnchor>
  <xdr:twoCellAnchor>
    <xdr:from>
      <xdr:col>2</xdr:col>
      <xdr:colOff>636352</xdr:colOff>
      <xdr:row>48</xdr:row>
      <xdr:rowOff>153629</xdr:rowOff>
    </xdr:from>
    <xdr:to>
      <xdr:col>2</xdr:col>
      <xdr:colOff>2572078</xdr:colOff>
      <xdr:row>48</xdr:row>
      <xdr:rowOff>1436994</xdr:rowOff>
    </xdr:to>
    <xdr:pic>
      <xdr:nvPicPr>
        <xdr:cNvPr id="69" name="Imagen 68">
          <a:extLst>
            <a:ext uri="{FF2B5EF4-FFF2-40B4-BE49-F238E27FC236}">
              <a16:creationId xmlns:a16="http://schemas.microsoft.com/office/drawing/2014/main" id="{5D67C9A0-0AD9-8848-8CE9-6F881717C55A}"/>
            </a:ext>
          </a:extLst>
        </xdr:cNvPr>
        <xdr:cNvPicPr>
          <a:picLocks noChangeAspect="1"/>
        </xdr:cNvPicPr>
      </xdr:nvPicPr>
      <xdr:blipFill rotWithShape="1">
        <a:blip xmlns:r="http://schemas.openxmlformats.org/officeDocument/2006/relationships" r:embed="rId45" cstate="print">
          <a:extLst>
            <a:ext uri="{28A0092B-C50C-407E-A947-70E740481C1C}">
              <a14:useLocalDpi xmlns:a14="http://schemas.microsoft.com/office/drawing/2010/main" val="0"/>
            </a:ext>
          </a:extLst>
        </a:blip>
        <a:srcRect l="8785" r="6081"/>
        <a:stretch/>
      </xdr:blipFill>
      <xdr:spPr>
        <a:xfrm>
          <a:off x="5732227" y="100337579"/>
          <a:ext cx="1935726" cy="1283365"/>
        </a:xfrm>
        <a:prstGeom prst="rect">
          <a:avLst/>
        </a:prstGeom>
      </xdr:spPr>
    </xdr:pic>
    <xdr:clientData/>
  </xdr:twoCellAnchor>
  <xdr:twoCellAnchor>
    <xdr:from>
      <xdr:col>2</xdr:col>
      <xdr:colOff>122291</xdr:colOff>
      <xdr:row>50</xdr:row>
      <xdr:rowOff>97709</xdr:rowOff>
    </xdr:from>
    <xdr:to>
      <xdr:col>2</xdr:col>
      <xdr:colOff>2184400</xdr:colOff>
      <xdr:row>50</xdr:row>
      <xdr:rowOff>1426197</xdr:rowOff>
    </xdr:to>
    <xdr:pic>
      <xdr:nvPicPr>
        <xdr:cNvPr id="70" name="Imagen 69">
          <a:extLst>
            <a:ext uri="{FF2B5EF4-FFF2-40B4-BE49-F238E27FC236}">
              <a16:creationId xmlns:a16="http://schemas.microsoft.com/office/drawing/2014/main" id="{6B081625-82B1-7140-A7D3-5FB796AD3324}"/>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5218166" y="103510634"/>
          <a:ext cx="2062109" cy="1328488"/>
        </a:xfrm>
        <a:prstGeom prst="rect">
          <a:avLst/>
        </a:prstGeom>
      </xdr:spPr>
    </xdr:pic>
    <xdr:clientData/>
  </xdr:twoCellAnchor>
  <xdr:twoCellAnchor>
    <xdr:from>
      <xdr:col>2</xdr:col>
      <xdr:colOff>2021286</xdr:colOff>
      <xdr:row>45</xdr:row>
      <xdr:rowOff>203837</xdr:rowOff>
    </xdr:from>
    <xdr:to>
      <xdr:col>2</xdr:col>
      <xdr:colOff>2915920</xdr:colOff>
      <xdr:row>45</xdr:row>
      <xdr:rowOff>1414657</xdr:rowOff>
    </xdr:to>
    <xdr:pic>
      <xdr:nvPicPr>
        <xdr:cNvPr id="71" name="Imagen 70">
          <a:extLst>
            <a:ext uri="{FF2B5EF4-FFF2-40B4-BE49-F238E27FC236}">
              <a16:creationId xmlns:a16="http://schemas.microsoft.com/office/drawing/2014/main" id="{7410703C-7719-E44C-93D2-3ADB7600EB5F}"/>
            </a:ext>
          </a:extLst>
        </xdr:cNvPr>
        <xdr:cNvPicPr>
          <a:picLocks noChangeAspect="1"/>
        </xdr:cNvPicPr>
      </xdr:nvPicPr>
      <xdr:blipFill rotWithShape="1">
        <a:blip xmlns:r="http://schemas.openxmlformats.org/officeDocument/2006/relationships" r:embed="rId44" cstate="print">
          <a:extLst>
            <a:ext uri="{28A0092B-C50C-407E-A947-70E740481C1C}">
              <a14:useLocalDpi xmlns:a14="http://schemas.microsoft.com/office/drawing/2010/main" val="0"/>
            </a:ext>
          </a:extLst>
        </a:blip>
        <a:srcRect t="22485" r="63534" b="-349"/>
        <a:stretch/>
      </xdr:blipFill>
      <xdr:spPr>
        <a:xfrm>
          <a:off x="7117161" y="94558487"/>
          <a:ext cx="894634" cy="1210820"/>
        </a:xfrm>
        <a:prstGeom prst="rect">
          <a:avLst/>
        </a:prstGeom>
      </xdr:spPr>
    </xdr:pic>
    <xdr:clientData/>
  </xdr:twoCellAnchor>
  <xdr:twoCellAnchor>
    <xdr:from>
      <xdr:col>2</xdr:col>
      <xdr:colOff>479593</xdr:colOff>
      <xdr:row>52</xdr:row>
      <xdr:rowOff>69914</xdr:rowOff>
    </xdr:from>
    <xdr:to>
      <xdr:col>2</xdr:col>
      <xdr:colOff>2600550</xdr:colOff>
      <xdr:row>52</xdr:row>
      <xdr:rowOff>1765159</xdr:rowOff>
    </xdr:to>
    <xdr:pic>
      <xdr:nvPicPr>
        <xdr:cNvPr id="72" name="Imagen 71">
          <a:extLst>
            <a:ext uri="{FF2B5EF4-FFF2-40B4-BE49-F238E27FC236}">
              <a16:creationId xmlns:a16="http://schemas.microsoft.com/office/drawing/2014/main" id="{93393E57-7A56-8C48-8355-E10C9A1131FF}"/>
            </a:ext>
          </a:extLst>
        </xdr:cNvPr>
        <xdr:cNvPicPr>
          <a:picLocks noChangeAspect="1"/>
        </xdr:cNvPicPr>
      </xdr:nvPicPr>
      <xdr:blipFill>
        <a:blip xmlns:r="http://schemas.openxmlformats.org/officeDocument/2006/relationships" r:embed="rId47"/>
        <a:stretch>
          <a:fillRect/>
        </a:stretch>
      </xdr:blipFill>
      <xdr:spPr>
        <a:xfrm>
          <a:off x="5575468" y="108645389"/>
          <a:ext cx="2120957" cy="1695245"/>
        </a:xfrm>
        <a:prstGeom prst="rect">
          <a:avLst/>
        </a:prstGeom>
      </xdr:spPr>
    </xdr:pic>
    <xdr:clientData/>
  </xdr:twoCellAnchor>
  <xdr:twoCellAnchor>
    <xdr:from>
      <xdr:col>2</xdr:col>
      <xdr:colOff>356734</xdr:colOff>
      <xdr:row>53</xdr:row>
      <xdr:rowOff>180890</xdr:rowOff>
    </xdr:from>
    <xdr:to>
      <xdr:col>2</xdr:col>
      <xdr:colOff>2653555</xdr:colOff>
      <xdr:row>53</xdr:row>
      <xdr:rowOff>1870808</xdr:rowOff>
    </xdr:to>
    <xdr:pic>
      <xdr:nvPicPr>
        <xdr:cNvPr id="73" name="Imagen 72">
          <a:extLst>
            <a:ext uri="{FF2B5EF4-FFF2-40B4-BE49-F238E27FC236}">
              <a16:creationId xmlns:a16="http://schemas.microsoft.com/office/drawing/2014/main" id="{DEDAEE9A-407A-F84A-9F17-0B1DC3B773C0}"/>
            </a:ext>
          </a:extLst>
        </xdr:cNvPr>
        <xdr:cNvPicPr>
          <a:picLocks noChangeAspect="1"/>
        </xdr:cNvPicPr>
      </xdr:nvPicPr>
      <xdr:blipFill>
        <a:blip xmlns:r="http://schemas.openxmlformats.org/officeDocument/2006/relationships" r:embed="rId48"/>
        <a:stretch>
          <a:fillRect/>
        </a:stretch>
      </xdr:blipFill>
      <xdr:spPr>
        <a:xfrm>
          <a:off x="5452609" y="110718515"/>
          <a:ext cx="2296821" cy="1689918"/>
        </a:xfrm>
        <a:prstGeom prst="rect">
          <a:avLst/>
        </a:prstGeom>
      </xdr:spPr>
    </xdr:pic>
    <xdr:clientData/>
  </xdr:twoCellAnchor>
  <xdr:twoCellAnchor>
    <xdr:from>
      <xdr:col>2</xdr:col>
      <xdr:colOff>272200</xdr:colOff>
      <xdr:row>44</xdr:row>
      <xdr:rowOff>23871</xdr:rowOff>
    </xdr:from>
    <xdr:to>
      <xdr:col>2</xdr:col>
      <xdr:colOff>2833077</xdr:colOff>
      <xdr:row>44</xdr:row>
      <xdr:rowOff>1550537</xdr:rowOff>
    </xdr:to>
    <xdr:grpSp>
      <xdr:nvGrpSpPr>
        <xdr:cNvPr id="74" name="Grupo 73">
          <a:extLst>
            <a:ext uri="{FF2B5EF4-FFF2-40B4-BE49-F238E27FC236}">
              <a16:creationId xmlns:a16="http://schemas.microsoft.com/office/drawing/2014/main" id="{815398D7-A703-FA4D-BD26-6459C571BA71}"/>
            </a:ext>
          </a:extLst>
        </xdr:cNvPr>
        <xdr:cNvGrpSpPr/>
      </xdr:nvGrpSpPr>
      <xdr:grpSpPr>
        <a:xfrm>
          <a:off x="5530000" y="66172080"/>
          <a:ext cx="2560877" cy="0"/>
          <a:chOff x="6104040" y="2452111"/>
          <a:chExt cx="2560877" cy="1526666"/>
        </a:xfrm>
      </xdr:grpSpPr>
      <xdr:pic>
        <xdr:nvPicPr>
          <xdr:cNvPr id="75" name="Imagen 74">
            <a:extLst>
              <a:ext uri="{FF2B5EF4-FFF2-40B4-BE49-F238E27FC236}">
                <a16:creationId xmlns:a16="http://schemas.microsoft.com/office/drawing/2014/main" id="{832DC2D4-2BFD-59A2-EE7F-3300175FF12B}"/>
              </a:ext>
            </a:extLst>
          </xdr:cNvPr>
          <xdr:cNvPicPr>
            <a:picLocks noChangeAspect="1"/>
          </xdr:cNvPicPr>
        </xdr:nvPicPr>
        <xdr:blipFill>
          <a:blip xmlns:r="http://schemas.openxmlformats.org/officeDocument/2006/relationships" r:embed="rId49"/>
          <a:stretch>
            <a:fillRect/>
          </a:stretch>
        </xdr:blipFill>
        <xdr:spPr>
          <a:xfrm>
            <a:off x="6104040" y="2452111"/>
            <a:ext cx="2560877" cy="1526666"/>
          </a:xfrm>
          <a:prstGeom prst="rect">
            <a:avLst/>
          </a:prstGeom>
        </xdr:spPr>
      </xdr:pic>
      <xdr:sp macro="" textlink="">
        <xdr:nvSpPr>
          <xdr:cNvPr id="76" name="Rectángulo 75">
            <a:extLst>
              <a:ext uri="{FF2B5EF4-FFF2-40B4-BE49-F238E27FC236}">
                <a16:creationId xmlns:a16="http://schemas.microsoft.com/office/drawing/2014/main" id="{9F1B9428-9FB3-5D6A-CF81-3791834F6440}"/>
              </a:ext>
            </a:extLst>
          </xdr:cNvPr>
          <xdr:cNvSpPr/>
        </xdr:nvSpPr>
        <xdr:spPr>
          <a:xfrm>
            <a:off x="6197600" y="2499360"/>
            <a:ext cx="985520" cy="223520"/>
          </a:xfrm>
          <a:prstGeom prst="rect">
            <a:avLst/>
          </a:prstGeom>
          <a:solidFill>
            <a:schemeClr val="accent2">
              <a:lumMod val="60000"/>
              <a:lumOff val="4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258537</xdr:colOff>
      <xdr:row>3</xdr:row>
      <xdr:rowOff>136071</xdr:rowOff>
    </xdr:from>
    <xdr:to>
      <xdr:col>2</xdr:col>
      <xdr:colOff>2775859</xdr:colOff>
      <xdr:row>3</xdr:row>
      <xdr:rowOff>2367643</xdr:rowOff>
    </xdr:to>
    <xdr:pic>
      <xdr:nvPicPr>
        <xdr:cNvPr id="2" name="10 Imagen" descr="CONTRALORIA 003.jpg">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cstate="print"/>
        <a:stretch>
          <a:fillRect/>
        </a:stretch>
      </xdr:blipFill>
      <xdr:spPr>
        <a:xfrm>
          <a:off x="5059137" y="2162991"/>
          <a:ext cx="2517322" cy="2132512"/>
        </a:xfrm>
        <a:prstGeom prst="rect">
          <a:avLst/>
        </a:prstGeom>
      </xdr:spPr>
    </xdr:pic>
    <xdr:clientData/>
  </xdr:twoCellAnchor>
  <xdr:twoCellAnchor editAs="oneCell">
    <xdr:from>
      <xdr:col>2</xdr:col>
      <xdr:colOff>124937</xdr:colOff>
      <xdr:row>6</xdr:row>
      <xdr:rowOff>436664</xdr:rowOff>
    </xdr:from>
    <xdr:to>
      <xdr:col>2</xdr:col>
      <xdr:colOff>2955222</xdr:colOff>
      <xdr:row>6</xdr:row>
      <xdr:rowOff>3334984</xdr:rowOff>
    </xdr:to>
    <xdr:pic>
      <xdr:nvPicPr>
        <xdr:cNvPr id="3" name="2 Imagen">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25537" y="9275864"/>
          <a:ext cx="2830285" cy="2898320"/>
        </a:xfrm>
        <a:prstGeom prst="rect">
          <a:avLst/>
        </a:prstGeom>
      </xdr:spPr>
    </xdr:pic>
    <xdr:clientData/>
  </xdr:twoCellAnchor>
  <xdr:twoCellAnchor editAs="oneCell">
    <xdr:from>
      <xdr:col>2</xdr:col>
      <xdr:colOff>394605</xdr:colOff>
      <xdr:row>4</xdr:row>
      <xdr:rowOff>136071</xdr:rowOff>
    </xdr:from>
    <xdr:to>
      <xdr:col>2</xdr:col>
      <xdr:colOff>2639784</xdr:colOff>
      <xdr:row>4</xdr:row>
      <xdr:rowOff>2217965</xdr:rowOff>
    </xdr:to>
    <xdr:pic>
      <xdr:nvPicPr>
        <xdr:cNvPr id="4" name="Imagen 3"/>
        <xdr:cNvPicPr>
          <a:picLocks noChangeAspect="1"/>
        </xdr:cNvPicPr>
      </xdr:nvPicPr>
      <xdr:blipFill>
        <a:blip xmlns:r="http://schemas.openxmlformats.org/officeDocument/2006/relationships" r:embed="rId3"/>
        <a:stretch>
          <a:fillRect/>
        </a:stretch>
      </xdr:blipFill>
      <xdr:spPr>
        <a:xfrm>
          <a:off x="5195205" y="4433751"/>
          <a:ext cx="2245179" cy="2081894"/>
        </a:xfrm>
        <a:prstGeom prst="rect">
          <a:avLst/>
        </a:prstGeom>
      </xdr:spPr>
    </xdr:pic>
    <xdr:clientData/>
  </xdr:twoCellAnchor>
  <xdr:twoCellAnchor editAs="oneCell">
    <xdr:from>
      <xdr:col>2</xdr:col>
      <xdr:colOff>276224</xdr:colOff>
      <xdr:row>5</xdr:row>
      <xdr:rowOff>19049</xdr:rowOff>
    </xdr:from>
    <xdr:to>
      <xdr:col>2</xdr:col>
      <xdr:colOff>2981325</xdr:colOff>
      <xdr:row>5</xdr:row>
      <xdr:rowOff>3219450</xdr:rowOff>
    </xdr:to>
    <xdr:pic>
      <xdr:nvPicPr>
        <xdr:cNvPr id="6" name="Imagen 5"/>
        <xdr:cNvPicPr>
          <a:picLocks noChangeAspect="1"/>
        </xdr:cNvPicPr>
      </xdr:nvPicPr>
      <xdr:blipFill>
        <a:blip xmlns:r="http://schemas.openxmlformats.org/officeDocument/2006/relationships" r:embed="rId4"/>
        <a:stretch>
          <a:fillRect/>
        </a:stretch>
      </xdr:blipFill>
      <xdr:spPr>
        <a:xfrm>
          <a:off x="5076824" y="6581774"/>
          <a:ext cx="2705101" cy="32004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258537</xdr:colOff>
      <xdr:row>3</xdr:row>
      <xdr:rowOff>136071</xdr:rowOff>
    </xdr:from>
    <xdr:to>
      <xdr:col>2</xdr:col>
      <xdr:colOff>2775859</xdr:colOff>
      <xdr:row>3</xdr:row>
      <xdr:rowOff>2367643</xdr:rowOff>
    </xdr:to>
    <xdr:pic>
      <xdr:nvPicPr>
        <xdr:cNvPr id="2" name="10 Imagen" descr="CONTRALORIA 003.jpg">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cstate="print"/>
        <a:stretch>
          <a:fillRect/>
        </a:stretch>
      </xdr:blipFill>
      <xdr:spPr>
        <a:xfrm>
          <a:off x="5059137" y="2162991"/>
          <a:ext cx="2517322" cy="2132512"/>
        </a:xfrm>
        <a:prstGeom prst="rect">
          <a:avLst/>
        </a:prstGeom>
      </xdr:spPr>
    </xdr:pic>
    <xdr:clientData/>
  </xdr:twoCellAnchor>
  <xdr:twoCellAnchor editAs="oneCell">
    <xdr:from>
      <xdr:col>2</xdr:col>
      <xdr:colOff>124937</xdr:colOff>
      <xdr:row>6</xdr:row>
      <xdr:rowOff>436664</xdr:rowOff>
    </xdr:from>
    <xdr:to>
      <xdr:col>2</xdr:col>
      <xdr:colOff>2955222</xdr:colOff>
      <xdr:row>6</xdr:row>
      <xdr:rowOff>3334984</xdr:rowOff>
    </xdr:to>
    <xdr:pic>
      <xdr:nvPicPr>
        <xdr:cNvPr id="3" name="2 Imagen">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25537" y="9275864"/>
          <a:ext cx="2830285" cy="2898320"/>
        </a:xfrm>
        <a:prstGeom prst="rect">
          <a:avLst/>
        </a:prstGeom>
      </xdr:spPr>
    </xdr:pic>
    <xdr:clientData/>
  </xdr:twoCellAnchor>
  <xdr:twoCellAnchor editAs="oneCell">
    <xdr:from>
      <xdr:col>2</xdr:col>
      <xdr:colOff>394605</xdr:colOff>
      <xdr:row>4</xdr:row>
      <xdr:rowOff>136071</xdr:rowOff>
    </xdr:from>
    <xdr:to>
      <xdr:col>2</xdr:col>
      <xdr:colOff>2639784</xdr:colOff>
      <xdr:row>4</xdr:row>
      <xdr:rowOff>2217965</xdr:rowOff>
    </xdr:to>
    <xdr:pic>
      <xdr:nvPicPr>
        <xdr:cNvPr id="4" name="Imagen 3"/>
        <xdr:cNvPicPr>
          <a:picLocks noChangeAspect="1"/>
        </xdr:cNvPicPr>
      </xdr:nvPicPr>
      <xdr:blipFill>
        <a:blip xmlns:r="http://schemas.openxmlformats.org/officeDocument/2006/relationships" r:embed="rId3"/>
        <a:stretch>
          <a:fillRect/>
        </a:stretch>
      </xdr:blipFill>
      <xdr:spPr>
        <a:xfrm>
          <a:off x="5195205" y="4433751"/>
          <a:ext cx="2245179" cy="2081894"/>
        </a:xfrm>
        <a:prstGeom prst="rect">
          <a:avLst/>
        </a:prstGeom>
      </xdr:spPr>
    </xdr:pic>
    <xdr:clientData/>
  </xdr:twoCellAnchor>
  <xdr:twoCellAnchor editAs="oneCell">
    <xdr:from>
      <xdr:col>2</xdr:col>
      <xdr:colOff>707571</xdr:colOff>
      <xdr:row>5</xdr:row>
      <xdr:rowOff>13607</xdr:rowOff>
    </xdr:from>
    <xdr:to>
      <xdr:col>2</xdr:col>
      <xdr:colOff>2544536</xdr:colOff>
      <xdr:row>5</xdr:row>
      <xdr:rowOff>2204357</xdr:rowOff>
    </xdr:to>
    <xdr:pic>
      <xdr:nvPicPr>
        <xdr:cNvPr id="5" name="Imagen 4"/>
        <xdr:cNvPicPr>
          <a:picLocks noChangeAspect="1"/>
        </xdr:cNvPicPr>
      </xdr:nvPicPr>
      <xdr:blipFill>
        <a:blip xmlns:r="http://schemas.openxmlformats.org/officeDocument/2006/relationships" r:embed="rId4"/>
        <a:stretch>
          <a:fillRect/>
        </a:stretch>
      </xdr:blipFill>
      <xdr:spPr>
        <a:xfrm>
          <a:off x="5508171" y="6582047"/>
          <a:ext cx="1836965" cy="21907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nexo%206%20-%20Balance%202%20del%20contra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Ecnologia"/>
      <sheetName val="EM INICIALES"/>
      <sheetName val="DOTACION INICIAL"/>
      <sheetName val="BALANCE MAYORES Y MENORES"/>
      <sheetName val="EM NO PREVISTOS"/>
      <sheetName val="NO PREVISTOS"/>
      <sheetName val="RESUMEN"/>
      <sheetName val="DOTACION ACTUALIZADA 1"/>
      <sheetName val="EM AULAS HIBRIDAS "/>
      <sheetName val="CANTIDADES ADICIONALES AULAS H"/>
      <sheetName val="ANEXO1-ESPECIFICACIONES TECNICA"/>
      <sheetName val="Hoja2"/>
    </sheetNames>
    <sheetDataSet>
      <sheetData sheetId="0"/>
      <sheetData sheetId="1"/>
      <sheetData sheetId="2"/>
      <sheetData sheetId="3"/>
      <sheetData sheetId="4"/>
      <sheetData sheetId="5"/>
      <sheetData sheetId="6"/>
      <sheetData sheetId="7"/>
      <sheetData sheetId="8"/>
      <sheetData sheetId="9">
        <row r="3">
          <cell r="N3">
            <v>903835.77474601741</v>
          </cell>
        </row>
        <row r="4">
          <cell r="N4">
            <v>920165.59507840325</v>
          </cell>
        </row>
        <row r="5">
          <cell r="N5">
            <v>1526301.7970826356</v>
          </cell>
        </row>
      </sheetData>
      <sheetData sheetId="10"/>
      <sheetData sheetId="11"/>
      <sheetData sheetId="12"/>
    </sheetDataSet>
  </externalBook>
</externalLink>
</file>

<file path=xl/persons/person.xml><?xml version="1.0" encoding="utf-8"?>
<personList xmlns="http://schemas.microsoft.com/office/spreadsheetml/2018/threadedcomments" xmlns:x="http://schemas.openxmlformats.org/spreadsheetml/2006/main">
  <person displayName="Manuel Fernando Alzate Zuluaga" id="{D4FCC1BE-8E61-4B07-B3DB-27AFABB52D98}" userId="S::manuel.alzate@esap.edu.co::2ac7d0d8-c3ef-468c-a38a-13581d84572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E11" dT="2023-08-14T22:15:27.16" personId="{D4FCC1BE-8E61-4B07-B3DB-27AFABB52D98}" id="{E4827F02-AB68-42E0-8C5A-774BB8490DE3}">
    <text>Silla universitarias de brazo izquierdo</text>
  </threadedComment>
</ThreadedComment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5.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17"/>
  <sheetViews>
    <sheetView workbookViewId="0">
      <selection sqref="A1:XFD1"/>
    </sheetView>
  </sheetViews>
  <sheetFormatPr baseColWidth="10" defaultColWidth="11.44140625" defaultRowHeight="14.4" x14ac:dyDescent="0.3"/>
  <cols>
    <col min="1" max="1" width="36.6640625" customWidth="1"/>
  </cols>
  <sheetData>
    <row r="2" spans="1:1" x14ac:dyDescent="0.3">
      <c r="A2" t="s">
        <v>0</v>
      </c>
    </row>
    <row r="3" spans="1:1" x14ac:dyDescent="0.3">
      <c r="A3" t="s">
        <v>1</v>
      </c>
    </row>
    <row r="4" spans="1:1" x14ac:dyDescent="0.3">
      <c r="A4" t="s">
        <v>2</v>
      </c>
    </row>
    <row r="5" spans="1:1" x14ac:dyDescent="0.3">
      <c r="A5" t="s">
        <v>3</v>
      </c>
    </row>
    <row r="6" spans="1:1" x14ac:dyDescent="0.3">
      <c r="A6" t="s">
        <v>4</v>
      </c>
    </row>
    <row r="7" spans="1:1" x14ac:dyDescent="0.3">
      <c r="A7" t="s">
        <v>5</v>
      </c>
    </row>
    <row r="8" spans="1:1" x14ac:dyDescent="0.3">
      <c r="A8" t="s">
        <v>6</v>
      </c>
    </row>
    <row r="9" spans="1:1" x14ac:dyDescent="0.3">
      <c r="A9" t="s">
        <v>7</v>
      </c>
    </row>
    <row r="10" spans="1:1" x14ac:dyDescent="0.3">
      <c r="A10" t="s">
        <v>8</v>
      </c>
    </row>
    <row r="11" spans="1:1" x14ac:dyDescent="0.3">
      <c r="A11" t="s">
        <v>9</v>
      </c>
    </row>
    <row r="12" spans="1:1" x14ac:dyDescent="0.3">
      <c r="A12" t="s">
        <v>10</v>
      </c>
    </row>
    <row r="13" spans="1:1" x14ac:dyDescent="0.3">
      <c r="A13" t="s">
        <v>11</v>
      </c>
    </row>
    <row r="14" spans="1:1" x14ac:dyDescent="0.3">
      <c r="A14" t="s">
        <v>12</v>
      </c>
    </row>
    <row r="15" spans="1:1" x14ac:dyDescent="0.3">
      <c r="A15" t="s">
        <v>13</v>
      </c>
    </row>
    <row r="16" spans="1:1" x14ac:dyDescent="0.3">
      <c r="A16" t="s">
        <v>14</v>
      </c>
    </row>
    <row r="17" spans="1:1" x14ac:dyDescent="0.3">
      <c r="A17"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CF8"/>
  <sheetViews>
    <sheetView zoomScale="67" zoomScaleNormal="67" workbookViewId="0">
      <pane xSplit="5" ySplit="3" topLeftCell="AG4" activePane="bottomRight" state="frozen"/>
      <selection pane="topRight" activeCell="F1" sqref="F1"/>
      <selection pane="bottomLeft" activeCell="A4" sqref="A4"/>
      <selection pane="bottomRight" activeCell="C21" sqref="C21"/>
    </sheetView>
  </sheetViews>
  <sheetFormatPr baseColWidth="10" defaultColWidth="11.44140625" defaultRowHeight="14.4" x14ac:dyDescent="0.3"/>
  <cols>
    <col min="1" max="1" width="8.33203125" customWidth="1"/>
    <col min="2" max="2" width="61.33203125" style="21" customWidth="1"/>
    <col min="3" max="3" width="33" customWidth="1"/>
    <col min="4" max="4" width="17.6640625" hidden="1" customWidth="1"/>
    <col min="5" max="5" width="13.6640625" hidden="1" customWidth="1"/>
    <col min="6" max="10" width="4.6640625" hidden="1" customWidth="1"/>
    <col min="11" max="11" width="5" hidden="1" customWidth="1"/>
    <col min="12" max="12" width="5.33203125" hidden="1" customWidth="1"/>
    <col min="13" max="13" width="5" hidden="1" customWidth="1"/>
    <col min="14" max="14" width="5.44140625" hidden="1" customWidth="1"/>
    <col min="15" max="16" width="3.44140625" hidden="1" customWidth="1"/>
    <col min="17" max="17" width="7.6640625" hidden="1" customWidth="1"/>
    <col min="18" max="18" width="4.44140625" hidden="1" customWidth="1"/>
    <col min="19" max="19" width="3.44140625" hidden="1" customWidth="1"/>
    <col min="20" max="20" width="4.6640625" hidden="1" customWidth="1"/>
    <col min="21" max="21" width="3.44140625" hidden="1" customWidth="1"/>
    <col min="22" max="22" width="4.44140625" hidden="1" customWidth="1"/>
    <col min="23" max="23" width="3.6640625" hidden="1" customWidth="1"/>
    <col min="24" max="24" width="4.44140625" hidden="1" customWidth="1"/>
    <col min="25" max="25" width="4" hidden="1" customWidth="1"/>
    <col min="26" max="26" width="4.44140625" hidden="1" customWidth="1"/>
    <col min="27" max="27" width="4.109375" hidden="1" customWidth="1"/>
    <col min="28" max="28" width="3.44140625" style="22" hidden="1" customWidth="1"/>
    <col min="29" max="29" width="4.109375" style="22" hidden="1" customWidth="1"/>
    <col min="30" max="30" width="5.44140625" style="22" hidden="1" customWidth="1"/>
    <col min="31" max="31" width="6" style="22" hidden="1" customWidth="1"/>
    <col min="32" max="32" width="6.44140625" style="22" hidden="1" customWidth="1"/>
    <col min="33" max="33" width="11.44140625" customWidth="1"/>
    <col min="34" max="34" width="4.33203125" customWidth="1"/>
    <col min="35" max="36" width="3.44140625" customWidth="1"/>
    <col min="37" max="37" width="5.44140625" customWidth="1"/>
    <col min="38" max="39" width="3.44140625" customWidth="1"/>
    <col min="40" max="40" width="4" customWidth="1"/>
    <col min="41" max="41" width="4.109375" customWidth="1"/>
    <col min="42" max="44" width="3.6640625" customWidth="1"/>
    <col min="45" max="46" width="3.33203125" customWidth="1"/>
    <col min="47" max="47" width="3.44140625" customWidth="1"/>
    <col min="48" max="48" width="3.33203125" customWidth="1"/>
    <col min="49" max="49" width="3.44140625" customWidth="1"/>
    <col min="50" max="50" width="4.109375" customWidth="1"/>
    <col min="51" max="51" width="2.6640625" customWidth="1"/>
    <col min="52" max="53" width="7.6640625" style="22" customWidth="1"/>
    <col min="54" max="54" width="12.6640625" style="22" customWidth="1"/>
    <col min="55" max="55" width="9.44140625" style="22" customWidth="1"/>
    <col min="56" max="56" width="5.44140625" customWidth="1"/>
    <col min="57" max="57" width="6.109375" customWidth="1"/>
    <col min="58" max="58" width="4.44140625" customWidth="1"/>
    <col min="59" max="59" width="6" customWidth="1"/>
    <col min="60" max="60" width="9" customWidth="1"/>
    <col min="61" max="61" width="8.6640625" customWidth="1"/>
    <col min="62" max="62" width="7.109375" customWidth="1"/>
    <col min="63" max="63" width="6" customWidth="1"/>
    <col min="64" max="64" width="6.6640625" customWidth="1"/>
    <col min="65" max="65" width="5" customWidth="1"/>
    <col min="66" max="69" width="4.44140625" customWidth="1"/>
    <col min="70" max="70" width="8" customWidth="1"/>
    <col min="71" max="71" width="5.6640625" customWidth="1"/>
    <col min="72" max="72" width="5.33203125" customWidth="1"/>
    <col min="73" max="73" width="8.6640625" customWidth="1"/>
    <col min="74" max="81" width="7" customWidth="1"/>
    <col min="83" max="83" width="21.6640625" customWidth="1"/>
    <col min="84" max="84" width="26.44140625" customWidth="1"/>
    <col min="86" max="86" width="14.33203125" bestFit="1" customWidth="1"/>
  </cols>
  <sheetData>
    <row r="2" spans="1:84" ht="45" customHeight="1" x14ac:dyDescent="0.3">
      <c r="A2" s="385" t="s">
        <v>16</v>
      </c>
      <c r="B2" s="386" t="s">
        <v>17</v>
      </c>
      <c r="C2" s="387" t="s">
        <v>18</v>
      </c>
      <c r="D2" s="25" t="s">
        <v>19</v>
      </c>
      <c r="E2" s="48" t="s">
        <v>20</v>
      </c>
      <c r="F2" s="388" t="s">
        <v>21</v>
      </c>
      <c r="G2" s="388"/>
      <c r="H2" s="388"/>
      <c r="I2" s="388"/>
      <c r="J2" s="388"/>
      <c r="K2" s="388"/>
      <c r="L2" s="389" t="s">
        <v>22</v>
      </c>
      <c r="M2" s="389"/>
      <c r="N2" s="389"/>
      <c r="O2" s="389"/>
      <c r="P2" s="389"/>
      <c r="Q2" s="389"/>
      <c r="R2" s="389"/>
      <c r="S2" s="389"/>
      <c r="T2" s="389"/>
      <c r="U2" s="389"/>
      <c r="V2" s="389"/>
      <c r="W2" s="389"/>
      <c r="X2" s="389"/>
      <c r="Y2" s="389"/>
      <c r="Z2" s="389"/>
      <c r="AA2" s="389"/>
      <c r="AB2" s="379" t="s">
        <v>23</v>
      </c>
      <c r="AC2" s="379"/>
      <c r="AD2" s="379"/>
      <c r="AE2" s="390" t="s">
        <v>24</v>
      </c>
      <c r="AF2" s="390"/>
      <c r="AG2" s="4" t="s">
        <v>25</v>
      </c>
      <c r="AH2" s="391" t="s">
        <v>26</v>
      </c>
      <c r="AI2" s="391"/>
      <c r="AJ2" s="391"/>
      <c r="AK2" s="391"/>
      <c r="AL2" s="391"/>
      <c r="AM2" s="391"/>
      <c r="AN2" s="392" t="s">
        <v>27</v>
      </c>
      <c r="AO2" s="392"/>
      <c r="AP2" s="392"/>
      <c r="AQ2" s="392"/>
      <c r="AR2" s="392"/>
      <c r="AS2" s="392"/>
      <c r="AT2" s="392"/>
      <c r="AU2" s="392"/>
      <c r="AV2" s="392"/>
      <c r="AW2" s="392"/>
      <c r="AX2" s="392"/>
      <c r="AY2" s="392"/>
      <c r="AZ2" s="393" t="s">
        <v>28</v>
      </c>
      <c r="BA2" s="393"/>
      <c r="BB2" s="5" t="s">
        <v>29</v>
      </c>
      <c r="BC2" s="394" t="s">
        <v>30</v>
      </c>
      <c r="BD2" s="394"/>
      <c r="BE2" s="394"/>
      <c r="BF2" s="394"/>
      <c r="BG2" s="394"/>
      <c r="BH2" s="395" t="s">
        <v>31</v>
      </c>
      <c r="BI2" s="395"/>
      <c r="BJ2" s="382" t="s">
        <v>32</v>
      </c>
      <c r="BK2" s="382"/>
      <c r="BL2" s="382"/>
      <c r="BM2" s="382"/>
      <c r="BN2" s="382"/>
      <c r="BO2" s="382"/>
      <c r="BP2" s="382"/>
      <c r="BQ2" s="382"/>
      <c r="BR2" s="26" t="s">
        <v>33</v>
      </c>
      <c r="BS2" s="26"/>
      <c r="BT2" s="26"/>
      <c r="BU2" s="6" t="s">
        <v>34</v>
      </c>
      <c r="BV2" s="383" t="s">
        <v>35</v>
      </c>
      <c r="BW2" s="383"/>
      <c r="BX2" s="383"/>
      <c r="BY2" s="383"/>
      <c r="BZ2" s="383"/>
      <c r="CA2" s="383"/>
      <c r="CB2" s="383"/>
      <c r="CC2" s="383"/>
      <c r="CD2" s="384" t="s">
        <v>36</v>
      </c>
      <c r="CE2" s="384" t="s">
        <v>37</v>
      </c>
      <c r="CF2" s="384" t="s">
        <v>38</v>
      </c>
    </row>
    <row r="3" spans="1:84" ht="127.5" customHeight="1" x14ac:dyDescent="0.3">
      <c r="A3" s="385"/>
      <c r="B3" s="386"/>
      <c r="C3" s="387"/>
      <c r="D3" s="7" t="s">
        <v>39</v>
      </c>
      <c r="E3" s="7" t="s">
        <v>40</v>
      </c>
      <c r="F3" s="27" t="s">
        <v>41</v>
      </c>
      <c r="G3" s="27" t="s">
        <v>42</v>
      </c>
      <c r="H3" s="27" t="s">
        <v>43</v>
      </c>
      <c r="I3" s="27" t="s">
        <v>44</v>
      </c>
      <c r="J3" s="27" t="s">
        <v>45</v>
      </c>
      <c r="K3" s="27" t="s">
        <v>46</v>
      </c>
      <c r="L3" s="28" t="s">
        <v>47</v>
      </c>
      <c r="M3" s="28" t="s">
        <v>48</v>
      </c>
      <c r="N3" s="28" t="s">
        <v>49</v>
      </c>
      <c r="O3" s="28" t="s">
        <v>50</v>
      </c>
      <c r="P3" s="28" t="s">
        <v>51</v>
      </c>
      <c r="Q3" s="28" t="s">
        <v>52</v>
      </c>
      <c r="R3" s="28" t="s">
        <v>53</v>
      </c>
      <c r="S3" s="28" t="s">
        <v>54</v>
      </c>
      <c r="T3" s="28" t="s">
        <v>55</v>
      </c>
      <c r="U3" s="28" t="s">
        <v>56</v>
      </c>
      <c r="V3" s="28" t="s">
        <v>57</v>
      </c>
      <c r="W3" s="28" t="s">
        <v>58</v>
      </c>
      <c r="X3" s="28" t="s">
        <v>59</v>
      </c>
      <c r="Y3" s="28" t="s">
        <v>60</v>
      </c>
      <c r="Z3" s="28" t="s">
        <v>61</v>
      </c>
      <c r="AA3" s="28" t="s">
        <v>62</v>
      </c>
      <c r="AB3" s="29" t="s">
        <v>63</v>
      </c>
      <c r="AC3" s="29" t="s">
        <v>64</v>
      </c>
      <c r="AD3" s="29" t="s">
        <v>65</v>
      </c>
      <c r="AE3" s="30" t="s">
        <v>66</v>
      </c>
      <c r="AF3" s="30" t="s">
        <v>67</v>
      </c>
      <c r="AG3" s="8" t="s">
        <v>68</v>
      </c>
      <c r="AH3" s="31" t="s">
        <v>69</v>
      </c>
      <c r="AI3" s="32" t="s">
        <v>70</v>
      </c>
      <c r="AJ3" s="32" t="s">
        <v>71</v>
      </c>
      <c r="AK3" s="31" t="s">
        <v>72</v>
      </c>
      <c r="AL3" s="32" t="s">
        <v>73</v>
      </c>
      <c r="AM3" s="32" t="s">
        <v>74</v>
      </c>
      <c r="AN3" s="33" t="s">
        <v>75</v>
      </c>
      <c r="AO3" s="33" t="s">
        <v>76</v>
      </c>
      <c r="AP3" s="33" t="s">
        <v>77</v>
      </c>
      <c r="AQ3" s="33" t="s">
        <v>78</v>
      </c>
      <c r="AR3" s="33" t="s">
        <v>79</v>
      </c>
      <c r="AS3" s="33" t="s">
        <v>80</v>
      </c>
      <c r="AT3" s="33" t="s">
        <v>81</v>
      </c>
      <c r="AU3" s="33" t="s">
        <v>82</v>
      </c>
      <c r="AV3" s="33" t="s">
        <v>83</v>
      </c>
      <c r="AW3" s="33" t="s">
        <v>84</v>
      </c>
      <c r="AX3" s="33" t="s">
        <v>85</v>
      </c>
      <c r="AY3" s="33" t="s">
        <v>86</v>
      </c>
      <c r="AZ3" s="34" t="s">
        <v>87</v>
      </c>
      <c r="BA3" s="34" t="s">
        <v>88</v>
      </c>
      <c r="BB3" s="35" t="s">
        <v>89</v>
      </c>
      <c r="BC3" s="7" t="s">
        <v>90</v>
      </c>
      <c r="BD3" s="7" t="s">
        <v>91</v>
      </c>
      <c r="BE3" s="7" t="s">
        <v>92</v>
      </c>
      <c r="BF3" s="7" t="s">
        <v>93</v>
      </c>
      <c r="BG3" s="7" t="s">
        <v>94</v>
      </c>
      <c r="BH3" s="36" t="s">
        <v>95</v>
      </c>
      <c r="BI3" s="36" t="s">
        <v>96</v>
      </c>
      <c r="BJ3" s="35" t="s">
        <v>97</v>
      </c>
      <c r="BK3" s="35" t="s">
        <v>98</v>
      </c>
      <c r="BL3" s="35" t="s">
        <v>99</v>
      </c>
      <c r="BM3" s="35" t="s">
        <v>100</v>
      </c>
      <c r="BN3" s="35" t="s">
        <v>101</v>
      </c>
      <c r="BO3" s="35" t="s">
        <v>102</v>
      </c>
      <c r="BP3" s="35" t="s">
        <v>103</v>
      </c>
      <c r="BQ3" s="35" t="s">
        <v>104</v>
      </c>
      <c r="BR3" s="8" t="s">
        <v>33</v>
      </c>
      <c r="BS3" s="8" t="s">
        <v>105</v>
      </c>
      <c r="BT3" s="9" t="s">
        <v>106</v>
      </c>
      <c r="BU3" s="37" t="s">
        <v>107</v>
      </c>
      <c r="BV3" s="10" t="s">
        <v>108</v>
      </c>
      <c r="BW3" s="10" t="s">
        <v>109</v>
      </c>
      <c r="BX3" s="10" t="s">
        <v>110</v>
      </c>
      <c r="BY3" s="10" t="s">
        <v>111</v>
      </c>
      <c r="BZ3" s="10" t="s">
        <v>112</v>
      </c>
      <c r="CA3" s="10" t="s">
        <v>113</v>
      </c>
      <c r="CB3" s="10" t="s">
        <v>114</v>
      </c>
      <c r="CC3" s="10" t="s">
        <v>115</v>
      </c>
      <c r="CD3" s="384"/>
      <c r="CE3" s="384"/>
      <c r="CF3" s="384"/>
    </row>
    <row r="4" spans="1:84" ht="118.5" customHeight="1" x14ac:dyDescent="0.3">
      <c r="A4" s="41">
        <v>24</v>
      </c>
      <c r="B4" s="42" t="s">
        <v>116</v>
      </c>
      <c r="C4" s="43"/>
      <c r="D4" s="43"/>
      <c r="E4" s="43">
        <v>4</v>
      </c>
      <c r="F4" s="43"/>
      <c r="G4" s="43">
        <v>3</v>
      </c>
      <c r="H4" s="43">
        <v>1</v>
      </c>
      <c r="I4" s="43">
        <v>2</v>
      </c>
      <c r="J4" s="43">
        <v>4</v>
      </c>
      <c r="K4" s="43">
        <v>2</v>
      </c>
      <c r="L4" s="43">
        <v>2</v>
      </c>
      <c r="M4" s="43"/>
      <c r="N4" s="43"/>
      <c r="O4" s="43"/>
      <c r="P4" s="43"/>
      <c r="Q4" s="43"/>
      <c r="R4" s="43"/>
      <c r="S4" s="43"/>
      <c r="T4" s="43"/>
      <c r="U4" s="43"/>
      <c r="V4" s="43"/>
      <c r="W4" s="43"/>
      <c r="X4" s="43"/>
      <c r="Y4" s="43"/>
      <c r="Z4" s="43"/>
      <c r="AA4" s="43"/>
      <c r="AB4" s="43">
        <v>2</v>
      </c>
      <c r="AC4" s="43"/>
      <c r="AD4" s="43"/>
      <c r="AE4" s="44">
        <v>5</v>
      </c>
      <c r="AF4" s="44"/>
      <c r="AG4" s="43">
        <v>2</v>
      </c>
      <c r="AH4" s="45">
        <v>1</v>
      </c>
      <c r="AI4" s="45"/>
      <c r="AJ4" s="45"/>
      <c r="AK4" s="45"/>
      <c r="AL4" s="45"/>
      <c r="AM4" s="45"/>
      <c r="AN4" s="44">
        <v>2</v>
      </c>
      <c r="AO4" s="44"/>
      <c r="AP4" s="44"/>
      <c r="AQ4" s="44"/>
      <c r="AR4" s="44"/>
      <c r="AS4" s="44"/>
      <c r="AT4" s="44"/>
      <c r="AU4" s="44"/>
      <c r="AV4" s="44"/>
      <c r="AW4" s="44"/>
      <c r="AX4" s="44"/>
      <c r="AY4" s="44"/>
      <c r="AZ4" s="45"/>
      <c r="BA4" s="45"/>
      <c r="BB4" s="43"/>
      <c r="BC4" s="43"/>
      <c r="BD4" s="43"/>
      <c r="BE4" s="43"/>
      <c r="BF4" s="43"/>
      <c r="BG4" s="43"/>
      <c r="BH4" s="44">
        <v>2</v>
      </c>
      <c r="BI4" s="43">
        <v>2</v>
      </c>
      <c r="BJ4" s="43">
        <v>2</v>
      </c>
      <c r="BK4" s="43"/>
      <c r="BL4" s="43"/>
      <c r="BM4" s="43"/>
      <c r="BN4" s="43"/>
      <c r="BO4" s="43"/>
      <c r="BP4" s="43"/>
      <c r="BQ4" s="43"/>
      <c r="BR4" s="45">
        <v>0</v>
      </c>
      <c r="BS4" s="44"/>
      <c r="BT4" s="43"/>
      <c r="BU4" s="45">
        <v>0</v>
      </c>
      <c r="BV4" s="43"/>
      <c r="BW4" s="43"/>
      <c r="BX4" s="43"/>
      <c r="BY4" s="43"/>
      <c r="BZ4" s="43"/>
      <c r="CA4" s="43"/>
      <c r="CB4" s="43"/>
      <c r="CC4" s="43"/>
      <c r="CD4" s="39">
        <f t="shared" ref="CD4" si="0">SUM(D4:CC4)</f>
        <v>36</v>
      </c>
      <c r="CE4" s="46">
        <v>5000000</v>
      </c>
      <c r="CF4" s="47">
        <f t="shared" ref="CF4" si="1">+CD4*CE4</f>
        <v>180000000</v>
      </c>
    </row>
    <row r="5" spans="1:84" ht="118.5" customHeight="1" x14ac:dyDescent="0.4">
      <c r="A5" s="2">
        <v>30</v>
      </c>
      <c r="B5" s="53" t="s">
        <v>117</v>
      </c>
      <c r="C5" s="3"/>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v>4</v>
      </c>
      <c r="BI5" s="24">
        <v>4</v>
      </c>
      <c r="BJ5" s="24"/>
      <c r="BK5" s="24"/>
      <c r="BL5" s="24"/>
      <c r="BM5" s="24"/>
      <c r="BN5" s="24"/>
      <c r="BO5" s="24"/>
      <c r="BP5" s="24"/>
      <c r="BQ5" s="24"/>
      <c r="BR5" s="24"/>
      <c r="BS5" s="24"/>
      <c r="BT5" s="24"/>
      <c r="BU5" s="24"/>
      <c r="BV5" s="24"/>
      <c r="BW5" s="24"/>
      <c r="BX5" s="24"/>
      <c r="BY5" s="24"/>
      <c r="BZ5" s="24"/>
      <c r="CA5" s="24"/>
      <c r="CB5" s="24"/>
      <c r="CC5" s="24"/>
      <c r="CD5" s="12">
        <f>SUM(D5:CC5)</f>
        <v>8</v>
      </c>
      <c r="CE5" s="18">
        <v>2200000</v>
      </c>
      <c r="CF5" s="18">
        <f>+CD5*CE5</f>
        <v>17600000</v>
      </c>
    </row>
    <row r="6" spans="1:84" ht="69" x14ac:dyDescent="0.4">
      <c r="A6" s="2">
        <v>21</v>
      </c>
      <c r="B6" s="53" t="s">
        <v>118</v>
      </c>
      <c r="C6" s="3"/>
      <c r="D6" s="24"/>
      <c r="E6" s="24"/>
      <c r="F6" s="50">
        <v>1</v>
      </c>
      <c r="G6" s="50">
        <v>4</v>
      </c>
      <c r="H6" s="50"/>
      <c r="I6" s="50">
        <v>4</v>
      </c>
      <c r="J6" s="50"/>
      <c r="K6" s="50"/>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v>3</v>
      </c>
      <c r="BA6" s="24"/>
      <c r="BB6" s="24"/>
      <c r="BC6" s="24"/>
      <c r="BD6" s="24"/>
      <c r="BE6" s="24"/>
      <c r="BF6" s="24"/>
      <c r="BG6" s="24"/>
      <c r="BH6" s="24"/>
      <c r="BI6" s="24"/>
      <c r="BJ6" s="24"/>
      <c r="BK6" s="24"/>
      <c r="BL6" s="24"/>
      <c r="BM6" s="24"/>
      <c r="BN6" s="24"/>
      <c r="BO6" s="24"/>
      <c r="BP6" s="24"/>
      <c r="BQ6" s="24"/>
      <c r="BR6" s="24"/>
      <c r="BS6" s="24"/>
      <c r="BT6" s="24"/>
      <c r="BU6" s="24"/>
      <c r="BV6" s="24">
        <v>1</v>
      </c>
      <c r="BW6" s="24"/>
      <c r="BX6" s="24"/>
      <c r="BY6" s="24"/>
      <c r="BZ6" s="24"/>
      <c r="CA6" s="24"/>
      <c r="CB6" s="24"/>
      <c r="CC6" s="24"/>
      <c r="CD6" s="12">
        <f>SUM(D6:CC6)</f>
        <v>13</v>
      </c>
      <c r="CE6" s="18">
        <v>3000000</v>
      </c>
      <c r="CF6" s="18">
        <f>+CD6*CE6</f>
        <v>39000000</v>
      </c>
    </row>
    <row r="7" spans="1:84" ht="69" x14ac:dyDescent="0.4">
      <c r="A7" s="2">
        <v>32</v>
      </c>
      <c r="B7" s="53" t="s">
        <v>119</v>
      </c>
      <c r="C7" s="3"/>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v>2</v>
      </c>
      <c r="BI7" s="24"/>
      <c r="BJ7" s="24"/>
      <c r="BK7" s="24"/>
      <c r="BL7" s="24"/>
      <c r="BM7" s="24"/>
      <c r="BN7" s="24"/>
      <c r="BO7" s="24"/>
      <c r="BP7" s="24"/>
      <c r="BQ7" s="24"/>
      <c r="BR7" s="24"/>
      <c r="BS7" s="24"/>
      <c r="BT7" s="24"/>
      <c r="BU7" s="24"/>
      <c r="BV7" s="24">
        <v>1</v>
      </c>
      <c r="BW7" s="24"/>
      <c r="BX7" s="24"/>
      <c r="BY7" s="24"/>
      <c r="BZ7" s="24"/>
      <c r="CA7" s="24"/>
      <c r="CB7" s="24"/>
      <c r="CC7" s="24"/>
      <c r="CD7" s="12">
        <f>SUM(D7:CC7)</f>
        <v>3</v>
      </c>
      <c r="CE7" s="18">
        <v>4500000</v>
      </c>
      <c r="CF7" s="18">
        <f>+CD7*CE7</f>
        <v>13500000</v>
      </c>
    </row>
    <row r="8" spans="1:84" ht="21" x14ac:dyDescent="0.4">
      <c r="A8" s="380"/>
      <c r="B8" s="381"/>
      <c r="C8" s="23"/>
    </row>
  </sheetData>
  <autoFilter ref="A3:CH8"/>
  <mergeCells count="18">
    <mergeCell ref="CF2:CF3"/>
    <mergeCell ref="AE2:AF2"/>
    <mergeCell ref="AH2:AM2"/>
    <mergeCell ref="AN2:AY2"/>
    <mergeCell ref="AZ2:BA2"/>
    <mergeCell ref="BC2:BG2"/>
    <mergeCell ref="BH2:BI2"/>
    <mergeCell ref="CE2:CE3"/>
    <mergeCell ref="AB2:AD2"/>
    <mergeCell ref="A8:B8"/>
    <mergeCell ref="BJ2:BQ2"/>
    <mergeCell ref="BV2:CC2"/>
    <mergeCell ref="CD2:CD3"/>
    <mergeCell ref="A2:A3"/>
    <mergeCell ref="B2:B3"/>
    <mergeCell ref="C2:C3"/>
    <mergeCell ref="F2:K2"/>
    <mergeCell ref="L2:AA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view="pageBreakPreview" zoomScale="112" zoomScaleNormal="105" zoomScaleSheetLayoutView="105" workbookViewId="0">
      <selection activeCell="J6" sqref="J6"/>
    </sheetView>
  </sheetViews>
  <sheetFormatPr baseColWidth="10" defaultColWidth="9.109375" defaultRowHeight="12.75" customHeight="1" x14ac:dyDescent="0.25"/>
  <cols>
    <col min="1" max="1" width="6.6640625" style="217" customWidth="1"/>
    <col min="2" max="2" width="62.33203125" style="218" customWidth="1"/>
    <col min="3" max="3" width="13.44140625" style="219" customWidth="1"/>
    <col min="4" max="4" width="9.109375" style="219" customWidth="1"/>
    <col min="5" max="5" width="11.6640625" style="221" customWidth="1"/>
    <col min="6" max="6" width="16.6640625" style="220" customWidth="1"/>
    <col min="7" max="7" width="12.6640625" style="220" customWidth="1"/>
    <col min="8" max="8" width="14.6640625" style="220" customWidth="1"/>
    <col min="9" max="9" width="11.6640625" style="220" customWidth="1"/>
    <col min="10" max="10" width="12.6640625" style="220" customWidth="1"/>
    <col min="11" max="11" width="16.6640625" style="220" customWidth="1"/>
    <col min="12" max="16384" width="9.109375" style="200"/>
  </cols>
  <sheetData>
    <row r="1" spans="1:11" ht="12.75" customHeight="1" x14ac:dyDescent="0.25">
      <c r="A1" s="397"/>
      <c r="B1" s="397"/>
      <c r="C1" s="397"/>
      <c r="D1" s="397"/>
      <c r="E1" s="397"/>
      <c r="F1" s="397"/>
      <c r="G1" s="397"/>
      <c r="H1" s="397"/>
      <c r="I1" s="397"/>
      <c r="J1" s="397"/>
      <c r="K1" s="397"/>
    </row>
    <row r="2" spans="1:11" ht="12.75" customHeight="1" x14ac:dyDescent="0.25">
      <c r="A2" s="398"/>
      <c r="B2" s="398"/>
      <c r="C2" s="398"/>
      <c r="D2" s="398"/>
      <c r="E2" s="398"/>
      <c r="F2" s="398"/>
      <c r="G2" s="398"/>
      <c r="H2" s="398"/>
      <c r="I2" s="398"/>
      <c r="J2" s="398"/>
      <c r="K2" s="398"/>
    </row>
    <row r="3" spans="1:11" ht="12.75" customHeight="1" x14ac:dyDescent="0.25">
      <c r="A3" s="399"/>
      <c r="B3" s="400"/>
      <c r="C3" s="400"/>
      <c r="D3" s="400"/>
      <c r="E3" s="400"/>
      <c r="F3" s="400"/>
      <c r="G3" s="400"/>
      <c r="H3" s="400"/>
      <c r="I3" s="400"/>
      <c r="J3" s="400"/>
      <c r="K3" s="401"/>
    </row>
    <row r="4" spans="1:11" ht="13.2" x14ac:dyDescent="0.25">
      <c r="A4" s="402" t="s">
        <v>212</v>
      </c>
      <c r="B4" s="402"/>
      <c r="C4" s="402"/>
      <c r="D4" s="402"/>
      <c r="E4" s="403"/>
      <c r="F4" s="404" t="s">
        <v>171</v>
      </c>
      <c r="G4" s="404"/>
      <c r="H4" s="404"/>
      <c r="I4" s="404"/>
      <c r="J4" s="404"/>
      <c r="K4" s="201"/>
    </row>
    <row r="5" spans="1:11" s="208" customFormat="1" ht="80.25" customHeight="1" x14ac:dyDescent="0.2">
      <c r="A5" s="202" t="s">
        <v>16</v>
      </c>
      <c r="B5" s="203" t="s">
        <v>172</v>
      </c>
      <c r="C5" s="204" t="s">
        <v>173</v>
      </c>
      <c r="D5" s="204" t="s">
        <v>174</v>
      </c>
      <c r="E5" s="205" t="s">
        <v>175</v>
      </c>
      <c r="F5" s="206" t="s">
        <v>213</v>
      </c>
      <c r="G5" s="206" t="s">
        <v>176</v>
      </c>
      <c r="H5" s="206" t="s">
        <v>214</v>
      </c>
      <c r="I5" s="206" t="s">
        <v>215</v>
      </c>
      <c r="J5" s="206" t="s">
        <v>216</v>
      </c>
      <c r="K5" s="207" t="s">
        <v>177</v>
      </c>
    </row>
    <row r="6" spans="1:11" ht="102" x14ac:dyDescent="0.25">
      <c r="A6" s="209">
        <v>1</v>
      </c>
      <c r="B6" s="210" t="s">
        <v>217</v>
      </c>
      <c r="C6" s="209">
        <v>148</v>
      </c>
      <c r="D6" s="211" t="s">
        <v>178</v>
      </c>
      <c r="E6" s="212">
        <v>304009.09561297798</v>
      </c>
      <c r="F6" s="212">
        <f>E6*80%</f>
        <v>243207.27649038238</v>
      </c>
      <c r="G6" s="212">
        <f>E6*5%</f>
        <v>15200.454780648899</v>
      </c>
      <c r="H6" s="212">
        <f>E6*5%</f>
        <v>15200.454780648899</v>
      </c>
      <c r="I6" s="212">
        <f>E6*10%</f>
        <v>30400.909561297798</v>
      </c>
      <c r="J6" s="212">
        <f>SUM(F6:I6)</f>
        <v>304009.09561297798</v>
      </c>
      <c r="K6" s="212">
        <f>J6*C6</f>
        <v>44993346.150720738</v>
      </c>
    </row>
    <row r="7" spans="1:11" ht="102" x14ac:dyDescent="0.25">
      <c r="A7" s="209">
        <v>2</v>
      </c>
      <c r="B7" s="210" t="s">
        <v>218</v>
      </c>
      <c r="C7" s="209">
        <v>25</v>
      </c>
      <c r="D7" s="211" t="s">
        <v>178</v>
      </c>
      <c r="E7" s="213">
        <v>266118.44181064377</v>
      </c>
      <c r="F7" s="212">
        <f t="shared" ref="F7:F44" si="0">E7*80%</f>
        <v>212894.75344851502</v>
      </c>
      <c r="G7" s="212">
        <f t="shared" ref="G7:G44" si="1">E7*5%</f>
        <v>13305.922090532189</v>
      </c>
      <c r="H7" s="212">
        <f t="shared" ref="H7:H44" si="2">E7*5%</f>
        <v>13305.922090532189</v>
      </c>
      <c r="I7" s="212">
        <f t="shared" ref="I7:I44" si="3">E7*10%</f>
        <v>26611.844181064378</v>
      </c>
      <c r="J7" s="212">
        <f>SUM(F7:I7)</f>
        <v>266118.44181064382</v>
      </c>
      <c r="K7" s="212">
        <f t="shared" ref="K7:K44" si="4">J7*C7</f>
        <v>6652961.0452660955</v>
      </c>
    </row>
    <row r="8" spans="1:11" ht="61.2" x14ac:dyDescent="0.25">
      <c r="A8" s="209">
        <v>3</v>
      </c>
      <c r="B8" s="210" t="s">
        <v>219</v>
      </c>
      <c r="C8" s="209">
        <v>39</v>
      </c>
      <c r="D8" s="211" t="s">
        <v>178</v>
      </c>
      <c r="E8" s="213">
        <v>593133.63114568498</v>
      </c>
      <c r="F8" s="212">
        <f t="shared" si="0"/>
        <v>474506.904916548</v>
      </c>
      <c r="G8" s="212">
        <f t="shared" si="1"/>
        <v>29656.68155728425</v>
      </c>
      <c r="H8" s="212">
        <f t="shared" si="2"/>
        <v>29656.68155728425</v>
      </c>
      <c r="I8" s="212">
        <f t="shared" si="3"/>
        <v>59313.363114568499</v>
      </c>
      <c r="J8" s="212">
        <f t="shared" ref="J8:J44" si="5">SUM(F8:I8)</f>
        <v>593133.63114568498</v>
      </c>
      <c r="K8" s="212">
        <f t="shared" si="4"/>
        <v>23132211.614681713</v>
      </c>
    </row>
    <row r="9" spans="1:11" ht="66.75" customHeight="1" x14ac:dyDescent="0.25">
      <c r="A9" s="209">
        <v>4</v>
      </c>
      <c r="B9" s="210" t="s">
        <v>220</v>
      </c>
      <c r="C9" s="209">
        <v>34</v>
      </c>
      <c r="D9" s="211" t="s">
        <v>178</v>
      </c>
      <c r="E9" s="213">
        <v>241586.02738095835</v>
      </c>
      <c r="F9" s="212">
        <f t="shared" si="0"/>
        <v>193268.82190476669</v>
      </c>
      <c r="G9" s="212">
        <f t="shared" si="1"/>
        <v>12079.301369047918</v>
      </c>
      <c r="H9" s="212">
        <f t="shared" si="2"/>
        <v>12079.301369047918</v>
      </c>
      <c r="I9" s="212">
        <f t="shared" si="3"/>
        <v>24158.602738095837</v>
      </c>
      <c r="J9" s="212">
        <f t="shared" si="5"/>
        <v>241586.02738095837</v>
      </c>
      <c r="K9" s="212">
        <f t="shared" si="4"/>
        <v>8213924.9309525844</v>
      </c>
    </row>
    <row r="10" spans="1:11" ht="32.25" customHeight="1" x14ac:dyDescent="0.25">
      <c r="A10" s="209">
        <v>5</v>
      </c>
      <c r="B10" s="214" t="s">
        <v>124</v>
      </c>
      <c r="C10" s="209">
        <v>22</v>
      </c>
      <c r="D10" s="211" t="s">
        <v>178</v>
      </c>
      <c r="E10" s="213">
        <v>740121.55067718006</v>
      </c>
      <c r="F10" s="212">
        <f t="shared" si="0"/>
        <v>592097.24054174405</v>
      </c>
      <c r="G10" s="212">
        <f t="shared" si="1"/>
        <v>37006.077533859003</v>
      </c>
      <c r="H10" s="212">
        <f t="shared" si="2"/>
        <v>37006.077533859003</v>
      </c>
      <c r="I10" s="212">
        <f t="shared" si="3"/>
        <v>74012.155067718006</v>
      </c>
      <c r="J10" s="212">
        <f t="shared" si="5"/>
        <v>740121.55067718017</v>
      </c>
      <c r="K10" s="212">
        <f t="shared" si="4"/>
        <v>16282674.114897965</v>
      </c>
    </row>
    <row r="11" spans="1:11" ht="183.6" x14ac:dyDescent="0.25">
      <c r="A11" s="209">
        <v>6</v>
      </c>
      <c r="B11" s="210" t="s">
        <v>221</v>
      </c>
      <c r="C11" s="209">
        <v>4</v>
      </c>
      <c r="D11" s="211" t="s">
        <v>178</v>
      </c>
      <c r="E11" s="213">
        <v>2766256.2929546996</v>
      </c>
      <c r="F11" s="212">
        <f t="shared" si="0"/>
        <v>2213005.0343637597</v>
      </c>
      <c r="G11" s="212">
        <f t="shared" si="1"/>
        <v>138312.81464773498</v>
      </c>
      <c r="H11" s="212">
        <f t="shared" si="2"/>
        <v>138312.81464773498</v>
      </c>
      <c r="I11" s="212">
        <f t="shared" si="3"/>
        <v>276625.62929546996</v>
      </c>
      <c r="J11" s="212">
        <f t="shared" si="5"/>
        <v>2766256.2929547001</v>
      </c>
      <c r="K11" s="212">
        <f t="shared" si="4"/>
        <v>11065025.1718188</v>
      </c>
    </row>
    <row r="12" spans="1:11" ht="75" customHeight="1" x14ac:dyDescent="0.25">
      <c r="A12" s="209">
        <v>7</v>
      </c>
      <c r="B12" s="210" t="s">
        <v>179</v>
      </c>
      <c r="C12" s="209">
        <v>103</v>
      </c>
      <c r="D12" s="211" t="s">
        <v>178</v>
      </c>
      <c r="E12" s="213">
        <v>184083.41464233206</v>
      </c>
      <c r="F12" s="212">
        <f t="shared" si="0"/>
        <v>147266.73171386565</v>
      </c>
      <c r="G12" s="212">
        <f t="shared" si="1"/>
        <v>9204.1707321166032</v>
      </c>
      <c r="H12" s="212">
        <f t="shared" si="2"/>
        <v>9204.1707321166032</v>
      </c>
      <c r="I12" s="212">
        <f t="shared" si="3"/>
        <v>18408.341464233206</v>
      </c>
      <c r="J12" s="212">
        <f t="shared" si="5"/>
        <v>184083.41464233209</v>
      </c>
      <c r="K12" s="212">
        <f t="shared" si="4"/>
        <v>18960591.708160207</v>
      </c>
    </row>
    <row r="13" spans="1:11" ht="90.75" customHeight="1" x14ac:dyDescent="0.25">
      <c r="A13" s="209">
        <v>8</v>
      </c>
      <c r="B13" s="210" t="s">
        <v>222</v>
      </c>
      <c r="C13" s="209">
        <v>710</v>
      </c>
      <c r="D13" s="211" t="s">
        <v>178</v>
      </c>
      <c r="E13" s="213">
        <v>281639.41327378078</v>
      </c>
      <c r="F13" s="212">
        <f t="shared" si="0"/>
        <v>225311.53061902465</v>
      </c>
      <c r="G13" s="212">
        <f t="shared" si="1"/>
        <v>14081.970663689041</v>
      </c>
      <c r="H13" s="212">
        <f t="shared" si="2"/>
        <v>14081.970663689041</v>
      </c>
      <c r="I13" s="212">
        <f t="shared" si="3"/>
        <v>28163.941327378081</v>
      </c>
      <c r="J13" s="212">
        <f t="shared" si="5"/>
        <v>281639.41327378084</v>
      </c>
      <c r="K13" s="212">
        <f t="shared" si="4"/>
        <v>199963983.42438439</v>
      </c>
    </row>
    <row r="14" spans="1:11" ht="58.5" customHeight="1" x14ac:dyDescent="0.25">
      <c r="A14" s="209">
        <v>9</v>
      </c>
      <c r="B14" s="210" t="s">
        <v>127</v>
      </c>
      <c r="C14" s="209">
        <v>9</v>
      </c>
      <c r="D14" s="211" t="s">
        <v>178</v>
      </c>
      <c r="E14" s="213">
        <v>688959.76408811996</v>
      </c>
      <c r="F14" s="212">
        <f t="shared" si="0"/>
        <v>551167.81127049599</v>
      </c>
      <c r="G14" s="212">
        <f t="shared" si="1"/>
        <v>34447.988204406</v>
      </c>
      <c r="H14" s="212">
        <f t="shared" si="2"/>
        <v>34447.988204406</v>
      </c>
      <c r="I14" s="212">
        <f t="shared" si="3"/>
        <v>68895.976408811999</v>
      </c>
      <c r="J14" s="212">
        <f t="shared" si="5"/>
        <v>688959.76408811996</v>
      </c>
      <c r="K14" s="212">
        <f t="shared" si="4"/>
        <v>6200637.87679308</v>
      </c>
    </row>
    <row r="15" spans="1:11" ht="78.75" customHeight="1" x14ac:dyDescent="0.25">
      <c r="A15" s="209">
        <v>10</v>
      </c>
      <c r="B15" s="210" t="s">
        <v>180</v>
      </c>
      <c r="C15" s="209">
        <v>46</v>
      </c>
      <c r="D15" s="211" t="s">
        <v>178</v>
      </c>
      <c r="E15" s="213">
        <v>225588.28068629999</v>
      </c>
      <c r="F15" s="212">
        <f t="shared" si="0"/>
        <v>180470.62454903999</v>
      </c>
      <c r="G15" s="212">
        <f t="shared" si="1"/>
        <v>11279.414034314999</v>
      </c>
      <c r="H15" s="212">
        <f t="shared" si="2"/>
        <v>11279.414034314999</v>
      </c>
      <c r="I15" s="212">
        <f t="shared" si="3"/>
        <v>22558.828068629999</v>
      </c>
      <c r="J15" s="212">
        <f t="shared" si="5"/>
        <v>225588.28068630002</v>
      </c>
      <c r="K15" s="212">
        <f t="shared" si="4"/>
        <v>10377060.9115698</v>
      </c>
    </row>
    <row r="16" spans="1:11" ht="85.5" customHeight="1" x14ac:dyDescent="0.25">
      <c r="A16" s="209">
        <v>11</v>
      </c>
      <c r="B16" s="210" t="s">
        <v>181</v>
      </c>
      <c r="C16" s="209">
        <v>8</v>
      </c>
      <c r="D16" s="211" t="s">
        <v>178</v>
      </c>
      <c r="E16" s="213">
        <v>118393.84943819999</v>
      </c>
      <c r="F16" s="212">
        <f t="shared" si="0"/>
        <v>94715.079550559996</v>
      </c>
      <c r="G16" s="212">
        <f t="shared" si="1"/>
        <v>5919.6924719099998</v>
      </c>
      <c r="H16" s="212">
        <f t="shared" si="2"/>
        <v>5919.6924719099998</v>
      </c>
      <c r="I16" s="212">
        <f t="shared" si="3"/>
        <v>11839.38494382</v>
      </c>
      <c r="J16" s="212">
        <f t="shared" si="5"/>
        <v>118393.84943820001</v>
      </c>
      <c r="K16" s="212">
        <f t="shared" si="4"/>
        <v>947150.79550560005</v>
      </c>
    </row>
    <row r="17" spans="1:11" ht="73.5" customHeight="1" x14ac:dyDescent="0.25">
      <c r="A17" s="209">
        <v>12</v>
      </c>
      <c r="B17" s="210" t="s">
        <v>182</v>
      </c>
      <c r="C17" s="209">
        <v>11</v>
      </c>
      <c r="D17" s="211" t="s">
        <v>178</v>
      </c>
      <c r="E17" s="213">
        <v>174515.37836859</v>
      </c>
      <c r="F17" s="212">
        <f t="shared" si="0"/>
        <v>139612.30269487199</v>
      </c>
      <c r="G17" s="212">
        <f t="shared" si="1"/>
        <v>8725.7689184294995</v>
      </c>
      <c r="H17" s="212">
        <f t="shared" si="2"/>
        <v>8725.7689184294995</v>
      </c>
      <c r="I17" s="212">
        <f t="shared" si="3"/>
        <v>17451.537836858999</v>
      </c>
      <c r="J17" s="212">
        <f t="shared" si="5"/>
        <v>174515.37836859</v>
      </c>
      <c r="K17" s="212">
        <f t="shared" si="4"/>
        <v>1919669.1620544901</v>
      </c>
    </row>
    <row r="18" spans="1:11" ht="78" customHeight="1" x14ac:dyDescent="0.25">
      <c r="A18" s="209">
        <v>13</v>
      </c>
      <c r="B18" s="210" t="s">
        <v>223</v>
      </c>
      <c r="C18" s="209">
        <v>4</v>
      </c>
      <c r="D18" s="211" t="s">
        <v>178</v>
      </c>
      <c r="E18" s="213">
        <v>245933.89039831501</v>
      </c>
      <c r="F18" s="212">
        <f t="shared" si="0"/>
        <v>196747.11231865201</v>
      </c>
      <c r="G18" s="212">
        <f t="shared" si="1"/>
        <v>12296.694519915751</v>
      </c>
      <c r="H18" s="212">
        <f t="shared" si="2"/>
        <v>12296.694519915751</v>
      </c>
      <c r="I18" s="212">
        <f t="shared" si="3"/>
        <v>24593.389039831502</v>
      </c>
      <c r="J18" s="212">
        <f t="shared" si="5"/>
        <v>245933.89039831504</v>
      </c>
      <c r="K18" s="212">
        <f t="shared" si="4"/>
        <v>983735.56159326015</v>
      </c>
    </row>
    <row r="19" spans="1:11" ht="111.75" customHeight="1" x14ac:dyDescent="0.25">
      <c r="A19" s="209">
        <v>14</v>
      </c>
      <c r="B19" s="215" t="s">
        <v>224</v>
      </c>
      <c r="C19" s="209">
        <v>4</v>
      </c>
      <c r="D19" s="211" t="s">
        <v>178</v>
      </c>
      <c r="E19" s="213">
        <v>1256921.369587485</v>
      </c>
      <c r="F19" s="212">
        <f t="shared" si="0"/>
        <v>1005537.0956699881</v>
      </c>
      <c r="G19" s="212">
        <f t="shared" si="1"/>
        <v>62846.068479374255</v>
      </c>
      <c r="H19" s="212">
        <f t="shared" si="2"/>
        <v>62846.068479374255</v>
      </c>
      <c r="I19" s="212">
        <f t="shared" si="3"/>
        <v>125692.13695874851</v>
      </c>
      <c r="J19" s="212">
        <f t="shared" si="5"/>
        <v>1256921.3695874852</v>
      </c>
      <c r="K19" s="212">
        <f t="shared" si="4"/>
        <v>5027685.4783499409</v>
      </c>
    </row>
    <row r="20" spans="1:11" ht="66" customHeight="1" x14ac:dyDescent="0.25">
      <c r="A20" s="209">
        <v>15</v>
      </c>
      <c r="B20" s="210" t="s">
        <v>225</v>
      </c>
      <c r="C20" s="209">
        <v>8</v>
      </c>
      <c r="D20" s="211" t="s">
        <v>178</v>
      </c>
      <c r="E20" s="213">
        <v>318845.65818671999</v>
      </c>
      <c r="F20" s="212">
        <f t="shared" si="0"/>
        <v>255076.52654937599</v>
      </c>
      <c r="G20" s="212">
        <f t="shared" si="1"/>
        <v>15942.282909336</v>
      </c>
      <c r="H20" s="212">
        <f t="shared" si="2"/>
        <v>15942.282909336</v>
      </c>
      <c r="I20" s="212">
        <f t="shared" si="3"/>
        <v>31884.565818671999</v>
      </c>
      <c r="J20" s="212">
        <f t="shared" si="5"/>
        <v>318845.65818671999</v>
      </c>
      <c r="K20" s="212">
        <f t="shared" si="4"/>
        <v>2550765.2654937599</v>
      </c>
    </row>
    <row r="21" spans="1:11" ht="55.5" customHeight="1" x14ac:dyDescent="0.25">
      <c r="A21" s="209">
        <v>16</v>
      </c>
      <c r="B21" s="210" t="s">
        <v>128</v>
      </c>
      <c r="C21" s="209">
        <v>60</v>
      </c>
      <c r="D21" s="211" t="s">
        <v>178</v>
      </c>
      <c r="E21" s="213">
        <v>169191.21051472498</v>
      </c>
      <c r="F21" s="212">
        <f t="shared" si="0"/>
        <v>135352.96841177999</v>
      </c>
      <c r="G21" s="212">
        <f t="shared" si="1"/>
        <v>8459.5605257362495</v>
      </c>
      <c r="H21" s="212">
        <f t="shared" si="2"/>
        <v>8459.5605257362495</v>
      </c>
      <c r="I21" s="212">
        <f t="shared" si="3"/>
        <v>16919.121051472499</v>
      </c>
      <c r="J21" s="212">
        <f t="shared" si="5"/>
        <v>169191.21051472498</v>
      </c>
      <c r="K21" s="212">
        <f t="shared" si="4"/>
        <v>10151472.630883498</v>
      </c>
    </row>
    <row r="22" spans="1:11" ht="140.25" customHeight="1" x14ac:dyDescent="0.25">
      <c r="A22" s="209">
        <v>17</v>
      </c>
      <c r="B22" s="210" t="s">
        <v>129</v>
      </c>
      <c r="C22" s="209">
        <v>24</v>
      </c>
      <c r="D22" s="211" t="s">
        <v>178</v>
      </c>
      <c r="E22" s="213">
        <v>243471.79608191998</v>
      </c>
      <c r="F22" s="212">
        <f t="shared" si="0"/>
        <v>194777.436865536</v>
      </c>
      <c r="G22" s="212">
        <f t="shared" si="1"/>
        <v>12173.589804096</v>
      </c>
      <c r="H22" s="212">
        <f t="shared" si="2"/>
        <v>12173.589804096</v>
      </c>
      <c r="I22" s="212">
        <f t="shared" si="3"/>
        <v>24347.179608192</v>
      </c>
      <c r="J22" s="212">
        <f t="shared" si="5"/>
        <v>243471.79608192001</v>
      </c>
      <c r="K22" s="212">
        <f t="shared" si="4"/>
        <v>5843323.10596608</v>
      </c>
    </row>
    <row r="23" spans="1:11" ht="150.75" customHeight="1" x14ac:dyDescent="0.25">
      <c r="A23" s="209">
        <v>18</v>
      </c>
      <c r="B23" s="210" t="s">
        <v>130</v>
      </c>
      <c r="C23" s="209">
        <v>24</v>
      </c>
      <c r="D23" s="211" t="s">
        <v>178</v>
      </c>
      <c r="E23" s="213">
        <v>252360.22321691999</v>
      </c>
      <c r="F23" s="212">
        <f t="shared" si="0"/>
        <v>201888.17857353599</v>
      </c>
      <c r="G23" s="212">
        <f t="shared" si="1"/>
        <v>12618.011160845999</v>
      </c>
      <c r="H23" s="212">
        <f t="shared" si="2"/>
        <v>12618.011160845999</v>
      </c>
      <c r="I23" s="212">
        <f t="shared" si="3"/>
        <v>25236.022321691999</v>
      </c>
      <c r="J23" s="212">
        <f t="shared" si="5"/>
        <v>252360.22321691996</v>
      </c>
      <c r="K23" s="212">
        <f t="shared" si="4"/>
        <v>6056645.3572060792</v>
      </c>
    </row>
    <row r="24" spans="1:11" ht="145.5" customHeight="1" x14ac:dyDescent="0.25">
      <c r="A24" s="209">
        <v>19</v>
      </c>
      <c r="B24" s="210" t="s">
        <v>131</v>
      </c>
      <c r="C24" s="209">
        <v>23</v>
      </c>
      <c r="D24" s="211" t="s">
        <v>178</v>
      </c>
      <c r="E24" s="213">
        <v>252360.22321691999</v>
      </c>
      <c r="F24" s="212">
        <f t="shared" si="0"/>
        <v>201888.17857353599</v>
      </c>
      <c r="G24" s="212">
        <f t="shared" si="1"/>
        <v>12618.011160845999</v>
      </c>
      <c r="H24" s="212">
        <f t="shared" si="2"/>
        <v>12618.011160845999</v>
      </c>
      <c r="I24" s="212">
        <f t="shared" si="3"/>
        <v>25236.022321691999</v>
      </c>
      <c r="J24" s="212">
        <f t="shared" si="5"/>
        <v>252360.22321691996</v>
      </c>
      <c r="K24" s="212">
        <f t="shared" si="4"/>
        <v>5804285.133989159</v>
      </c>
    </row>
    <row r="25" spans="1:11" ht="66.75" customHeight="1" x14ac:dyDescent="0.25">
      <c r="A25" s="209">
        <v>20</v>
      </c>
      <c r="B25" s="214" t="s">
        <v>132</v>
      </c>
      <c r="C25" s="209">
        <v>2</v>
      </c>
      <c r="D25" s="211" t="s">
        <v>178</v>
      </c>
      <c r="E25" s="213">
        <v>81133.562888279994</v>
      </c>
      <c r="F25" s="212">
        <f t="shared" si="0"/>
        <v>64906.850310623995</v>
      </c>
      <c r="G25" s="212">
        <f t="shared" si="1"/>
        <v>4056.6781444139997</v>
      </c>
      <c r="H25" s="212">
        <f t="shared" si="2"/>
        <v>4056.6781444139997</v>
      </c>
      <c r="I25" s="212">
        <f t="shared" si="3"/>
        <v>8113.3562888279994</v>
      </c>
      <c r="J25" s="212">
        <f t="shared" si="5"/>
        <v>81133.562888280008</v>
      </c>
      <c r="K25" s="212">
        <f t="shared" si="4"/>
        <v>162267.12577656002</v>
      </c>
    </row>
    <row r="26" spans="1:11" ht="84" customHeight="1" x14ac:dyDescent="0.25">
      <c r="A26" s="209">
        <v>21</v>
      </c>
      <c r="B26" s="214" t="s">
        <v>133</v>
      </c>
      <c r="C26" s="209">
        <v>85</v>
      </c>
      <c r="D26" s="211" t="s">
        <v>178</v>
      </c>
      <c r="E26" s="213">
        <v>139159.88175370049</v>
      </c>
      <c r="F26" s="212">
        <f t="shared" si="0"/>
        <v>111327.9054029604</v>
      </c>
      <c r="G26" s="212">
        <f t="shared" si="1"/>
        <v>6957.9940876850251</v>
      </c>
      <c r="H26" s="212">
        <f t="shared" si="2"/>
        <v>6957.9940876850251</v>
      </c>
      <c r="I26" s="212">
        <f t="shared" si="3"/>
        <v>13915.98817537005</v>
      </c>
      <c r="J26" s="212">
        <f t="shared" si="5"/>
        <v>139159.88175370052</v>
      </c>
      <c r="K26" s="212">
        <f t="shared" si="4"/>
        <v>11828589.949064545</v>
      </c>
    </row>
    <row r="27" spans="1:11" ht="57.75" customHeight="1" x14ac:dyDescent="0.25">
      <c r="A27" s="209">
        <v>22</v>
      </c>
      <c r="B27" s="214" t="s">
        <v>134</v>
      </c>
      <c r="C27" s="209">
        <v>34</v>
      </c>
      <c r="D27" s="211" t="s">
        <v>178</v>
      </c>
      <c r="E27" s="213">
        <v>2077723.1733690598</v>
      </c>
      <c r="F27" s="212">
        <f t="shared" si="0"/>
        <v>1662178.5386952478</v>
      </c>
      <c r="G27" s="212">
        <f t="shared" si="1"/>
        <v>103886.15866845299</v>
      </c>
      <c r="H27" s="212">
        <f t="shared" si="2"/>
        <v>103886.15866845299</v>
      </c>
      <c r="I27" s="212">
        <f t="shared" si="3"/>
        <v>207772.31733690598</v>
      </c>
      <c r="J27" s="212">
        <f t="shared" si="5"/>
        <v>2077723.1733690596</v>
      </c>
      <c r="K27" s="212">
        <f t="shared" si="4"/>
        <v>70642587.894548029</v>
      </c>
    </row>
    <row r="28" spans="1:11" ht="123" customHeight="1" x14ac:dyDescent="0.25">
      <c r="A28" s="209">
        <v>23</v>
      </c>
      <c r="B28" s="214" t="s">
        <v>135</v>
      </c>
      <c r="C28" s="209">
        <v>13</v>
      </c>
      <c r="D28" s="211" t="s">
        <v>178</v>
      </c>
      <c r="E28" s="213">
        <v>387913.18123923743</v>
      </c>
      <c r="F28" s="212">
        <f t="shared" si="0"/>
        <v>310330.54499138996</v>
      </c>
      <c r="G28" s="212">
        <f t="shared" si="1"/>
        <v>19395.659061961873</v>
      </c>
      <c r="H28" s="212">
        <f t="shared" si="2"/>
        <v>19395.659061961873</v>
      </c>
      <c r="I28" s="212">
        <f t="shared" si="3"/>
        <v>38791.318123923746</v>
      </c>
      <c r="J28" s="212">
        <f t="shared" si="5"/>
        <v>387913.18123923743</v>
      </c>
      <c r="K28" s="212">
        <f t="shared" si="4"/>
        <v>5042871.3561100867</v>
      </c>
    </row>
    <row r="29" spans="1:11" ht="88.5" customHeight="1" x14ac:dyDescent="0.25">
      <c r="A29" s="209">
        <v>24</v>
      </c>
      <c r="B29" s="214" t="s">
        <v>136</v>
      </c>
      <c r="C29" s="209">
        <v>13</v>
      </c>
      <c r="D29" s="211" t="s">
        <v>178</v>
      </c>
      <c r="E29" s="213">
        <v>2689726.9353223499</v>
      </c>
      <c r="F29" s="212">
        <f t="shared" si="0"/>
        <v>2151781.5482578799</v>
      </c>
      <c r="G29" s="212">
        <f t="shared" si="1"/>
        <v>134486.34676611749</v>
      </c>
      <c r="H29" s="212">
        <f t="shared" si="2"/>
        <v>134486.34676611749</v>
      </c>
      <c r="I29" s="212">
        <f t="shared" si="3"/>
        <v>268972.69353223499</v>
      </c>
      <c r="J29" s="212">
        <f t="shared" si="5"/>
        <v>2689726.9353223499</v>
      </c>
      <c r="K29" s="212">
        <f t="shared" si="4"/>
        <v>34966450.15919055</v>
      </c>
    </row>
    <row r="30" spans="1:11" ht="55.5" customHeight="1" x14ac:dyDescent="0.25">
      <c r="A30" s="209">
        <v>25</v>
      </c>
      <c r="B30" s="214" t="s">
        <v>226</v>
      </c>
      <c r="C30" s="209">
        <v>9</v>
      </c>
      <c r="D30" s="211" t="s">
        <v>178</v>
      </c>
      <c r="E30" s="213">
        <v>125237.93833214999</v>
      </c>
      <c r="F30" s="212">
        <f t="shared" si="0"/>
        <v>100190.35066572001</v>
      </c>
      <c r="G30" s="212">
        <f t="shared" si="1"/>
        <v>6261.8969166075003</v>
      </c>
      <c r="H30" s="212">
        <f t="shared" si="2"/>
        <v>6261.8969166075003</v>
      </c>
      <c r="I30" s="212">
        <f t="shared" si="3"/>
        <v>12523.793833215001</v>
      </c>
      <c r="J30" s="212">
        <f t="shared" si="5"/>
        <v>125237.93833214999</v>
      </c>
      <c r="K30" s="212">
        <f t="shared" si="4"/>
        <v>1127141.4449893499</v>
      </c>
    </row>
    <row r="31" spans="1:11" ht="122.25" customHeight="1" x14ac:dyDescent="0.25">
      <c r="A31" s="209">
        <v>26</v>
      </c>
      <c r="B31" s="214" t="s">
        <v>227</v>
      </c>
      <c r="C31" s="209">
        <v>8</v>
      </c>
      <c r="D31" s="211" t="s">
        <v>178</v>
      </c>
      <c r="E31" s="213">
        <v>281805.36020839121</v>
      </c>
      <c r="F31" s="212">
        <f t="shared" si="0"/>
        <v>225444.28816671297</v>
      </c>
      <c r="G31" s="212">
        <f t="shared" si="1"/>
        <v>14090.268010419561</v>
      </c>
      <c r="H31" s="212">
        <f t="shared" si="2"/>
        <v>14090.268010419561</v>
      </c>
      <c r="I31" s="212">
        <f t="shared" si="3"/>
        <v>28180.536020839121</v>
      </c>
      <c r="J31" s="212">
        <f t="shared" si="5"/>
        <v>281805.36020839121</v>
      </c>
      <c r="K31" s="212">
        <f t="shared" si="4"/>
        <v>2254442.8816671297</v>
      </c>
    </row>
    <row r="32" spans="1:11" ht="129" customHeight="1" x14ac:dyDescent="0.25">
      <c r="A32" s="209">
        <v>27</v>
      </c>
      <c r="B32" s="214" t="s">
        <v>228</v>
      </c>
      <c r="C32" s="209">
        <v>6</v>
      </c>
      <c r="D32" s="211" t="s">
        <v>178</v>
      </c>
      <c r="E32" s="213">
        <v>725682.30079637247</v>
      </c>
      <c r="F32" s="212">
        <f t="shared" si="0"/>
        <v>580545.84063709795</v>
      </c>
      <c r="G32" s="212">
        <f t="shared" si="1"/>
        <v>36284.115039818622</v>
      </c>
      <c r="H32" s="212">
        <f t="shared" si="2"/>
        <v>36284.115039818622</v>
      </c>
      <c r="I32" s="212">
        <f t="shared" si="3"/>
        <v>72568.230079637244</v>
      </c>
      <c r="J32" s="212">
        <f t="shared" si="5"/>
        <v>725682.30079637235</v>
      </c>
      <c r="K32" s="212">
        <f t="shared" si="4"/>
        <v>4354093.8047782341</v>
      </c>
    </row>
    <row r="33" spans="1:11" ht="131.25" customHeight="1" x14ac:dyDescent="0.25">
      <c r="A33" s="209">
        <v>28</v>
      </c>
      <c r="B33" s="214" t="s">
        <v>138</v>
      </c>
      <c r="C33" s="209">
        <v>20</v>
      </c>
      <c r="D33" s="211" t="s">
        <v>178</v>
      </c>
      <c r="E33" s="213">
        <v>230146.26612112799</v>
      </c>
      <c r="F33" s="212">
        <f t="shared" si="0"/>
        <v>184117.01289690239</v>
      </c>
      <c r="G33" s="212">
        <f t="shared" si="1"/>
        <v>11507.3133060564</v>
      </c>
      <c r="H33" s="212">
        <f t="shared" si="2"/>
        <v>11507.3133060564</v>
      </c>
      <c r="I33" s="212">
        <f t="shared" si="3"/>
        <v>23014.626612112799</v>
      </c>
      <c r="J33" s="212">
        <f t="shared" si="5"/>
        <v>230146.26612112799</v>
      </c>
      <c r="K33" s="212">
        <f t="shared" si="4"/>
        <v>4602925.3224225603</v>
      </c>
    </row>
    <row r="34" spans="1:11" ht="157.5" customHeight="1" x14ac:dyDescent="0.25">
      <c r="A34" s="209">
        <v>29</v>
      </c>
      <c r="B34" s="214" t="s">
        <v>139</v>
      </c>
      <c r="C34" s="209">
        <v>37</v>
      </c>
      <c r="D34" s="211" t="s">
        <v>178</v>
      </c>
      <c r="E34" s="213">
        <v>1581784.4929446001</v>
      </c>
      <c r="F34" s="212">
        <f t="shared" si="0"/>
        <v>1265427.59435568</v>
      </c>
      <c r="G34" s="212">
        <f t="shared" si="1"/>
        <v>79089.224647230003</v>
      </c>
      <c r="H34" s="212">
        <f t="shared" si="2"/>
        <v>79089.224647230003</v>
      </c>
      <c r="I34" s="212">
        <f t="shared" si="3"/>
        <v>158178.44929446001</v>
      </c>
      <c r="J34" s="212">
        <f t="shared" si="5"/>
        <v>1581784.4929446001</v>
      </c>
      <c r="K34" s="212">
        <f t="shared" si="4"/>
        <v>58526026.2389502</v>
      </c>
    </row>
    <row r="35" spans="1:11" ht="98.25" customHeight="1" x14ac:dyDescent="0.25">
      <c r="A35" s="209">
        <v>30</v>
      </c>
      <c r="B35" s="214" t="s">
        <v>140</v>
      </c>
      <c r="C35" s="209">
        <v>1</v>
      </c>
      <c r="D35" s="211" t="s">
        <v>178</v>
      </c>
      <c r="E35" s="213">
        <v>202353.48773405325</v>
      </c>
      <c r="F35" s="212">
        <f t="shared" si="0"/>
        <v>161882.79018724262</v>
      </c>
      <c r="G35" s="212">
        <f t="shared" si="1"/>
        <v>10117.674386702663</v>
      </c>
      <c r="H35" s="212">
        <f t="shared" si="2"/>
        <v>10117.674386702663</v>
      </c>
      <c r="I35" s="212">
        <f t="shared" si="3"/>
        <v>20235.348773405327</v>
      </c>
      <c r="J35" s="212">
        <f t="shared" si="5"/>
        <v>202353.48773405325</v>
      </c>
      <c r="K35" s="212">
        <f t="shared" si="4"/>
        <v>202353.48773405325</v>
      </c>
    </row>
    <row r="36" spans="1:11" ht="150.75" customHeight="1" x14ac:dyDescent="0.25">
      <c r="A36" s="209">
        <v>31</v>
      </c>
      <c r="B36" s="214" t="s">
        <v>141</v>
      </c>
      <c r="C36" s="209">
        <v>1</v>
      </c>
      <c r="D36" s="211" t="s">
        <v>178</v>
      </c>
      <c r="E36" s="213">
        <v>1130154.6217881148</v>
      </c>
      <c r="F36" s="212">
        <f t="shared" si="0"/>
        <v>904123.69743049191</v>
      </c>
      <c r="G36" s="212">
        <f t="shared" si="1"/>
        <v>56507.731089405745</v>
      </c>
      <c r="H36" s="212">
        <f t="shared" si="2"/>
        <v>56507.731089405745</v>
      </c>
      <c r="I36" s="212">
        <f t="shared" si="3"/>
        <v>113015.46217881149</v>
      </c>
      <c r="J36" s="212">
        <f t="shared" si="5"/>
        <v>1130154.6217881148</v>
      </c>
      <c r="K36" s="212">
        <f t="shared" si="4"/>
        <v>1130154.6217881148</v>
      </c>
    </row>
    <row r="37" spans="1:11" ht="102" customHeight="1" x14ac:dyDescent="0.25">
      <c r="A37" s="209">
        <v>32</v>
      </c>
      <c r="B37" s="214" t="s">
        <v>142</v>
      </c>
      <c r="C37" s="209">
        <v>2</v>
      </c>
      <c r="D37" s="211" t="s">
        <v>178</v>
      </c>
      <c r="E37" s="213">
        <v>539138.65840734378</v>
      </c>
      <c r="F37" s="212">
        <f t="shared" si="0"/>
        <v>431310.92672587506</v>
      </c>
      <c r="G37" s="212">
        <f t="shared" si="1"/>
        <v>26956.932920367191</v>
      </c>
      <c r="H37" s="212">
        <f t="shared" si="2"/>
        <v>26956.932920367191</v>
      </c>
      <c r="I37" s="212">
        <f t="shared" si="3"/>
        <v>53913.865840734383</v>
      </c>
      <c r="J37" s="212">
        <f t="shared" si="5"/>
        <v>539138.65840734378</v>
      </c>
      <c r="K37" s="212">
        <f t="shared" si="4"/>
        <v>1078277.3168146876</v>
      </c>
    </row>
    <row r="38" spans="1:11" ht="107.25" customHeight="1" x14ac:dyDescent="0.25">
      <c r="A38" s="209">
        <v>33</v>
      </c>
      <c r="B38" s="214" t="s">
        <v>143</v>
      </c>
      <c r="C38" s="209">
        <v>165</v>
      </c>
      <c r="D38" s="211" t="s">
        <v>178</v>
      </c>
      <c r="E38" s="213">
        <v>78771.907798510496</v>
      </c>
      <c r="F38" s="212">
        <f t="shared" si="0"/>
        <v>63017.526238808401</v>
      </c>
      <c r="G38" s="212">
        <f t="shared" si="1"/>
        <v>3938.5953899255251</v>
      </c>
      <c r="H38" s="212">
        <f t="shared" si="2"/>
        <v>3938.5953899255251</v>
      </c>
      <c r="I38" s="212">
        <f t="shared" si="3"/>
        <v>7877.1907798510501</v>
      </c>
      <c r="J38" s="212">
        <f t="shared" si="5"/>
        <v>78771.907798510496</v>
      </c>
      <c r="K38" s="212">
        <f t="shared" si="4"/>
        <v>12997364.786754232</v>
      </c>
    </row>
    <row r="39" spans="1:11" ht="222.75" customHeight="1" x14ac:dyDescent="0.25">
      <c r="A39" s="209">
        <v>34</v>
      </c>
      <c r="B39" s="214" t="s">
        <v>229</v>
      </c>
      <c r="C39" s="209">
        <v>52</v>
      </c>
      <c r="D39" s="211" t="s">
        <v>178</v>
      </c>
      <c r="E39" s="213">
        <v>641847.72267030878</v>
      </c>
      <c r="F39" s="212">
        <f t="shared" si="0"/>
        <v>513478.17813624704</v>
      </c>
      <c r="G39" s="212">
        <f t="shared" si="1"/>
        <v>32092.38613351544</v>
      </c>
      <c r="H39" s="212">
        <f t="shared" si="2"/>
        <v>32092.38613351544</v>
      </c>
      <c r="I39" s="212">
        <f t="shared" si="3"/>
        <v>64184.772267030879</v>
      </c>
      <c r="J39" s="212">
        <f t="shared" si="5"/>
        <v>641847.72267030878</v>
      </c>
      <c r="K39" s="212">
        <f t="shared" si="4"/>
        <v>33376081.578856058</v>
      </c>
    </row>
    <row r="40" spans="1:11" ht="222" customHeight="1" x14ac:dyDescent="0.25">
      <c r="A40" s="209">
        <v>35</v>
      </c>
      <c r="B40" s="214" t="s">
        <v>230</v>
      </c>
      <c r="C40" s="209">
        <v>5</v>
      </c>
      <c r="D40" s="211" t="s">
        <v>178</v>
      </c>
      <c r="E40" s="213">
        <v>543002.45768292819</v>
      </c>
      <c r="F40" s="212">
        <f t="shared" si="0"/>
        <v>434401.96614634257</v>
      </c>
      <c r="G40" s="212">
        <f t="shared" si="1"/>
        <v>27150.122884146411</v>
      </c>
      <c r="H40" s="212">
        <f t="shared" si="2"/>
        <v>27150.122884146411</v>
      </c>
      <c r="I40" s="212">
        <f t="shared" si="3"/>
        <v>54300.245768292822</v>
      </c>
      <c r="J40" s="212">
        <f t="shared" si="5"/>
        <v>543002.45768292819</v>
      </c>
      <c r="K40" s="212">
        <f t="shared" si="4"/>
        <v>2715012.2884146408</v>
      </c>
    </row>
    <row r="41" spans="1:11" ht="153.75" customHeight="1" x14ac:dyDescent="0.25">
      <c r="A41" s="209">
        <v>36</v>
      </c>
      <c r="B41" s="214" t="s">
        <v>146</v>
      </c>
      <c r="C41" s="209">
        <v>17</v>
      </c>
      <c r="D41" s="211" t="s">
        <v>178</v>
      </c>
      <c r="E41" s="213">
        <v>308351.09226842551</v>
      </c>
      <c r="F41" s="212">
        <f t="shared" si="0"/>
        <v>246680.87381474042</v>
      </c>
      <c r="G41" s="212">
        <f t="shared" si="1"/>
        <v>15417.554613421276</v>
      </c>
      <c r="H41" s="212">
        <f t="shared" si="2"/>
        <v>15417.554613421276</v>
      </c>
      <c r="I41" s="212">
        <f t="shared" si="3"/>
        <v>30835.109226842553</v>
      </c>
      <c r="J41" s="212">
        <f t="shared" si="5"/>
        <v>308351.09226842551</v>
      </c>
      <c r="K41" s="212">
        <f t="shared" si="4"/>
        <v>5241968.5685632341</v>
      </c>
    </row>
    <row r="42" spans="1:11" ht="142.5" customHeight="1" x14ac:dyDescent="0.25">
      <c r="A42" s="209">
        <v>37</v>
      </c>
      <c r="B42" s="214" t="s">
        <v>147</v>
      </c>
      <c r="C42" s="209">
        <v>8</v>
      </c>
      <c r="D42" s="211" t="s">
        <v>178</v>
      </c>
      <c r="E42" s="213">
        <v>308351.09226842551</v>
      </c>
      <c r="F42" s="212">
        <f t="shared" si="0"/>
        <v>246680.87381474042</v>
      </c>
      <c r="G42" s="212">
        <f t="shared" si="1"/>
        <v>15417.554613421276</v>
      </c>
      <c r="H42" s="212">
        <f t="shared" si="2"/>
        <v>15417.554613421276</v>
      </c>
      <c r="I42" s="212">
        <f t="shared" si="3"/>
        <v>30835.109226842553</v>
      </c>
      <c r="J42" s="212">
        <f t="shared" si="5"/>
        <v>308351.09226842551</v>
      </c>
      <c r="K42" s="212">
        <f t="shared" si="4"/>
        <v>2466808.738147404</v>
      </c>
    </row>
    <row r="43" spans="1:11" ht="144" customHeight="1" x14ac:dyDescent="0.25">
      <c r="A43" s="209">
        <v>38</v>
      </c>
      <c r="B43" s="214" t="s">
        <v>148</v>
      </c>
      <c r="C43" s="209">
        <v>3</v>
      </c>
      <c r="D43" s="211" t="s">
        <v>178</v>
      </c>
      <c r="E43" s="213">
        <v>308351.09226842551</v>
      </c>
      <c r="F43" s="212">
        <f t="shared" si="0"/>
        <v>246680.87381474042</v>
      </c>
      <c r="G43" s="212">
        <f t="shared" si="1"/>
        <v>15417.554613421276</v>
      </c>
      <c r="H43" s="212">
        <f t="shared" si="2"/>
        <v>15417.554613421276</v>
      </c>
      <c r="I43" s="212">
        <f t="shared" si="3"/>
        <v>30835.109226842553</v>
      </c>
      <c r="J43" s="212">
        <f t="shared" si="5"/>
        <v>308351.09226842551</v>
      </c>
      <c r="K43" s="212">
        <f t="shared" si="4"/>
        <v>925053.27680527652</v>
      </c>
    </row>
    <row r="44" spans="1:11" ht="153.75" customHeight="1" x14ac:dyDescent="0.25">
      <c r="A44" s="209">
        <v>39</v>
      </c>
      <c r="B44" s="214" t="s">
        <v>149</v>
      </c>
      <c r="C44" s="209">
        <v>4</v>
      </c>
      <c r="D44" s="211" t="s">
        <v>178</v>
      </c>
      <c r="E44" s="213">
        <v>308094.93</v>
      </c>
      <c r="F44" s="212">
        <f t="shared" si="0"/>
        <v>246475.94400000002</v>
      </c>
      <c r="G44" s="212">
        <f t="shared" si="1"/>
        <v>15404.746500000001</v>
      </c>
      <c r="H44" s="212">
        <f t="shared" si="2"/>
        <v>15404.746500000001</v>
      </c>
      <c r="I44" s="212">
        <f t="shared" si="3"/>
        <v>30809.493000000002</v>
      </c>
      <c r="J44" s="212">
        <f t="shared" si="5"/>
        <v>308094.93000000005</v>
      </c>
      <c r="K44" s="212">
        <f t="shared" si="4"/>
        <v>1232379.7200000002</v>
      </c>
    </row>
    <row r="45" spans="1:11" ht="24" customHeight="1" x14ac:dyDescent="0.25">
      <c r="A45" s="396" t="s">
        <v>183</v>
      </c>
      <c r="B45" s="396"/>
      <c r="C45" s="396"/>
      <c r="D45" s="396"/>
      <c r="E45" s="396"/>
      <c r="F45" s="396"/>
      <c r="G45" s="396"/>
      <c r="H45" s="396"/>
      <c r="I45" s="396"/>
      <c r="J45" s="396"/>
      <c r="K45" s="216">
        <f>SUM(K6:K44)</f>
        <v>640000000.00166214</v>
      </c>
    </row>
    <row r="46" spans="1:11" ht="12.75" customHeight="1" x14ac:dyDescent="0.25">
      <c r="E46" s="220"/>
    </row>
    <row r="47" spans="1:11" ht="12.75" customHeight="1" x14ac:dyDescent="0.25">
      <c r="E47" s="220"/>
    </row>
  </sheetData>
  <mergeCells count="6">
    <mergeCell ref="A45:J45"/>
    <mergeCell ref="A1:K1"/>
    <mergeCell ref="A2:K2"/>
    <mergeCell ref="A3:K3"/>
    <mergeCell ref="A4:E4"/>
    <mergeCell ref="F4:J4"/>
  </mergeCells>
  <pageMargins left="0.75" right="0.75" top="1" bottom="1" header="0.5" footer="0.5"/>
  <pageSetup scale="65" orientation="landscape" r:id="rId1"/>
  <rowBreaks count="2" manualBreakCount="2">
    <brk id="42" max="10" man="1"/>
    <brk id="53" max="10"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I43"/>
  <sheetViews>
    <sheetView zoomScale="112" zoomScaleNormal="112" workbookViewId="0">
      <pane xSplit="2" ySplit="3" topLeftCell="BI13" activePane="bottomRight" state="frozen"/>
      <selection pane="topRight" activeCell="C1" sqref="C1"/>
      <selection pane="bottomLeft" activeCell="A4" sqref="A4"/>
      <selection pane="bottomRight" activeCell="BR13" sqref="BR13"/>
    </sheetView>
  </sheetViews>
  <sheetFormatPr baseColWidth="10" defaultColWidth="11.44140625" defaultRowHeight="14.4" x14ac:dyDescent="0.3"/>
  <cols>
    <col min="1" max="1" width="8.33203125" customWidth="1"/>
    <col min="2" max="2" width="68.109375" style="137" customWidth="1"/>
    <col min="3" max="3" width="33" customWidth="1"/>
    <col min="4" max="4" width="17.6640625" style="90" customWidth="1"/>
    <col min="5" max="5" width="13.6640625" style="90" customWidth="1"/>
    <col min="6" max="10" width="6.6640625" style="90" customWidth="1"/>
    <col min="11" max="11" width="5" style="90" customWidth="1"/>
    <col min="12" max="12" width="5.33203125" style="90" customWidth="1"/>
    <col min="13" max="13" width="5" style="90" customWidth="1"/>
    <col min="14" max="14" width="5.44140625" style="90" customWidth="1"/>
    <col min="15" max="16" width="3.44140625" style="90" customWidth="1"/>
    <col min="17" max="17" width="7.6640625" style="90" customWidth="1"/>
    <col min="18" max="18" width="4.44140625" style="90" customWidth="1"/>
    <col min="19" max="19" width="3.44140625" style="90" customWidth="1"/>
    <col min="20" max="20" width="4.6640625" style="90" customWidth="1"/>
    <col min="21" max="21" width="3.44140625" style="90" customWidth="1"/>
    <col min="22" max="22" width="4.44140625" style="90" customWidth="1"/>
    <col min="23" max="23" width="3.6640625" style="90" customWidth="1"/>
    <col min="24" max="24" width="4.44140625" style="90" customWidth="1"/>
    <col min="25" max="25" width="4" style="90" customWidth="1"/>
    <col min="26" max="26" width="4.44140625" style="90" customWidth="1"/>
    <col min="27" max="27" width="4.109375" style="90" customWidth="1"/>
    <col min="28" max="29" width="4.44140625" style="134" customWidth="1"/>
    <col min="30" max="30" width="5.44140625" style="134" customWidth="1"/>
    <col min="31" max="31" width="6" style="134" customWidth="1"/>
    <col min="32" max="32" width="6.44140625" style="134" customWidth="1"/>
    <col min="33" max="33" width="11.44140625" style="90" customWidth="1"/>
    <col min="34" max="34" width="4.33203125" style="90" customWidth="1"/>
    <col min="35" max="36" width="3.44140625" style="90" customWidth="1"/>
    <col min="37" max="37" width="5.44140625" style="90" customWidth="1"/>
    <col min="38" max="39" width="3.44140625" style="90" customWidth="1"/>
    <col min="40" max="40" width="6.109375" style="90" customWidth="1"/>
    <col min="41" max="41" width="4.109375" style="90" customWidth="1"/>
    <col min="42" max="44" width="3.6640625" style="90" customWidth="1"/>
    <col min="45" max="46" width="3.33203125" style="90" customWidth="1"/>
    <col min="47" max="47" width="3.44140625" style="90" customWidth="1"/>
    <col min="48" max="48" width="3.33203125" style="90" customWidth="1"/>
    <col min="49" max="49" width="3.44140625" style="90" customWidth="1"/>
    <col min="50" max="50" width="4.109375" style="90" customWidth="1"/>
    <col min="51" max="51" width="2.6640625" style="90" customWidth="1"/>
    <col min="52" max="53" width="7.6640625" style="134" customWidth="1"/>
    <col min="54" max="55" width="9.44140625" style="134" customWidth="1"/>
    <col min="56" max="56" width="5.44140625" style="90" customWidth="1"/>
    <col min="57" max="57" width="6.109375" style="90" customWidth="1"/>
    <col min="58" max="58" width="4.44140625" style="90" customWidth="1"/>
    <col min="59" max="59" width="6" style="90" customWidth="1"/>
    <col min="60" max="60" width="9" style="90" customWidth="1"/>
    <col min="61" max="61" width="8.6640625" style="90" customWidth="1"/>
    <col min="62" max="62" width="7.109375" style="90" customWidth="1"/>
    <col min="63" max="63" width="6" style="90" customWidth="1"/>
    <col min="64" max="64" width="6.6640625" style="90" customWidth="1"/>
    <col min="65" max="65" width="5" style="90" customWidth="1"/>
    <col min="66" max="69" width="4.44140625" style="90" customWidth="1"/>
    <col min="70" max="70" width="8" style="90" customWidth="1"/>
    <col min="71" max="71" width="5.6640625" style="90" customWidth="1"/>
    <col min="72" max="72" width="5.33203125" style="90" customWidth="1"/>
    <col min="73" max="73" width="8.6640625" style="90" customWidth="1"/>
    <col min="74" max="81" width="7" style="90" customWidth="1"/>
    <col min="82" max="82" width="16" style="90" customWidth="1"/>
    <col min="83" max="83" width="16" customWidth="1"/>
    <col min="84" max="84" width="19.33203125" customWidth="1"/>
    <col min="86" max="86" width="15.33203125" bestFit="1" customWidth="1"/>
  </cols>
  <sheetData>
    <row r="1" spans="1:85" ht="18" x14ac:dyDescent="0.3">
      <c r="A1" s="405" t="s">
        <v>185</v>
      </c>
      <c r="B1" s="405"/>
      <c r="C1" s="405"/>
      <c r="D1" s="405"/>
      <c r="E1" s="405"/>
      <c r="F1" s="405"/>
      <c r="G1" s="405"/>
      <c r="H1" s="405"/>
      <c r="I1" s="405"/>
      <c r="J1" s="405"/>
      <c r="K1" s="405"/>
      <c r="L1" s="405"/>
      <c r="M1" s="405"/>
      <c r="N1" s="405"/>
      <c r="O1" s="405"/>
      <c r="P1" s="405"/>
      <c r="Q1" s="405"/>
      <c r="R1" s="405"/>
      <c r="S1" s="405"/>
      <c r="T1" s="405"/>
      <c r="U1" s="405"/>
      <c r="V1" s="405"/>
      <c r="W1" s="405"/>
      <c r="X1" s="405"/>
      <c r="Y1" s="405"/>
      <c r="Z1" s="405"/>
      <c r="AA1" s="405"/>
      <c r="AB1" s="405"/>
      <c r="AC1" s="405"/>
      <c r="AD1" s="405"/>
      <c r="AE1" s="405"/>
      <c r="AF1" s="405"/>
      <c r="AG1" s="405"/>
      <c r="AH1" s="405"/>
      <c r="AI1" s="405"/>
      <c r="AJ1" s="405"/>
      <c r="AK1" s="405"/>
      <c r="AL1" s="405"/>
      <c r="AM1" s="405"/>
      <c r="AN1" s="405"/>
      <c r="AO1" s="405"/>
      <c r="AP1" s="405"/>
      <c r="AQ1" s="405"/>
      <c r="AR1" s="405"/>
      <c r="AS1" s="405"/>
      <c r="AT1" s="405"/>
      <c r="AU1" s="405"/>
      <c r="AV1" s="405"/>
      <c r="AW1" s="405"/>
      <c r="AX1" s="405"/>
      <c r="AY1" s="405"/>
      <c r="AZ1" s="405"/>
      <c r="BA1" s="405"/>
      <c r="BB1" s="405"/>
      <c r="BC1" s="405"/>
      <c r="BD1" s="405"/>
      <c r="BE1" s="405"/>
      <c r="BF1" s="405"/>
      <c r="BG1" s="405"/>
      <c r="BH1" s="405"/>
      <c r="BI1" s="405"/>
      <c r="BJ1" s="405"/>
      <c r="BK1" s="405"/>
      <c r="BL1" s="405"/>
      <c r="BM1" s="405"/>
      <c r="BN1" s="405"/>
      <c r="BO1" s="405"/>
      <c r="BP1" s="405"/>
      <c r="BQ1" s="405"/>
      <c r="BR1" s="405"/>
      <c r="BS1" s="405"/>
      <c r="BT1" s="405"/>
      <c r="BU1" s="405"/>
      <c r="BV1" s="405"/>
      <c r="BW1" s="405"/>
      <c r="BX1" s="405"/>
      <c r="BY1" s="405"/>
      <c r="BZ1" s="405"/>
      <c r="CA1" s="405"/>
      <c r="CB1" s="405"/>
      <c r="CC1" s="405"/>
      <c r="CD1" s="405"/>
      <c r="CE1" s="405"/>
      <c r="CF1" s="405"/>
    </row>
    <row r="2" spans="1:85" ht="45" customHeight="1" x14ac:dyDescent="0.3">
      <c r="A2" s="385" t="s">
        <v>16</v>
      </c>
      <c r="B2" s="386" t="s">
        <v>17</v>
      </c>
      <c r="C2" s="387" t="s">
        <v>18</v>
      </c>
      <c r="D2" s="48" t="s">
        <v>19</v>
      </c>
      <c r="E2" s="48" t="s">
        <v>20</v>
      </c>
      <c r="F2" s="388" t="s">
        <v>21</v>
      </c>
      <c r="G2" s="388"/>
      <c r="H2" s="388"/>
      <c r="I2" s="388"/>
      <c r="J2" s="388"/>
      <c r="K2" s="388"/>
      <c r="L2" s="389" t="s">
        <v>22</v>
      </c>
      <c r="M2" s="389"/>
      <c r="N2" s="389"/>
      <c r="O2" s="389"/>
      <c r="P2" s="389"/>
      <c r="Q2" s="389"/>
      <c r="R2" s="389"/>
      <c r="S2" s="389"/>
      <c r="T2" s="389"/>
      <c r="U2" s="389"/>
      <c r="V2" s="389"/>
      <c r="W2" s="389"/>
      <c r="X2" s="389"/>
      <c r="Y2" s="389"/>
      <c r="Z2" s="389"/>
      <c r="AA2" s="389"/>
      <c r="AB2" s="379" t="s">
        <v>23</v>
      </c>
      <c r="AC2" s="379"/>
      <c r="AD2" s="379"/>
      <c r="AE2" s="390" t="s">
        <v>24</v>
      </c>
      <c r="AF2" s="390"/>
      <c r="AG2" s="4" t="s">
        <v>25</v>
      </c>
      <c r="AH2" s="391" t="s">
        <v>26</v>
      </c>
      <c r="AI2" s="391"/>
      <c r="AJ2" s="391"/>
      <c r="AK2" s="391"/>
      <c r="AL2" s="391"/>
      <c r="AM2" s="391"/>
      <c r="AN2" s="392" t="s">
        <v>27</v>
      </c>
      <c r="AO2" s="392"/>
      <c r="AP2" s="392"/>
      <c r="AQ2" s="392"/>
      <c r="AR2" s="392"/>
      <c r="AS2" s="392"/>
      <c r="AT2" s="392"/>
      <c r="AU2" s="392"/>
      <c r="AV2" s="392"/>
      <c r="AW2" s="392"/>
      <c r="AX2" s="392"/>
      <c r="AY2" s="392"/>
      <c r="AZ2" s="393" t="s">
        <v>28</v>
      </c>
      <c r="BA2" s="393"/>
      <c r="BB2" s="5" t="s">
        <v>29</v>
      </c>
      <c r="BC2" s="394" t="s">
        <v>30</v>
      </c>
      <c r="BD2" s="394"/>
      <c r="BE2" s="394"/>
      <c r="BF2" s="394"/>
      <c r="BG2" s="394"/>
      <c r="BH2" s="395" t="s">
        <v>31</v>
      </c>
      <c r="BI2" s="395"/>
      <c r="BJ2" s="382" t="s">
        <v>32</v>
      </c>
      <c r="BK2" s="382"/>
      <c r="BL2" s="382"/>
      <c r="BM2" s="382"/>
      <c r="BN2" s="382"/>
      <c r="BO2" s="382"/>
      <c r="BP2" s="382"/>
      <c r="BQ2" s="382"/>
      <c r="BR2" s="88" t="s">
        <v>33</v>
      </c>
      <c r="BS2" s="88"/>
      <c r="BT2" s="88"/>
      <c r="BU2" s="6" t="s">
        <v>34</v>
      </c>
      <c r="BV2" s="383" t="s">
        <v>35</v>
      </c>
      <c r="BW2" s="383"/>
      <c r="BX2" s="383"/>
      <c r="BY2" s="383"/>
      <c r="BZ2" s="383"/>
      <c r="CA2" s="383"/>
      <c r="CB2" s="383"/>
      <c r="CC2" s="383"/>
      <c r="CD2" s="406" t="s">
        <v>170</v>
      </c>
      <c r="CE2" s="407" t="s">
        <v>231</v>
      </c>
      <c r="CF2" s="407" t="s">
        <v>232</v>
      </c>
    </row>
    <row r="3" spans="1:85" ht="127.5" customHeight="1" x14ac:dyDescent="0.3">
      <c r="A3" s="385"/>
      <c r="B3" s="386"/>
      <c r="C3" s="387"/>
      <c r="D3" s="7" t="s">
        <v>39</v>
      </c>
      <c r="E3" s="7" t="s">
        <v>40</v>
      </c>
      <c r="F3" s="130" t="s">
        <v>41</v>
      </c>
      <c r="G3" s="130" t="s">
        <v>42</v>
      </c>
      <c r="H3" s="130" t="s">
        <v>43</v>
      </c>
      <c r="I3" s="130" t="s">
        <v>44</v>
      </c>
      <c r="J3" s="130" t="s">
        <v>45</v>
      </c>
      <c r="K3" s="130" t="s">
        <v>46</v>
      </c>
      <c r="L3" s="36" t="s">
        <v>47</v>
      </c>
      <c r="M3" s="36" t="s">
        <v>48</v>
      </c>
      <c r="N3" s="36" t="s">
        <v>49</v>
      </c>
      <c r="O3" s="36" t="s">
        <v>50</v>
      </c>
      <c r="P3" s="36" t="s">
        <v>51</v>
      </c>
      <c r="Q3" s="36" t="s">
        <v>52</v>
      </c>
      <c r="R3" s="36" t="s">
        <v>53</v>
      </c>
      <c r="S3" s="36" t="s">
        <v>54</v>
      </c>
      <c r="T3" s="36" t="s">
        <v>55</v>
      </c>
      <c r="U3" s="36" t="s">
        <v>56</v>
      </c>
      <c r="V3" s="36" t="s">
        <v>57</v>
      </c>
      <c r="W3" s="36" t="s">
        <v>58</v>
      </c>
      <c r="X3" s="36" t="s">
        <v>59</v>
      </c>
      <c r="Y3" s="36" t="s">
        <v>60</v>
      </c>
      <c r="Z3" s="36" t="s">
        <v>61</v>
      </c>
      <c r="AA3" s="36" t="s">
        <v>62</v>
      </c>
      <c r="AB3" s="29" t="s">
        <v>63</v>
      </c>
      <c r="AC3" s="29" t="s">
        <v>64</v>
      </c>
      <c r="AD3" s="29" t="s">
        <v>65</v>
      </c>
      <c r="AE3" s="30" t="s">
        <v>66</v>
      </c>
      <c r="AF3" s="30" t="s">
        <v>67</v>
      </c>
      <c r="AG3" s="8" t="s">
        <v>68</v>
      </c>
      <c r="AH3" s="31" t="s">
        <v>69</v>
      </c>
      <c r="AI3" s="32" t="s">
        <v>70</v>
      </c>
      <c r="AJ3" s="32" t="s">
        <v>71</v>
      </c>
      <c r="AK3" s="31" t="s">
        <v>72</v>
      </c>
      <c r="AL3" s="32" t="s">
        <v>73</v>
      </c>
      <c r="AM3" s="32" t="s">
        <v>74</v>
      </c>
      <c r="AN3" s="33" t="s">
        <v>75</v>
      </c>
      <c r="AO3" s="33" t="s">
        <v>76</v>
      </c>
      <c r="AP3" s="33" t="s">
        <v>77</v>
      </c>
      <c r="AQ3" s="33" t="s">
        <v>78</v>
      </c>
      <c r="AR3" s="33" t="s">
        <v>79</v>
      </c>
      <c r="AS3" s="33" t="s">
        <v>80</v>
      </c>
      <c r="AT3" s="33" t="s">
        <v>81</v>
      </c>
      <c r="AU3" s="33" t="s">
        <v>82</v>
      </c>
      <c r="AV3" s="33" t="s">
        <v>83</v>
      </c>
      <c r="AW3" s="33" t="s">
        <v>84</v>
      </c>
      <c r="AX3" s="33" t="s">
        <v>85</v>
      </c>
      <c r="AY3" s="33" t="s">
        <v>86</v>
      </c>
      <c r="AZ3" s="34" t="s">
        <v>87</v>
      </c>
      <c r="BA3" s="34" t="s">
        <v>88</v>
      </c>
      <c r="BB3" s="35" t="s">
        <v>89</v>
      </c>
      <c r="BC3" s="7" t="s">
        <v>90</v>
      </c>
      <c r="BD3" s="7" t="s">
        <v>91</v>
      </c>
      <c r="BE3" s="7" t="s">
        <v>92</v>
      </c>
      <c r="BF3" s="7" t="s">
        <v>93</v>
      </c>
      <c r="BG3" s="7" t="s">
        <v>94</v>
      </c>
      <c r="BH3" s="36" t="s">
        <v>95</v>
      </c>
      <c r="BI3" s="36" t="s">
        <v>96</v>
      </c>
      <c r="BJ3" s="35" t="s">
        <v>97</v>
      </c>
      <c r="BK3" s="35" t="s">
        <v>98</v>
      </c>
      <c r="BL3" s="35" t="s">
        <v>99</v>
      </c>
      <c r="BM3" s="35" t="s">
        <v>100</v>
      </c>
      <c r="BN3" s="35" t="s">
        <v>101</v>
      </c>
      <c r="BO3" s="35" t="s">
        <v>102</v>
      </c>
      <c r="BP3" s="35" t="s">
        <v>103</v>
      </c>
      <c r="BQ3" s="35" t="s">
        <v>104</v>
      </c>
      <c r="BR3" s="8" t="s">
        <v>33</v>
      </c>
      <c r="BS3" s="8" t="s">
        <v>105</v>
      </c>
      <c r="BT3" s="8" t="s">
        <v>106</v>
      </c>
      <c r="BU3" s="37" t="s">
        <v>107</v>
      </c>
      <c r="BV3" s="10" t="s">
        <v>108</v>
      </c>
      <c r="BW3" s="10" t="s">
        <v>109</v>
      </c>
      <c r="BX3" s="10" t="s">
        <v>110</v>
      </c>
      <c r="BY3" s="10" t="s">
        <v>111</v>
      </c>
      <c r="BZ3" s="10" t="s">
        <v>112</v>
      </c>
      <c r="CA3" s="10" t="s">
        <v>113</v>
      </c>
      <c r="CB3" s="10" t="s">
        <v>114</v>
      </c>
      <c r="CC3" s="10" t="s">
        <v>115</v>
      </c>
      <c r="CD3" s="406"/>
      <c r="CE3" s="407"/>
      <c r="CF3" s="407"/>
    </row>
    <row r="4" spans="1:85" s="1" customFormat="1" ht="151.94999999999999" customHeight="1" x14ac:dyDescent="0.3">
      <c r="A4" s="2">
        <v>1</v>
      </c>
      <c r="B4" s="56" t="s">
        <v>120</v>
      </c>
      <c r="C4" s="20"/>
      <c r="D4" s="15">
        <v>8</v>
      </c>
      <c r="E4" s="15"/>
      <c r="F4" s="15">
        <v>8</v>
      </c>
      <c r="G4" s="15"/>
      <c r="H4" s="15">
        <v>1</v>
      </c>
      <c r="I4" s="15">
        <v>1</v>
      </c>
      <c r="J4" s="15"/>
      <c r="K4" s="15">
        <v>1</v>
      </c>
      <c r="L4" s="15"/>
      <c r="M4" s="15"/>
      <c r="N4" s="15"/>
      <c r="O4" s="15"/>
      <c r="P4" s="15"/>
      <c r="Q4" s="15"/>
      <c r="R4" s="15"/>
      <c r="S4" s="15"/>
      <c r="T4" s="15"/>
      <c r="U4" s="15"/>
      <c r="V4" s="15"/>
      <c r="W4" s="15"/>
      <c r="X4" s="15"/>
      <c r="Y4" s="15"/>
      <c r="Z4" s="15"/>
      <c r="AA4" s="15"/>
      <c r="AB4" s="15"/>
      <c r="AC4" s="15"/>
      <c r="AD4" s="15"/>
      <c r="AE4" s="15">
        <v>15</v>
      </c>
      <c r="AF4" s="15"/>
      <c r="AG4" s="15">
        <v>20</v>
      </c>
      <c r="AH4" s="15">
        <v>6</v>
      </c>
      <c r="AI4" s="15"/>
      <c r="AJ4" s="15"/>
      <c r="AK4" s="15"/>
      <c r="AL4" s="15"/>
      <c r="AM4" s="15"/>
      <c r="AN4" s="15"/>
      <c r="AO4" s="15"/>
      <c r="AP4" s="15"/>
      <c r="AQ4" s="15"/>
      <c r="AR4" s="15"/>
      <c r="AS4" s="15"/>
      <c r="AT4" s="15"/>
      <c r="AU4" s="15"/>
      <c r="AV4" s="15"/>
      <c r="AW4" s="15"/>
      <c r="AX4" s="15"/>
      <c r="AY4" s="15"/>
      <c r="AZ4" s="15"/>
      <c r="BA4" s="15"/>
      <c r="BB4" s="15"/>
      <c r="BC4" s="15">
        <v>1</v>
      </c>
      <c r="BD4" s="15"/>
      <c r="BE4" s="15"/>
      <c r="BF4" s="15">
        <v>1</v>
      </c>
      <c r="BG4" s="15">
        <v>15</v>
      </c>
      <c r="BH4" s="15">
        <v>7</v>
      </c>
      <c r="BI4" s="15">
        <v>4</v>
      </c>
      <c r="BJ4" s="15"/>
      <c r="BK4" s="15"/>
      <c r="BL4" s="15"/>
      <c r="BM4" s="15"/>
      <c r="BN4" s="15"/>
      <c r="BO4" s="15"/>
      <c r="BP4" s="15"/>
      <c r="BQ4" s="15"/>
      <c r="BR4" s="15">
        <v>20</v>
      </c>
      <c r="BS4" s="15"/>
      <c r="BT4" s="15"/>
      <c r="BU4" s="15">
        <v>35</v>
      </c>
      <c r="BV4" s="15">
        <v>5</v>
      </c>
      <c r="BW4" s="15"/>
      <c r="BX4" s="15"/>
      <c r="BY4" s="15"/>
      <c r="BZ4" s="15"/>
      <c r="CA4" s="15"/>
      <c r="CB4" s="15"/>
      <c r="CC4" s="15"/>
      <c r="CD4" s="100">
        <f>SUM(D4:CC4)</f>
        <v>148</v>
      </c>
      <c r="CE4" s="128">
        <f>'EM INICIALES'!J6</f>
        <v>304009.09561297798</v>
      </c>
      <c r="CF4" s="128">
        <f>+CD4*CE4</f>
        <v>44993346.150720738</v>
      </c>
    </row>
    <row r="5" spans="1:85" ht="136.94999999999999" customHeight="1" x14ac:dyDescent="0.3">
      <c r="A5" s="2">
        <v>2</v>
      </c>
      <c r="B5" s="52" t="s">
        <v>121</v>
      </c>
      <c r="C5" s="3"/>
      <c r="D5" s="11"/>
      <c r="E5" s="11">
        <v>10</v>
      </c>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v>15</v>
      </c>
      <c r="BA5" s="11"/>
      <c r="BB5" s="15"/>
      <c r="BC5" s="15"/>
      <c r="BD5" s="11"/>
      <c r="BE5" s="11"/>
      <c r="BF5" s="11"/>
      <c r="BG5" s="11"/>
      <c r="BH5" s="11"/>
      <c r="BI5" s="11"/>
      <c r="BJ5" s="15"/>
      <c r="BK5" s="15"/>
      <c r="BL5" s="15"/>
      <c r="BM5" s="15"/>
      <c r="BN5" s="15"/>
      <c r="BO5" s="15"/>
      <c r="BP5" s="15"/>
      <c r="BQ5" s="15"/>
      <c r="BR5" s="15"/>
      <c r="BS5" s="11"/>
      <c r="BT5" s="11"/>
      <c r="BU5" s="11">
        <v>0</v>
      </c>
      <c r="BV5" s="15"/>
      <c r="BW5" s="15"/>
      <c r="BX5" s="15"/>
      <c r="BY5" s="15"/>
      <c r="BZ5" s="15"/>
      <c r="CA5" s="15"/>
      <c r="CB5" s="15"/>
      <c r="CC5" s="15"/>
      <c r="CD5" s="100">
        <f t="shared" ref="CD5:CD42" si="0">SUM(D5:CC5)</f>
        <v>25</v>
      </c>
      <c r="CE5" s="128">
        <f>'EM INICIALES'!J7</f>
        <v>266118.44181064382</v>
      </c>
      <c r="CF5" s="128">
        <f t="shared" ref="CF5:CF42" si="1">+CD5*CE5</f>
        <v>6652961.0452660955</v>
      </c>
      <c r="CG5" s="1"/>
    </row>
    <row r="6" spans="1:85" ht="130.5" customHeight="1" x14ac:dyDescent="0.3">
      <c r="A6" s="2">
        <v>3</v>
      </c>
      <c r="B6" s="52" t="s">
        <v>122</v>
      </c>
      <c r="C6" s="3"/>
      <c r="D6" s="11">
        <v>1</v>
      </c>
      <c r="E6" s="11">
        <v>1</v>
      </c>
      <c r="F6" s="11">
        <v>2</v>
      </c>
      <c r="G6" s="11"/>
      <c r="H6" s="11"/>
      <c r="I6" s="11"/>
      <c r="J6" s="11"/>
      <c r="K6" s="11"/>
      <c r="L6" s="11"/>
      <c r="M6" s="11"/>
      <c r="N6" s="11"/>
      <c r="O6" s="11"/>
      <c r="P6" s="11"/>
      <c r="Q6" s="11"/>
      <c r="R6" s="11"/>
      <c r="S6" s="11"/>
      <c r="T6" s="11"/>
      <c r="U6" s="11"/>
      <c r="V6" s="11"/>
      <c r="W6" s="11"/>
      <c r="X6" s="11"/>
      <c r="Y6" s="11"/>
      <c r="Z6" s="11"/>
      <c r="AA6" s="11"/>
      <c r="AB6" s="11"/>
      <c r="AC6" s="11"/>
      <c r="AD6" s="11"/>
      <c r="AE6" s="11">
        <v>1</v>
      </c>
      <c r="AF6" s="11"/>
      <c r="AG6" s="11"/>
      <c r="AH6" s="11"/>
      <c r="AI6" s="11"/>
      <c r="AJ6" s="11"/>
      <c r="AK6" s="11"/>
      <c r="AL6" s="11"/>
      <c r="AM6" s="11"/>
      <c r="AN6" s="11"/>
      <c r="AO6" s="11"/>
      <c r="AP6" s="11"/>
      <c r="AQ6" s="11"/>
      <c r="AR6" s="11"/>
      <c r="AS6" s="11"/>
      <c r="AT6" s="11"/>
      <c r="AU6" s="11"/>
      <c r="AV6" s="11"/>
      <c r="AW6" s="11"/>
      <c r="AX6" s="11"/>
      <c r="AY6" s="11"/>
      <c r="AZ6" s="11">
        <v>1</v>
      </c>
      <c r="BA6" s="11"/>
      <c r="BB6" s="15"/>
      <c r="BC6" s="15"/>
      <c r="BD6" s="11"/>
      <c r="BE6" s="11"/>
      <c r="BF6" s="11"/>
      <c r="BG6" s="11"/>
      <c r="BH6" s="11">
        <v>1</v>
      </c>
      <c r="BI6" s="11"/>
      <c r="BJ6" s="15">
        <v>1</v>
      </c>
      <c r="BK6" s="15"/>
      <c r="BL6" s="15"/>
      <c r="BM6" s="15"/>
      <c r="BN6" s="15"/>
      <c r="BO6" s="15"/>
      <c r="BP6" s="15"/>
      <c r="BQ6" s="15"/>
      <c r="BR6" s="11">
        <v>30</v>
      </c>
      <c r="BS6" s="11"/>
      <c r="BT6" s="11"/>
      <c r="BU6" s="11"/>
      <c r="BV6" s="15">
        <v>1</v>
      </c>
      <c r="BW6" s="15"/>
      <c r="BX6" s="15"/>
      <c r="BY6" s="15"/>
      <c r="BZ6" s="15"/>
      <c r="CA6" s="15"/>
      <c r="CB6" s="15"/>
      <c r="CC6" s="15"/>
      <c r="CD6" s="100">
        <f t="shared" si="0"/>
        <v>39</v>
      </c>
      <c r="CE6" s="128">
        <f>'EM INICIALES'!J8</f>
        <v>593133.63114568498</v>
      </c>
      <c r="CF6" s="128">
        <f t="shared" si="1"/>
        <v>23132211.614681713</v>
      </c>
      <c r="CG6" s="1"/>
    </row>
    <row r="7" spans="1:85" ht="128.25" customHeight="1" x14ac:dyDescent="0.3">
      <c r="A7" s="2">
        <v>4</v>
      </c>
      <c r="B7" s="52" t="s">
        <v>123</v>
      </c>
      <c r="C7" s="3"/>
      <c r="D7" s="11">
        <v>12</v>
      </c>
      <c r="E7" s="11">
        <v>12</v>
      </c>
      <c r="F7" s="11">
        <v>4</v>
      </c>
      <c r="G7" s="11">
        <v>2</v>
      </c>
      <c r="H7" s="11"/>
      <c r="I7" s="11">
        <v>2</v>
      </c>
      <c r="J7" s="11"/>
      <c r="K7" s="11">
        <v>2</v>
      </c>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5"/>
      <c r="BC7" s="15"/>
      <c r="BD7" s="11"/>
      <c r="BE7" s="11"/>
      <c r="BF7" s="11"/>
      <c r="BG7" s="11"/>
      <c r="BH7" s="11"/>
      <c r="BI7" s="11"/>
      <c r="BJ7" s="15"/>
      <c r="BK7" s="15"/>
      <c r="BL7" s="15"/>
      <c r="BM7" s="15"/>
      <c r="BN7" s="15"/>
      <c r="BO7" s="15"/>
      <c r="BP7" s="15"/>
      <c r="BQ7" s="15"/>
      <c r="BR7" s="11"/>
      <c r="BS7" s="11"/>
      <c r="BT7" s="11"/>
      <c r="BU7" s="11"/>
      <c r="BV7" s="15"/>
      <c r="BW7" s="15"/>
      <c r="BX7" s="15"/>
      <c r="BY7" s="15"/>
      <c r="BZ7" s="15"/>
      <c r="CA7" s="15"/>
      <c r="CB7" s="15"/>
      <c r="CC7" s="15"/>
      <c r="CD7" s="100">
        <f t="shared" si="0"/>
        <v>34</v>
      </c>
      <c r="CE7" s="128">
        <f>'EM INICIALES'!J9</f>
        <v>241586.02738095837</v>
      </c>
      <c r="CF7" s="128">
        <f t="shared" si="1"/>
        <v>8213924.9309525844</v>
      </c>
      <c r="CG7" s="1"/>
    </row>
    <row r="8" spans="1:85" ht="163.5" customHeight="1" x14ac:dyDescent="0.3">
      <c r="A8" s="2">
        <v>5</v>
      </c>
      <c r="B8" s="136" t="s">
        <v>124</v>
      </c>
      <c r="C8" s="3"/>
      <c r="D8" s="11"/>
      <c r="E8" s="11">
        <v>8</v>
      </c>
      <c r="F8" s="11">
        <v>2</v>
      </c>
      <c r="G8" s="11">
        <v>1</v>
      </c>
      <c r="H8" s="11"/>
      <c r="I8" s="11">
        <v>1</v>
      </c>
      <c r="J8" s="11">
        <v>1</v>
      </c>
      <c r="K8" s="11">
        <v>1</v>
      </c>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5"/>
      <c r="BC8" s="15"/>
      <c r="BD8" s="11"/>
      <c r="BE8" s="11"/>
      <c r="BF8" s="11"/>
      <c r="BG8" s="11"/>
      <c r="BH8" s="11"/>
      <c r="BI8" s="11"/>
      <c r="BJ8" s="15"/>
      <c r="BK8" s="15"/>
      <c r="BL8" s="15"/>
      <c r="BM8" s="15"/>
      <c r="BN8" s="15"/>
      <c r="BO8" s="15"/>
      <c r="BP8" s="15"/>
      <c r="BQ8" s="15"/>
      <c r="BR8" s="11"/>
      <c r="BS8" s="11"/>
      <c r="BT8" s="11"/>
      <c r="BU8" s="11">
        <v>8</v>
      </c>
      <c r="BV8" s="15"/>
      <c r="BW8" s="15"/>
      <c r="BX8" s="15"/>
      <c r="BY8" s="15"/>
      <c r="BZ8" s="15"/>
      <c r="CA8" s="15"/>
      <c r="CB8" s="15"/>
      <c r="CC8" s="15"/>
      <c r="CD8" s="100">
        <f t="shared" si="0"/>
        <v>22</v>
      </c>
      <c r="CE8" s="128">
        <f>'EM INICIALES'!J10</f>
        <v>740121.55067718017</v>
      </c>
      <c r="CF8" s="128">
        <f t="shared" si="1"/>
        <v>16282674.114897965</v>
      </c>
      <c r="CG8" s="1"/>
    </row>
    <row r="9" spans="1:85" ht="259.95" customHeight="1" x14ac:dyDescent="0.3">
      <c r="A9" s="2">
        <v>6</v>
      </c>
      <c r="B9" s="52" t="s">
        <v>152</v>
      </c>
      <c r="C9" s="3"/>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v>2</v>
      </c>
      <c r="AH9" s="11"/>
      <c r="AI9" s="11"/>
      <c r="AJ9" s="11"/>
      <c r="AK9" s="11"/>
      <c r="AL9" s="11"/>
      <c r="AM9" s="11"/>
      <c r="AN9" s="11"/>
      <c r="AO9" s="11"/>
      <c r="AP9" s="11"/>
      <c r="AQ9" s="11"/>
      <c r="AR9" s="11"/>
      <c r="AS9" s="11"/>
      <c r="AT9" s="11"/>
      <c r="AU9" s="11"/>
      <c r="AV9" s="11"/>
      <c r="AW9" s="11"/>
      <c r="AX9" s="11"/>
      <c r="AY9" s="11"/>
      <c r="AZ9" s="11"/>
      <c r="BA9" s="11"/>
      <c r="BB9" s="15"/>
      <c r="BC9" s="15"/>
      <c r="BD9" s="11"/>
      <c r="BE9" s="11"/>
      <c r="BF9" s="11"/>
      <c r="BG9" s="11"/>
      <c r="BH9" s="11"/>
      <c r="BI9" s="11"/>
      <c r="BJ9" s="15"/>
      <c r="BK9" s="15"/>
      <c r="BL9" s="15"/>
      <c r="BM9" s="15"/>
      <c r="BN9" s="15"/>
      <c r="BO9" s="15"/>
      <c r="BP9" s="15"/>
      <c r="BQ9" s="15"/>
      <c r="BR9" s="58">
        <v>2</v>
      </c>
      <c r="BS9" s="11"/>
      <c r="BT9" s="11"/>
      <c r="BU9" s="11"/>
      <c r="BV9" s="15"/>
      <c r="BW9" s="15"/>
      <c r="BX9" s="15"/>
      <c r="BY9" s="15"/>
      <c r="BZ9" s="15"/>
      <c r="CA9" s="15"/>
      <c r="CB9" s="15"/>
      <c r="CC9" s="15"/>
      <c r="CD9" s="100">
        <f t="shared" si="0"/>
        <v>4</v>
      </c>
      <c r="CE9" s="128">
        <f>'EM INICIALES'!J11</f>
        <v>2766256.2929547001</v>
      </c>
      <c r="CF9" s="128">
        <f t="shared" si="1"/>
        <v>11065025.1718188</v>
      </c>
      <c r="CG9" s="1"/>
    </row>
    <row r="10" spans="1:85" ht="121.5" customHeight="1" x14ac:dyDescent="0.3">
      <c r="A10" s="2">
        <v>7</v>
      </c>
      <c r="B10" s="52" t="s">
        <v>125</v>
      </c>
      <c r="C10" s="3"/>
      <c r="D10" s="11">
        <v>12</v>
      </c>
      <c r="E10" s="11">
        <v>20</v>
      </c>
      <c r="F10" s="11"/>
      <c r="G10" s="11">
        <v>4</v>
      </c>
      <c r="H10" s="11"/>
      <c r="I10" s="11"/>
      <c r="J10" s="11">
        <v>4</v>
      </c>
      <c r="K10" s="11"/>
      <c r="L10" s="11"/>
      <c r="M10" s="11"/>
      <c r="N10" s="11"/>
      <c r="O10" s="11"/>
      <c r="P10" s="11"/>
      <c r="Q10" s="11"/>
      <c r="R10" s="11"/>
      <c r="S10" s="11"/>
      <c r="T10" s="11"/>
      <c r="U10" s="11"/>
      <c r="V10" s="11"/>
      <c r="W10" s="11"/>
      <c r="X10" s="11"/>
      <c r="Y10" s="11"/>
      <c r="Z10" s="11"/>
      <c r="AA10" s="11"/>
      <c r="AB10" s="11"/>
      <c r="AC10" s="11"/>
      <c r="AD10" s="11"/>
      <c r="AE10" s="11"/>
      <c r="AF10" s="11"/>
      <c r="AG10" s="58">
        <v>48</v>
      </c>
      <c r="AH10" s="11"/>
      <c r="AI10" s="11"/>
      <c r="AJ10" s="11"/>
      <c r="AK10" s="11"/>
      <c r="AL10" s="11"/>
      <c r="AM10" s="11"/>
      <c r="AN10" s="11"/>
      <c r="AO10" s="11"/>
      <c r="AP10" s="11"/>
      <c r="AQ10" s="11"/>
      <c r="AR10" s="11"/>
      <c r="AS10" s="11"/>
      <c r="AT10" s="11"/>
      <c r="AU10" s="11"/>
      <c r="AV10" s="11"/>
      <c r="AW10" s="11"/>
      <c r="AX10" s="11"/>
      <c r="AY10" s="11"/>
      <c r="AZ10" s="11"/>
      <c r="BA10" s="11"/>
      <c r="BB10" s="15"/>
      <c r="BC10" s="15"/>
      <c r="BD10" s="11"/>
      <c r="BE10" s="11"/>
      <c r="BF10" s="11"/>
      <c r="BG10" s="11">
        <v>15</v>
      </c>
      <c r="BH10" s="11"/>
      <c r="BI10" s="11"/>
      <c r="BJ10" s="15"/>
      <c r="BK10" s="15"/>
      <c r="BL10" s="15"/>
      <c r="BM10" s="15"/>
      <c r="BN10" s="15"/>
      <c r="BO10" s="15"/>
      <c r="BP10" s="15"/>
      <c r="BQ10" s="15"/>
      <c r="BR10" s="11"/>
      <c r="BS10" s="11"/>
      <c r="BT10" s="11"/>
      <c r="BU10" s="11"/>
      <c r="BV10" s="13"/>
      <c r="BW10" s="13"/>
      <c r="BX10" s="13"/>
      <c r="BY10" s="13"/>
      <c r="BZ10" s="13"/>
      <c r="CA10" s="13"/>
      <c r="CB10" s="13"/>
      <c r="CC10" s="14"/>
      <c r="CD10" s="100">
        <f>SUM(D10:CC10)</f>
        <v>103</v>
      </c>
      <c r="CE10" s="128">
        <f>'EM INICIALES'!J12</f>
        <v>184083.41464233209</v>
      </c>
      <c r="CF10" s="128">
        <f t="shared" si="1"/>
        <v>18960591.708160207</v>
      </c>
      <c r="CG10" s="1"/>
    </row>
    <row r="11" spans="1:85" ht="138.75" customHeight="1" x14ac:dyDescent="0.3">
      <c r="A11" s="2">
        <v>8</v>
      </c>
      <c r="B11" s="52" t="s">
        <v>126</v>
      </c>
      <c r="C11" s="3"/>
      <c r="D11" s="11"/>
      <c r="E11" s="11"/>
      <c r="F11" s="11">
        <v>120</v>
      </c>
      <c r="G11" s="11">
        <v>120</v>
      </c>
      <c r="H11" s="11">
        <v>60</v>
      </c>
      <c r="I11" s="11">
        <v>90</v>
      </c>
      <c r="J11" s="11">
        <v>120</v>
      </c>
      <c r="K11" s="11">
        <v>90</v>
      </c>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5">
        <v>30</v>
      </c>
      <c r="BC11" s="15"/>
      <c r="BD11" s="11">
        <v>30</v>
      </c>
      <c r="BE11" s="11"/>
      <c r="BF11" s="11"/>
      <c r="BG11" s="11"/>
      <c r="BH11" s="11"/>
      <c r="BI11" s="11"/>
      <c r="BJ11" s="15"/>
      <c r="BK11" s="15"/>
      <c r="BL11" s="15"/>
      <c r="BM11" s="15"/>
      <c r="BN11" s="15"/>
      <c r="BO11" s="15"/>
      <c r="BP11" s="15"/>
      <c r="BQ11" s="15"/>
      <c r="BR11" s="11"/>
      <c r="BS11" s="11"/>
      <c r="BT11" s="11"/>
      <c r="BU11" s="11"/>
      <c r="BV11" s="15">
        <v>50</v>
      </c>
      <c r="BW11" s="15"/>
      <c r="BX11" s="15"/>
      <c r="BY11" s="15"/>
      <c r="BZ11" s="15"/>
      <c r="CA11" s="15"/>
      <c r="CB11" s="15"/>
      <c r="CC11" s="15"/>
      <c r="CD11" s="100">
        <f t="shared" si="0"/>
        <v>710</v>
      </c>
      <c r="CE11" s="128">
        <f>'EM INICIALES'!J13</f>
        <v>281639.41327378084</v>
      </c>
      <c r="CF11" s="128">
        <f t="shared" si="1"/>
        <v>199963983.42438439</v>
      </c>
      <c r="CG11" s="1"/>
    </row>
    <row r="12" spans="1:85" ht="132" customHeight="1" x14ac:dyDescent="0.3">
      <c r="A12" s="2">
        <v>9</v>
      </c>
      <c r="B12" s="52" t="s">
        <v>127</v>
      </c>
      <c r="C12" s="3"/>
      <c r="D12" s="11"/>
      <c r="E12" s="11"/>
      <c r="F12" s="11"/>
      <c r="G12" s="11"/>
      <c r="H12" s="11"/>
      <c r="I12" s="11">
        <v>3</v>
      </c>
      <c r="J12" s="11">
        <v>6</v>
      </c>
      <c r="K12" s="11"/>
      <c r="L12" s="15"/>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5"/>
      <c r="BC12" s="15"/>
      <c r="BD12" s="15"/>
      <c r="BE12" s="11"/>
      <c r="BF12" s="11"/>
      <c r="BG12" s="11"/>
      <c r="BH12" s="11"/>
      <c r="BI12" s="11"/>
      <c r="BJ12" s="15"/>
      <c r="BK12" s="15"/>
      <c r="BL12" s="15"/>
      <c r="BM12" s="15"/>
      <c r="BN12" s="15"/>
      <c r="BO12" s="15"/>
      <c r="BP12" s="15"/>
      <c r="BQ12" s="15"/>
      <c r="BR12" s="11"/>
      <c r="BS12" s="11"/>
      <c r="BT12" s="11"/>
      <c r="BU12" s="11"/>
      <c r="BV12" s="13"/>
      <c r="BW12" s="13"/>
      <c r="BX12" s="13"/>
      <c r="BY12" s="13"/>
      <c r="BZ12" s="13"/>
      <c r="CA12" s="13"/>
      <c r="CB12" s="13"/>
      <c r="CC12" s="14"/>
      <c r="CD12" s="100">
        <f t="shared" si="0"/>
        <v>9</v>
      </c>
      <c r="CE12" s="128">
        <f>'EM INICIALES'!J14</f>
        <v>688959.76408811996</v>
      </c>
      <c r="CF12" s="128">
        <f t="shared" si="1"/>
        <v>6200637.87679308</v>
      </c>
      <c r="CG12" s="1"/>
    </row>
    <row r="13" spans="1:85" ht="130.5" customHeight="1" x14ac:dyDescent="0.3">
      <c r="A13" s="2">
        <v>10</v>
      </c>
      <c r="B13" s="52" t="s">
        <v>153</v>
      </c>
      <c r="C13" s="3"/>
      <c r="D13" s="11"/>
      <c r="E13" s="11"/>
      <c r="F13" s="11"/>
      <c r="G13" s="11">
        <v>8</v>
      </c>
      <c r="H13" s="11"/>
      <c r="I13" s="11">
        <v>5</v>
      </c>
      <c r="J13" s="11">
        <v>7</v>
      </c>
      <c r="K13" s="11"/>
      <c r="L13" s="11"/>
      <c r="M13" s="11"/>
      <c r="N13" s="11"/>
      <c r="O13" s="11"/>
      <c r="P13" s="11"/>
      <c r="Q13" s="11">
        <v>5</v>
      </c>
      <c r="R13" s="11"/>
      <c r="S13" s="11"/>
      <c r="T13" s="11"/>
      <c r="U13" s="11"/>
      <c r="V13" s="11"/>
      <c r="W13" s="11"/>
      <c r="X13" s="11"/>
      <c r="Y13" s="11"/>
      <c r="Z13" s="11"/>
      <c r="AA13" s="11"/>
      <c r="AB13" s="11"/>
      <c r="AC13" s="11"/>
      <c r="AD13" s="11"/>
      <c r="AE13" s="11">
        <v>1</v>
      </c>
      <c r="AF13" s="11"/>
      <c r="AG13" s="11"/>
      <c r="AH13" s="11"/>
      <c r="AI13" s="11"/>
      <c r="AJ13" s="11"/>
      <c r="AK13" s="11"/>
      <c r="AL13" s="11"/>
      <c r="AM13" s="11"/>
      <c r="AN13" s="11"/>
      <c r="AO13" s="11"/>
      <c r="AP13" s="11"/>
      <c r="AQ13" s="11"/>
      <c r="AR13" s="11"/>
      <c r="AS13" s="11"/>
      <c r="AT13" s="11"/>
      <c r="AU13" s="11"/>
      <c r="AV13" s="11"/>
      <c r="AW13" s="11"/>
      <c r="AX13" s="11"/>
      <c r="AY13" s="11"/>
      <c r="AZ13" s="11"/>
      <c r="BA13" s="11"/>
      <c r="BB13" s="15"/>
      <c r="BC13" s="15"/>
      <c r="BD13" s="11">
        <v>5</v>
      </c>
      <c r="BE13" s="11"/>
      <c r="BF13" s="11"/>
      <c r="BG13" s="11"/>
      <c r="BH13" s="11"/>
      <c r="BI13" s="11"/>
      <c r="BJ13" s="15"/>
      <c r="BK13" s="15"/>
      <c r="BL13" s="15"/>
      <c r="BM13" s="15"/>
      <c r="BN13" s="15"/>
      <c r="BO13" s="15"/>
      <c r="BP13" s="15"/>
      <c r="BQ13" s="15"/>
      <c r="BR13" s="11">
        <v>15</v>
      </c>
      <c r="BS13" s="11"/>
      <c r="BT13" s="11"/>
      <c r="BU13" s="11"/>
      <c r="BV13" s="13"/>
      <c r="BW13" s="13"/>
      <c r="BX13" s="13"/>
      <c r="BY13" s="13"/>
      <c r="BZ13" s="13"/>
      <c r="CA13" s="13"/>
      <c r="CB13" s="13"/>
      <c r="CC13" s="14"/>
      <c r="CD13" s="100">
        <f t="shared" si="0"/>
        <v>46</v>
      </c>
      <c r="CE13" s="128">
        <f>'EM INICIALES'!J15</f>
        <v>225588.28068630002</v>
      </c>
      <c r="CF13" s="128">
        <f t="shared" si="1"/>
        <v>10377060.9115698</v>
      </c>
      <c r="CG13" s="1"/>
    </row>
    <row r="14" spans="1:85" ht="134.25" customHeight="1" x14ac:dyDescent="0.3">
      <c r="A14" s="2">
        <v>11</v>
      </c>
      <c r="B14" s="52" t="s">
        <v>154</v>
      </c>
      <c r="C14" s="3"/>
      <c r="D14" s="93"/>
      <c r="E14" s="93"/>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5"/>
      <c r="BC14" s="15"/>
      <c r="BD14" s="11"/>
      <c r="BE14" s="11"/>
      <c r="BF14" s="11"/>
      <c r="BG14" s="11"/>
      <c r="BH14" s="11">
        <v>4</v>
      </c>
      <c r="BI14" s="11">
        <v>3</v>
      </c>
      <c r="BJ14" s="15"/>
      <c r="BK14" s="15"/>
      <c r="BL14" s="15"/>
      <c r="BM14" s="15"/>
      <c r="BN14" s="15"/>
      <c r="BO14" s="15"/>
      <c r="BP14" s="15"/>
      <c r="BQ14" s="15"/>
      <c r="BR14" s="11">
        <v>1</v>
      </c>
      <c r="BS14" s="11"/>
      <c r="BT14" s="11"/>
      <c r="BU14" s="11"/>
      <c r="BV14" s="13"/>
      <c r="BW14" s="13"/>
      <c r="BX14" s="13"/>
      <c r="BY14" s="13"/>
      <c r="BZ14" s="13"/>
      <c r="CA14" s="13"/>
      <c r="CB14" s="13"/>
      <c r="CC14" s="14"/>
      <c r="CD14" s="100">
        <f t="shared" si="0"/>
        <v>8</v>
      </c>
      <c r="CE14" s="128">
        <f>'EM INICIALES'!J16</f>
        <v>118393.84943820001</v>
      </c>
      <c r="CF14" s="128">
        <f t="shared" si="1"/>
        <v>947150.79550560005</v>
      </c>
      <c r="CG14" s="1"/>
    </row>
    <row r="15" spans="1:85" ht="143.25" customHeight="1" x14ac:dyDescent="0.3">
      <c r="A15" s="2">
        <v>12</v>
      </c>
      <c r="B15" s="52" t="s">
        <v>155</v>
      </c>
      <c r="C15" s="3"/>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v>10</v>
      </c>
      <c r="AF15" s="11"/>
      <c r="AG15" s="11"/>
      <c r="AH15" s="11"/>
      <c r="AI15" s="11"/>
      <c r="AJ15" s="11"/>
      <c r="AK15" s="11"/>
      <c r="AL15" s="11"/>
      <c r="AM15" s="11"/>
      <c r="AN15" s="11"/>
      <c r="AO15" s="11"/>
      <c r="AP15" s="11"/>
      <c r="AQ15" s="11"/>
      <c r="AR15" s="11"/>
      <c r="AS15" s="11"/>
      <c r="AT15" s="11"/>
      <c r="AU15" s="11"/>
      <c r="AV15" s="11"/>
      <c r="AW15" s="11"/>
      <c r="AX15" s="11"/>
      <c r="AY15" s="11"/>
      <c r="AZ15" s="11"/>
      <c r="BA15" s="11"/>
      <c r="BB15" s="15"/>
      <c r="BC15" s="15"/>
      <c r="BD15" s="11"/>
      <c r="BE15" s="11"/>
      <c r="BF15" s="11"/>
      <c r="BG15" s="11"/>
      <c r="BH15" s="11"/>
      <c r="BI15" s="11"/>
      <c r="BJ15" s="15"/>
      <c r="BK15" s="15"/>
      <c r="BL15" s="15"/>
      <c r="BM15" s="15"/>
      <c r="BN15" s="15"/>
      <c r="BO15" s="15"/>
      <c r="BP15" s="15"/>
      <c r="BQ15" s="15"/>
      <c r="BR15" s="11">
        <v>1</v>
      </c>
      <c r="BS15" s="11"/>
      <c r="BT15" s="11"/>
      <c r="BU15" s="11"/>
      <c r="BV15" s="13"/>
      <c r="BW15" s="13"/>
      <c r="BX15" s="13"/>
      <c r="BY15" s="13"/>
      <c r="BZ15" s="13"/>
      <c r="CA15" s="13"/>
      <c r="CB15" s="13"/>
      <c r="CC15" s="14"/>
      <c r="CD15" s="100">
        <f t="shared" si="0"/>
        <v>11</v>
      </c>
      <c r="CE15" s="128">
        <f>'EM INICIALES'!J17</f>
        <v>174515.37836859</v>
      </c>
      <c r="CF15" s="128">
        <f t="shared" si="1"/>
        <v>1919669.1620544901</v>
      </c>
      <c r="CG15" s="1"/>
    </row>
    <row r="16" spans="1:85" ht="110.25" customHeight="1" x14ac:dyDescent="0.3">
      <c r="A16" s="2">
        <v>13</v>
      </c>
      <c r="B16" s="52" t="s">
        <v>151</v>
      </c>
      <c r="C16" s="3"/>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v>1</v>
      </c>
      <c r="AI16" s="11"/>
      <c r="AJ16" s="11"/>
      <c r="AK16" s="11"/>
      <c r="AL16" s="11"/>
      <c r="AM16" s="11"/>
      <c r="AN16" s="11"/>
      <c r="AO16" s="11"/>
      <c r="AP16" s="11"/>
      <c r="AQ16" s="11"/>
      <c r="AR16" s="11"/>
      <c r="AS16" s="11"/>
      <c r="AT16" s="11"/>
      <c r="AU16" s="11"/>
      <c r="AV16" s="11"/>
      <c r="AW16" s="11"/>
      <c r="AX16" s="11"/>
      <c r="AY16" s="11"/>
      <c r="AZ16" s="11"/>
      <c r="BA16" s="11"/>
      <c r="BB16" s="15"/>
      <c r="BC16" s="15"/>
      <c r="BD16" s="11"/>
      <c r="BE16" s="11"/>
      <c r="BF16" s="11"/>
      <c r="BG16" s="11"/>
      <c r="BH16" s="11">
        <v>1</v>
      </c>
      <c r="BI16" s="11">
        <v>1</v>
      </c>
      <c r="BJ16" s="15"/>
      <c r="BK16" s="15"/>
      <c r="BL16" s="15"/>
      <c r="BM16" s="15"/>
      <c r="BN16" s="15"/>
      <c r="BO16" s="15"/>
      <c r="BP16" s="15"/>
      <c r="BQ16" s="15"/>
      <c r="BR16" s="11"/>
      <c r="BS16" s="11"/>
      <c r="BT16" s="11"/>
      <c r="BU16" s="11">
        <v>1</v>
      </c>
      <c r="BV16" s="13"/>
      <c r="BW16" s="13"/>
      <c r="BX16" s="13"/>
      <c r="BY16" s="13"/>
      <c r="BZ16" s="13"/>
      <c r="CA16" s="13"/>
      <c r="CB16" s="13"/>
      <c r="CC16" s="14"/>
      <c r="CD16" s="100">
        <f t="shared" si="0"/>
        <v>4</v>
      </c>
      <c r="CE16" s="128">
        <f>'EM INICIALES'!J18</f>
        <v>245933.89039831504</v>
      </c>
      <c r="CF16" s="128">
        <f t="shared" si="1"/>
        <v>983735.56159326015</v>
      </c>
      <c r="CG16" s="1"/>
    </row>
    <row r="17" spans="1:85" ht="171.75" customHeight="1" x14ac:dyDescent="0.3">
      <c r="A17" s="2">
        <v>14</v>
      </c>
      <c r="B17" s="57" t="s">
        <v>156</v>
      </c>
      <c r="C17" s="3"/>
      <c r="D17" s="17"/>
      <c r="E17" s="17">
        <v>1</v>
      </c>
      <c r="F17" s="17"/>
      <c r="G17" s="17">
        <v>1</v>
      </c>
      <c r="H17" s="17"/>
      <c r="I17" s="17"/>
      <c r="J17" s="17">
        <v>1</v>
      </c>
      <c r="K17" s="17">
        <v>1</v>
      </c>
      <c r="L17" s="17"/>
      <c r="M17" s="17"/>
      <c r="N17" s="17"/>
      <c r="O17" s="17"/>
      <c r="P17" s="17"/>
      <c r="Q17" s="17"/>
      <c r="R17" s="17"/>
      <c r="S17" s="17"/>
      <c r="T17" s="17"/>
      <c r="U17" s="17"/>
      <c r="V17" s="17"/>
      <c r="W17" s="17"/>
      <c r="X17" s="17"/>
      <c r="Y17" s="17"/>
      <c r="Z17" s="17"/>
      <c r="AA17" s="17"/>
      <c r="AB17" s="17"/>
      <c r="AC17" s="17"/>
      <c r="AD17" s="17"/>
      <c r="AE17" s="17"/>
      <c r="AF17" s="17"/>
      <c r="AG17" s="11"/>
      <c r="AH17" s="17"/>
      <c r="AI17" s="17"/>
      <c r="AJ17" s="17"/>
      <c r="AK17" s="17"/>
      <c r="AL17" s="17"/>
      <c r="AM17" s="17"/>
      <c r="AN17" s="17"/>
      <c r="AO17" s="17"/>
      <c r="AP17" s="17"/>
      <c r="AQ17" s="17"/>
      <c r="AR17" s="17"/>
      <c r="AS17" s="17"/>
      <c r="AT17" s="17"/>
      <c r="AU17" s="17"/>
      <c r="AV17" s="17"/>
      <c r="AW17" s="17"/>
      <c r="AX17" s="17"/>
      <c r="AY17" s="17"/>
      <c r="AZ17" s="17"/>
      <c r="BA17" s="17"/>
      <c r="BB17" s="19"/>
      <c r="BC17" s="19"/>
      <c r="BD17" s="17"/>
      <c r="BE17" s="17"/>
      <c r="BF17" s="17"/>
      <c r="BG17" s="17"/>
      <c r="BH17" s="17"/>
      <c r="BI17" s="17"/>
      <c r="BJ17" s="15"/>
      <c r="BK17" s="15"/>
      <c r="BL17" s="15"/>
      <c r="BM17" s="15"/>
      <c r="BN17" s="15"/>
      <c r="BO17" s="15"/>
      <c r="BP17" s="15"/>
      <c r="BQ17" s="15"/>
      <c r="BR17" s="11"/>
      <c r="BS17" s="17"/>
      <c r="BT17" s="17"/>
      <c r="BU17" s="17"/>
      <c r="BV17" s="19"/>
      <c r="BW17" s="19"/>
      <c r="BX17" s="19"/>
      <c r="BY17" s="19"/>
      <c r="BZ17" s="19"/>
      <c r="CA17" s="19"/>
      <c r="CB17" s="19"/>
      <c r="CC17" s="19"/>
      <c r="CD17" s="100">
        <f t="shared" si="0"/>
        <v>4</v>
      </c>
      <c r="CE17" s="128">
        <f>'EM INICIALES'!J19</f>
        <v>1256921.3695874852</v>
      </c>
      <c r="CF17" s="128">
        <f t="shared" si="1"/>
        <v>5027685.4783499409</v>
      </c>
      <c r="CG17" s="1"/>
    </row>
    <row r="18" spans="1:85" ht="129" customHeight="1" x14ac:dyDescent="0.3">
      <c r="A18" s="2">
        <v>15</v>
      </c>
      <c r="B18" s="52" t="s">
        <v>157</v>
      </c>
      <c r="C18" s="3"/>
      <c r="D18" s="11"/>
      <c r="E18" s="11"/>
      <c r="F18" s="11">
        <v>6</v>
      </c>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v>2</v>
      </c>
      <c r="AO18" s="11"/>
      <c r="AP18" s="11"/>
      <c r="AQ18" s="11"/>
      <c r="AR18" s="11"/>
      <c r="AS18" s="11"/>
      <c r="AT18" s="11"/>
      <c r="AU18" s="11"/>
      <c r="AV18" s="11"/>
      <c r="AW18" s="11"/>
      <c r="AX18" s="11"/>
      <c r="AY18" s="11"/>
      <c r="AZ18" s="11"/>
      <c r="BA18" s="11"/>
      <c r="BB18" s="15"/>
      <c r="BC18" s="15"/>
      <c r="BD18" s="11"/>
      <c r="BE18" s="11"/>
      <c r="BF18" s="11"/>
      <c r="BG18" s="11"/>
      <c r="BH18" s="11"/>
      <c r="BI18" s="11"/>
      <c r="BJ18" s="15"/>
      <c r="BK18" s="15"/>
      <c r="BL18" s="15"/>
      <c r="BM18" s="15"/>
      <c r="BN18" s="15"/>
      <c r="BO18" s="15"/>
      <c r="BP18" s="15"/>
      <c r="BQ18" s="15"/>
      <c r="BR18" s="11"/>
      <c r="BS18" s="11"/>
      <c r="BT18" s="11"/>
      <c r="BU18" s="11"/>
      <c r="BV18" s="15"/>
      <c r="BW18" s="15"/>
      <c r="BX18" s="15"/>
      <c r="BY18" s="15"/>
      <c r="BZ18" s="15"/>
      <c r="CA18" s="15"/>
      <c r="CB18" s="15"/>
      <c r="CC18" s="15"/>
      <c r="CD18" s="100">
        <f t="shared" si="0"/>
        <v>8</v>
      </c>
      <c r="CE18" s="128">
        <f>'EM INICIALES'!J20</f>
        <v>318845.65818671999</v>
      </c>
      <c r="CF18" s="128">
        <f t="shared" si="1"/>
        <v>2550765.2654937599</v>
      </c>
      <c r="CG18" s="1"/>
    </row>
    <row r="19" spans="1:85" ht="130.5" customHeight="1" x14ac:dyDescent="0.3">
      <c r="A19" s="2">
        <v>16</v>
      </c>
      <c r="B19" s="52" t="s">
        <v>128</v>
      </c>
      <c r="C19" s="3"/>
      <c r="D19" s="11">
        <v>3</v>
      </c>
      <c r="E19" s="11">
        <v>3</v>
      </c>
      <c r="F19" s="11">
        <v>3</v>
      </c>
      <c r="G19" s="11"/>
      <c r="H19" s="11"/>
      <c r="I19" s="11"/>
      <c r="J19" s="11"/>
      <c r="K19" s="11"/>
      <c r="L19" s="11">
        <v>3</v>
      </c>
      <c r="M19" s="11">
        <v>3</v>
      </c>
      <c r="N19" s="11"/>
      <c r="O19" s="11"/>
      <c r="P19" s="11"/>
      <c r="Q19" s="11"/>
      <c r="R19" s="11"/>
      <c r="S19" s="11"/>
      <c r="T19" s="11"/>
      <c r="U19" s="11"/>
      <c r="V19" s="11"/>
      <c r="W19" s="11"/>
      <c r="X19" s="11"/>
      <c r="Y19" s="11"/>
      <c r="Z19" s="11"/>
      <c r="AA19" s="11"/>
      <c r="AB19" s="11">
        <v>3</v>
      </c>
      <c r="AC19" s="11"/>
      <c r="AD19" s="11"/>
      <c r="AE19" s="11">
        <v>3</v>
      </c>
      <c r="AF19" s="11"/>
      <c r="AG19" s="11">
        <v>3</v>
      </c>
      <c r="AH19" s="11">
        <v>3</v>
      </c>
      <c r="AI19" s="11">
        <v>3</v>
      </c>
      <c r="AJ19" s="11"/>
      <c r="AK19" s="11"/>
      <c r="AL19" s="11"/>
      <c r="AM19" s="11"/>
      <c r="AN19" s="11">
        <v>3</v>
      </c>
      <c r="AO19" s="11"/>
      <c r="AP19" s="11"/>
      <c r="AQ19" s="11"/>
      <c r="AR19" s="11"/>
      <c r="AS19" s="11"/>
      <c r="AT19" s="11"/>
      <c r="AU19" s="11"/>
      <c r="AV19" s="11"/>
      <c r="AW19" s="11"/>
      <c r="AX19" s="11"/>
      <c r="AY19" s="11"/>
      <c r="AZ19" s="11">
        <v>3</v>
      </c>
      <c r="BA19" s="11">
        <v>3</v>
      </c>
      <c r="BB19" s="15">
        <v>3</v>
      </c>
      <c r="BC19" s="15"/>
      <c r="BD19" s="11"/>
      <c r="BE19" s="11"/>
      <c r="BF19" s="11"/>
      <c r="BG19" s="11">
        <v>3</v>
      </c>
      <c r="BH19" s="11"/>
      <c r="BI19" s="11">
        <v>3</v>
      </c>
      <c r="BJ19" s="15">
        <v>3</v>
      </c>
      <c r="BK19" s="15"/>
      <c r="BL19" s="15"/>
      <c r="BM19" s="15"/>
      <c r="BN19" s="15"/>
      <c r="BO19" s="15"/>
      <c r="BP19" s="15"/>
      <c r="BQ19" s="15"/>
      <c r="BR19" s="11">
        <v>3</v>
      </c>
      <c r="BS19" s="11"/>
      <c r="BT19" s="11"/>
      <c r="BU19" s="11">
        <v>3</v>
      </c>
      <c r="BV19" s="15">
        <v>3</v>
      </c>
      <c r="BW19" s="15"/>
      <c r="BX19" s="15"/>
      <c r="BY19" s="15"/>
      <c r="BZ19" s="15"/>
      <c r="CA19" s="15"/>
      <c r="CB19" s="15"/>
      <c r="CC19" s="15"/>
      <c r="CD19" s="100">
        <f t="shared" si="0"/>
        <v>60</v>
      </c>
      <c r="CE19" s="128">
        <f>'EM INICIALES'!J21</f>
        <v>169191.21051472498</v>
      </c>
      <c r="CF19" s="128">
        <f t="shared" si="1"/>
        <v>10151472.630883498</v>
      </c>
      <c r="CG19" s="1"/>
    </row>
    <row r="20" spans="1:85" ht="258" customHeight="1" x14ac:dyDescent="0.3">
      <c r="A20" s="2">
        <v>17</v>
      </c>
      <c r="B20" s="52" t="s">
        <v>129</v>
      </c>
      <c r="C20" s="3"/>
      <c r="D20" s="11">
        <v>1</v>
      </c>
      <c r="E20" s="11">
        <v>1</v>
      </c>
      <c r="F20" s="11">
        <v>1</v>
      </c>
      <c r="G20" s="11"/>
      <c r="H20" s="11"/>
      <c r="I20" s="11"/>
      <c r="J20" s="11"/>
      <c r="K20" s="11"/>
      <c r="L20" s="11">
        <v>1</v>
      </c>
      <c r="M20" s="11">
        <v>1</v>
      </c>
      <c r="N20" s="11"/>
      <c r="O20" s="11"/>
      <c r="P20" s="11"/>
      <c r="Q20" s="11"/>
      <c r="R20" s="11"/>
      <c r="S20" s="11"/>
      <c r="T20" s="11"/>
      <c r="U20" s="11"/>
      <c r="V20" s="11"/>
      <c r="W20" s="11"/>
      <c r="X20" s="11"/>
      <c r="Y20" s="11"/>
      <c r="Z20" s="11"/>
      <c r="AA20" s="11"/>
      <c r="AB20" s="11">
        <v>1</v>
      </c>
      <c r="AC20" s="11">
        <v>1</v>
      </c>
      <c r="AD20" s="11"/>
      <c r="AE20" s="11">
        <v>1</v>
      </c>
      <c r="AF20" s="11"/>
      <c r="AG20" s="11">
        <v>1</v>
      </c>
      <c r="AH20" s="11">
        <v>1</v>
      </c>
      <c r="AI20" s="11">
        <v>1</v>
      </c>
      <c r="AJ20" s="11"/>
      <c r="AK20" s="11"/>
      <c r="AL20" s="11"/>
      <c r="AM20" s="11"/>
      <c r="AN20" s="11">
        <v>1</v>
      </c>
      <c r="AO20" s="11"/>
      <c r="AP20" s="11"/>
      <c r="AQ20" s="11"/>
      <c r="AR20" s="11"/>
      <c r="AS20" s="11"/>
      <c r="AT20" s="11"/>
      <c r="AU20" s="11"/>
      <c r="AV20" s="11"/>
      <c r="AW20" s="11"/>
      <c r="AX20" s="11"/>
      <c r="AY20" s="11"/>
      <c r="AZ20" s="11">
        <v>1</v>
      </c>
      <c r="BA20" s="11">
        <v>1</v>
      </c>
      <c r="BB20" s="15">
        <v>1</v>
      </c>
      <c r="BC20" s="15"/>
      <c r="BD20" s="11"/>
      <c r="BE20" s="11"/>
      <c r="BF20" s="11"/>
      <c r="BG20" s="11">
        <v>1</v>
      </c>
      <c r="BH20" s="11">
        <v>1</v>
      </c>
      <c r="BI20" s="11">
        <v>1</v>
      </c>
      <c r="BJ20" s="15">
        <v>1</v>
      </c>
      <c r="BK20" s="15"/>
      <c r="BL20" s="15"/>
      <c r="BM20" s="15"/>
      <c r="BN20" s="15"/>
      <c r="BO20" s="15"/>
      <c r="BP20" s="15"/>
      <c r="BQ20" s="15"/>
      <c r="BR20" s="11">
        <v>2</v>
      </c>
      <c r="BS20" s="11"/>
      <c r="BT20" s="11"/>
      <c r="BU20" s="11">
        <v>1</v>
      </c>
      <c r="BV20" s="15">
        <v>2</v>
      </c>
      <c r="BW20" s="15"/>
      <c r="BX20" s="15"/>
      <c r="BY20" s="15"/>
      <c r="BZ20" s="15"/>
      <c r="CA20" s="15"/>
      <c r="CB20" s="15"/>
      <c r="CC20" s="15"/>
      <c r="CD20" s="100">
        <f t="shared" si="0"/>
        <v>24</v>
      </c>
      <c r="CE20" s="128">
        <f>'EM INICIALES'!J22</f>
        <v>243471.79608192001</v>
      </c>
      <c r="CF20" s="128">
        <f t="shared" si="1"/>
        <v>5843323.10596608</v>
      </c>
      <c r="CG20" s="1"/>
    </row>
    <row r="21" spans="1:85" ht="247.5" customHeight="1" x14ac:dyDescent="0.3">
      <c r="A21" s="2">
        <v>18</v>
      </c>
      <c r="B21" s="52" t="s">
        <v>130</v>
      </c>
      <c r="C21" s="3"/>
      <c r="D21" s="11">
        <v>1</v>
      </c>
      <c r="E21" s="11">
        <v>1</v>
      </c>
      <c r="F21" s="11">
        <v>1</v>
      </c>
      <c r="G21" s="11"/>
      <c r="H21" s="11"/>
      <c r="I21" s="11"/>
      <c r="J21" s="11"/>
      <c r="K21" s="11"/>
      <c r="L21" s="11">
        <v>1</v>
      </c>
      <c r="M21" s="11">
        <v>1</v>
      </c>
      <c r="N21" s="11"/>
      <c r="O21" s="11"/>
      <c r="P21" s="11"/>
      <c r="Q21" s="11"/>
      <c r="R21" s="11"/>
      <c r="S21" s="11"/>
      <c r="T21" s="11"/>
      <c r="U21" s="11"/>
      <c r="V21" s="11"/>
      <c r="W21" s="11"/>
      <c r="X21" s="11"/>
      <c r="Y21" s="11"/>
      <c r="Z21" s="11"/>
      <c r="AA21" s="11"/>
      <c r="AB21" s="11">
        <v>1</v>
      </c>
      <c r="AC21" s="11">
        <v>1</v>
      </c>
      <c r="AD21" s="11"/>
      <c r="AE21" s="11">
        <v>1</v>
      </c>
      <c r="AF21" s="11"/>
      <c r="AG21" s="11">
        <v>1</v>
      </c>
      <c r="AH21" s="11">
        <v>1</v>
      </c>
      <c r="AI21" s="11">
        <v>1</v>
      </c>
      <c r="AJ21" s="11"/>
      <c r="AK21" s="11"/>
      <c r="AL21" s="11"/>
      <c r="AM21" s="11"/>
      <c r="AN21" s="11">
        <v>1</v>
      </c>
      <c r="AO21" s="11"/>
      <c r="AP21" s="11"/>
      <c r="AQ21" s="11"/>
      <c r="AR21" s="11"/>
      <c r="AS21" s="11"/>
      <c r="AT21" s="11"/>
      <c r="AU21" s="11"/>
      <c r="AV21" s="11"/>
      <c r="AW21" s="11"/>
      <c r="AX21" s="11"/>
      <c r="AY21" s="11"/>
      <c r="AZ21" s="11">
        <v>1</v>
      </c>
      <c r="BA21" s="11">
        <v>1</v>
      </c>
      <c r="BB21" s="15">
        <v>1</v>
      </c>
      <c r="BC21" s="15"/>
      <c r="BD21" s="11"/>
      <c r="BE21" s="11"/>
      <c r="BF21" s="11"/>
      <c r="BG21" s="11">
        <v>1</v>
      </c>
      <c r="BH21" s="11">
        <v>1</v>
      </c>
      <c r="BI21" s="11">
        <v>1</v>
      </c>
      <c r="BJ21" s="15">
        <v>1</v>
      </c>
      <c r="BK21" s="15"/>
      <c r="BL21" s="15"/>
      <c r="BM21" s="15"/>
      <c r="BN21" s="15"/>
      <c r="BO21" s="15"/>
      <c r="BP21" s="15"/>
      <c r="BQ21" s="15"/>
      <c r="BR21" s="11">
        <v>2</v>
      </c>
      <c r="BS21" s="11"/>
      <c r="BT21" s="11"/>
      <c r="BU21" s="11">
        <v>1</v>
      </c>
      <c r="BV21" s="15">
        <v>2</v>
      </c>
      <c r="BW21" s="15"/>
      <c r="BX21" s="15"/>
      <c r="BY21" s="15"/>
      <c r="BZ21" s="15"/>
      <c r="CA21" s="15"/>
      <c r="CB21" s="15"/>
      <c r="CC21" s="15"/>
      <c r="CD21" s="100">
        <f t="shared" si="0"/>
        <v>24</v>
      </c>
      <c r="CE21" s="128">
        <f>'EM INICIALES'!J23</f>
        <v>252360.22321691996</v>
      </c>
      <c r="CF21" s="128">
        <f t="shared" si="1"/>
        <v>6056645.3572060792</v>
      </c>
      <c r="CG21" s="1"/>
    </row>
    <row r="22" spans="1:85" ht="151.80000000000001" x14ac:dyDescent="0.3">
      <c r="A22" s="2">
        <v>19</v>
      </c>
      <c r="B22" s="52" t="s">
        <v>131</v>
      </c>
      <c r="C22" s="3"/>
      <c r="D22" s="11">
        <v>1</v>
      </c>
      <c r="E22" s="11">
        <v>1</v>
      </c>
      <c r="F22" s="11">
        <v>1</v>
      </c>
      <c r="G22" s="11"/>
      <c r="H22" s="11"/>
      <c r="I22" s="11"/>
      <c r="J22" s="11"/>
      <c r="K22" s="11"/>
      <c r="L22" s="11">
        <v>1</v>
      </c>
      <c r="M22" s="11">
        <v>1</v>
      </c>
      <c r="N22" s="11"/>
      <c r="O22" s="11"/>
      <c r="P22" s="11"/>
      <c r="Q22" s="11"/>
      <c r="R22" s="11"/>
      <c r="S22" s="11"/>
      <c r="T22" s="11"/>
      <c r="U22" s="11"/>
      <c r="V22" s="11"/>
      <c r="W22" s="11"/>
      <c r="X22" s="11"/>
      <c r="Y22" s="11"/>
      <c r="Z22" s="11"/>
      <c r="AA22" s="11"/>
      <c r="AB22" s="11">
        <v>1</v>
      </c>
      <c r="AC22" s="11">
        <v>1</v>
      </c>
      <c r="AD22" s="11"/>
      <c r="AE22" s="11">
        <v>1</v>
      </c>
      <c r="AF22" s="11"/>
      <c r="AG22" s="11">
        <v>1</v>
      </c>
      <c r="AH22" s="11">
        <v>1</v>
      </c>
      <c r="AI22" s="11">
        <v>1</v>
      </c>
      <c r="AJ22" s="11"/>
      <c r="AK22" s="11"/>
      <c r="AL22" s="11"/>
      <c r="AM22" s="11"/>
      <c r="AN22" s="11">
        <v>1</v>
      </c>
      <c r="AO22" s="11"/>
      <c r="AP22" s="11"/>
      <c r="AQ22" s="11"/>
      <c r="AR22" s="11"/>
      <c r="AS22" s="11"/>
      <c r="AT22" s="11"/>
      <c r="AU22" s="11"/>
      <c r="AV22" s="11"/>
      <c r="AW22" s="11"/>
      <c r="AX22" s="11"/>
      <c r="AY22" s="11"/>
      <c r="AZ22" s="11">
        <v>1</v>
      </c>
      <c r="BA22" s="11">
        <v>1</v>
      </c>
      <c r="BB22" s="15">
        <v>1</v>
      </c>
      <c r="BC22" s="15"/>
      <c r="BD22" s="11"/>
      <c r="BE22" s="11"/>
      <c r="BF22" s="11"/>
      <c r="BG22" s="11">
        <v>1</v>
      </c>
      <c r="BH22" s="11">
        <v>1</v>
      </c>
      <c r="BI22" s="11">
        <v>1</v>
      </c>
      <c r="BJ22" s="15">
        <v>1</v>
      </c>
      <c r="BK22" s="15"/>
      <c r="BL22" s="15"/>
      <c r="BM22" s="15"/>
      <c r="BN22" s="15"/>
      <c r="BO22" s="15"/>
      <c r="BP22" s="15"/>
      <c r="BQ22" s="15"/>
      <c r="BR22" s="11">
        <v>2</v>
      </c>
      <c r="BS22" s="11"/>
      <c r="BT22" s="11"/>
      <c r="BU22" s="11">
        <v>1</v>
      </c>
      <c r="BV22" s="15">
        <v>1</v>
      </c>
      <c r="BW22" s="15"/>
      <c r="BX22" s="15"/>
      <c r="BY22" s="15"/>
      <c r="BZ22" s="15"/>
      <c r="CA22" s="15"/>
      <c r="CB22" s="15"/>
      <c r="CC22" s="15"/>
      <c r="CD22" s="100">
        <f t="shared" si="0"/>
        <v>23</v>
      </c>
      <c r="CE22" s="128">
        <f>'EM INICIALES'!J24</f>
        <v>252360.22321691996</v>
      </c>
      <c r="CF22" s="128">
        <f t="shared" si="1"/>
        <v>5804285.133989159</v>
      </c>
      <c r="CG22" s="1"/>
    </row>
    <row r="23" spans="1:85" ht="111.75" customHeight="1" x14ac:dyDescent="0.3">
      <c r="A23" s="2">
        <v>20</v>
      </c>
      <c r="B23" s="136" t="s">
        <v>132</v>
      </c>
      <c r="C23" s="3"/>
      <c r="D23" s="11">
        <v>2</v>
      </c>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5"/>
      <c r="BC23" s="15"/>
      <c r="BD23" s="11"/>
      <c r="BE23" s="11"/>
      <c r="BF23" s="11"/>
      <c r="BG23" s="11"/>
      <c r="BH23" s="11"/>
      <c r="BI23" s="11"/>
      <c r="BJ23" s="15"/>
      <c r="BK23" s="15"/>
      <c r="BL23" s="15"/>
      <c r="BM23" s="15"/>
      <c r="BN23" s="15"/>
      <c r="BO23" s="15"/>
      <c r="BP23" s="15"/>
      <c r="BQ23" s="15"/>
      <c r="BR23" s="11"/>
      <c r="BS23" s="11"/>
      <c r="BT23" s="11"/>
      <c r="BU23" s="11"/>
      <c r="BV23" s="15"/>
      <c r="BW23" s="15"/>
      <c r="BX23" s="15"/>
      <c r="BY23" s="15"/>
      <c r="BZ23" s="15"/>
      <c r="CA23" s="15"/>
      <c r="CB23" s="15"/>
      <c r="CC23" s="15"/>
      <c r="CD23" s="100">
        <f t="shared" si="0"/>
        <v>2</v>
      </c>
      <c r="CE23" s="128">
        <f>'EM INICIALES'!J25</f>
        <v>81133.562888280008</v>
      </c>
      <c r="CF23" s="128">
        <f t="shared" si="1"/>
        <v>162267.12577656002</v>
      </c>
      <c r="CG23" s="1"/>
    </row>
    <row r="24" spans="1:85" ht="69" x14ac:dyDescent="0.3">
      <c r="A24" s="2">
        <v>21</v>
      </c>
      <c r="B24" s="136" t="s">
        <v>133</v>
      </c>
      <c r="C24" s="3"/>
      <c r="D24" s="75"/>
      <c r="E24" s="75"/>
      <c r="F24" s="75"/>
      <c r="G24" s="75"/>
      <c r="H24" s="75"/>
      <c r="I24" s="75"/>
      <c r="J24" s="75"/>
      <c r="K24" s="75"/>
      <c r="L24" s="75"/>
      <c r="M24" s="75"/>
      <c r="N24" s="75"/>
      <c r="O24" s="75"/>
      <c r="P24" s="75"/>
      <c r="Q24" s="131">
        <v>10</v>
      </c>
      <c r="R24" s="75"/>
      <c r="S24" s="75"/>
      <c r="T24" s="75"/>
      <c r="U24" s="75"/>
      <c r="V24" s="75"/>
      <c r="W24" s="75"/>
      <c r="X24" s="75"/>
      <c r="Y24" s="75"/>
      <c r="Z24" s="75"/>
      <c r="AA24" s="75"/>
      <c r="AB24" s="75"/>
      <c r="AC24" s="75"/>
      <c r="AD24" s="75"/>
      <c r="AE24" s="66">
        <v>30</v>
      </c>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66">
        <v>4</v>
      </c>
      <c r="BD24" s="66"/>
      <c r="BE24" s="66">
        <v>4</v>
      </c>
      <c r="BF24" s="66"/>
      <c r="BG24" s="66"/>
      <c r="BH24" s="66">
        <v>8</v>
      </c>
      <c r="BI24" s="66">
        <v>6</v>
      </c>
      <c r="BJ24" s="66"/>
      <c r="BK24" s="66"/>
      <c r="BL24" s="66"/>
      <c r="BM24" s="66"/>
      <c r="BN24" s="66"/>
      <c r="BO24" s="66">
        <v>3</v>
      </c>
      <c r="BP24" s="66"/>
      <c r="BQ24" s="66"/>
      <c r="BR24" s="66"/>
      <c r="BS24" s="66"/>
      <c r="BT24" s="66"/>
      <c r="BU24" s="66"/>
      <c r="BV24" s="66">
        <v>20</v>
      </c>
      <c r="BW24" s="66"/>
      <c r="BX24" s="66"/>
      <c r="BY24" s="66"/>
      <c r="BZ24" s="66"/>
      <c r="CA24" s="66"/>
      <c r="CB24" s="75"/>
      <c r="CC24" s="75"/>
      <c r="CD24" s="100">
        <f t="shared" si="0"/>
        <v>85</v>
      </c>
      <c r="CE24" s="128">
        <f>'EM INICIALES'!J26</f>
        <v>139159.88175370052</v>
      </c>
      <c r="CF24" s="128">
        <f t="shared" si="1"/>
        <v>11828589.949064545</v>
      </c>
      <c r="CG24" s="1"/>
    </row>
    <row r="25" spans="1:85" ht="202.5" customHeight="1" x14ac:dyDescent="0.3">
      <c r="A25" s="2">
        <v>22</v>
      </c>
      <c r="B25" s="136" t="s">
        <v>134</v>
      </c>
      <c r="C25" s="3"/>
      <c r="D25" s="75"/>
      <c r="E25" s="75"/>
      <c r="F25" s="75"/>
      <c r="G25" s="75"/>
      <c r="H25" s="75"/>
      <c r="I25" s="75"/>
      <c r="J25" s="75"/>
      <c r="K25" s="75"/>
      <c r="L25" s="75"/>
      <c r="M25" s="75"/>
      <c r="N25" s="75"/>
      <c r="O25" s="75"/>
      <c r="P25" s="75"/>
      <c r="Q25" s="75"/>
      <c r="R25" s="75"/>
      <c r="S25" s="75"/>
      <c r="T25" s="75"/>
      <c r="U25" s="75"/>
      <c r="V25" s="75"/>
      <c r="W25" s="75"/>
      <c r="X25" s="75"/>
      <c r="Y25" s="75"/>
      <c r="Z25" s="75"/>
      <c r="AA25" s="75"/>
      <c r="AB25" s="75"/>
      <c r="AC25" s="75"/>
      <c r="AD25" s="75"/>
      <c r="AE25" s="75"/>
      <c r="AF25" s="75"/>
      <c r="AG25" s="75">
        <v>4</v>
      </c>
      <c r="AH25" s="75">
        <v>8</v>
      </c>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v>6</v>
      </c>
      <c r="BI25" s="75"/>
      <c r="BJ25" s="75"/>
      <c r="BK25" s="75"/>
      <c r="BL25" s="75"/>
      <c r="BM25" s="75"/>
      <c r="BN25" s="75"/>
      <c r="BO25" s="75"/>
      <c r="BP25" s="75"/>
      <c r="BQ25" s="75"/>
      <c r="BR25" s="75">
        <v>12</v>
      </c>
      <c r="BS25" s="75"/>
      <c r="BT25" s="75"/>
      <c r="BU25" s="75">
        <v>4</v>
      </c>
      <c r="BV25" s="75"/>
      <c r="BW25" s="75"/>
      <c r="BX25" s="75"/>
      <c r="BY25" s="75"/>
      <c r="BZ25" s="75"/>
      <c r="CA25" s="75"/>
      <c r="CB25" s="75"/>
      <c r="CC25" s="75"/>
      <c r="CD25" s="100">
        <f t="shared" si="0"/>
        <v>34</v>
      </c>
      <c r="CE25" s="128">
        <f>'EM INICIALES'!J27</f>
        <v>2077723.1733690596</v>
      </c>
      <c r="CF25" s="128">
        <f t="shared" si="1"/>
        <v>70642587.894548029</v>
      </c>
      <c r="CG25" s="1"/>
    </row>
    <row r="26" spans="1:85" ht="124.2" x14ac:dyDescent="0.3">
      <c r="A26" s="2">
        <v>23</v>
      </c>
      <c r="B26" s="136" t="s">
        <v>135</v>
      </c>
      <c r="C26" s="3"/>
      <c r="D26" s="75">
        <v>1</v>
      </c>
      <c r="E26" s="75">
        <v>1</v>
      </c>
      <c r="F26" s="75">
        <v>1</v>
      </c>
      <c r="G26" s="75"/>
      <c r="H26" s="75"/>
      <c r="I26" s="75"/>
      <c r="J26" s="75"/>
      <c r="K26" s="75"/>
      <c r="L26" s="75">
        <v>1</v>
      </c>
      <c r="M26" s="75">
        <v>1</v>
      </c>
      <c r="N26" s="75"/>
      <c r="O26" s="75"/>
      <c r="P26" s="75"/>
      <c r="Q26" s="75"/>
      <c r="R26" s="75"/>
      <c r="S26" s="75"/>
      <c r="T26" s="75"/>
      <c r="U26" s="75"/>
      <c r="V26" s="75"/>
      <c r="W26" s="75"/>
      <c r="X26" s="75"/>
      <c r="Y26" s="75"/>
      <c r="Z26" s="75"/>
      <c r="AA26" s="75"/>
      <c r="AB26" s="75"/>
      <c r="AC26" s="75"/>
      <c r="AD26" s="75"/>
      <c r="AE26" s="75"/>
      <c r="AF26" s="75"/>
      <c r="AG26" s="75">
        <v>1</v>
      </c>
      <c r="AH26" s="75">
        <v>1</v>
      </c>
      <c r="AI26" s="75"/>
      <c r="AJ26" s="75"/>
      <c r="AK26" s="75"/>
      <c r="AL26" s="75"/>
      <c r="AM26" s="75"/>
      <c r="AN26" s="75"/>
      <c r="AO26" s="75"/>
      <c r="AP26" s="75"/>
      <c r="AQ26" s="75"/>
      <c r="AR26" s="75"/>
      <c r="AS26" s="75"/>
      <c r="AT26" s="75"/>
      <c r="AU26" s="75"/>
      <c r="AV26" s="75"/>
      <c r="AW26" s="75"/>
      <c r="AX26" s="75"/>
      <c r="AY26" s="75"/>
      <c r="AZ26" s="75">
        <v>0</v>
      </c>
      <c r="BA26" s="75"/>
      <c r="BB26" s="75">
        <v>1</v>
      </c>
      <c r="BC26" s="75"/>
      <c r="BD26" s="75"/>
      <c r="BE26" s="75"/>
      <c r="BF26" s="75"/>
      <c r="BG26" s="75"/>
      <c r="BH26" s="75">
        <v>1</v>
      </c>
      <c r="BI26" s="75">
        <v>1</v>
      </c>
      <c r="BJ26" s="75">
        <v>2</v>
      </c>
      <c r="BK26" s="75"/>
      <c r="BL26" s="75"/>
      <c r="BM26" s="75"/>
      <c r="BN26" s="75"/>
      <c r="BO26" s="75"/>
      <c r="BP26" s="75"/>
      <c r="BQ26" s="75"/>
      <c r="BR26" s="75"/>
      <c r="BS26" s="75"/>
      <c r="BT26" s="75"/>
      <c r="BU26" s="75">
        <v>1</v>
      </c>
      <c r="BV26" s="75">
        <v>0</v>
      </c>
      <c r="BW26" s="75"/>
      <c r="BX26" s="75"/>
      <c r="BY26" s="75"/>
      <c r="BZ26" s="75"/>
      <c r="CA26" s="75"/>
      <c r="CB26" s="75"/>
      <c r="CC26" s="75"/>
      <c r="CD26" s="100">
        <f t="shared" si="0"/>
        <v>13</v>
      </c>
      <c r="CE26" s="128">
        <f>'EM INICIALES'!J28</f>
        <v>387913.18123923743</v>
      </c>
      <c r="CF26" s="128">
        <f t="shared" si="1"/>
        <v>5042871.3561100867</v>
      </c>
      <c r="CG26" s="1"/>
    </row>
    <row r="27" spans="1:85" ht="136.19999999999999" customHeight="1" x14ac:dyDescent="0.3">
      <c r="A27" s="2">
        <v>24</v>
      </c>
      <c r="B27" s="136" t="s">
        <v>136</v>
      </c>
      <c r="C27" s="3"/>
      <c r="D27" s="75">
        <v>1</v>
      </c>
      <c r="E27" s="75">
        <v>1</v>
      </c>
      <c r="F27" s="75">
        <v>1</v>
      </c>
      <c r="G27" s="75"/>
      <c r="H27" s="75"/>
      <c r="I27" s="75"/>
      <c r="J27" s="75"/>
      <c r="K27" s="75"/>
      <c r="L27" s="75">
        <v>1</v>
      </c>
      <c r="M27" s="75">
        <v>1</v>
      </c>
      <c r="N27" s="75"/>
      <c r="O27" s="75"/>
      <c r="P27" s="75"/>
      <c r="Q27" s="75"/>
      <c r="R27" s="75"/>
      <c r="S27" s="75"/>
      <c r="T27" s="75"/>
      <c r="U27" s="75"/>
      <c r="V27" s="75"/>
      <c r="W27" s="75"/>
      <c r="X27" s="75"/>
      <c r="Y27" s="75"/>
      <c r="Z27" s="75"/>
      <c r="AA27" s="75"/>
      <c r="AB27" s="75"/>
      <c r="AC27" s="75"/>
      <c r="AD27" s="75"/>
      <c r="AE27" s="75"/>
      <c r="AF27" s="75"/>
      <c r="AG27" s="75"/>
      <c r="AH27" s="75">
        <v>1</v>
      </c>
      <c r="AI27" s="75"/>
      <c r="AJ27" s="75"/>
      <c r="AK27" s="75"/>
      <c r="AL27" s="75"/>
      <c r="AM27" s="75"/>
      <c r="AN27" s="75"/>
      <c r="AO27" s="75"/>
      <c r="AP27" s="75"/>
      <c r="AQ27" s="75"/>
      <c r="AR27" s="75"/>
      <c r="AS27" s="75"/>
      <c r="AT27" s="75"/>
      <c r="AU27" s="75"/>
      <c r="AV27" s="75"/>
      <c r="AW27" s="75"/>
      <c r="AX27" s="75"/>
      <c r="AY27" s="75"/>
      <c r="AZ27" s="75">
        <v>1</v>
      </c>
      <c r="BA27" s="75"/>
      <c r="BB27" s="75">
        <v>1</v>
      </c>
      <c r="BC27" s="75"/>
      <c r="BD27" s="75"/>
      <c r="BE27" s="75"/>
      <c r="BF27" s="75"/>
      <c r="BG27" s="75"/>
      <c r="BH27" s="75">
        <v>1</v>
      </c>
      <c r="BI27" s="75">
        <v>1</v>
      </c>
      <c r="BJ27" s="75">
        <v>1</v>
      </c>
      <c r="BK27" s="75"/>
      <c r="BL27" s="75"/>
      <c r="BM27" s="75"/>
      <c r="BN27" s="75"/>
      <c r="BO27" s="75"/>
      <c r="BP27" s="75"/>
      <c r="BQ27" s="75"/>
      <c r="BR27" s="75"/>
      <c r="BS27" s="75"/>
      <c r="BT27" s="75"/>
      <c r="BU27" s="75">
        <v>1</v>
      </c>
      <c r="BV27" s="75">
        <v>1</v>
      </c>
      <c r="BW27" s="75"/>
      <c r="BX27" s="75"/>
      <c r="BY27" s="75"/>
      <c r="BZ27" s="75"/>
      <c r="CA27" s="75"/>
      <c r="CB27" s="75"/>
      <c r="CC27" s="75"/>
      <c r="CD27" s="100">
        <f t="shared" si="0"/>
        <v>13</v>
      </c>
      <c r="CE27" s="128">
        <f>'EM INICIALES'!J29</f>
        <v>2689726.9353223499</v>
      </c>
      <c r="CF27" s="128">
        <f t="shared" si="1"/>
        <v>34966450.15919055</v>
      </c>
      <c r="CG27" s="1"/>
    </row>
    <row r="28" spans="1:85" ht="97.5" customHeight="1" x14ac:dyDescent="0.3">
      <c r="A28" s="2">
        <v>25</v>
      </c>
      <c r="B28" s="136" t="s">
        <v>150</v>
      </c>
      <c r="C28" s="3"/>
      <c r="D28" s="75"/>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v>2</v>
      </c>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v>1</v>
      </c>
      <c r="BF28" s="75"/>
      <c r="BG28" s="75">
        <v>4</v>
      </c>
      <c r="BH28" s="75"/>
      <c r="BI28" s="75"/>
      <c r="BJ28" s="75"/>
      <c r="BK28" s="75"/>
      <c r="BL28" s="75"/>
      <c r="BM28" s="75"/>
      <c r="BN28" s="75"/>
      <c r="BO28" s="75"/>
      <c r="BP28" s="75"/>
      <c r="BQ28" s="75"/>
      <c r="BR28" s="75"/>
      <c r="BS28" s="75"/>
      <c r="BT28" s="75"/>
      <c r="BU28" s="75">
        <v>2</v>
      </c>
      <c r="BV28" s="75"/>
      <c r="BW28" s="75"/>
      <c r="BX28" s="75"/>
      <c r="BY28" s="75"/>
      <c r="BZ28" s="75"/>
      <c r="CA28" s="75"/>
      <c r="CB28" s="75"/>
      <c r="CC28" s="75"/>
      <c r="CD28" s="100">
        <f t="shared" si="0"/>
        <v>9</v>
      </c>
      <c r="CE28" s="128">
        <f>'EM INICIALES'!J30</f>
        <v>125237.93833214999</v>
      </c>
      <c r="CF28" s="128">
        <f t="shared" si="1"/>
        <v>1127141.4449893499</v>
      </c>
      <c r="CG28" s="1"/>
    </row>
    <row r="29" spans="1:85" ht="201" customHeight="1" x14ac:dyDescent="0.3">
      <c r="A29" s="2">
        <v>26</v>
      </c>
      <c r="B29" s="136" t="s">
        <v>137</v>
      </c>
      <c r="C29" s="3"/>
      <c r="D29" s="75"/>
      <c r="E29" s="11"/>
      <c r="F29" s="75"/>
      <c r="G29" s="75"/>
      <c r="H29" s="75"/>
      <c r="I29" s="75"/>
      <c r="J29" s="75"/>
      <c r="K29" s="75"/>
      <c r="L29" s="75">
        <v>1</v>
      </c>
      <c r="M29" s="75"/>
      <c r="N29" s="75"/>
      <c r="O29" s="75"/>
      <c r="P29" s="75"/>
      <c r="Q29" s="75"/>
      <c r="R29" s="75"/>
      <c r="S29" s="75"/>
      <c r="T29" s="75"/>
      <c r="U29" s="75"/>
      <c r="V29" s="75"/>
      <c r="W29" s="75"/>
      <c r="X29" s="75"/>
      <c r="Y29" s="75"/>
      <c r="Z29" s="75"/>
      <c r="AA29" s="75"/>
      <c r="AB29" s="75"/>
      <c r="AC29" s="75"/>
      <c r="AD29" s="75"/>
      <c r="AE29" s="75">
        <v>1</v>
      </c>
      <c r="AF29" s="75"/>
      <c r="AG29" s="75">
        <v>1</v>
      </c>
      <c r="AH29" s="75">
        <v>1</v>
      </c>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v>1</v>
      </c>
      <c r="BI29" s="75"/>
      <c r="BJ29" s="75">
        <v>1</v>
      </c>
      <c r="BK29" s="75"/>
      <c r="BL29" s="75"/>
      <c r="BM29" s="75"/>
      <c r="BN29" s="75"/>
      <c r="BO29" s="75"/>
      <c r="BP29" s="75"/>
      <c r="BQ29" s="75"/>
      <c r="BR29" s="75">
        <v>1</v>
      </c>
      <c r="BS29" s="75"/>
      <c r="BT29" s="75"/>
      <c r="BU29" s="75">
        <v>1</v>
      </c>
      <c r="BV29" s="75"/>
      <c r="BW29" s="75"/>
      <c r="BX29" s="75"/>
      <c r="BY29" s="75"/>
      <c r="BZ29" s="75"/>
      <c r="CA29" s="75"/>
      <c r="CB29" s="75"/>
      <c r="CC29" s="75"/>
      <c r="CD29" s="100">
        <f t="shared" si="0"/>
        <v>8</v>
      </c>
      <c r="CE29" s="128">
        <f>'EM INICIALES'!J31</f>
        <v>281805.36020839121</v>
      </c>
      <c r="CF29" s="128">
        <f t="shared" si="1"/>
        <v>2254442.8816671297</v>
      </c>
      <c r="CG29" s="1"/>
    </row>
    <row r="30" spans="1:85" ht="199.5" customHeight="1" x14ac:dyDescent="0.3">
      <c r="A30" s="2">
        <v>27</v>
      </c>
      <c r="B30" s="136" t="s">
        <v>158</v>
      </c>
      <c r="C30" s="3"/>
      <c r="D30" s="75"/>
      <c r="E30" s="75"/>
      <c r="F30" s="75">
        <v>2</v>
      </c>
      <c r="G30" s="75">
        <v>1</v>
      </c>
      <c r="H30" s="75"/>
      <c r="I30" s="75">
        <v>1</v>
      </c>
      <c r="J30" s="75">
        <v>1</v>
      </c>
      <c r="K30" s="75">
        <v>1</v>
      </c>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100">
        <f t="shared" si="0"/>
        <v>6</v>
      </c>
      <c r="CE30" s="128">
        <f>'EM INICIALES'!J32</f>
        <v>725682.30079637235</v>
      </c>
      <c r="CF30" s="128">
        <f t="shared" si="1"/>
        <v>4354093.8047782341</v>
      </c>
      <c r="CG30" s="1"/>
    </row>
    <row r="31" spans="1:85" ht="169.5" customHeight="1" x14ac:dyDescent="0.3">
      <c r="A31" s="2">
        <v>28</v>
      </c>
      <c r="B31" s="136" t="s">
        <v>138</v>
      </c>
      <c r="C31" s="3"/>
      <c r="D31" s="75"/>
      <c r="E31" s="75"/>
      <c r="F31" s="75"/>
      <c r="G31" s="75"/>
      <c r="H31" s="75"/>
      <c r="I31" s="75"/>
      <c r="J31" s="75"/>
      <c r="K31" s="75"/>
      <c r="L31" s="75"/>
      <c r="M31" s="75"/>
      <c r="N31" s="75"/>
      <c r="O31" s="75"/>
      <c r="P31" s="75"/>
      <c r="Q31" s="75"/>
      <c r="R31" s="75"/>
      <c r="S31" s="75"/>
      <c r="T31" s="75"/>
      <c r="U31" s="75"/>
      <c r="V31" s="75"/>
      <c r="W31" s="75"/>
      <c r="X31" s="75"/>
      <c r="Y31" s="75"/>
      <c r="Z31" s="75"/>
      <c r="AA31" s="75"/>
      <c r="AB31" s="75"/>
      <c r="AC31" s="75"/>
      <c r="AD31" s="75"/>
      <c r="AE31" s="75"/>
      <c r="AF31" s="75"/>
      <c r="AG31" s="75"/>
      <c r="AH31" s="75"/>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v>20</v>
      </c>
      <c r="BS31" s="75"/>
      <c r="BT31" s="75"/>
      <c r="BU31" s="75"/>
      <c r="BV31" s="75"/>
      <c r="BW31" s="75"/>
      <c r="BX31" s="75"/>
      <c r="BY31" s="75"/>
      <c r="BZ31" s="75"/>
      <c r="CA31" s="75"/>
      <c r="CB31" s="75"/>
      <c r="CC31" s="75"/>
      <c r="CD31" s="100">
        <f t="shared" si="0"/>
        <v>20</v>
      </c>
      <c r="CE31" s="128">
        <f>'EM INICIALES'!J33</f>
        <v>230146.26612112799</v>
      </c>
      <c r="CF31" s="128">
        <f t="shared" si="1"/>
        <v>4602925.3224225603</v>
      </c>
      <c r="CG31" s="1"/>
    </row>
    <row r="32" spans="1:85" ht="222" customHeight="1" x14ac:dyDescent="0.3">
      <c r="A32" s="2">
        <v>29</v>
      </c>
      <c r="B32" s="136" t="s">
        <v>139</v>
      </c>
      <c r="C32" s="3"/>
      <c r="D32" s="66">
        <v>2</v>
      </c>
      <c r="E32" s="66">
        <v>1</v>
      </c>
      <c r="F32" s="66">
        <v>2</v>
      </c>
      <c r="G32" s="66"/>
      <c r="H32" s="66"/>
      <c r="I32" s="66"/>
      <c r="J32" s="66"/>
      <c r="K32" s="66"/>
      <c r="L32" s="66">
        <v>2</v>
      </c>
      <c r="M32" s="66">
        <v>1</v>
      </c>
      <c r="N32" s="66"/>
      <c r="O32" s="66"/>
      <c r="P32" s="66"/>
      <c r="Q32" s="66"/>
      <c r="R32" s="66"/>
      <c r="S32" s="66"/>
      <c r="T32" s="66"/>
      <c r="U32" s="66"/>
      <c r="V32" s="66"/>
      <c r="W32" s="66"/>
      <c r="X32" s="66"/>
      <c r="Y32" s="66"/>
      <c r="Z32" s="66"/>
      <c r="AA32" s="66"/>
      <c r="AB32" s="66">
        <v>1</v>
      </c>
      <c r="AC32" s="66"/>
      <c r="AD32" s="66"/>
      <c r="AE32" s="66">
        <v>1</v>
      </c>
      <c r="AF32" s="66"/>
      <c r="AG32" s="66">
        <v>2</v>
      </c>
      <c r="AH32" s="66">
        <v>2</v>
      </c>
      <c r="AI32" s="66"/>
      <c r="AJ32" s="66"/>
      <c r="AK32" s="66"/>
      <c r="AL32" s="66"/>
      <c r="AM32" s="66"/>
      <c r="AN32" s="66"/>
      <c r="AO32" s="66"/>
      <c r="AP32" s="66"/>
      <c r="AQ32" s="66"/>
      <c r="AR32" s="66"/>
      <c r="AS32" s="66"/>
      <c r="AT32" s="66"/>
      <c r="AU32" s="66"/>
      <c r="AV32" s="66"/>
      <c r="AW32" s="66"/>
      <c r="AX32" s="66"/>
      <c r="AY32" s="66"/>
      <c r="AZ32" s="66">
        <v>1</v>
      </c>
      <c r="BA32" s="66"/>
      <c r="BB32" s="66">
        <v>2</v>
      </c>
      <c r="BC32" s="66"/>
      <c r="BD32" s="66"/>
      <c r="BE32" s="66"/>
      <c r="BF32" s="66"/>
      <c r="BG32" s="66">
        <v>1</v>
      </c>
      <c r="BH32" s="66">
        <v>2</v>
      </c>
      <c r="BI32" s="66">
        <v>1</v>
      </c>
      <c r="BJ32" s="66">
        <v>2</v>
      </c>
      <c r="BK32" s="66"/>
      <c r="BL32" s="66"/>
      <c r="BM32" s="66"/>
      <c r="BN32" s="66"/>
      <c r="BO32" s="66"/>
      <c r="BP32" s="66"/>
      <c r="BQ32" s="66"/>
      <c r="BR32" s="66">
        <v>8</v>
      </c>
      <c r="BS32" s="66">
        <v>1</v>
      </c>
      <c r="BT32" s="66">
        <v>1</v>
      </c>
      <c r="BU32" s="66">
        <v>2</v>
      </c>
      <c r="BV32" s="66">
        <v>2</v>
      </c>
      <c r="BW32" s="66"/>
      <c r="BX32" s="66"/>
      <c r="BY32" s="66"/>
      <c r="BZ32" s="66"/>
      <c r="CA32" s="66"/>
      <c r="CB32" s="66"/>
      <c r="CC32" s="66"/>
      <c r="CD32" s="100">
        <f t="shared" si="0"/>
        <v>37</v>
      </c>
      <c r="CE32" s="128">
        <f>'EM INICIALES'!J34</f>
        <v>1581784.4929446001</v>
      </c>
      <c r="CF32" s="128">
        <f t="shared" si="1"/>
        <v>58526026.2389502</v>
      </c>
      <c r="CG32" s="1"/>
    </row>
    <row r="33" spans="1:87" ht="119.25" customHeight="1" x14ac:dyDescent="0.3">
      <c r="A33" s="2">
        <v>30</v>
      </c>
      <c r="B33" s="136" t="s">
        <v>140</v>
      </c>
      <c r="C33" s="49"/>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v>1</v>
      </c>
      <c r="BS33" s="66"/>
      <c r="BT33" s="66"/>
      <c r="BU33" s="66"/>
      <c r="BV33" s="66"/>
      <c r="BW33" s="66"/>
      <c r="BX33" s="66"/>
      <c r="BY33" s="66"/>
      <c r="BZ33" s="66"/>
      <c r="CA33" s="66"/>
      <c r="CB33" s="66"/>
      <c r="CC33" s="66"/>
      <c r="CD33" s="100">
        <f t="shared" si="0"/>
        <v>1</v>
      </c>
      <c r="CE33" s="128">
        <f>'EM INICIALES'!J35</f>
        <v>202353.48773405325</v>
      </c>
      <c r="CF33" s="128">
        <f t="shared" si="1"/>
        <v>202353.48773405325</v>
      </c>
      <c r="CG33" s="1"/>
    </row>
    <row r="34" spans="1:87" ht="165" customHeight="1" x14ac:dyDescent="0.3">
      <c r="A34" s="2">
        <v>31</v>
      </c>
      <c r="B34" s="136" t="s">
        <v>141</v>
      </c>
      <c r="C34" s="49"/>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v>1</v>
      </c>
      <c r="BS34" s="66"/>
      <c r="BT34" s="66"/>
      <c r="BU34" s="66"/>
      <c r="BV34" s="66"/>
      <c r="BW34" s="66"/>
      <c r="BX34" s="66"/>
      <c r="BY34" s="66"/>
      <c r="BZ34" s="66"/>
      <c r="CA34" s="66"/>
      <c r="CB34" s="66"/>
      <c r="CC34" s="66"/>
      <c r="CD34" s="100">
        <f t="shared" si="0"/>
        <v>1</v>
      </c>
      <c r="CE34" s="128">
        <f>'EM INICIALES'!J36</f>
        <v>1130154.6217881148</v>
      </c>
      <c r="CF34" s="128">
        <f t="shared" si="1"/>
        <v>1130154.6217881148</v>
      </c>
      <c r="CG34" s="1"/>
    </row>
    <row r="35" spans="1:87" ht="121.5" customHeight="1" x14ac:dyDescent="0.3">
      <c r="A35" s="2">
        <v>32</v>
      </c>
      <c r="B35" s="136" t="s">
        <v>142</v>
      </c>
      <c r="C35" s="49"/>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66"/>
      <c r="AL35" s="66"/>
      <c r="AM35" s="66"/>
      <c r="AN35" s="66"/>
      <c r="AO35" s="66"/>
      <c r="AP35" s="66"/>
      <c r="AQ35" s="66"/>
      <c r="AR35" s="66"/>
      <c r="AS35" s="66"/>
      <c r="AT35" s="66"/>
      <c r="AU35" s="66"/>
      <c r="AV35" s="66"/>
      <c r="AW35" s="66"/>
      <c r="AX35" s="66"/>
      <c r="AY35" s="66"/>
      <c r="AZ35" s="66"/>
      <c r="BA35" s="66"/>
      <c r="BB35" s="66"/>
      <c r="BC35" s="66"/>
      <c r="BD35" s="66"/>
      <c r="BE35" s="66"/>
      <c r="BF35" s="66"/>
      <c r="BG35" s="66"/>
      <c r="BH35" s="66"/>
      <c r="BI35" s="66"/>
      <c r="BJ35" s="66"/>
      <c r="BK35" s="66"/>
      <c r="BL35" s="66"/>
      <c r="BM35" s="66"/>
      <c r="BN35" s="66"/>
      <c r="BO35" s="66"/>
      <c r="BP35" s="66"/>
      <c r="BQ35" s="66"/>
      <c r="BR35" s="66">
        <v>2</v>
      </c>
      <c r="BS35" s="66"/>
      <c r="BT35" s="66"/>
      <c r="BU35" s="66"/>
      <c r="BV35" s="66"/>
      <c r="BW35" s="66"/>
      <c r="BX35" s="66"/>
      <c r="BY35" s="66"/>
      <c r="BZ35" s="66"/>
      <c r="CA35" s="66"/>
      <c r="CB35" s="66"/>
      <c r="CC35" s="66"/>
      <c r="CD35" s="100">
        <f t="shared" si="0"/>
        <v>2</v>
      </c>
      <c r="CE35" s="128">
        <f>'EM INICIALES'!J37</f>
        <v>539138.65840734378</v>
      </c>
      <c r="CF35" s="128">
        <f t="shared" si="1"/>
        <v>1078277.3168146876</v>
      </c>
      <c r="CG35" s="1"/>
    </row>
    <row r="36" spans="1:87" ht="138.75" customHeight="1" x14ac:dyDescent="0.3">
      <c r="A36" s="2">
        <v>33</v>
      </c>
      <c r="B36" s="136" t="s">
        <v>143</v>
      </c>
      <c r="C36" s="49"/>
      <c r="D36" s="66"/>
      <c r="E36" s="66"/>
      <c r="F36" s="66">
        <v>7</v>
      </c>
      <c r="G36" s="66"/>
      <c r="H36" s="66"/>
      <c r="I36" s="66"/>
      <c r="J36" s="66"/>
      <c r="K36" s="66"/>
      <c r="L36" s="66"/>
      <c r="M36" s="66">
        <v>4</v>
      </c>
      <c r="N36" s="66"/>
      <c r="O36" s="66"/>
      <c r="P36" s="66"/>
      <c r="Q36" s="66"/>
      <c r="R36" s="66"/>
      <c r="S36" s="66"/>
      <c r="T36" s="66"/>
      <c r="U36" s="66"/>
      <c r="V36" s="66"/>
      <c r="W36" s="66"/>
      <c r="X36" s="66"/>
      <c r="Y36" s="66"/>
      <c r="Z36" s="66"/>
      <c r="AA36" s="66"/>
      <c r="AB36" s="66">
        <v>6</v>
      </c>
      <c r="AC36" s="66">
        <v>8</v>
      </c>
      <c r="AD36" s="66">
        <v>2</v>
      </c>
      <c r="AE36" s="66"/>
      <c r="AF36" s="66"/>
      <c r="AG36" s="66">
        <v>15</v>
      </c>
      <c r="AH36" s="66">
        <v>20</v>
      </c>
      <c r="AI36" s="66"/>
      <c r="AJ36" s="66"/>
      <c r="AK36" s="66"/>
      <c r="AL36" s="66"/>
      <c r="AM36" s="66"/>
      <c r="AN36" s="66">
        <v>2</v>
      </c>
      <c r="AO36" s="66"/>
      <c r="AP36" s="66"/>
      <c r="AQ36" s="66"/>
      <c r="AR36" s="66"/>
      <c r="AS36" s="66"/>
      <c r="AT36" s="66"/>
      <c r="AU36" s="66"/>
      <c r="AV36" s="66"/>
      <c r="AW36" s="66"/>
      <c r="AX36" s="66"/>
      <c r="AY36" s="66"/>
      <c r="AZ36" s="66">
        <v>7</v>
      </c>
      <c r="BA36" s="66"/>
      <c r="BB36" s="66">
        <v>15</v>
      </c>
      <c r="BC36" s="66"/>
      <c r="BD36" s="66"/>
      <c r="BE36" s="66"/>
      <c r="BF36" s="66"/>
      <c r="BG36" s="66">
        <v>15</v>
      </c>
      <c r="BH36" s="66">
        <v>20</v>
      </c>
      <c r="BI36" s="66">
        <v>6</v>
      </c>
      <c r="BJ36" s="66">
        <v>18</v>
      </c>
      <c r="BK36" s="66"/>
      <c r="BL36" s="66"/>
      <c r="BM36" s="66"/>
      <c r="BN36" s="66"/>
      <c r="BO36" s="66"/>
      <c r="BP36" s="66"/>
      <c r="BQ36" s="66"/>
      <c r="BR36" s="66"/>
      <c r="BS36" s="66"/>
      <c r="BT36" s="66"/>
      <c r="BU36" s="66">
        <v>10</v>
      </c>
      <c r="BV36" s="66">
        <v>10</v>
      </c>
      <c r="BW36" s="66"/>
      <c r="BX36" s="66"/>
      <c r="BY36" s="66"/>
      <c r="BZ36" s="66"/>
      <c r="CA36" s="66"/>
      <c r="CB36" s="66"/>
      <c r="CC36" s="66"/>
      <c r="CD36" s="100">
        <f t="shared" si="0"/>
        <v>165</v>
      </c>
      <c r="CE36" s="128">
        <f>'EM INICIALES'!J38</f>
        <v>78771.907798510496</v>
      </c>
      <c r="CF36" s="128">
        <f t="shared" si="1"/>
        <v>12997364.786754232</v>
      </c>
      <c r="CG36" s="1"/>
    </row>
    <row r="37" spans="1:87" ht="323.25" customHeight="1" x14ac:dyDescent="0.3">
      <c r="A37" s="2">
        <v>34</v>
      </c>
      <c r="B37" s="136" t="s">
        <v>144</v>
      </c>
      <c r="C37" s="49"/>
      <c r="D37" s="66">
        <v>2</v>
      </c>
      <c r="E37" s="66">
        <v>2</v>
      </c>
      <c r="F37" s="66">
        <v>2</v>
      </c>
      <c r="G37" s="66"/>
      <c r="H37" s="66"/>
      <c r="I37" s="66"/>
      <c r="J37" s="66"/>
      <c r="K37" s="66"/>
      <c r="L37" s="66">
        <v>2</v>
      </c>
      <c r="M37" s="66">
        <v>2</v>
      </c>
      <c r="N37" s="66"/>
      <c r="O37" s="66"/>
      <c r="P37" s="66"/>
      <c r="Q37" s="66"/>
      <c r="R37" s="66"/>
      <c r="S37" s="66"/>
      <c r="T37" s="66"/>
      <c r="U37" s="66"/>
      <c r="V37" s="66"/>
      <c r="W37" s="66"/>
      <c r="X37" s="66"/>
      <c r="Y37" s="66"/>
      <c r="Z37" s="66"/>
      <c r="AA37" s="66"/>
      <c r="AB37" s="66">
        <v>1</v>
      </c>
      <c r="AC37" s="66">
        <v>2</v>
      </c>
      <c r="AD37" s="66"/>
      <c r="AE37" s="66">
        <v>3</v>
      </c>
      <c r="AF37" s="66"/>
      <c r="AG37" s="66">
        <v>5</v>
      </c>
      <c r="AH37" s="66">
        <v>8</v>
      </c>
      <c r="AI37" s="66"/>
      <c r="AJ37" s="66"/>
      <c r="AK37" s="66"/>
      <c r="AL37" s="66"/>
      <c r="AM37" s="66"/>
      <c r="AN37" s="66">
        <v>1</v>
      </c>
      <c r="AO37" s="66"/>
      <c r="AP37" s="66"/>
      <c r="AQ37" s="66"/>
      <c r="AR37" s="66"/>
      <c r="AS37" s="66"/>
      <c r="AT37" s="66"/>
      <c r="AU37" s="66"/>
      <c r="AV37" s="66"/>
      <c r="AW37" s="66"/>
      <c r="AX37" s="66"/>
      <c r="AY37" s="66"/>
      <c r="AZ37" s="66">
        <v>1</v>
      </c>
      <c r="BA37" s="66"/>
      <c r="BB37" s="66">
        <v>1</v>
      </c>
      <c r="BC37" s="66"/>
      <c r="BD37" s="66">
        <v>1</v>
      </c>
      <c r="BE37" s="66"/>
      <c r="BF37" s="66"/>
      <c r="BG37" s="66">
        <v>1</v>
      </c>
      <c r="BH37" s="66">
        <v>4</v>
      </c>
      <c r="BI37" s="66">
        <v>3</v>
      </c>
      <c r="BJ37" s="66">
        <v>2</v>
      </c>
      <c r="BK37" s="66"/>
      <c r="BL37" s="66"/>
      <c r="BM37" s="66"/>
      <c r="BN37" s="66"/>
      <c r="BO37" s="66"/>
      <c r="BP37" s="66"/>
      <c r="BQ37" s="66"/>
      <c r="BR37" s="66">
        <v>6</v>
      </c>
      <c r="BS37" s="66"/>
      <c r="BT37" s="66"/>
      <c r="BU37" s="66">
        <v>2</v>
      </c>
      <c r="BV37" s="66">
        <v>1</v>
      </c>
      <c r="BW37" s="66"/>
      <c r="BX37" s="66"/>
      <c r="BY37" s="66"/>
      <c r="BZ37" s="66"/>
      <c r="CA37" s="66"/>
      <c r="CB37" s="66"/>
      <c r="CC37" s="66"/>
      <c r="CD37" s="100">
        <f t="shared" si="0"/>
        <v>52</v>
      </c>
      <c r="CE37" s="128">
        <f>'EM INICIALES'!J39</f>
        <v>641847.72267030878</v>
      </c>
      <c r="CF37" s="128">
        <f t="shared" si="1"/>
        <v>33376081.578856058</v>
      </c>
      <c r="CG37" s="1"/>
      <c r="CI37" s="91"/>
    </row>
    <row r="38" spans="1:87" ht="336.75" customHeight="1" x14ac:dyDescent="0.3">
      <c r="A38" s="2">
        <v>35</v>
      </c>
      <c r="B38" s="136" t="s">
        <v>145</v>
      </c>
      <c r="C38" s="49"/>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6"/>
      <c r="AE38" s="66"/>
      <c r="AF38" s="66"/>
      <c r="AG38" s="66"/>
      <c r="AH38" s="66">
        <v>2</v>
      </c>
      <c r="AI38" s="66"/>
      <c r="AJ38" s="66"/>
      <c r="AK38" s="66"/>
      <c r="AL38" s="66"/>
      <c r="AM38" s="66"/>
      <c r="AN38" s="66"/>
      <c r="AO38" s="66"/>
      <c r="AP38" s="66"/>
      <c r="AQ38" s="66"/>
      <c r="AR38" s="66"/>
      <c r="AS38" s="66"/>
      <c r="AT38" s="66"/>
      <c r="AU38" s="66"/>
      <c r="AV38" s="66"/>
      <c r="AW38" s="66"/>
      <c r="AX38" s="66"/>
      <c r="AY38" s="66"/>
      <c r="AZ38" s="66"/>
      <c r="BA38" s="66"/>
      <c r="BB38" s="66"/>
      <c r="BC38" s="66"/>
      <c r="BD38" s="66"/>
      <c r="BE38" s="66"/>
      <c r="BF38" s="66"/>
      <c r="BG38" s="66"/>
      <c r="BH38" s="66"/>
      <c r="BI38" s="66"/>
      <c r="BJ38" s="66"/>
      <c r="BK38" s="66"/>
      <c r="BL38" s="66"/>
      <c r="BM38" s="66"/>
      <c r="BN38" s="66"/>
      <c r="BO38" s="66"/>
      <c r="BP38" s="66"/>
      <c r="BQ38" s="66"/>
      <c r="BR38" s="66">
        <v>3</v>
      </c>
      <c r="BS38" s="66"/>
      <c r="BT38" s="66"/>
      <c r="BU38" s="66"/>
      <c r="BV38" s="66"/>
      <c r="BW38" s="66"/>
      <c r="BX38" s="66"/>
      <c r="BY38" s="66"/>
      <c r="BZ38" s="66"/>
      <c r="CA38" s="66"/>
      <c r="CB38" s="66"/>
      <c r="CC38" s="66"/>
      <c r="CD38" s="100">
        <f t="shared" si="0"/>
        <v>5</v>
      </c>
      <c r="CE38" s="128">
        <f>'EM INICIALES'!J40</f>
        <v>543002.45768292819</v>
      </c>
      <c r="CF38" s="128">
        <f t="shared" si="1"/>
        <v>2715012.2884146408</v>
      </c>
      <c r="CG38" s="1"/>
      <c r="CH38" s="92"/>
      <c r="CI38" s="91"/>
    </row>
    <row r="39" spans="1:87" ht="213" customHeight="1" x14ac:dyDescent="0.3">
      <c r="A39" s="2">
        <v>36</v>
      </c>
      <c r="B39" s="136" t="s">
        <v>146</v>
      </c>
      <c r="C39" s="49"/>
      <c r="D39" s="66"/>
      <c r="E39" s="66"/>
      <c r="F39" s="66">
        <v>1</v>
      </c>
      <c r="G39" s="66"/>
      <c r="H39" s="66"/>
      <c r="I39" s="66"/>
      <c r="J39" s="66"/>
      <c r="K39" s="66"/>
      <c r="L39" s="66">
        <v>1</v>
      </c>
      <c r="M39" s="66">
        <v>1</v>
      </c>
      <c r="N39" s="66"/>
      <c r="O39" s="66"/>
      <c r="P39" s="66"/>
      <c r="Q39" s="66"/>
      <c r="R39" s="66"/>
      <c r="S39" s="66"/>
      <c r="T39" s="66"/>
      <c r="U39" s="66"/>
      <c r="V39" s="66"/>
      <c r="W39" s="66"/>
      <c r="X39" s="66"/>
      <c r="Y39" s="66"/>
      <c r="Z39" s="66"/>
      <c r="AA39" s="66"/>
      <c r="AB39" s="66"/>
      <c r="AC39" s="66"/>
      <c r="AD39" s="66"/>
      <c r="AE39" s="66">
        <v>1</v>
      </c>
      <c r="AF39" s="66"/>
      <c r="AG39" s="66">
        <v>4</v>
      </c>
      <c r="AH39" s="66">
        <v>2</v>
      </c>
      <c r="AI39" s="66"/>
      <c r="AJ39" s="66"/>
      <c r="AK39" s="66"/>
      <c r="AL39" s="66"/>
      <c r="AM39" s="66"/>
      <c r="AN39" s="66"/>
      <c r="AO39" s="66"/>
      <c r="AP39" s="66"/>
      <c r="AQ39" s="66"/>
      <c r="AR39" s="66"/>
      <c r="AS39" s="66"/>
      <c r="AT39" s="66"/>
      <c r="AU39" s="66"/>
      <c r="AV39" s="66"/>
      <c r="AW39" s="66"/>
      <c r="AX39" s="66"/>
      <c r="AY39" s="66"/>
      <c r="AZ39" s="66"/>
      <c r="BA39" s="66"/>
      <c r="BB39" s="66">
        <v>2</v>
      </c>
      <c r="BC39" s="66"/>
      <c r="BD39" s="66"/>
      <c r="BE39" s="66"/>
      <c r="BF39" s="66"/>
      <c r="BG39" s="66"/>
      <c r="BH39" s="66">
        <v>1</v>
      </c>
      <c r="BI39" s="66">
        <v>1</v>
      </c>
      <c r="BJ39" s="66">
        <v>2</v>
      </c>
      <c r="BK39" s="66"/>
      <c r="BL39" s="66"/>
      <c r="BM39" s="66"/>
      <c r="BN39" s="66"/>
      <c r="BO39" s="66"/>
      <c r="BP39" s="66"/>
      <c r="BQ39" s="66"/>
      <c r="BR39" s="66">
        <v>1</v>
      </c>
      <c r="BS39" s="66"/>
      <c r="BT39" s="66"/>
      <c r="BU39" s="66"/>
      <c r="BV39" s="66"/>
      <c r="BW39" s="66"/>
      <c r="BX39" s="66"/>
      <c r="BY39" s="66"/>
      <c r="BZ39" s="66"/>
      <c r="CA39" s="66"/>
      <c r="CB39" s="66"/>
      <c r="CC39" s="66"/>
      <c r="CD39" s="100">
        <f t="shared" si="0"/>
        <v>17</v>
      </c>
      <c r="CE39" s="128">
        <f>'EM INICIALES'!J41</f>
        <v>308351.09226842551</v>
      </c>
      <c r="CF39" s="128">
        <f t="shared" si="1"/>
        <v>5241968.5685632341</v>
      </c>
      <c r="CG39" s="1"/>
    </row>
    <row r="40" spans="1:87" ht="231" customHeight="1" x14ac:dyDescent="0.3">
      <c r="A40" s="2">
        <v>37</v>
      </c>
      <c r="B40" s="136" t="s">
        <v>147</v>
      </c>
      <c r="C40" s="49"/>
      <c r="D40" s="66"/>
      <c r="E40" s="66"/>
      <c r="F40" s="66"/>
      <c r="G40" s="66"/>
      <c r="H40" s="66"/>
      <c r="I40" s="66"/>
      <c r="J40" s="66"/>
      <c r="K40" s="66"/>
      <c r="L40" s="66">
        <v>1</v>
      </c>
      <c r="M40" s="66">
        <v>1</v>
      </c>
      <c r="N40" s="66"/>
      <c r="O40" s="66"/>
      <c r="P40" s="66"/>
      <c r="Q40" s="66"/>
      <c r="R40" s="66"/>
      <c r="S40" s="66"/>
      <c r="T40" s="66"/>
      <c r="U40" s="66"/>
      <c r="V40" s="66"/>
      <c r="W40" s="66"/>
      <c r="X40" s="66"/>
      <c r="Y40" s="66"/>
      <c r="Z40" s="66"/>
      <c r="AA40" s="66"/>
      <c r="AB40" s="66"/>
      <c r="AC40" s="66"/>
      <c r="AD40" s="66"/>
      <c r="AE40" s="66"/>
      <c r="AF40" s="66"/>
      <c r="AG40" s="66">
        <v>1</v>
      </c>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v>1</v>
      </c>
      <c r="BH40" s="66">
        <v>1</v>
      </c>
      <c r="BI40" s="66">
        <v>1</v>
      </c>
      <c r="BJ40" s="66">
        <v>2</v>
      </c>
      <c r="BK40" s="66"/>
      <c r="BL40" s="66"/>
      <c r="BM40" s="66"/>
      <c r="BN40" s="66"/>
      <c r="BO40" s="66"/>
      <c r="BP40" s="66"/>
      <c r="BQ40" s="66"/>
      <c r="BR40" s="66"/>
      <c r="BS40" s="66"/>
      <c r="BT40" s="66"/>
      <c r="BU40" s="66"/>
      <c r="BV40" s="66"/>
      <c r="BW40" s="66"/>
      <c r="BX40" s="66"/>
      <c r="BY40" s="66"/>
      <c r="BZ40" s="66"/>
      <c r="CA40" s="66"/>
      <c r="CB40" s="66"/>
      <c r="CC40" s="66"/>
      <c r="CD40" s="100">
        <f t="shared" si="0"/>
        <v>8</v>
      </c>
      <c r="CE40" s="128">
        <f>'EM INICIALES'!J42</f>
        <v>308351.09226842551</v>
      </c>
      <c r="CF40" s="128">
        <f t="shared" si="1"/>
        <v>2466808.738147404</v>
      </c>
      <c r="CG40" s="1"/>
    </row>
    <row r="41" spans="1:87" ht="231" customHeight="1" x14ac:dyDescent="0.3">
      <c r="A41" s="2">
        <v>38</v>
      </c>
      <c r="B41" s="136" t="s">
        <v>148</v>
      </c>
      <c r="C41" s="49"/>
      <c r="D41" s="66"/>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6"/>
      <c r="AM41" s="66"/>
      <c r="AN41" s="66"/>
      <c r="AO41" s="66"/>
      <c r="AP41" s="66"/>
      <c r="AQ41" s="66"/>
      <c r="AR41" s="66"/>
      <c r="AS41" s="66"/>
      <c r="AT41" s="66"/>
      <c r="AU41" s="66"/>
      <c r="AV41" s="66"/>
      <c r="AW41" s="66"/>
      <c r="AX41" s="66"/>
      <c r="AY41" s="66"/>
      <c r="AZ41" s="66"/>
      <c r="BA41" s="66"/>
      <c r="BB41" s="66"/>
      <c r="BC41" s="66"/>
      <c r="BD41" s="66"/>
      <c r="BE41" s="66"/>
      <c r="BF41" s="66"/>
      <c r="BG41" s="66"/>
      <c r="BH41" s="66">
        <v>1</v>
      </c>
      <c r="BI41" s="66"/>
      <c r="BJ41" s="66">
        <v>1</v>
      </c>
      <c r="BK41" s="66"/>
      <c r="BL41" s="66"/>
      <c r="BM41" s="66"/>
      <c r="BN41" s="66"/>
      <c r="BO41" s="66"/>
      <c r="BP41" s="66"/>
      <c r="BQ41" s="66"/>
      <c r="BR41" s="66">
        <v>1</v>
      </c>
      <c r="BS41" s="66"/>
      <c r="BT41" s="66"/>
      <c r="BU41" s="66"/>
      <c r="BV41" s="66"/>
      <c r="BW41" s="66"/>
      <c r="BX41" s="66"/>
      <c r="BY41" s="66"/>
      <c r="BZ41" s="66"/>
      <c r="CA41" s="66"/>
      <c r="CB41" s="66"/>
      <c r="CC41" s="66"/>
      <c r="CD41" s="100">
        <f t="shared" si="0"/>
        <v>3</v>
      </c>
      <c r="CE41" s="128">
        <f>'EM INICIALES'!J43</f>
        <v>308351.09226842551</v>
      </c>
      <c r="CF41" s="128">
        <f t="shared" si="1"/>
        <v>925053.27680527652</v>
      </c>
      <c r="CG41" s="1"/>
    </row>
    <row r="42" spans="1:87" ht="201" customHeight="1" x14ac:dyDescent="0.3">
      <c r="A42" s="2">
        <v>39</v>
      </c>
      <c r="B42" s="136" t="s">
        <v>149</v>
      </c>
      <c r="C42" s="49"/>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v>1</v>
      </c>
      <c r="AH42" s="66"/>
      <c r="AI42" s="66"/>
      <c r="AJ42" s="66"/>
      <c r="AK42" s="66"/>
      <c r="AL42" s="66"/>
      <c r="AM42" s="66"/>
      <c r="AN42" s="66"/>
      <c r="AO42" s="66"/>
      <c r="AP42" s="66"/>
      <c r="AQ42" s="66"/>
      <c r="AR42" s="66"/>
      <c r="AS42" s="66"/>
      <c r="AT42" s="66"/>
      <c r="AU42" s="66"/>
      <c r="AV42" s="66"/>
      <c r="AW42" s="66"/>
      <c r="AX42" s="66"/>
      <c r="AY42" s="66"/>
      <c r="AZ42" s="66"/>
      <c r="BA42" s="66"/>
      <c r="BB42" s="66">
        <v>1</v>
      </c>
      <c r="BC42" s="66"/>
      <c r="BD42" s="66"/>
      <c r="BE42" s="66"/>
      <c r="BF42" s="66"/>
      <c r="BG42" s="66">
        <v>1</v>
      </c>
      <c r="BH42" s="66"/>
      <c r="BI42" s="66"/>
      <c r="BJ42" s="66">
        <v>1</v>
      </c>
      <c r="BK42" s="66"/>
      <c r="BL42" s="66"/>
      <c r="BM42" s="66"/>
      <c r="BN42" s="66"/>
      <c r="BO42" s="66"/>
      <c r="BP42" s="66"/>
      <c r="BQ42" s="66"/>
      <c r="BR42" s="66"/>
      <c r="BS42" s="66"/>
      <c r="BT42" s="66"/>
      <c r="BU42" s="66"/>
      <c r="BV42" s="66"/>
      <c r="BW42" s="66"/>
      <c r="BX42" s="66"/>
      <c r="BY42" s="66"/>
      <c r="BZ42" s="66"/>
      <c r="CA42" s="66"/>
      <c r="CB42" s="66"/>
      <c r="CC42" s="66"/>
      <c r="CD42" s="100">
        <f t="shared" si="0"/>
        <v>4</v>
      </c>
      <c r="CE42" s="128">
        <f>'EM INICIALES'!J44</f>
        <v>308094.93000000005</v>
      </c>
      <c r="CF42" s="128">
        <f t="shared" si="1"/>
        <v>1232379.7200000002</v>
      </c>
      <c r="CG42" s="1"/>
    </row>
    <row r="43" spans="1:87" s="103" customFormat="1" ht="21" x14ac:dyDescent="0.4">
      <c r="A43" s="20"/>
      <c r="B43" s="138" t="s">
        <v>184</v>
      </c>
      <c r="C43" s="102"/>
      <c r="D43" s="132">
        <f t="shared" ref="D43:AI43" si="2">SUM(D4:D42)</f>
        <v>47</v>
      </c>
      <c r="E43" s="132">
        <f t="shared" si="2"/>
        <v>63</v>
      </c>
      <c r="F43" s="132">
        <f t="shared" si="2"/>
        <v>164</v>
      </c>
      <c r="G43" s="132">
        <f t="shared" si="2"/>
        <v>137</v>
      </c>
      <c r="H43" s="132">
        <f t="shared" si="2"/>
        <v>61</v>
      </c>
      <c r="I43" s="132">
        <f t="shared" si="2"/>
        <v>103</v>
      </c>
      <c r="J43" s="132">
        <f t="shared" si="2"/>
        <v>140</v>
      </c>
      <c r="K43" s="132">
        <f t="shared" si="2"/>
        <v>96</v>
      </c>
      <c r="L43" s="132">
        <f t="shared" si="2"/>
        <v>15</v>
      </c>
      <c r="M43" s="132">
        <f t="shared" si="2"/>
        <v>17</v>
      </c>
      <c r="N43" s="132">
        <f t="shared" si="2"/>
        <v>0</v>
      </c>
      <c r="O43" s="132">
        <f t="shared" si="2"/>
        <v>0</v>
      </c>
      <c r="P43" s="132">
        <f t="shared" si="2"/>
        <v>0</v>
      </c>
      <c r="Q43" s="132">
        <f t="shared" si="2"/>
        <v>15</v>
      </c>
      <c r="R43" s="132">
        <f t="shared" si="2"/>
        <v>0</v>
      </c>
      <c r="S43" s="132">
        <f t="shared" si="2"/>
        <v>0</v>
      </c>
      <c r="T43" s="132">
        <f t="shared" si="2"/>
        <v>0</v>
      </c>
      <c r="U43" s="132">
        <f t="shared" si="2"/>
        <v>0</v>
      </c>
      <c r="V43" s="132">
        <f t="shared" si="2"/>
        <v>0</v>
      </c>
      <c r="W43" s="132">
        <f t="shared" si="2"/>
        <v>0</v>
      </c>
      <c r="X43" s="132">
        <f t="shared" si="2"/>
        <v>0</v>
      </c>
      <c r="Y43" s="132">
        <f t="shared" si="2"/>
        <v>0</v>
      </c>
      <c r="Z43" s="132">
        <f t="shared" si="2"/>
        <v>0</v>
      </c>
      <c r="AA43" s="132">
        <f t="shared" si="2"/>
        <v>0</v>
      </c>
      <c r="AB43" s="132">
        <f t="shared" si="2"/>
        <v>14</v>
      </c>
      <c r="AC43" s="132">
        <f t="shared" si="2"/>
        <v>13</v>
      </c>
      <c r="AD43" s="132">
        <f t="shared" si="2"/>
        <v>2</v>
      </c>
      <c r="AE43" s="132">
        <f t="shared" si="2"/>
        <v>69</v>
      </c>
      <c r="AF43" s="132">
        <f t="shared" si="2"/>
        <v>0</v>
      </c>
      <c r="AG43" s="132">
        <f t="shared" si="2"/>
        <v>112</v>
      </c>
      <c r="AH43" s="132">
        <f t="shared" si="2"/>
        <v>58</v>
      </c>
      <c r="AI43" s="132">
        <f t="shared" si="2"/>
        <v>6</v>
      </c>
      <c r="AJ43" s="132">
        <f t="shared" ref="AJ43:BO43" si="3">SUM(AJ4:AJ42)</f>
        <v>0</v>
      </c>
      <c r="AK43" s="132">
        <f t="shared" si="3"/>
        <v>0</v>
      </c>
      <c r="AL43" s="132">
        <f t="shared" si="3"/>
        <v>0</v>
      </c>
      <c r="AM43" s="132">
        <f t="shared" si="3"/>
        <v>0</v>
      </c>
      <c r="AN43" s="132">
        <f t="shared" si="3"/>
        <v>11</v>
      </c>
      <c r="AO43" s="132">
        <f t="shared" si="3"/>
        <v>0</v>
      </c>
      <c r="AP43" s="132">
        <f t="shared" si="3"/>
        <v>0</v>
      </c>
      <c r="AQ43" s="132">
        <f t="shared" si="3"/>
        <v>0</v>
      </c>
      <c r="AR43" s="132">
        <f t="shared" si="3"/>
        <v>0</v>
      </c>
      <c r="AS43" s="132">
        <f t="shared" si="3"/>
        <v>0</v>
      </c>
      <c r="AT43" s="132">
        <f t="shared" si="3"/>
        <v>0</v>
      </c>
      <c r="AU43" s="132">
        <f t="shared" si="3"/>
        <v>0</v>
      </c>
      <c r="AV43" s="132">
        <f t="shared" si="3"/>
        <v>0</v>
      </c>
      <c r="AW43" s="132">
        <f t="shared" si="3"/>
        <v>0</v>
      </c>
      <c r="AX43" s="132">
        <f t="shared" si="3"/>
        <v>0</v>
      </c>
      <c r="AY43" s="132">
        <f t="shared" si="3"/>
        <v>0</v>
      </c>
      <c r="AZ43" s="132">
        <f t="shared" si="3"/>
        <v>32</v>
      </c>
      <c r="BA43" s="132">
        <f t="shared" si="3"/>
        <v>6</v>
      </c>
      <c r="BB43" s="132">
        <f t="shared" si="3"/>
        <v>59</v>
      </c>
      <c r="BC43" s="132">
        <f t="shared" si="3"/>
        <v>5</v>
      </c>
      <c r="BD43" s="132">
        <f t="shared" si="3"/>
        <v>36</v>
      </c>
      <c r="BE43" s="132">
        <f t="shared" si="3"/>
        <v>5</v>
      </c>
      <c r="BF43" s="132">
        <f t="shared" si="3"/>
        <v>1</v>
      </c>
      <c r="BG43" s="132">
        <f t="shared" si="3"/>
        <v>59</v>
      </c>
      <c r="BH43" s="132">
        <f t="shared" si="3"/>
        <v>62</v>
      </c>
      <c r="BI43" s="132">
        <f t="shared" si="3"/>
        <v>34</v>
      </c>
      <c r="BJ43" s="132">
        <f t="shared" si="3"/>
        <v>39</v>
      </c>
      <c r="BK43" s="132">
        <f t="shared" si="3"/>
        <v>0</v>
      </c>
      <c r="BL43" s="132">
        <f t="shared" si="3"/>
        <v>0</v>
      </c>
      <c r="BM43" s="132">
        <f t="shared" si="3"/>
        <v>0</v>
      </c>
      <c r="BN43" s="132">
        <f t="shared" si="3"/>
        <v>0</v>
      </c>
      <c r="BO43" s="132">
        <f t="shared" si="3"/>
        <v>3</v>
      </c>
      <c r="BP43" s="132">
        <f t="shared" ref="BP43:CD43" si="4">SUM(BP4:BP42)</f>
        <v>0</v>
      </c>
      <c r="BQ43" s="132">
        <f t="shared" si="4"/>
        <v>0</v>
      </c>
      <c r="BR43" s="132">
        <f t="shared" si="4"/>
        <v>134</v>
      </c>
      <c r="BS43" s="132">
        <f t="shared" si="4"/>
        <v>1</v>
      </c>
      <c r="BT43" s="132">
        <f t="shared" si="4"/>
        <v>1</v>
      </c>
      <c r="BU43" s="132">
        <f t="shared" si="4"/>
        <v>73</v>
      </c>
      <c r="BV43" s="132">
        <f t="shared" si="4"/>
        <v>98</v>
      </c>
      <c r="BW43" s="132">
        <f t="shared" si="4"/>
        <v>0</v>
      </c>
      <c r="BX43" s="132">
        <f t="shared" si="4"/>
        <v>0</v>
      </c>
      <c r="BY43" s="132">
        <f t="shared" si="4"/>
        <v>0</v>
      </c>
      <c r="BZ43" s="132">
        <f t="shared" si="4"/>
        <v>0</v>
      </c>
      <c r="CA43" s="132">
        <f t="shared" si="4"/>
        <v>0</v>
      </c>
      <c r="CB43" s="132">
        <f t="shared" si="4"/>
        <v>0</v>
      </c>
      <c r="CC43" s="132">
        <f t="shared" si="4"/>
        <v>0</v>
      </c>
      <c r="CD43" s="133">
        <f t="shared" si="4"/>
        <v>1791</v>
      </c>
      <c r="CE43" s="95"/>
      <c r="CF43" s="95">
        <f t="shared" ref="CF43" si="5">SUM(CF4:CF42)</f>
        <v>640000000.00166214</v>
      </c>
    </row>
  </sheetData>
  <autoFilter ref="A3:CI43"/>
  <mergeCells count="18">
    <mergeCell ref="AN2:AY2"/>
    <mergeCell ref="AZ2:BA2"/>
    <mergeCell ref="BH2:BI2"/>
    <mergeCell ref="A1:CF1"/>
    <mergeCell ref="CD2:CD3"/>
    <mergeCell ref="CE2:CE3"/>
    <mergeCell ref="CF2:CF3"/>
    <mergeCell ref="BJ2:BQ2"/>
    <mergeCell ref="BV2:CC2"/>
    <mergeCell ref="BC2:BG2"/>
    <mergeCell ref="F2:K2"/>
    <mergeCell ref="L2:AA2"/>
    <mergeCell ref="AB2:AD2"/>
    <mergeCell ref="AE2:AF2"/>
    <mergeCell ref="AH2:AM2"/>
    <mergeCell ref="A2:A3"/>
    <mergeCell ref="B2:B3"/>
    <mergeCell ref="C2:C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CI43"/>
  <sheetViews>
    <sheetView zoomScaleNormal="100" workbookViewId="0">
      <pane xSplit="3" ySplit="3" topLeftCell="BJ13" activePane="bottomRight" state="frozen"/>
      <selection pane="topRight" activeCell="D1" sqref="D1"/>
      <selection pane="bottomLeft" activeCell="A4" sqref="A4"/>
      <selection pane="bottomRight" activeCell="BR13" sqref="BR13"/>
    </sheetView>
  </sheetViews>
  <sheetFormatPr baseColWidth="10" defaultColWidth="11.44140625" defaultRowHeight="18" x14ac:dyDescent="0.35"/>
  <cols>
    <col min="1" max="1" width="8.33203125" style="143" customWidth="1"/>
    <col min="2" max="2" width="68.109375" style="194" customWidth="1"/>
    <col min="3" max="3" width="33" style="143" customWidth="1"/>
    <col min="4" max="4" width="17.6640625" style="179" customWidth="1"/>
    <col min="5" max="5" width="13.6640625" style="179" customWidth="1"/>
    <col min="6" max="10" width="6.6640625" style="179" customWidth="1"/>
    <col min="11" max="11" width="5" style="179" customWidth="1"/>
    <col min="12" max="12" width="5.33203125" style="179" customWidth="1"/>
    <col min="13" max="13" width="5" style="179" customWidth="1"/>
    <col min="14" max="14" width="5.44140625" style="179" customWidth="1"/>
    <col min="15" max="16" width="3.44140625" style="179" customWidth="1"/>
    <col min="17" max="17" width="7.6640625" style="179" customWidth="1"/>
    <col min="18" max="18" width="4.44140625" style="179" customWidth="1"/>
    <col min="19" max="19" width="3.44140625" style="179" customWidth="1"/>
    <col min="20" max="20" width="4.6640625" style="179" customWidth="1"/>
    <col min="21" max="21" width="3.44140625" style="179" customWidth="1"/>
    <col min="22" max="22" width="4.44140625" style="179" customWidth="1"/>
    <col min="23" max="23" width="3.6640625" style="179" customWidth="1"/>
    <col min="24" max="24" width="4.44140625" style="179" customWidth="1"/>
    <col min="25" max="25" width="4" style="179" customWidth="1"/>
    <col min="26" max="26" width="4.44140625" style="179" customWidth="1"/>
    <col min="27" max="27" width="4.109375" style="179" customWidth="1"/>
    <col min="28" max="29" width="4.44140625" style="180" customWidth="1"/>
    <col min="30" max="30" width="5.44140625" style="180" customWidth="1"/>
    <col min="31" max="31" width="6" style="180" customWidth="1"/>
    <col min="32" max="32" width="6.44140625" style="180" customWidth="1"/>
    <col min="33" max="33" width="11.44140625" style="179" customWidth="1"/>
    <col min="34" max="34" width="4.33203125" style="179" customWidth="1"/>
    <col min="35" max="36" width="3.44140625" style="179" customWidth="1"/>
    <col min="37" max="37" width="5.44140625" style="179" customWidth="1"/>
    <col min="38" max="39" width="3.44140625" style="179" customWidth="1"/>
    <col min="40" max="40" width="6.109375" style="179" customWidth="1"/>
    <col min="41" max="41" width="4.109375" style="179" customWidth="1"/>
    <col min="42" max="44" width="3.6640625" style="179" customWidth="1"/>
    <col min="45" max="46" width="3.33203125" style="179" customWidth="1"/>
    <col min="47" max="47" width="3.44140625" style="179" customWidth="1"/>
    <col min="48" max="48" width="3.33203125" style="179" customWidth="1"/>
    <col min="49" max="49" width="3.44140625" style="179" customWidth="1"/>
    <col min="50" max="50" width="4.109375" style="179" customWidth="1"/>
    <col min="51" max="51" width="2.6640625" style="179" customWidth="1"/>
    <col min="52" max="53" width="7.6640625" style="180" customWidth="1"/>
    <col min="54" max="55" width="9.44140625" style="180" customWidth="1"/>
    <col min="56" max="56" width="5.44140625" style="179" customWidth="1"/>
    <col min="57" max="57" width="6.109375" style="179" customWidth="1"/>
    <col min="58" max="58" width="4.44140625" style="179" customWidth="1"/>
    <col min="59" max="59" width="6" style="179" customWidth="1"/>
    <col min="60" max="60" width="9" style="179" customWidth="1"/>
    <col min="61" max="61" width="8.6640625" style="179" customWidth="1"/>
    <col min="62" max="62" width="7.109375" style="179" customWidth="1"/>
    <col min="63" max="63" width="6" style="179" customWidth="1"/>
    <col min="64" max="64" width="6.6640625" style="179" customWidth="1"/>
    <col min="65" max="65" width="5" style="179" customWidth="1"/>
    <col min="66" max="69" width="4.44140625" style="179" customWidth="1"/>
    <col min="70" max="70" width="8" style="179" customWidth="1"/>
    <col min="71" max="71" width="5.6640625" style="179" customWidth="1"/>
    <col min="72" max="72" width="5.33203125" style="179" customWidth="1"/>
    <col min="73" max="73" width="8.6640625" style="179" customWidth="1"/>
    <col min="74" max="81" width="7" style="179" customWidth="1"/>
    <col min="82" max="82" width="17.6640625" style="188" customWidth="1"/>
    <col min="83" max="83" width="21.44140625" style="143" customWidth="1"/>
    <col min="84" max="84" width="25" style="143" customWidth="1"/>
    <col min="85" max="85" width="11.44140625" style="143"/>
    <col min="86" max="86" width="15.33203125" style="143" bestFit="1" customWidth="1"/>
    <col min="87" max="16384" width="11.44140625" style="143"/>
  </cols>
  <sheetData>
    <row r="1" spans="1:84" x14ac:dyDescent="0.35">
      <c r="A1" s="405" t="s">
        <v>186</v>
      </c>
      <c r="B1" s="405"/>
      <c r="C1" s="405"/>
      <c r="D1" s="405"/>
      <c r="E1" s="405"/>
      <c r="F1" s="405"/>
      <c r="G1" s="405"/>
      <c r="H1" s="405"/>
      <c r="I1" s="405"/>
      <c r="J1" s="405"/>
      <c r="K1" s="405"/>
      <c r="L1" s="405"/>
      <c r="M1" s="405"/>
      <c r="N1" s="405"/>
      <c r="O1" s="405"/>
      <c r="P1" s="405"/>
      <c r="Q1" s="405"/>
      <c r="R1" s="405"/>
      <c r="S1" s="405"/>
      <c r="T1" s="405"/>
      <c r="U1" s="405"/>
      <c r="V1" s="405"/>
      <c r="W1" s="405"/>
      <c r="X1" s="405"/>
      <c r="Y1" s="405"/>
      <c r="Z1" s="405"/>
      <c r="AA1" s="405"/>
      <c r="AB1" s="405"/>
      <c r="AC1" s="405"/>
      <c r="AD1" s="405"/>
      <c r="AE1" s="405"/>
      <c r="AF1" s="405"/>
      <c r="AG1" s="405"/>
      <c r="AH1" s="405"/>
      <c r="AI1" s="405"/>
      <c r="AJ1" s="405"/>
      <c r="AK1" s="405"/>
      <c r="AL1" s="405"/>
      <c r="AM1" s="405"/>
      <c r="AN1" s="405"/>
      <c r="AO1" s="405"/>
      <c r="AP1" s="405"/>
      <c r="AQ1" s="405"/>
      <c r="AR1" s="405"/>
      <c r="AS1" s="405"/>
      <c r="AT1" s="405"/>
      <c r="AU1" s="405"/>
      <c r="AV1" s="405"/>
      <c r="AW1" s="405"/>
      <c r="AX1" s="405"/>
      <c r="AY1" s="405"/>
      <c r="AZ1" s="405"/>
      <c r="BA1" s="405"/>
      <c r="BB1" s="405"/>
      <c r="BC1" s="405"/>
      <c r="BD1" s="405"/>
      <c r="BE1" s="405"/>
      <c r="BF1" s="405"/>
      <c r="BG1" s="405"/>
      <c r="BH1" s="405"/>
      <c r="BI1" s="405"/>
      <c r="BJ1" s="405"/>
      <c r="BK1" s="405"/>
      <c r="BL1" s="405"/>
      <c r="BM1" s="405"/>
      <c r="BN1" s="405"/>
      <c r="BO1" s="405"/>
      <c r="BP1" s="405"/>
      <c r="BQ1" s="405"/>
      <c r="BR1" s="405"/>
      <c r="BS1" s="405"/>
      <c r="BT1" s="405"/>
      <c r="BU1" s="405"/>
      <c r="BV1" s="405"/>
      <c r="BW1" s="405"/>
      <c r="BX1" s="405"/>
      <c r="BY1" s="405"/>
      <c r="BZ1" s="405"/>
      <c r="CA1" s="405"/>
      <c r="CB1" s="405"/>
      <c r="CC1" s="405"/>
      <c r="CD1" s="405"/>
      <c r="CE1" s="405"/>
      <c r="CF1" s="405"/>
    </row>
    <row r="2" spans="1:84" ht="45" customHeight="1" x14ac:dyDescent="0.35">
      <c r="A2" s="415" t="s">
        <v>16</v>
      </c>
      <c r="B2" s="416" t="s">
        <v>17</v>
      </c>
      <c r="C2" s="417" t="s">
        <v>18</v>
      </c>
      <c r="D2" s="144" t="s">
        <v>19</v>
      </c>
      <c r="E2" s="144" t="s">
        <v>20</v>
      </c>
      <c r="F2" s="418" t="s">
        <v>21</v>
      </c>
      <c r="G2" s="418"/>
      <c r="H2" s="418"/>
      <c r="I2" s="418"/>
      <c r="J2" s="418"/>
      <c r="K2" s="418"/>
      <c r="L2" s="419" t="s">
        <v>22</v>
      </c>
      <c r="M2" s="419"/>
      <c r="N2" s="419"/>
      <c r="O2" s="419"/>
      <c r="P2" s="419"/>
      <c r="Q2" s="419"/>
      <c r="R2" s="419"/>
      <c r="S2" s="419"/>
      <c r="T2" s="419"/>
      <c r="U2" s="419"/>
      <c r="V2" s="419"/>
      <c r="W2" s="419"/>
      <c r="X2" s="419"/>
      <c r="Y2" s="419"/>
      <c r="Z2" s="419"/>
      <c r="AA2" s="419"/>
      <c r="AB2" s="420" t="s">
        <v>23</v>
      </c>
      <c r="AC2" s="420"/>
      <c r="AD2" s="420"/>
      <c r="AE2" s="421" t="s">
        <v>24</v>
      </c>
      <c r="AF2" s="421"/>
      <c r="AG2" s="145" t="s">
        <v>25</v>
      </c>
      <c r="AH2" s="422" t="s">
        <v>26</v>
      </c>
      <c r="AI2" s="422"/>
      <c r="AJ2" s="422"/>
      <c r="AK2" s="422"/>
      <c r="AL2" s="422"/>
      <c r="AM2" s="422"/>
      <c r="AN2" s="408" t="s">
        <v>27</v>
      </c>
      <c r="AO2" s="408"/>
      <c r="AP2" s="408"/>
      <c r="AQ2" s="408"/>
      <c r="AR2" s="408"/>
      <c r="AS2" s="408"/>
      <c r="AT2" s="408"/>
      <c r="AU2" s="408"/>
      <c r="AV2" s="408"/>
      <c r="AW2" s="408"/>
      <c r="AX2" s="408"/>
      <c r="AY2" s="408"/>
      <c r="AZ2" s="409" t="s">
        <v>28</v>
      </c>
      <c r="BA2" s="409"/>
      <c r="BB2" s="146" t="s">
        <v>29</v>
      </c>
      <c r="BC2" s="410" t="s">
        <v>30</v>
      </c>
      <c r="BD2" s="410"/>
      <c r="BE2" s="410"/>
      <c r="BF2" s="410"/>
      <c r="BG2" s="410"/>
      <c r="BH2" s="411" t="s">
        <v>31</v>
      </c>
      <c r="BI2" s="411"/>
      <c r="BJ2" s="412" t="s">
        <v>32</v>
      </c>
      <c r="BK2" s="412"/>
      <c r="BL2" s="412"/>
      <c r="BM2" s="412"/>
      <c r="BN2" s="412"/>
      <c r="BO2" s="412"/>
      <c r="BP2" s="412"/>
      <c r="BQ2" s="412"/>
      <c r="BR2" s="147" t="s">
        <v>33</v>
      </c>
      <c r="BS2" s="147"/>
      <c r="BT2" s="147"/>
      <c r="BU2" s="148" t="s">
        <v>34</v>
      </c>
      <c r="BV2" s="413" t="s">
        <v>35</v>
      </c>
      <c r="BW2" s="413"/>
      <c r="BX2" s="413"/>
      <c r="BY2" s="413"/>
      <c r="BZ2" s="413"/>
      <c r="CA2" s="413"/>
      <c r="CB2" s="413"/>
      <c r="CC2" s="413"/>
      <c r="CD2" s="414" t="s">
        <v>170</v>
      </c>
      <c r="CE2" s="407" t="s">
        <v>231</v>
      </c>
      <c r="CF2" s="407" t="s">
        <v>232</v>
      </c>
    </row>
    <row r="3" spans="1:84" ht="127.5" customHeight="1" x14ac:dyDescent="0.35">
      <c r="A3" s="415"/>
      <c r="B3" s="416"/>
      <c r="C3" s="417"/>
      <c r="D3" s="149" t="s">
        <v>39</v>
      </c>
      <c r="E3" s="149" t="s">
        <v>40</v>
      </c>
      <c r="F3" s="150" t="s">
        <v>41</v>
      </c>
      <c r="G3" s="150" t="s">
        <v>42</v>
      </c>
      <c r="H3" s="150" t="s">
        <v>43</v>
      </c>
      <c r="I3" s="150" t="s">
        <v>44</v>
      </c>
      <c r="J3" s="150" t="s">
        <v>45</v>
      </c>
      <c r="K3" s="150" t="s">
        <v>46</v>
      </c>
      <c r="L3" s="151" t="s">
        <v>47</v>
      </c>
      <c r="M3" s="151" t="s">
        <v>48</v>
      </c>
      <c r="N3" s="151" t="s">
        <v>49</v>
      </c>
      <c r="O3" s="151" t="s">
        <v>50</v>
      </c>
      <c r="P3" s="151" t="s">
        <v>51</v>
      </c>
      <c r="Q3" s="151" t="s">
        <v>52</v>
      </c>
      <c r="R3" s="151" t="s">
        <v>53</v>
      </c>
      <c r="S3" s="151" t="s">
        <v>54</v>
      </c>
      <c r="T3" s="151" t="s">
        <v>55</v>
      </c>
      <c r="U3" s="151" t="s">
        <v>56</v>
      </c>
      <c r="V3" s="151" t="s">
        <v>57</v>
      </c>
      <c r="W3" s="151" t="s">
        <v>58</v>
      </c>
      <c r="X3" s="151" t="s">
        <v>59</v>
      </c>
      <c r="Y3" s="151" t="s">
        <v>60</v>
      </c>
      <c r="Z3" s="151" t="s">
        <v>61</v>
      </c>
      <c r="AA3" s="151" t="s">
        <v>62</v>
      </c>
      <c r="AB3" s="152" t="s">
        <v>63</v>
      </c>
      <c r="AC3" s="152" t="s">
        <v>64</v>
      </c>
      <c r="AD3" s="152" t="s">
        <v>65</v>
      </c>
      <c r="AE3" s="153" t="s">
        <v>66</v>
      </c>
      <c r="AF3" s="153" t="s">
        <v>67</v>
      </c>
      <c r="AG3" s="154" t="s">
        <v>68</v>
      </c>
      <c r="AH3" s="155" t="s">
        <v>69</v>
      </c>
      <c r="AI3" s="156" t="s">
        <v>70</v>
      </c>
      <c r="AJ3" s="156" t="s">
        <v>71</v>
      </c>
      <c r="AK3" s="155" t="s">
        <v>72</v>
      </c>
      <c r="AL3" s="156" t="s">
        <v>73</v>
      </c>
      <c r="AM3" s="156" t="s">
        <v>74</v>
      </c>
      <c r="AN3" s="157" t="s">
        <v>75</v>
      </c>
      <c r="AO3" s="157" t="s">
        <v>76</v>
      </c>
      <c r="AP3" s="157" t="s">
        <v>77</v>
      </c>
      <c r="AQ3" s="157" t="s">
        <v>78</v>
      </c>
      <c r="AR3" s="157" t="s">
        <v>79</v>
      </c>
      <c r="AS3" s="157" t="s">
        <v>80</v>
      </c>
      <c r="AT3" s="157" t="s">
        <v>81</v>
      </c>
      <c r="AU3" s="157" t="s">
        <v>82</v>
      </c>
      <c r="AV3" s="157" t="s">
        <v>83</v>
      </c>
      <c r="AW3" s="157" t="s">
        <v>84</v>
      </c>
      <c r="AX3" s="157" t="s">
        <v>85</v>
      </c>
      <c r="AY3" s="157" t="s">
        <v>86</v>
      </c>
      <c r="AZ3" s="158" t="s">
        <v>87</v>
      </c>
      <c r="BA3" s="158" t="s">
        <v>88</v>
      </c>
      <c r="BB3" s="159" t="s">
        <v>89</v>
      </c>
      <c r="BC3" s="149" t="s">
        <v>90</v>
      </c>
      <c r="BD3" s="149" t="s">
        <v>91</v>
      </c>
      <c r="BE3" s="149" t="s">
        <v>92</v>
      </c>
      <c r="BF3" s="149" t="s">
        <v>93</v>
      </c>
      <c r="BG3" s="149" t="s">
        <v>94</v>
      </c>
      <c r="BH3" s="151" t="s">
        <v>95</v>
      </c>
      <c r="BI3" s="151" t="s">
        <v>96</v>
      </c>
      <c r="BJ3" s="159" t="s">
        <v>97</v>
      </c>
      <c r="BK3" s="159" t="s">
        <v>98</v>
      </c>
      <c r="BL3" s="159" t="s">
        <v>99</v>
      </c>
      <c r="BM3" s="159" t="s">
        <v>100</v>
      </c>
      <c r="BN3" s="159" t="s">
        <v>101</v>
      </c>
      <c r="BO3" s="159" t="s">
        <v>102</v>
      </c>
      <c r="BP3" s="159" t="s">
        <v>103</v>
      </c>
      <c r="BQ3" s="159" t="s">
        <v>104</v>
      </c>
      <c r="BR3" s="154" t="s">
        <v>33</v>
      </c>
      <c r="BS3" s="154" t="s">
        <v>105</v>
      </c>
      <c r="BT3" s="154" t="s">
        <v>106</v>
      </c>
      <c r="BU3" s="160" t="s">
        <v>107</v>
      </c>
      <c r="BV3" s="161" t="s">
        <v>108</v>
      </c>
      <c r="BW3" s="161" t="s">
        <v>109</v>
      </c>
      <c r="BX3" s="161" t="s">
        <v>110</v>
      </c>
      <c r="BY3" s="161" t="s">
        <v>111</v>
      </c>
      <c r="BZ3" s="161" t="s">
        <v>112</v>
      </c>
      <c r="CA3" s="161" t="s">
        <v>113</v>
      </c>
      <c r="CB3" s="161" t="s">
        <v>114</v>
      </c>
      <c r="CC3" s="161" t="s">
        <v>115</v>
      </c>
      <c r="CD3" s="414"/>
      <c r="CE3" s="407"/>
      <c r="CF3" s="407"/>
    </row>
    <row r="4" spans="1:84" s="168" customFormat="1" ht="225.75" customHeight="1" x14ac:dyDescent="0.35">
      <c r="A4" s="162">
        <v>1</v>
      </c>
      <c r="B4" s="189" t="s">
        <v>120</v>
      </c>
      <c r="C4" s="181"/>
      <c r="D4" s="182">
        <f>'DOTACION ACTUALIZADA'!D4-'DOTACION INICIAL'!D4</f>
        <v>-8</v>
      </c>
      <c r="E4" s="182">
        <f>'DOTACION ACTUALIZADA'!E4-'DOTACION INICIAL'!E4</f>
        <v>8</v>
      </c>
      <c r="F4" s="182">
        <f>'DOTACION ACTUALIZADA'!F4-'DOTACION INICIAL'!F4</f>
        <v>4</v>
      </c>
      <c r="G4" s="182">
        <f>'DOTACION ACTUALIZADA'!G4-'DOTACION INICIAL'!G4</f>
        <v>1</v>
      </c>
      <c r="H4" s="182">
        <f>'DOTACION ACTUALIZADA'!H4-'DOTACION INICIAL'!H4</f>
        <v>2</v>
      </c>
      <c r="I4" s="182">
        <f>'DOTACION ACTUALIZADA'!I4-'DOTACION INICIAL'!I4</f>
        <v>3</v>
      </c>
      <c r="J4" s="182">
        <f>'DOTACION ACTUALIZADA'!J4-'DOTACION INICIAL'!J4</f>
        <v>2</v>
      </c>
      <c r="K4" s="182">
        <f>'DOTACION ACTUALIZADA'!K4-'DOTACION INICIAL'!K4</f>
        <v>0</v>
      </c>
      <c r="L4" s="182">
        <f>'DOTACION ACTUALIZADA'!L4-'DOTACION INICIAL'!L4</f>
        <v>0</v>
      </c>
      <c r="M4" s="182">
        <f>'DOTACION ACTUALIZADA'!M4-'DOTACION INICIAL'!M4</f>
        <v>3</v>
      </c>
      <c r="N4" s="182">
        <f>'DOTACION ACTUALIZADA'!N4-'DOTACION INICIAL'!N4</f>
        <v>0</v>
      </c>
      <c r="O4" s="182">
        <f>'DOTACION ACTUALIZADA'!O4-'DOTACION INICIAL'!O4</f>
        <v>0</v>
      </c>
      <c r="P4" s="182">
        <f>'DOTACION ACTUALIZADA'!P4-'DOTACION INICIAL'!P4</f>
        <v>0</v>
      </c>
      <c r="Q4" s="182">
        <f>'DOTACION ACTUALIZADA'!Q4-'DOTACION INICIAL'!Q4</f>
        <v>0</v>
      </c>
      <c r="R4" s="182">
        <f>'DOTACION ACTUALIZADA'!R4-'DOTACION INICIAL'!R4</f>
        <v>0</v>
      </c>
      <c r="S4" s="182">
        <f>'DOTACION ACTUALIZADA'!S4-'DOTACION INICIAL'!S4</f>
        <v>0</v>
      </c>
      <c r="T4" s="182">
        <f>'DOTACION ACTUALIZADA'!T4-'DOTACION INICIAL'!T4</f>
        <v>0</v>
      </c>
      <c r="U4" s="182">
        <f>'DOTACION ACTUALIZADA'!U4-'DOTACION INICIAL'!U4</f>
        <v>0</v>
      </c>
      <c r="V4" s="182">
        <f>'DOTACION ACTUALIZADA'!V4-'DOTACION INICIAL'!V4</f>
        <v>0</v>
      </c>
      <c r="W4" s="182">
        <f>'DOTACION ACTUALIZADA'!W4-'DOTACION INICIAL'!W4</f>
        <v>0</v>
      </c>
      <c r="X4" s="182">
        <f>'DOTACION ACTUALIZADA'!X4-'DOTACION INICIAL'!X4</f>
        <v>0</v>
      </c>
      <c r="Y4" s="182">
        <f>'DOTACION ACTUALIZADA'!Y4-'DOTACION INICIAL'!Y4</f>
        <v>0</v>
      </c>
      <c r="Z4" s="182">
        <f>'DOTACION ACTUALIZADA'!Z4-'DOTACION INICIAL'!Z4</f>
        <v>0</v>
      </c>
      <c r="AA4" s="182">
        <f>'DOTACION ACTUALIZADA'!AA4-'DOTACION INICIAL'!AA4</f>
        <v>0</v>
      </c>
      <c r="AB4" s="182">
        <f>'DOTACION ACTUALIZADA'!AB4-'DOTACION INICIAL'!AB4</f>
        <v>0</v>
      </c>
      <c r="AC4" s="182">
        <f>'DOTACION ACTUALIZADA'!AC4-'DOTACION INICIAL'!AC4</f>
        <v>0</v>
      </c>
      <c r="AD4" s="182">
        <f>'DOTACION ACTUALIZADA'!AD4-'DOTACION INICIAL'!AD4</f>
        <v>0</v>
      </c>
      <c r="AE4" s="182">
        <f>'DOTACION ACTUALIZADA'!AE4-'DOTACION INICIAL'!AE4</f>
        <v>-10</v>
      </c>
      <c r="AF4" s="182">
        <f>'DOTACION ACTUALIZADA'!AF4-'DOTACION INICIAL'!AF4</f>
        <v>0</v>
      </c>
      <c r="AG4" s="182">
        <f>'DOTACION ACTUALIZADA'!AG4-'DOTACION INICIAL'!AG4</f>
        <v>0</v>
      </c>
      <c r="AH4" s="182">
        <f>'DOTACION ACTUALIZADA'!AH4-'DOTACION INICIAL'!AH4</f>
        <v>4</v>
      </c>
      <c r="AI4" s="182">
        <f>'DOTACION ACTUALIZADA'!AI4-'DOTACION INICIAL'!AI4</f>
        <v>0</v>
      </c>
      <c r="AJ4" s="182">
        <f>'DOTACION ACTUALIZADA'!AJ4-'DOTACION INICIAL'!AJ4</f>
        <v>0</v>
      </c>
      <c r="AK4" s="182">
        <f>'DOTACION ACTUALIZADA'!AK4-'DOTACION INICIAL'!AK4</f>
        <v>0</v>
      </c>
      <c r="AL4" s="182">
        <f>'DOTACION ACTUALIZADA'!AL4-'DOTACION INICIAL'!AL4</f>
        <v>0</v>
      </c>
      <c r="AM4" s="182">
        <f>'DOTACION ACTUALIZADA'!AM4-'DOTACION INICIAL'!AM4</f>
        <v>0</v>
      </c>
      <c r="AN4" s="182">
        <f>'DOTACION ACTUALIZADA'!AN4-'DOTACION INICIAL'!AN4</f>
        <v>0</v>
      </c>
      <c r="AO4" s="182">
        <f>'DOTACION ACTUALIZADA'!AO4-'DOTACION INICIAL'!AO4</f>
        <v>0</v>
      </c>
      <c r="AP4" s="182">
        <f>'DOTACION ACTUALIZADA'!AP4-'DOTACION INICIAL'!AP4</f>
        <v>0</v>
      </c>
      <c r="AQ4" s="182">
        <f>'DOTACION ACTUALIZADA'!AQ4-'DOTACION INICIAL'!AQ4</f>
        <v>0</v>
      </c>
      <c r="AR4" s="182">
        <f>'DOTACION ACTUALIZADA'!AR4-'DOTACION INICIAL'!AR4</f>
        <v>0</v>
      </c>
      <c r="AS4" s="182">
        <f>'DOTACION ACTUALIZADA'!AS4-'DOTACION INICIAL'!AS4</f>
        <v>0</v>
      </c>
      <c r="AT4" s="182">
        <f>'DOTACION ACTUALIZADA'!AT4-'DOTACION INICIAL'!AT4</f>
        <v>0</v>
      </c>
      <c r="AU4" s="182">
        <f>'DOTACION ACTUALIZADA'!AU4-'DOTACION INICIAL'!AU4</f>
        <v>0</v>
      </c>
      <c r="AV4" s="182">
        <f>'DOTACION ACTUALIZADA'!AV4-'DOTACION INICIAL'!AV4</f>
        <v>0</v>
      </c>
      <c r="AW4" s="182">
        <f>'DOTACION ACTUALIZADA'!AW4-'DOTACION INICIAL'!AW4</f>
        <v>0</v>
      </c>
      <c r="AX4" s="182">
        <f>'DOTACION ACTUALIZADA'!AX4-'DOTACION INICIAL'!AX4</f>
        <v>0</v>
      </c>
      <c r="AY4" s="182">
        <f>'DOTACION ACTUALIZADA'!AY4-'DOTACION INICIAL'!AY4</f>
        <v>0</v>
      </c>
      <c r="AZ4" s="182">
        <f>'DOTACION ACTUALIZADA'!AZ4-'DOTACION INICIAL'!AZ4</f>
        <v>0</v>
      </c>
      <c r="BA4" s="182">
        <f>'DOTACION ACTUALIZADA'!BA4-'DOTACION INICIAL'!BA4</f>
        <v>0</v>
      </c>
      <c r="BB4" s="182">
        <f>'DOTACION ACTUALIZADA'!BB4-'DOTACION INICIAL'!BB4</f>
        <v>0</v>
      </c>
      <c r="BC4" s="182">
        <f>'DOTACION ACTUALIZADA'!BC4-'DOTACION INICIAL'!BC4</f>
        <v>34</v>
      </c>
      <c r="BD4" s="182">
        <f>'DOTACION ACTUALIZADA'!BD4-'DOTACION INICIAL'!BD4</f>
        <v>0</v>
      </c>
      <c r="BE4" s="182">
        <f>'DOTACION ACTUALIZADA'!BE4-'DOTACION INICIAL'!BE4</f>
        <v>0</v>
      </c>
      <c r="BF4" s="182">
        <f>'DOTACION ACTUALIZADA'!BF4-'DOTACION INICIAL'!BF4</f>
        <v>-1</v>
      </c>
      <c r="BG4" s="182">
        <f>'DOTACION ACTUALIZADA'!BG4-'DOTACION INICIAL'!BG4</f>
        <v>-15</v>
      </c>
      <c r="BH4" s="182">
        <f>'DOTACION ACTUALIZADA'!BH4-'DOTACION INICIAL'!BH4</f>
        <v>-7</v>
      </c>
      <c r="BI4" s="182">
        <f>'DOTACION ACTUALIZADA'!BI4-'DOTACION INICIAL'!BI4</f>
        <v>6</v>
      </c>
      <c r="BJ4" s="182">
        <f>'DOTACION ACTUALIZADA'!BJ4-'DOTACION INICIAL'!BJ4</f>
        <v>4</v>
      </c>
      <c r="BK4" s="182">
        <f>'DOTACION ACTUALIZADA'!BK4-'DOTACION INICIAL'!BK4</f>
        <v>0</v>
      </c>
      <c r="BL4" s="182">
        <f>'DOTACION ACTUALIZADA'!BL4-'DOTACION INICIAL'!BL4</f>
        <v>0</v>
      </c>
      <c r="BM4" s="182">
        <f>'DOTACION ACTUALIZADA'!BM4-'DOTACION INICIAL'!BM4</f>
        <v>0</v>
      </c>
      <c r="BN4" s="182">
        <f>'DOTACION ACTUALIZADA'!BN4-'DOTACION INICIAL'!BN4</f>
        <v>0</v>
      </c>
      <c r="BO4" s="182">
        <f>'DOTACION ACTUALIZADA'!BO4-'DOTACION INICIAL'!BO4</f>
        <v>0</v>
      </c>
      <c r="BP4" s="182">
        <f>'DOTACION ACTUALIZADA'!BP4-'DOTACION INICIAL'!BP4</f>
        <v>0</v>
      </c>
      <c r="BQ4" s="182">
        <f>'DOTACION ACTUALIZADA'!BQ4-'DOTACION INICIAL'!BQ4</f>
        <v>0</v>
      </c>
      <c r="BR4" s="182">
        <f>'DOTACION ACTUALIZADA'!BR4-'DOTACION INICIAL'!BR4</f>
        <v>-20</v>
      </c>
      <c r="BS4" s="182">
        <f>'DOTACION ACTUALIZADA'!BS4-'DOTACION INICIAL'!BS4</f>
        <v>65</v>
      </c>
      <c r="BT4" s="182">
        <f>'DOTACION ACTUALIZADA'!BT4-'DOTACION INICIAL'!BT4</f>
        <v>22</v>
      </c>
      <c r="BU4" s="182">
        <f>'DOTACION ACTUALIZADA'!BU4-'DOTACION INICIAL'!BU4</f>
        <v>-7</v>
      </c>
      <c r="BV4" s="182">
        <f>'DOTACION ACTUALIZADA'!BV4-'DOTACION INICIAL'!BV4</f>
        <v>-5</v>
      </c>
      <c r="BW4" s="182">
        <f>'DOTACION ACTUALIZADA'!BW4-'DOTACION INICIAL'!BW4</f>
        <v>20</v>
      </c>
      <c r="BX4" s="182">
        <f>'DOTACION ACTUALIZADA'!BX4-'DOTACION INICIAL'!BX4</f>
        <v>0</v>
      </c>
      <c r="BY4" s="182">
        <f>'DOTACION ACTUALIZADA'!BY4-'DOTACION INICIAL'!BY4</f>
        <v>0</v>
      </c>
      <c r="BZ4" s="182">
        <f>'DOTACION ACTUALIZADA'!BZ4-'DOTACION INICIAL'!BZ4</f>
        <v>0</v>
      </c>
      <c r="CA4" s="182">
        <f>'DOTACION ACTUALIZADA'!CA4-'DOTACION INICIAL'!CA4</f>
        <v>0</v>
      </c>
      <c r="CB4" s="182">
        <f>'DOTACION ACTUALIZADA'!CB4-'DOTACION INICIAL'!CB4</f>
        <v>0</v>
      </c>
      <c r="CC4" s="182">
        <f>'DOTACION ACTUALIZADA'!CC4-'DOTACION INICIAL'!CC4</f>
        <v>0</v>
      </c>
      <c r="CD4" s="183">
        <f>SUM(D4:CC4)</f>
        <v>105</v>
      </c>
      <c r="CE4" s="222">
        <f>'EM INICIALES'!J6</f>
        <v>304009.09561297798</v>
      </c>
      <c r="CF4" s="222">
        <f>+CD4*CE4</f>
        <v>31920955.039362688</v>
      </c>
    </row>
    <row r="5" spans="1:84" ht="225.75" customHeight="1" x14ac:dyDescent="0.35">
      <c r="A5" s="162">
        <v>2</v>
      </c>
      <c r="B5" s="190" t="s">
        <v>121</v>
      </c>
      <c r="C5" s="164"/>
      <c r="D5" s="182">
        <f>'DOTACION ACTUALIZADA'!D5-'DOTACION INICIAL'!D5</f>
        <v>20</v>
      </c>
      <c r="E5" s="182">
        <f>'DOTACION ACTUALIZADA'!E5-'DOTACION INICIAL'!E5</f>
        <v>0</v>
      </c>
      <c r="F5" s="182">
        <f>'DOTACION ACTUALIZADA'!F5-'DOTACION INICIAL'!F5</f>
        <v>0</v>
      </c>
      <c r="G5" s="182">
        <f>'DOTACION ACTUALIZADA'!G5-'DOTACION INICIAL'!G5</f>
        <v>0</v>
      </c>
      <c r="H5" s="182">
        <f>'DOTACION ACTUALIZADA'!H5-'DOTACION INICIAL'!H5</f>
        <v>0</v>
      </c>
      <c r="I5" s="182">
        <f>'DOTACION ACTUALIZADA'!I5-'DOTACION INICIAL'!I5</f>
        <v>0</v>
      </c>
      <c r="J5" s="182">
        <f>'DOTACION ACTUALIZADA'!J5-'DOTACION INICIAL'!J5</f>
        <v>0</v>
      </c>
      <c r="K5" s="182">
        <f>'DOTACION ACTUALIZADA'!K5-'DOTACION INICIAL'!K5</f>
        <v>0</v>
      </c>
      <c r="L5" s="182">
        <f>'DOTACION ACTUALIZADA'!L5-'DOTACION INICIAL'!L5</f>
        <v>0</v>
      </c>
      <c r="M5" s="182">
        <f>'DOTACION ACTUALIZADA'!M5-'DOTACION INICIAL'!M5</f>
        <v>0</v>
      </c>
      <c r="N5" s="182">
        <f>'DOTACION ACTUALIZADA'!N5-'DOTACION INICIAL'!N5</f>
        <v>0</v>
      </c>
      <c r="O5" s="182">
        <f>'DOTACION ACTUALIZADA'!O5-'DOTACION INICIAL'!O5</f>
        <v>0</v>
      </c>
      <c r="P5" s="182">
        <f>'DOTACION ACTUALIZADA'!P5-'DOTACION INICIAL'!P5</f>
        <v>0</v>
      </c>
      <c r="Q5" s="182">
        <f>'DOTACION ACTUALIZADA'!Q5-'DOTACION INICIAL'!Q5</f>
        <v>0</v>
      </c>
      <c r="R5" s="182">
        <f>'DOTACION ACTUALIZADA'!R5-'DOTACION INICIAL'!R5</f>
        <v>0</v>
      </c>
      <c r="S5" s="182">
        <f>'DOTACION ACTUALIZADA'!S5-'DOTACION INICIAL'!S5</f>
        <v>0</v>
      </c>
      <c r="T5" s="182">
        <f>'DOTACION ACTUALIZADA'!T5-'DOTACION INICIAL'!T5</f>
        <v>0</v>
      </c>
      <c r="U5" s="182">
        <f>'DOTACION ACTUALIZADA'!U5-'DOTACION INICIAL'!U5</f>
        <v>0</v>
      </c>
      <c r="V5" s="182">
        <f>'DOTACION ACTUALIZADA'!V5-'DOTACION INICIAL'!V5</f>
        <v>0</v>
      </c>
      <c r="W5" s="182">
        <f>'DOTACION ACTUALIZADA'!W5-'DOTACION INICIAL'!W5</f>
        <v>0</v>
      </c>
      <c r="X5" s="182">
        <f>'DOTACION ACTUALIZADA'!X5-'DOTACION INICIAL'!X5</f>
        <v>0</v>
      </c>
      <c r="Y5" s="182">
        <f>'DOTACION ACTUALIZADA'!Y5-'DOTACION INICIAL'!Y5</f>
        <v>0</v>
      </c>
      <c r="Z5" s="182">
        <f>'DOTACION ACTUALIZADA'!Z5-'DOTACION INICIAL'!Z5</f>
        <v>0</v>
      </c>
      <c r="AA5" s="182">
        <f>'DOTACION ACTUALIZADA'!AA5-'DOTACION INICIAL'!AA5</f>
        <v>0</v>
      </c>
      <c r="AB5" s="182">
        <f>'DOTACION ACTUALIZADA'!AB5-'DOTACION INICIAL'!AB5</f>
        <v>0</v>
      </c>
      <c r="AC5" s="182">
        <f>'DOTACION ACTUALIZADA'!AC5-'DOTACION INICIAL'!AC5</f>
        <v>0</v>
      </c>
      <c r="AD5" s="182">
        <f>'DOTACION ACTUALIZADA'!AD5-'DOTACION INICIAL'!AD5</f>
        <v>0</v>
      </c>
      <c r="AE5" s="182">
        <f>'DOTACION ACTUALIZADA'!AE5-'DOTACION INICIAL'!AE5</f>
        <v>0</v>
      </c>
      <c r="AF5" s="182">
        <f>'DOTACION ACTUALIZADA'!AF5-'DOTACION INICIAL'!AF5</f>
        <v>0</v>
      </c>
      <c r="AG5" s="182">
        <f>'DOTACION ACTUALIZADA'!AG5-'DOTACION INICIAL'!AG5</f>
        <v>6</v>
      </c>
      <c r="AH5" s="182">
        <f>'DOTACION ACTUALIZADA'!AH5-'DOTACION INICIAL'!AH5</f>
        <v>0</v>
      </c>
      <c r="AI5" s="182">
        <f>'DOTACION ACTUALIZADA'!AI5-'DOTACION INICIAL'!AI5</f>
        <v>0</v>
      </c>
      <c r="AJ5" s="182">
        <f>'DOTACION ACTUALIZADA'!AJ5-'DOTACION INICIAL'!AJ5</f>
        <v>0</v>
      </c>
      <c r="AK5" s="182">
        <f>'DOTACION ACTUALIZADA'!AK5-'DOTACION INICIAL'!AK5</f>
        <v>0</v>
      </c>
      <c r="AL5" s="182">
        <f>'DOTACION ACTUALIZADA'!AL5-'DOTACION INICIAL'!AL5</f>
        <v>0</v>
      </c>
      <c r="AM5" s="182">
        <f>'DOTACION ACTUALIZADA'!AM5-'DOTACION INICIAL'!AM5</f>
        <v>0</v>
      </c>
      <c r="AN5" s="182">
        <f>'DOTACION ACTUALIZADA'!AN5-'DOTACION INICIAL'!AN5</f>
        <v>0</v>
      </c>
      <c r="AO5" s="182">
        <f>'DOTACION ACTUALIZADA'!AO5-'DOTACION INICIAL'!AO5</f>
        <v>0</v>
      </c>
      <c r="AP5" s="182">
        <f>'DOTACION ACTUALIZADA'!AP5-'DOTACION INICIAL'!AP5</f>
        <v>0</v>
      </c>
      <c r="AQ5" s="182">
        <f>'DOTACION ACTUALIZADA'!AQ5-'DOTACION INICIAL'!AQ5</f>
        <v>0</v>
      </c>
      <c r="AR5" s="182">
        <f>'DOTACION ACTUALIZADA'!AR5-'DOTACION INICIAL'!AR5</f>
        <v>0</v>
      </c>
      <c r="AS5" s="182">
        <f>'DOTACION ACTUALIZADA'!AS5-'DOTACION INICIAL'!AS5</f>
        <v>0</v>
      </c>
      <c r="AT5" s="182">
        <f>'DOTACION ACTUALIZADA'!AT5-'DOTACION INICIAL'!AT5</f>
        <v>0</v>
      </c>
      <c r="AU5" s="182">
        <f>'DOTACION ACTUALIZADA'!AU5-'DOTACION INICIAL'!AU5</f>
        <v>0</v>
      </c>
      <c r="AV5" s="182">
        <f>'DOTACION ACTUALIZADA'!AV5-'DOTACION INICIAL'!AV5</f>
        <v>0</v>
      </c>
      <c r="AW5" s="182">
        <f>'DOTACION ACTUALIZADA'!AW5-'DOTACION INICIAL'!AW5</f>
        <v>0</v>
      </c>
      <c r="AX5" s="182">
        <f>'DOTACION ACTUALIZADA'!AX5-'DOTACION INICIAL'!AX5</f>
        <v>0</v>
      </c>
      <c r="AY5" s="182">
        <f>'DOTACION ACTUALIZADA'!AY5-'DOTACION INICIAL'!AY5</f>
        <v>0</v>
      </c>
      <c r="AZ5" s="182">
        <f>'DOTACION ACTUALIZADA'!AZ5-'DOTACION INICIAL'!AZ5</f>
        <v>-15</v>
      </c>
      <c r="BA5" s="182">
        <f>'DOTACION ACTUALIZADA'!BA5-'DOTACION INICIAL'!BA5</f>
        <v>15</v>
      </c>
      <c r="BB5" s="182">
        <f>'DOTACION ACTUALIZADA'!BB5-'DOTACION INICIAL'!BB5</f>
        <v>0</v>
      </c>
      <c r="BC5" s="182">
        <f>'DOTACION ACTUALIZADA'!BC5-'DOTACION INICIAL'!BC5</f>
        <v>0</v>
      </c>
      <c r="BD5" s="182">
        <f>'DOTACION ACTUALIZADA'!BD5-'DOTACION INICIAL'!BD5</f>
        <v>0</v>
      </c>
      <c r="BE5" s="182">
        <f>'DOTACION ACTUALIZADA'!BE5-'DOTACION INICIAL'!BE5</f>
        <v>0</v>
      </c>
      <c r="BF5" s="182">
        <f>'DOTACION ACTUALIZADA'!BF5-'DOTACION INICIAL'!BF5</f>
        <v>0</v>
      </c>
      <c r="BG5" s="182">
        <f>'DOTACION ACTUALIZADA'!BG5-'DOTACION INICIAL'!BG5</f>
        <v>0</v>
      </c>
      <c r="BH5" s="182">
        <f>'DOTACION ACTUALIZADA'!BH5-'DOTACION INICIAL'!BH5</f>
        <v>0</v>
      </c>
      <c r="BI5" s="182">
        <f>'DOTACION ACTUALIZADA'!BI5-'DOTACION INICIAL'!BI5</f>
        <v>0</v>
      </c>
      <c r="BJ5" s="182">
        <f>'DOTACION ACTUALIZADA'!BJ5-'DOTACION INICIAL'!BJ5</f>
        <v>0</v>
      </c>
      <c r="BK5" s="182">
        <f>'DOTACION ACTUALIZADA'!BK5-'DOTACION INICIAL'!BK5</f>
        <v>0</v>
      </c>
      <c r="BL5" s="182">
        <f>'DOTACION ACTUALIZADA'!BL5-'DOTACION INICIAL'!BL5</f>
        <v>0</v>
      </c>
      <c r="BM5" s="182">
        <f>'DOTACION ACTUALIZADA'!BM5-'DOTACION INICIAL'!BM5</f>
        <v>0</v>
      </c>
      <c r="BN5" s="182">
        <f>'DOTACION ACTUALIZADA'!BN5-'DOTACION INICIAL'!BN5</f>
        <v>0</v>
      </c>
      <c r="BO5" s="182">
        <f>'DOTACION ACTUALIZADA'!BO5-'DOTACION INICIAL'!BO5</f>
        <v>0</v>
      </c>
      <c r="BP5" s="182">
        <f>'DOTACION ACTUALIZADA'!BP5-'DOTACION INICIAL'!BP5</f>
        <v>0</v>
      </c>
      <c r="BQ5" s="182">
        <f>'DOTACION ACTUALIZADA'!BQ5-'DOTACION INICIAL'!BQ5</f>
        <v>0</v>
      </c>
      <c r="BR5" s="182">
        <f>'DOTACION ACTUALIZADA'!BR5-'DOTACION INICIAL'!BR5</f>
        <v>0</v>
      </c>
      <c r="BS5" s="182">
        <f>'DOTACION ACTUALIZADA'!BS5-'DOTACION INICIAL'!BS5</f>
        <v>0</v>
      </c>
      <c r="BT5" s="182">
        <f>'DOTACION ACTUALIZADA'!BT5-'DOTACION INICIAL'!BT5</f>
        <v>0</v>
      </c>
      <c r="BU5" s="182">
        <f>'DOTACION ACTUALIZADA'!BU5-'DOTACION INICIAL'!BU5</f>
        <v>0</v>
      </c>
      <c r="BV5" s="182">
        <f>'DOTACION ACTUALIZADA'!BV5-'DOTACION INICIAL'!BV5</f>
        <v>0</v>
      </c>
      <c r="BW5" s="182">
        <f>'DOTACION ACTUALIZADA'!BW5-'DOTACION INICIAL'!BW5</f>
        <v>0</v>
      </c>
      <c r="BX5" s="182">
        <f>'DOTACION ACTUALIZADA'!BX5-'DOTACION INICIAL'!BX5</f>
        <v>0</v>
      </c>
      <c r="BY5" s="182">
        <f>'DOTACION ACTUALIZADA'!BY5-'DOTACION INICIAL'!BY5</f>
        <v>0</v>
      </c>
      <c r="BZ5" s="182">
        <f>'DOTACION ACTUALIZADA'!BZ5-'DOTACION INICIAL'!BZ5</f>
        <v>0</v>
      </c>
      <c r="CA5" s="182">
        <f>'DOTACION ACTUALIZADA'!CA5-'DOTACION INICIAL'!CA5</f>
        <v>0</v>
      </c>
      <c r="CB5" s="182">
        <f>'DOTACION ACTUALIZADA'!CB5-'DOTACION INICIAL'!CB5</f>
        <v>0</v>
      </c>
      <c r="CC5" s="182">
        <f>'DOTACION ACTUALIZADA'!CC5-'DOTACION INICIAL'!CC5</f>
        <v>0</v>
      </c>
      <c r="CD5" s="183">
        <f t="shared" ref="CD5:CD42" si="0">SUM(D5:CC5)</f>
        <v>26</v>
      </c>
      <c r="CE5" s="222">
        <f>'EM INICIALES'!J7</f>
        <v>266118.44181064382</v>
      </c>
      <c r="CF5" s="222">
        <f t="shared" ref="CF5:CF42" si="1">+CD5*CE5</f>
        <v>6919079.4870767398</v>
      </c>
    </row>
    <row r="6" spans="1:84" ht="130.5" customHeight="1" x14ac:dyDescent="0.35">
      <c r="A6" s="162">
        <v>3</v>
      </c>
      <c r="B6" s="190" t="s">
        <v>122</v>
      </c>
      <c r="C6" s="164"/>
      <c r="D6" s="182">
        <f>'DOTACION ACTUALIZADA'!D6-'DOTACION INICIAL'!D6</f>
        <v>2</v>
      </c>
      <c r="E6" s="182">
        <f>'DOTACION ACTUALIZADA'!E6-'DOTACION INICIAL'!E6</f>
        <v>0</v>
      </c>
      <c r="F6" s="182">
        <f>'DOTACION ACTUALIZADA'!F6-'DOTACION INICIAL'!F6</f>
        <v>4</v>
      </c>
      <c r="G6" s="182">
        <f>'DOTACION ACTUALIZADA'!G6-'DOTACION INICIAL'!G6</f>
        <v>0</v>
      </c>
      <c r="H6" s="182">
        <f>'DOTACION ACTUALIZADA'!H6-'DOTACION INICIAL'!H6</f>
        <v>3</v>
      </c>
      <c r="I6" s="182">
        <f>'DOTACION ACTUALIZADA'!I6-'DOTACION INICIAL'!I6</f>
        <v>3</v>
      </c>
      <c r="J6" s="182">
        <f>'DOTACION ACTUALIZADA'!J6-'DOTACION INICIAL'!J6</f>
        <v>0</v>
      </c>
      <c r="K6" s="182">
        <f>'DOTACION ACTUALIZADA'!K6-'DOTACION INICIAL'!K6</f>
        <v>0</v>
      </c>
      <c r="L6" s="182">
        <f>'DOTACION ACTUALIZADA'!L6-'DOTACION INICIAL'!L6</f>
        <v>0</v>
      </c>
      <c r="M6" s="182">
        <f>'DOTACION ACTUALIZADA'!M6-'DOTACION INICIAL'!M6</f>
        <v>0</v>
      </c>
      <c r="N6" s="182">
        <f>'DOTACION ACTUALIZADA'!N6-'DOTACION INICIAL'!N6</f>
        <v>0</v>
      </c>
      <c r="O6" s="182">
        <f>'DOTACION ACTUALIZADA'!O6-'DOTACION INICIAL'!O6</f>
        <v>0</v>
      </c>
      <c r="P6" s="182">
        <f>'DOTACION ACTUALIZADA'!P6-'DOTACION INICIAL'!P6</f>
        <v>0</v>
      </c>
      <c r="Q6" s="182">
        <f>'DOTACION ACTUALIZADA'!Q6-'DOTACION INICIAL'!Q6</f>
        <v>0</v>
      </c>
      <c r="R6" s="182">
        <f>'DOTACION ACTUALIZADA'!R6-'DOTACION INICIAL'!R6</f>
        <v>0</v>
      </c>
      <c r="S6" s="182">
        <f>'DOTACION ACTUALIZADA'!S6-'DOTACION INICIAL'!S6</f>
        <v>0</v>
      </c>
      <c r="T6" s="182">
        <f>'DOTACION ACTUALIZADA'!T6-'DOTACION INICIAL'!T6</f>
        <v>0</v>
      </c>
      <c r="U6" s="182">
        <f>'DOTACION ACTUALIZADA'!U6-'DOTACION INICIAL'!U6</f>
        <v>0</v>
      </c>
      <c r="V6" s="182">
        <f>'DOTACION ACTUALIZADA'!V6-'DOTACION INICIAL'!V6</f>
        <v>0</v>
      </c>
      <c r="W6" s="182">
        <f>'DOTACION ACTUALIZADA'!W6-'DOTACION INICIAL'!W6</f>
        <v>0</v>
      </c>
      <c r="X6" s="182">
        <f>'DOTACION ACTUALIZADA'!X6-'DOTACION INICIAL'!X6</f>
        <v>0</v>
      </c>
      <c r="Y6" s="182">
        <f>'DOTACION ACTUALIZADA'!Y6-'DOTACION INICIAL'!Y6</f>
        <v>0</v>
      </c>
      <c r="Z6" s="182">
        <f>'DOTACION ACTUALIZADA'!Z6-'DOTACION INICIAL'!Z6</f>
        <v>0</v>
      </c>
      <c r="AA6" s="182">
        <f>'DOTACION ACTUALIZADA'!AA6-'DOTACION INICIAL'!AA6</f>
        <v>0</v>
      </c>
      <c r="AB6" s="182">
        <f>'DOTACION ACTUALIZADA'!AB6-'DOTACION INICIAL'!AB6</f>
        <v>0</v>
      </c>
      <c r="AC6" s="182">
        <f>'DOTACION ACTUALIZADA'!AC6-'DOTACION INICIAL'!AC6</f>
        <v>0</v>
      </c>
      <c r="AD6" s="182">
        <f>'DOTACION ACTUALIZADA'!AD6-'DOTACION INICIAL'!AD6</f>
        <v>0</v>
      </c>
      <c r="AE6" s="182">
        <f>'DOTACION ACTUALIZADA'!AE6-'DOTACION INICIAL'!AE6</f>
        <v>0</v>
      </c>
      <c r="AF6" s="182">
        <f>'DOTACION ACTUALIZADA'!AF6-'DOTACION INICIAL'!AF6</f>
        <v>0</v>
      </c>
      <c r="AG6" s="182">
        <f>'DOTACION ACTUALIZADA'!AG6-'DOTACION INICIAL'!AG6</f>
        <v>2</v>
      </c>
      <c r="AH6" s="182">
        <f>'DOTACION ACTUALIZADA'!AH6-'DOTACION INICIAL'!AH6</f>
        <v>3</v>
      </c>
      <c r="AI6" s="182">
        <f>'DOTACION ACTUALIZADA'!AI6-'DOTACION INICIAL'!AI6</f>
        <v>0</v>
      </c>
      <c r="AJ6" s="182">
        <f>'DOTACION ACTUALIZADA'!AJ6-'DOTACION INICIAL'!AJ6</f>
        <v>0</v>
      </c>
      <c r="AK6" s="182">
        <f>'DOTACION ACTUALIZADA'!AK6-'DOTACION INICIAL'!AK6</f>
        <v>0</v>
      </c>
      <c r="AL6" s="182">
        <f>'DOTACION ACTUALIZADA'!AL6-'DOTACION INICIAL'!AL6</f>
        <v>0</v>
      </c>
      <c r="AM6" s="182">
        <f>'DOTACION ACTUALIZADA'!AM6-'DOTACION INICIAL'!AM6</f>
        <v>0</v>
      </c>
      <c r="AN6" s="182">
        <f>'DOTACION ACTUALIZADA'!AN6-'DOTACION INICIAL'!AN6</f>
        <v>0</v>
      </c>
      <c r="AO6" s="182">
        <f>'DOTACION ACTUALIZADA'!AO6-'DOTACION INICIAL'!AO6</f>
        <v>30</v>
      </c>
      <c r="AP6" s="182">
        <f>'DOTACION ACTUALIZADA'!AP6-'DOTACION INICIAL'!AP6</f>
        <v>0</v>
      </c>
      <c r="AQ6" s="182">
        <f>'DOTACION ACTUALIZADA'!AQ6-'DOTACION INICIAL'!AQ6</f>
        <v>0</v>
      </c>
      <c r="AR6" s="182">
        <f>'DOTACION ACTUALIZADA'!AR6-'DOTACION INICIAL'!AR6</f>
        <v>0</v>
      </c>
      <c r="AS6" s="182">
        <f>'DOTACION ACTUALIZADA'!AS6-'DOTACION INICIAL'!AS6</f>
        <v>0</v>
      </c>
      <c r="AT6" s="182">
        <f>'DOTACION ACTUALIZADA'!AT6-'DOTACION INICIAL'!AT6</f>
        <v>0</v>
      </c>
      <c r="AU6" s="182">
        <f>'DOTACION ACTUALIZADA'!AU6-'DOTACION INICIAL'!AU6</f>
        <v>0</v>
      </c>
      <c r="AV6" s="182">
        <f>'DOTACION ACTUALIZADA'!AV6-'DOTACION INICIAL'!AV6</f>
        <v>0</v>
      </c>
      <c r="AW6" s="182">
        <f>'DOTACION ACTUALIZADA'!AW6-'DOTACION INICIAL'!AW6</f>
        <v>0</v>
      </c>
      <c r="AX6" s="182">
        <f>'DOTACION ACTUALIZADA'!AX6-'DOTACION INICIAL'!AX6</f>
        <v>0</v>
      </c>
      <c r="AY6" s="182">
        <f>'DOTACION ACTUALIZADA'!AY6-'DOTACION INICIAL'!AY6</f>
        <v>0</v>
      </c>
      <c r="AZ6" s="182">
        <f>'DOTACION ACTUALIZADA'!AZ6-'DOTACION INICIAL'!AZ6</f>
        <v>-1</v>
      </c>
      <c r="BA6" s="182">
        <f>'DOTACION ACTUALIZADA'!BA6-'DOTACION INICIAL'!BA6</f>
        <v>1</v>
      </c>
      <c r="BB6" s="182">
        <f>'DOTACION ACTUALIZADA'!BB6-'DOTACION INICIAL'!BB6</f>
        <v>0</v>
      </c>
      <c r="BC6" s="182">
        <f>'DOTACION ACTUALIZADA'!BC6-'DOTACION INICIAL'!BC6</f>
        <v>0</v>
      </c>
      <c r="BD6" s="182">
        <f>'DOTACION ACTUALIZADA'!BD6-'DOTACION INICIAL'!BD6</f>
        <v>0</v>
      </c>
      <c r="BE6" s="182">
        <f>'DOTACION ACTUALIZADA'!BE6-'DOTACION INICIAL'!BE6</f>
        <v>0</v>
      </c>
      <c r="BF6" s="182">
        <f>'DOTACION ACTUALIZADA'!BF6-'DOTACION INICIAL'!BF6</f>
        <v>0</v>
      </c>
      <c r="BG6" s="182">
        <f>'DOTACION ACTUALIZADA'!BG6-'DOTACION INICIAL'!BG6</f>
        <v>0</v>
      </c>
      <c r="BH6" s="182">
        <f>'DOTACION ACTUALIZADA'!BH6-'DOTACION INICIAL'!BH6</f>
        <v>-1</v>
      </c>
      <c r="BI6" s="182">
        <f>'DOTACION ACTUALIZADA'!BI6-'DOTACION INICIAL'!BI6</f>
        <v>1</v>
      </c>
      <c r="BJ6" s="182">
        <f>'DOTACION ACTUALIZADA'!BJ6-'DOTACION INICIAL'!BJ6</f>
        <v>-1</v>
      </c>
      <c r="BK6" s="182">
        <f>'DOTACION ACTUALIZADA'!BK6-'DOTACION INICIAL'!BK6</f>
        <v>30</v>
      </c>
      <c r="BL6" s="182">
        <f>'DOTACION ACTUALIZADA'!BL6-'DOTACION INICIAL'!BL6</f>
        <v>0</v>
      </c>
      <c r="BM6" s="182">
        <f>'DOTACION ACTUALIZADA'!BM6-'DOTACION INICIAL'!BM6</f>
        <v>0</v>
      </c>
      <c r="BN6" s="182">
        <f>'DOTACION ACTUALIZADA'!BN6-'DOTACION INICIAL'!BN6</f>
        <v>0</v>
      </c>
      <c r="BO6" s="182">
        <f>'DOTACION ACTUALIZADA'!BO6-'DOTACION INICIAL'!BO6</f>
        <v>0</v>
      </c>
      <c r="BP6" s="182">
        <f>'DOTACION ACTUALIZADA'!BP6-'DOTACION INICIAL'!BP6</f>
        <v>0</v>
      </c>
      <c r="BQ6" s="182">
        <f>'DOTACION ACTUALIZADA'!BQ6-'DOTACION INICIAL'!BQ6</f>
        <v>0</v>
      </c>
      <c r="BR6" s="182">
        <f>'DOTACION ACTUALIZADA'!BR6-'DOTACION INICIAL'!BR6</f>
        <v>-30</v>
      </c>
      <c r="BS6" s="182">
        <f>'DOTACION ACTUALIZADA'!BS6-'DOTACION INICIAL'!BS6</f>
        <v>30</v>
      </c>
      <c r="BT6" s="182">
        <f>'DOTACION ACTUALIZADA'!BT6-'DOTACION INICIAL'!BT6</f>
        <v>0</v>
      </c>
      <c r="BU6" s="182">
        <f>'DOTACION ACTUALIZADA'!BU6-'DOTACION INICIAL'!BU6</f>
        <v>0</v>
      </c>
      <c r="BV6" s="182">
        <f>'DOTACION ACTUALIZADA'!BV6-'DOTACION INICIAL'!BV6</f>
        <v>34</v>
      </c>
      <c r="BW6" s="182">
        <f>'DOTACION ACTUALIZADA'!BW6-'DOTACION INICIAL'!BW6</f>
        <v>1</v>
      </c>
      <c r="BX6" s="182">
        <f>'DOTACION ACTUALIZADA'!BX6-'DOTACION INICIAL'!BX6</f>
        <v>0</v>
      </c>
      <c r="BY6" s="182">
        <f>'DOTACION ACTUALIZADA'!BY6-'DOTACION INICIAL'!BY6</f>
        <v>0</v>
      </c>
      <c r="BZ6" s="182">
        <f>'DOTACION ACTUALIZADA'!BZ6-'DOTACION INICIAL'!BZ6</f>
        <v>0</v>
      </c>
      <c r="CA6" s="182">
        <f>'DOTACION ACTUALIZADA'!CA6-'DOTACION INICIAL'!CA6</f>
        <v>0</v>
      </c>
      <c r="CB6" s="182">
        <f>'DOTACION ACTUALIZADA'!CB6-'DOTACION INICIAL'!CB6</f>
        <v>0</v>
      </c>
      <c r="CC6" s="182">
        <f>'DOTACION ACTUALIZADA'!CC6-'DOTACION INICIAL'!CC6</f>
        <v>0</v>
      </c>
      <c r="CD6" s="183">
        <f t="shared" si="0"/>
        <v>111</v>
      </c>
      <c r="CE6" s="222">
        <f>'EM INICIALES'!J8</f>
        <v>593133.63114568498</v>
      </c>
      <c r="CF6" s="222">
        <f t="shared" si="1"/>
        <v>65837833.057171032</v>
      </c>
    </row>
    <row r="7" spans="1:84" ht="128.25" customHeight="1" x14ac:dyDescent="0.35">
      <c r="A7" s="162">
        <v>4</v>
      </c>
      <c r="B7" s="190" t="s">
        <v>123</v>
      </c>
      <c r="C7" s="164"/>
      <c r="D7" s="182">
        <f>'DOTACION ACTUALIZADA'!D7-'DOTACION INICIAL'!D7</f>
        <v>0</v>
      </c>
      <c r="E7" s="182">
        <f>'DOTACION ACTUALIZADA'!E7-'DOTACION INICIAL'!E7</f>
        <v>0</v>
      </c>
      <c r="F7" s="182">
        <f>'DOTACION ACTUALIZADA'!F7-'DOTACION INICIAL'!F7</f>
        <v>2</v>
      </c>
      <c r="G7" s="182">
        <f>'DOTACION ACTUALIZADA'!G7-'DOTACION INICIAL'!G7</f>
        <v>0</v>
      </c>
      <c r="H7" s="182">
        <f>'DOTACION ACTUALIZADA'!H7-'DOTACION INICIAL'!H7</f>
        <v>4</v>
      </c>
      <c r="I7" s="182">
        <f>'DOTACION ACTUALIZADA'!I7-'DOTACION INICIAL'!I7</f>
        <v>2</v>
      </c>
      <c r="J7" s="182">
        <f>'DOTACION ACTUALIZADA'!J7-'DOTACION INICIAL'!J7</f>
        <v>2</v>
      </c>
      <c r="K7" s="182">
        <f>'DOTACION ACTUALIZADA'!K7-'DOTACION INICIAL'!K7</f>
        <v>0</v>
      </c>
      <c r="L7" s="182">
        <f>'DOTACION ACTUALIZADA'!L7-'DOTACION INICIAL'!L7</f>
        <v>0</v>
      </c>
      <c r="M7" s="182">
        <f>'DOTACION ACTUALIZADA'!M7-'DOTACION INICIAL'!M7</f>
        <v>0</v>
      </c>
      <c r="N7" s="182">
        <f>'DOTACION ACTUALIZADA'!N7-'DOTACION INICIAL'!N7</f>
        <v>0</v>
      </c>
      <c r="O7" s="182">
        <f>'DOTACION ACTUALIZADA'!O7-'DOTACION INICIAL'!O7</f>
        <v>0</v>
      </c>
      <c r="P7" s="182">
        <f>'DOTACION ACTUALIZADA'!P7-'DOTACION INICIAL'!P7</f>
        <v>0</v>
      </c>
      <c r="Q7" s="182">
        <f>'DOTACION ACTUALIZADA'!Q7-'DOTACION INICIAL'!Q7</f>
        <v>0</v>
      </c>
      <c r="R7" s="182">
        <f>'DOTACION ACTUALIZADA'!R7-'DOTACION INICIAL'!R7</f>
        <v>0</v>
      </c>
      <c r="S7" s="182">
        <f>'DOTACION ACTUALIZADA'!S7-'DOTACION INICIAL'!S7</f>
        <v>0</v>
      </c>
      <c r="T7" s="182">
        <f>'DOTACION ACTUALIZADA'!T7-'DOTACION INICIAL'!T7</f>
        <v>0</v>
      </c>
      <c r="U7" s="182">
        <f>'DOTACION ACTUALIZADA'!U7-'DOTACION INICIAL'!U7</f>
        <v>0</v>
      </c>
      <c r="V7" s="182">
        <f>'DOTACION ACTUALIZADA'!V7-'DOTACION INICIAL'!V7</f>
        <v>0</v>
      </c>
      <c r="W7" s="182">
        <f>'DOTACION ACTUALIZADA'!W7-'DOTACION INICIAL'!W7</f>
        <v>0</v>
      </c>
      <c r="X7" s="182">
        <f>'DOTACION ACTUALIZADA'!X7-'DOTACION INICIAL'!X7</f>
        <v>0</v>
      </c>
      <c r="Y7" s="182">
        <f>'DOTACION ACTUALIZADA'!Y7-'DOTACION INICIAL'!Y7</f>
        <v>0</v>
      </c>
      <c r="Z7" s="182">
        <f>'DOTACION ACTUALIZADA'!Z7-'DOTACION INICIAL'!Z7</f>
        <v>0</v>
      </c>
      <c r="AA7" s="182">
        <f>'DOTACION ACTUALIZADA'!AA7-'DOTACION INICIAL'!AA7</f>
        <v>0</v>
      </c>
      <c r="AB7" s="182">
        <f>'DOTACION ACTUALIZADA'!AB7-'DOTACION INICIAL'!AB7</f>
        <v>0</v>
      </c>
      <c r="AC7" s="182">
        <f>'DOTACION ACTUALIZADA'!AC7-'DOTACION INICIAL'!AC7</f>
        <v>0</v>
      </c>
      <c r="AD7" s="182">
        <f>'DOTACION ACTUALIZADA'!AD7-'DOTACION INICIAL'!AD7</f>
        <v>0</v>
      </c>
      <c r="AE7" s="182">
        <f>'DOTACION ACTUALIZADA'!AE7-'DOTACION INICIAL'!AE7</f>
        <v>0</v>
      </c>
      <c r="AF7" s="182">
        <f>'DOTACION ACTUALIZADA'!AF7-'DOTACION INICIAL'!AF7</f>
        <v>0</v>
      </c>
      <c r="AG7" s="182">
        <f>'DOTACION ACTUALIZADA'!AG7-'DOTACION INICIAL'!AG7</f>
        <v>10</v>
      </c>
      <c r="AH7" s="182">
        <f>'DOTACION ACTUALIZADA'!AH7-'DOTACION INICIAL'!AH7</f>
        <v>10</v>
      </c>
      <c r="AI7" s="182">
        <f>'DOTACION ACTUALIZADA'!AI7-'DOTACION INICIAL'!AI7</f>
        <v>0</v>
      </c>
      <c r="AJ7" s="182">
        <f>'DOTACION ACTUALIZADA'!AJ7-'DOTACION INICIAL'!AJ7</f>
        <v>0</v>
      </c>
      <c r="AK7" s="182">
        <f>'DOTACION ACTUALIZADA'!AK7-'DOTACION INICIAL'!AK7</f>
        <v>0</v>
      </c>
      <c r="AL7" s="182">
        <f>'DOTACION ACTUALIZADA'!AL7-'DOTACION INICIAL'!AL7</f>
        <v>0</v>
      </c>
      <c r="AM7" s="182">
        <f>'DOTACION ACTUALIZADA'!AM7-'DOTACION INICIAL'!AM7</f>
        <v>0</v>
      </c>
      <c r="AN7" s="182">
        <f>'DOTACION ACTUALIZADA'!AN7-'DOTACION INICIAL'!AN7</f>
        <v>0</v>
      </c>
      <c r="AO7" s="182">
        <f>'DOTACION ACTUALIZADA'!AO7-'DOTACION INICIAL'!AO7</f>
        <v>6</v>
      </c>
      <c r="AP7" s="182">
        <f>'DOTACION ACTUALIZADA'!AP7-'DOTACION INICIAL'!AP7</f>
        <v>0</v>
      </c>
      <c r="AQ7" s="182">
        <f>'DOTACION ACTUALIZADA'!AQ7-'DOTACION INICIAL'!AQ7</f>
        <v>0</v>
      </c>
      <c r="AR7" s="182">
        <f>'DOTACION ACTUALIZADA'!AR7-'DOTACION INICIAL'!AR7</f>
        <v>0</v>
      </c>
      <c r="AS7" s="182">
        <f>'DOTACION ACTUALIZADA'!AS7-'DOTACION INICIAL'!AS7</f>
        <v>0</v>
      </c>
      <c r="AT7" s="182">
        <f>'DOTACION ACTUALIZADA'!AT7-'DOTACION INICIAL'!AT7</f>
        <v>0</v>
      </c>
      <c r="AU7" s="182">
        <f>'DOTACION ACTUALIZADA'!AU7-'DOTACION INICIAL'!AU7</f>
        <v>0</v>
      </c>
      <c r="AV7" s="182">
        <f>'DOTACION ACTUALIZADA'!AV7-'DOTACION INICIAL'!AV7</f>
        <v>0</v>
      </c>
      <c r="AW7" s="182">
        <f>'DOTACION ACTUALIZADA'!AW7-'DOTACION INICIAL'!AW7</f>
        <v>0</v>
      </c>
      <c r="AX7" s="182">
        <f>'DOTACION ACTUALIZADA'!AX7-'DOTACION INICIAL'!AX7</f>
        <v>0</v>
      </c>
      <c r="AY7" s="182">
        <f>'DOTACION ACTUALIZADA'!AY7-'DOTACION INICIAL'!AY7</f>
        <v>0</v>
      </c>
      <c r="AZ7" s="182">
        <f>'DOTACION ACTUALIZADA'!AZ7-'DOTACION INICIAL'!AZ7</f>
        <v>0</v>
      </c>
      <c r="BA7" s="182">
        <f>'DOTACION ACTUALIZADA'!BA7-'DOTACION INICIAL'!BA7</f>
        <v>0</v>
      </c>
      <c r="BB7" s="182">
        <f>'DOTACION ACTUALIZADA'!BB7-'DOTACION INICIAL'!BB7</f>
        <v>0</v>
      </c>
      <c r="BC7" s="182">
        <f>'DOTACION ACTUALIZADA'!BC7-'DOTACION INICIAL'!BC7</f>
        <v>0</v>
      </c>
      <c r="BD7" s="182">
        <f>'DOTACION ACTUALIZADA'!BD7-'DOTACION INICIAL'!BD7</f>
        <v>0</v>
      </c>
      <c r="BE7" s="182">
        <f>'DOTACION ACTUALIZADA'!BE7-'DOTACION INICIAL'!BE7</f>
        <v>0</v>
      </c>
      <c r="BF7" s="182">
        <f>'DOTACION ACTUALIZADA'!BF7-'DOTACION INICIAL'!BF7</f>
        <v>0</v>
      </c>
      <c r="BG7" s="182">
        <f>'DOTACION ACTUALIZADA'!BG7-'DOTACION INICIAL'!BG7</f>
        <v>0</v>
      </c>
      <c r="BH7" s="182">
        <f>'DOTACION ACTUALIZADA'!BH7-'DOTACION INICIAL'!BH7</f>
        <v>0</v>
      </c>
      <c r="BI7" s="182">
        <f>'DOTACION ACTUALIZADA'!BI7-'DOTACION INICIAL'!BI7</f>
        <v>0</v>
      </c>
      <c r="BJ7" s="182">
        <f>'DOTACION ACTUALIZADA'!BJ7-'DOTACION INICIAL'!BJ7</f>
        <v>0</v>
      </c>
      <c r="BK7" s="182">
        <f>'DOTACION ACTUALIZADA'!BK7-'DOTACION INICIAL'!BK7</f>
        <v>0</v>
      </c>
      <c r="BL7" s="182">
        <f>'DOTACION ACTUALIZADA'!BL7-'DOTACION INICIAL'!BL7</f>
        <v>0</v>
      </c>
      <c r="BM7" s="182">
        <f>'DOTACION ACTUALIZADA'!BM7-'DOTACION INICIAL'!BM7</f>
        <v>0</v>
      </c>
      <c r="BN7" s="182">
        <f>'DOTACION ACTUALIZADA'!BN7-'DOTACION INICIAL'!BN7</f>
        <v>0</v>
      </c>
      <c r="BO7" s="182">
        <f>'DOTACION ACTUALIZADA'!BO7-'DOTACION INICIAL'!BO7</f>
        <v>0</v>
      </c>
      <c r="BP7" s="182">
        <f>'DOTACION ACTUALIZADA'!BP7-'DOTACION INICIAL'!BP7</f>
        <v>0</v>
      </c>
      <c r="BQ7" s="182">
        <f>'DOTACION ACTUALIZADA'!BQ7-'DOTACION INICIAL'!BQ7</f>
        <v>0</v>
      </c>
      <c r="BR7" s="182">
        <f>'DOTACION ACTUALIZADA'!BR7-'DOTACION INICIAL'!BR7</f>
        <v>0</v>
      </c>
      <c r="BS7" s="182">
        <f>'DOTACION ACTUALIZADA'!BS7-'DOTACION INICIAL'!BS7</f>
        <v>0</v>
      </c>
      <c r="BT7" s="182">
        <f>'DOTACION ACTUALIZADA'!BT7-'DOTACION INICIAL'!BT7</f>
        <v>0</v>
      </c>
      <c r="BU7" s="182">
        <f>'DOTACION ACTUALIZADA'!BU7-'DOTACION INICIAL'!BU7</f>
        <v>0</v>
      </c>
      <c r="BV7" s="182">
        <f>'DOTACION ACTUALIZADA'!BV7-'DOTACION INICIAL'!BV7</f>
        <v>0</v>
      </c>
      <c r="BW7" s="182">
        <f>'DOTACION ACTUALIZADA'!BW7-'DOTACION INICIAL'!BW7</f>
        <v>0</v>
      </c>
      <c r="BX7" s="182">
        <f>'DOTACION ACTUALIZADA'!BX7-'DOTACION INICIAL'!BX7</f>
        <v>0</v>
      </c>
      <c r="BY7" s="182">
        <f>'DOTACION ACTUALIZADA'!BY7-'DOTACION INICIAL'!BY7</f>
        <v>0</v>
      </c>
      <c r="BZ7" s="182">
        <f>'DOTACION ACTUALIZADA'!BZ7-'DOTACION INICIAL'!BZ7</f>
        <v>0</v>
      </c>
      <c r="CA7" s="182">
        <f>'DOTACION ACTUALIZADA'!CA7-'DOTACION INICIAL'!CA7</f>
        <v>0</v>
      </c>
      <c r="CB7" s="182">
        <f>'DOTACION ACTUALIZADA'!CB7-'DOTACION INICIAL'!CB7</f>
        <v>0</v>
      </c>
      <c r="CC7" s="182">
        <f>'DOTACION ACTUALIZADA'!CC7-'DOTACION INICIAL'!CC7</f>
        <v>0</v>
      </c>
      <c r="CD7" s="183">
        <f t="shared" si="0"/>
        <v>36</v>
      </c>
      <c r="CE7" s="222">
        <f>'EM INICIALES'!J9</f>
        <v>241586.02738095837</v>
      </c>
      <c r="CF7" s="222">
        <f t="shared" si="1"/>
        <v>8697096.9857145008</v>
      </c>
    </row>
    <row r="8" spans="1:84" ht="163.5" customHeight="1" x14ac:dyDescent="0.35">
      <c r="A8" s="162">
        <v>5</v>
      </c>
      <c r="B8" s="191" t="s">
        <v>124</v>
      </c>
      <c r="C8" s="164"/>
      <c r="D8" s="182">
        <f>'DOTACION ACTUALIZADA'!D8-'DOTACION INICIAL'!D8</f>
        <v>0</v>
      </c>
      <c r="E8" s="182">
        <f>'DOTACION ACTUALIZADA'!E8-'DOTACION INICIAL'!E8</f>
        <v>0</v>
      </c>
      <c r="F8" s="182">
        <f>'DOTACION ACTUALIZADA'!F8-'DOTACION INICIAL'!F8</f>
        <v>-1</v>
      </c>
      <c r="G8" s="182">
        <f>'DOTACION ACTUALIZADA'!G8-'DOTACION INICIAL'!G8</f>
        <v>0</v>
      </c>
      <c r="H8" s="182">
        <f>'DOTACION ACTUALIZADA'!H8-'DOTACION INICIAL'!H8</f>
        <v>1</v>
      </c>
      <c r="I8" s="182">
        <f>'DOTACION ACTUALIZADA'!I8-'DOTACION INICIAL'!I8</f>
        <v>3</v>
      </c>
      <c r="J8" s="182">
        <f>'DOTACION ACTUALIZADA'!J8-'DOTACION INICIAL'!J8</f>
        <v>0</v>
      </c>
      <c r="K8" s="182">
        <f>'DOTACION ACTUALIZADA'!K8-'DOTACION INICIAL'!K8</f>
        <v>0</v>
      </c>
      <c r="L8" s="182">
        <f>'DOTACION ACTUALIZADA'!L8-'DOTACION INICIAL'!L8</f>
        <v>4</v>
      </c>
      <c r="M8" s="182">
        <f>'DOTACION ACTUALIZADA'!M8-'DOTACION INICIAL'!M8</f>
        <v>2</v>
      </c>
      <c r="N8" s="182">
        <f>'DOTACION ACTUALIZADA'!N8-'DOTACION INICIAL'!N8</f>
        <v>0</v>
      </c>
      <c r="O8" s="182">
        <f>'DOTACION ACTUALIZADA'!O8-'DOTACION INICIAL'!O8</f>
        <v>0</v>
      </c>
      <c r="P8" s="182">
        <f>'DOTACION ACTUALIZADA'!P8-'DOTACION INICIAL'!P8</f>
        <v>0</v>
      </c>
      <c r="Q8" s="182">
        <f>'DOTACION ACTUALIZADA'!Q8-'DOTACION INICIAL'!Q8</f>
        <v>1</v>
      </c>
      <c r="R8" s="182">
        <f>'DOTACION ACTUALIZADA'!R8-'DOTACION INICIAL'!R8</f>
        <v>0</v>
      </c>
      <c r="S8" s="182">
        <f>'DOTACION ACTUALIZADA'!S8-'DOTACION INICIAL'!S8</f>
        <v>0</v>
      </c>
      <c r="T8" s="182">
        <f>'DOTACION ACTUALIZADA'!T8-'DOTACION INICIAL'!T8</f>
        <v>0</v>
      </c>
      <c r="U8" s="182">
        <f>'DOTACION ACTUALIZADA'!U8-'DOTACION INICIAL'!U8</f>
        <v>0</v>
      </c>
      <c r="V8" s="182">
        <f>'DOTACION ACTUALIZADA'!V8-'DOTACION INICIAL'!V8</f>
        <v>0</v>
      </c>
      <c r="W8" s="182">
        <f>'DOTACION ACTUALIZADA'!W8-'DOTACION INICIAL'!W8</f>
        <v>0</v>
      </c>
      <c r="X8" s="182">
        <f>'DOTACION ACTUALIZADA'!X8-'DOTACION INICIAL'!X8</f>
        <v>0</v>
      </c>
      <c r="Y8" s="182">
        <f>'DOTACION ACTUALIZADA'!Y8-'DOTACION INICIAL'!Y8</f>
        <v>0</v>
      </c>
      <c r="Z8" s="182">
        <f>'DOTACION ACTUALIZADA'!Z8-'DOTACION INICIAL'!Z8</f>
        <v>0</v>
      </c>
      <c r="AA8" s="182">
        <f>'DOTACION ACTUALIZADA'!AA8-'DOTACION INICIAL'!AA8</f>
        <v>0</v>
      </c>
      <c r="AB8" s="182">
        <f>'DOTACION ACTUALIZADA'!AB8-'DOTACION INICIAL'!AB8</f>
        <v>0</v>
      </c>
      <c r="AC8" s="182">
        <f>'DOTACION ACTUALIZADA'!AC8-'DOTACION INICIAL'!AC8</f>
        <v>0</v>
      </c>
      <c r="AD8" s="182">
        <f>'DOTACION ACTUALIZADA'!AD8-'DOTACION INICIAL'!AD8</f>
        <v>0</v>
      </c>
      <c r="AE8" s="182">
        <f>'DOTACION ACTUALIZADA'!AE8-'DOTACION INICIAL'!AE8</f>
        <v>0</v>
      </c>
      <c r="AF8" s="182">
        <f>'DOTACION ACTUALIZADA'!AF8-'DOTACION INICIAL'!AF8</f>
        <v>0</v>
      </c>
      <c r="AG8" s="182">
        <f>'DOTACION ACTUALIZADA'!AG8-'DOTACION INICIAL'!AG8</f>
        <v>3</v>
      </c>
      <c r="AH8" s="182">
        <f>'DOTACION ACTUALIZADA'!AH8-'DOTACION INICIAL'!AH8</f>
        <v>0</v>
      </c>
      <c r="AI8" s="182">
        <f>'DOTACION ACTUALIZADA'!AI8-'DOTACION INICIAL'!AI8</f>
        <v>0</v>
      </c>
      <c r="AJ8" s="182">
        <f>'DOTACION ACTUALIZADA'!AJ8-'DOTACION INICIAL'!AJ8</f>
        <v>0</v>
      </c>
      <c r="AK8" s="182">
        <f>'DOTACION ACTUALIZADA'!AK8-'DOTACION INICIAL'!AK8</f>
        <v>0</v>
      </c>
      <c r="AL8" s="182">
        <f>'DOTACION ACTUALIZADA'!AL8-'DOTACION INICIAL'!AL8</f>
        <v>0</v>
      </c>
      <c r="AM8" s="182">
        <f>'DOTACION ACTUALIZADA'!AM8-'DOTACION INICIAL'!AM8</f>
        <v>0</v>
      </c>
      <c r="AN8" s="182">
        <f>'DOTACION ACTUALIZADA'!AN8-'DOTACION INICIAL'!AN8</f>
        <v>0</v>
      </c>
      <c r="AO8" s="182">
        <f>'DOTACION ACTUALIZADA'!AO8-'DOTACION INICIAL'!AO8</f>
        <v>0</v>
      </c>
      <c r="AP8" s="182">
        <f>'DOTACION ACTUALIZADA'!AP8-'DOTACION INICIAL'!AP8</f>
        <v>0</v>
      </c>
      <c r="AQ8" s="182">
        <f>'DOTACION ACTUALIZADA'!AQ8-'DOTACION INICIAL'!AQ8</f>
        <v>0</v>
      </c>
      <c r="AR8" s="182">
        <f>'DOTACION ACTUALIZADA'!AR8-'DOTACION INICIAL'!AR8</f>
        <v>0</v>
      </c>
      <c r="AS8" s="182">
        <f>'DOTACION ACTUALIZADA'!AS8-'DOTACION INICIAL'!AS8</f>
        <v>0</v>
      </c>
      <c r="AT8" s="182">
        <f>'DOTACION ACTUALIZADA'!AT8-'DOTACION INICIAL'!AT8</f>
        <v>0</v>
      </c>
      <c r="AU8" s="182">
        <f>'DOTACION ACTUALIZADA'!AU8-'DOTACION INICIAL'!AU8</f>
        <v>0</v>
      </c>
      <c r="AV8" s="182">
        <f>'DOTACION ACTUALIZADA'!AV8-'DOTACION INICIAL'!AV8</f>
        <v>0</v>
      </c>
      <c r="AW8" s="182">
        <f>'DOTACION ACTUALIZADA'!AW8-'DOTACION INICIAL'!AW8</f>
        <v>0</v>
      </c>
      <c r="AX8" s="182">
        <f>'DOTACION ACTUALIZADA'!AX8-'DOTACION INICIAL'!AX8</f>
        <v>0</v>
      </c>
      <c r="AY8" s="182">
        <f>'DOTACION ACTUALIZADA'!AY8-'DOTACION INICIAL'!AY8</f>
        <v>0</v>
      </c>
      <c r="AZ8" s="182">
        <f>'DOTACION ACTUALIZADA'!AZ8-'DOTACION INICIAL'!AZ8</f>
        <v>0</v>
      </c>
      <c r="BA8" s="182">
        <f>'DOTACION ACTUALIZADA'!BA8-'DOTACION INICIAL'!BA8</f>
        <v>0</v>
      </c>
      <c r="BB8" s="182">
        <f>'DOTACION ACTUALIZADA'!BB8-'DOTACION INICIAL'!BB8</f>
        <v>0</v>
      </c>
      <c r="BC8" s="182">
        <f>'DOTACION ACTUALIZADA'!BC8-'DOTACION INICIAL'!BC8</f>
        <v>0</v>
      </c>
      <c r="BD8" s="182">
        <f>'DOTACION ACTUALIZADA'!BD8-'DOTACION INICIAL'!BD8</f>
        <v>0</v>
      </c>
      <c r="BE8" s="182">
        <f>'DOTACION ACTUALIZADA'!BE8-'DOTACION INICIAL'!BE8</f>
        <v>0</v>
      </c>
      <c r="BF8" s="182">
        <f>'DOTACION ACTUALIZADA'!BF8-'DOTACION INICIAL'!BF8</f>
        <v>0</v>
      </c>
      <c r="BG8" s="182">
        <f>'DOTACION ACTUALIZADA'!BG8-'DOTACION INICIAL'!BG8</f>
        <v>0</v>
      </c>
      <c r="BH8" s="182">
        <f>'DOTACION ACTUALIZADA'!BH8-'DOTACION INICIAL'!BH8</f>
        <v>0</v>
      </c>
      <c r="BI8" s="182">
        <f>'DOTACION ACTUALIZADA'!BI8-'DOTACION INICIAL'!BI8</f>
        <v>0</v>
      </c>
      <c r="BJ8" s="182">
        <f>'DOTACION ACTUALIZADA'!BJ8-'DOTACION INICIAL'!BJ8</f>
        <v>0</v>
      </c>
      <c r="BK8" s="182">
        <f>'DOTACION ACTUALIZADA'!BK8-'DOTACION INICIAL'!BK8</f>
        <v>0</v>
      </c>
      <c r="BL8" s="182">
        <f>'DOTACION ACTUALIZADA'!BL8-'DOTACION INICIAL'!BL8</f>
        <v>0</v>
      </c>
      <c r="BM8" s="182">
        <f>'DOTACION ACTUALIZADA'!BM8-'DOTACION INICIAL'!BM8</f>
        <v>0</v>
      </c>
      <c r="BN8" s="182">
        <f>'DOTACION ACTUALIZADA'!BN8-'DOTACION INICIAL'!BN8</f>
        <v>0</v>
      </c>
      <c r="BO8" s="182">
        <f>'DOTACION ACTUALIZADA'!BO8-'DOTACION INICIAL'!BO8</f>
        <v>0</v>
      </c>
      <c r="BP8" s="182">
        <f>'DOTACION ACTUALIZADA'!BP8-'DOTACION INICIAL'!BP8</f>
        <v>0</v>
      </c>
      <c r="BQ8" s="182">
        <f>'DOTACION ACTUALIZADA'!BQ8-'DOTACION INICIAL'!BQ8</f>
        <v>0</v>
      </c>
      <c r="BR8" s="182">
        <f>'DOTACION ACTUALIZADA'!BR8-'DOTACION INICIAL'!BR8</f>
        <v>0</v>
      </c>
      <c r="BS8" s="182">
        <f>'DOTACION ACTUALIZADA'!BS8-'DOTACION INICIAL'!BS8</f>
        <v>0</v>
      </c>
      <c r="BT8" s="182">
        <f>'DOTACION ACTUALIZADA'!BT8-'DOTACION INICIAL'!BT8</f>
        <v>0</v>
      </c>
      <c r="BU8" s="182">
        <f>'DOTACION ACTUALIZADA'!BU8-'DOTACION INICIAL'!BU8</f>
        <v>-8</v>
      </c>
      <c r="BV8" s="182">
        <f>'DOTACION ACTUALIZADA'!BV8-'DOTACION INICIAL'!BV8</f>
        <v>0</v>
      </c>
      <c r="BW8" s="182">
        <f>'DOTACION ACTUALIZADA'!BW8-'DOTACION INICIAL'!BW8</f>
        <v>0</v>
      </c>
      <c r="BX8" s="182">
        <f>'DOTACION ACTUALIZADA'!BX8-'DOTACION INICIAL'!BX8</f>
        <v>0</v>
      </c>
      <c r="BY8" s="182">
        <f>'DOTACION ACTUALIZADA'!BY8-'DOTACION INICIAL'!BY8</f>
        <v>0</v>
      </c>
      <c r="BZ8" s="182">
        <f>'DOTACION ACTUALIZADA'!BZ8-'DOTACION INICIAL'!BZ8</f>
        <v>0</v>
      </c>
      <c r="CA8" s="182">
        <f>'DOTACION ACTUALIZADA'!CA8-'DOTACION INICIAL'!CA8</f>
        <v>0</v>
      </c>
      <c r="CB8" s="182">
        <f>'DOTACION ACTUALIZADA'!CB8-'DOTACION INICIAL'!CB8</f>
        <v>0</v>
      </c>
      <c r="CC8" s="182">
        <f>'DOTACION ACTUALIZADA'!CC8-'DOTACION INICIAL'!CC8</f>
        <v>0</v>
      </c>
      <c r="CD8" s="183">
        <f t="shared" si="0"/>
        <v>5</v>
      </c>
      <c r="CE8" s="222">
        <f>'EM INICIALES'!J10</f>
        <v>740121.55067718017</v>
      </c>
      <c r="CF8" s="222">
        <f t="shared" si="1"/>
        <v>3700607.753385901</v>
      </c>
    </row>
    <row r="9" spans="1:84" ht="368.25" customHeight="1" x14ac:dyDescent="0.35">
      <c r="A9" s="162">
        <v>6</v>
      </c>
      <c r="B9" s="190" t="s">
        <v>203</v>
      </c>
      <c r="C9" s="164"/>
      <c r="D9" s="182">
        <f>'DOTACION ACTUALIZADA'!D9-'DOTACION INICIAL'!D9</f>
        <v>0</v>
      </c>
      <c r="E9" s="182">
        <f>'DOTACION ACTUALIZADA'!E9-'DOTACION INICIAL'!E9</f>
        <v>3</v>
      </c>
      <c r="F9" s="182">
        <f>'DOTACION ACTUALIZADA'!F9-'DOTACION INICIAL'!F9</f>
        <v>2</v>
      </c>
      <c r="G9" s="182">
        <f>'DOTACION ACTUALIZADA'!G9-'DOTACION INICIAL'!G9</f>
        <v>0</v>
      </c>
      <c r="H9" s="182">
        <f>'DOTACION ACTUALIZADA'!H9-'DOTACION INICIAL'!H9</f>
        <v>0</v>
      </c>
      <c r="I9" s="182">
        <f>'DOTACION ACTUALIZADA'!I9-'DOTACION INICIAL'!I9</f>
        <v>0</v>
      </c>
      <c r="J9" s="182">
        <f>'DOTACION ACTUALIZADA'!J9-'DOTACION INICIAL'!J9</f>
        <v>0</v>
      </c>
      <c r="K9" s="182">
        <f>'DOTACION ACTUALIZADA'!K9-'DOTACION INICIAL'!K9</f>
        <v>0</v>
      </c>
      <c r="L9" s="182">
        <f>'DOTACION ACTUALIZADA'!L9-'DOTACION INICIAL'!L9</f>
        <v>0</v>
      </c>
      <c r="M9" s="182">
        <f>'DOTACION ACTUALIZADA'!M9-'DOTACION INICIAL'!M9</f>
        <v>0</v>
      </c>
      <c r="N9" s="182">
        <f>'DOTACION ACTUALIZADA'!N9-'DOTACION INICIAL'!N9</f>
        <v>0</v>
      </c>
      <c r="O9" s="182">
        <f>'DOTACION ACTUALIZADA'!O9-'DOTACION INICIAL'!O9</f>
        <v>0</v>
      </c>
      <c r="P9" s="182">
        <f>'DOTACION ACTUALIZADA'!P9-'DOTACION INICIAL'!P9</f>
        <v>0</v>
      </c>
      <c r="Q9" s="182">
        <f>'DOTACION ACTUALIZADA'!Q9-'DOTACION INICIAL'!Q9</f>
        <v>0</v>
      </c>
      <c r="R9" s="182">
        <f>'DOTACION ACTUALIZADA'!R9-'DOTACION INICIAL'!R9</f>
        <v>0</v>
      </c>
      <c r="S9" s="182">
        <f>'DOTACION ACTUALIZADA'!S9-'DOTACION INICIAL'!S9</f>
        <v>0</v>
      </c>
      <c r="T9" s="182">
        <f>'DOTACION ACTUALIZADA'!T9-'DOTACION INICIAL'!T9</f>
        <v>0</v>
      </c>
      <c r="U9" s="182">
        <f>'DOTACION ACTUALIZADA'!U9-'DOTACION INICIAL'!U9</f>
        <v>0</v>
      </c>
      <c r="V9" s="182">
        <f>'DOTACION ACTUALIZADA'!V9-'DOTACION INICIAL'!V9</f>
        <v>0</v>
      </c>
      <c r="W9" s="182">
        <f>'DOTACION ACTUALIZADA'!W9-'DOTACION INICIAL'!W9</f>
        <v>0</v>
      </c>
      <c r="X9" s="182">
        <f>'DOTACION ACTUALIZADA'!X9-'DOTACION INICIAL'!X9</f>
        <v>0</v>
      </c>
      <c r="Y9" s="182">
        <f>'DOTACION ACTUALIZADA'!Y9-'DOTACION INICIAL'!Y9</f>
        <v>0</v>
      </c>
      <c r="Z9" s="182">
        <f>'DOTACION ACTUALIZADA'!Z9-'DOTACION INICIAL'!Z9</f>
        <v>0</v>
      </c>
      <c r="AA9" s="182">
        <f>'DOTACION ACTUALIZADA'!AA9-'DOTACION INICIAL'!AA9</f>
        <v>0</v>
      </c>
      <c r="AB9" s="182">
        <f>'DOTACION ACTUALIZADA'!AB9-'DOTACION INICIAL'!AB9</f>
        <v>0</v>
      </c>
      <c r="AC9" s="182">
        <f>'DOTACION ACTUALIZADA'!AC9-'DOTACION INICIAL'!AC9</f>
        <v>0</v>
      </c>
      <c r="AD9" s="182">
        <f>'DOTACION ACTUALIZADA'!AD9-'DOTACION INICIAL'!AD9</f>
        <v>0</v>
      </c>
      <c r="AE9" s="182">
        <f>'DOTACION ACTUALIZADA'!AE9-'DOTACION INICIAL'!AE9</f>
        <v>0</v>
      </c>
      <c r="AF9" s="182">
        <f>'DOTACION ACTUALIZADA'!AF9-'DOTACION INICIAL'!AF9</f>
        <v>0</v>
      </c>
      <c r="AG9" s="182">
        <f>'DOTACION ACTUALIZADA'!AG9-'DOTACION INICIAL'!AG9</f>
        <v>0</v>
      </c>
      <c r="AH9" s="182">
        <f>'DOTACION ACTUALIZADA'!AH9-'DOTACION INICIAL'!AH9</f>
        <v>2</v>
      </c>
      <c r="AI9" s="182">
        <f>'DOTACION ACTUALIZADA'!AI9-'DOTACION INICIAL'!AI9</f>
        <v>0</v>
      </c>
      <c r="AJ9" s="182">
        <f>'DOTACION ACTUALIZADA'!AJ9-'DOTACION INICIAL'!AJ9</f>
        <v>0</v>
      </c>
      <c r="AK9" s="182">
        <f>'DOTACION ACTUALIZADA'!AK9-'DOTACION INICIAL'!AK9</f>
        <v>0</v>
      </c>
      <c r="AL9" s="182">
        <f>'DOTACION ACTUALIZADA'!AL9-'DOTACION INICIAL'!AL9</f>
        <v>0</v>
      </c>
      <c r="AM9" s="182">
        <f>'DOTACION ACTUALIZADA'!AM9-'DOTACION INICIAL'!AM9</f>
        <v>0</v>
      </c>
      <c r="AN9" s="182">
        <f>'DOTACION ACTUALIZADA'!AN9-'DOTACION INICIAL'!AN9</f>
        <v>0</v>
      </c>
      <c r="AO9" s="182">
        <f>'DOTACION ACTUALIZADA'!AO9-'DOTACION INICIAL'!AO9</f>
        <v>0</v>
      </c>
      <c r="AP9" s="182">
        <f>'DOTACION ACTUALIZADA'!AP9-'DOTACION INICIAL'!AP9</f>
        <v>0</v>
      </c>
      <c r="AQ9" s="182">
        <f>'DOTACION ACTUALIZADA'!AQ9-'DOTACION INICIAL'!AQ9</f>
        <v>0</v>
      </c>
      <c r="AR9" s="182">
        <f>'DOTACION ACTUALIZADA'!AR9-'DOTACION INICIAL'!AR9</f>
        <v>0</v>
      </c>
      <c r="AS9" s="182">
        <f>'DOTACION ACTUALIZADA'!AS9-'DOTACION INICIAL'!AS9</f>
        <v>0</v>
      </c>
      <c r="AT9" s="182">
        <f>'DOTACION ACTUALIZADA'!AT9-'DOTACION INICIAL'!AT9</f>
        <v>0</v>
      </c>
      <c r="AU9" s="182">
        <f>'DOTACION ACTUALIZADA'!AU9-'DOTACION INICIAL'!AU9</f>
        <v>0</v>
      </c>
      <c r="AV9" s="182">
        <f>'DOTACION ACTUALIZADA'!AV9-'DOTACION INICIAL'!AV9</f>
        <v>0</v>
      </c>
      <c r="AW9" s="182">
        <f>'DOTACION ACTUALIZADA'!AW9-'DOTACION INICIAL'!AW9</f>
        <v>0</v>
      </c>
      <c r="AX9" s="182">
        <f>'DOTACION ACTUALIZADA'!AX9-'DOTACION INICIAL'!AX9</f>
        <v>0</v>
      </c>
      <c r="AY9" s="182">
        <f>'DOTACION ACTUALIZADA'!AY9-'DOTACION INICIAL'!AY9</f>
        <v>0</v>
      </c>
      <c r="AZ9" s="182">
        <f>'DOTACION ACTUALIZADA'!AZ9-'DOTACION INICIAL'!AZ9</f>
        <v>0</v>
      </c>
      <c r="BA9" s="182">
        <f>'DOTACION ACTUALIZADA'!BA9-'DOTACION INICIAL'!BA9</f>
        <v>0</v>
      </c>
      <c r="BB9" s="182">
        <f>'DOTACION ACTUALIZADA'!BB9-'DOTACION INICIAL'!BB9</f>
        <v>0</v>
      </c>
      <c r="BC9" s="182">
        <f>'DOTACION ACTUALIZADA'!BC9-'DOTACION INICIAL'!BC9</f>
        <v>0</v>
      </c>
      <c r="BD9" s="182">
        <f>'DOTACION ACTUALIZADA'!BD9-'DOTACION INICIAL'!BD9</f>
        <v>0</v>
      </c>
      <c r="BE9" s="182">
        <f>'DOTACION ACTUALIZADA'!BE9-'DOTACION INICIAL'!BE9</f>
        <v>0</v>
      </c>
      <c r="BF9" s="182">
        <f>'DOTACION ACTUALIZADA'!BF9-'DOTACION INICIAL'!BF9</f>
        <v>0</v>
      </c>
      <c r="BG9" s="182">
        <f>'DOTACION ACTUALIZADA'!BG9-'DOTACION INICIAL'!BG9</f>
        <v>0</v>
      </c>
      <c r="BH9" s="182">
        <f>'DOTACION ACTUALIZADA'!BH9-'DOTACION INICIAL'!BH9</f>
        <v>0</v>
      </c>
      <c r="BI9" s="182">
        <f>'DOTACION ACTUALIZADA'!BI9-'DOTACION INICIAL'!BI9</f>
        <v>1</v>
      </c>
      <c r="BJ9" s="182">
        <f>'DOTACION ACTUALIZADA'!BJ9-'DOTACION INICIAL'!BJ9</f>
        <v>0</v>
      </c>
      <c r="BK9" s="182">
        <f>'DOTACION ACTUALIZADA'!BK9-'DOTACION INICIAL'!BK9</f>
        <v>0</v>
      </c>
      <c r="BL9" s="182">
        <f>'DOTACION ACTUALIZADA'!BL9-'DOTACION INICIAL'!BL9</f>
        <v>0</v>
      </c>
      <c r="BM9" s="182">
        <f>'DOTACION ACTUALIZADA'!BM9-'DOTACION INICIAL'!BM9</f>
        <v>0</v>
      </c>
      <c r="BN9" s="182">
        <f>'DOTACION ACTUALIZADA'!BN9-'DOTACION INICIAL'!BN9</f>
        <v>0</v>
      </c>
      <c r="BO9" s="182">
        <f>'DOTACION ACTUALIZADA'!BO9-'DOTACION INICIAL'!BO9</f>
        <v>0</v>
      </c>
      <c r="BP9" s="182">
        <f>'DOTACION ACTUALIZADA'!BP9-'DOTACION INICIAL'!BP9</f>
        <v>0</v>
      </c>
      <c r="BQ9" s="182">
        <f>'DOTACION ACTUALIZADA'!BQ9-'DOTACION INICIAL'!BQ9</f>
        <v>0</v>
      </c>
      <c r="BR9" s="182">
        <f>'DOTACION ACTUALIZADA'!BR9-'DOTACION INICIAL'!BR9</f>
        <v>-2</v>
      </c>
      <c r="BS9" s="182">
        <f>'DOTACION ACTUALIZADA'!BS9-'DOTACION INICIAL'!BS9</f>
        <v>1</v>
      </c>
      <c r="BT9" s="182">
        <f>'DOTACION ACTUALIZADA'!BT9-'DOTACION INICIAL'!BT9</f>
        <v>0</v>
      </c>
      <c r="BU9" s="182">
        <f>'DOTACION ACTUALIZADA'!BU9-'DOTACION INICIAL'!BU9</f>
        <v>0</v>
      </c>
      <c r="BV9" s="182">
        <f>'DOTACION ACTUALIZADA'!BV9-'DOTACION INICIAL'!BV9</f>
        <v>0</v>
      </c>
      <c r="BW9" s="182">
        <f>'DOTACION ACTUALIZADA'!BW9-'DOTACION INICIAL'!BW9</f>
        <v>0</v>
      </c>
      <c r="BX9" s="182">
        <f>'DOTACION ACTUALIZADA'!BX9-'DOTACION INICIAL'!BX9</f>
        <v>0</v>
      </c>
      <c r="BY9" s="182">
        <f>'DOTACION ACTUALIZADA'!BY9-'DOTACION INICIAL'!BY9</f>
        <v>0</v>
      </c>
      <c r="BZ9" s="182">
        <f>'DOTACION ACTUALIZADA'!BZ9-'DOTACION INICIAL'!BZ9</f>
        <v>0</v>
      </c>
      <c r="CA9" s="182">
        <f>'DOTACION ACTUALIZADA'!CA9-'DOTACION INICIAL'!CA9</f>
        <v>0</v>
      </c>
      <c r="CB9" s="182">
        <f>'DOTACION ACTUALIZADA'!CB9-'DOTACION INICIAL'!CB9</f>
        <v>0</v>
      </c>
      <c r="CC9" s="182">
        <f>'DOTACION ACTUALIZADA'!CC9-'DOTACION INICIAL'!CC9</f>
        <v>0</v>
      </c>
      <c r="CD9" s="183">
        <f t="shared" si="0"/>
        <v>7</v>
      </c>
      <c r="CE9" s="222">
        <f>'EM INICIALES'!J11</f>
        <v>2766256.2929547001</v>
      </c>
      <c r="CF9" s="222">
        <f t="shared" si="1"/>
        <v>19363794.050682902</v>
      </c>
    </row>
    <row r="10" spans="1:84" ht="121.5" customHeight="1" x14ac:dyDescent="0.35">
      <c r="A10" s="162">
        <v>7</v>
      </c>
      <c r="B10" s="190" t="s">
        <v>125</v>
      </c>
      <c r="C10" s="164"/>
      <c r="D10" s="182">
        <f>'DOTACION ACTUALIZADA'!D10-'DOTACION INICIAL'!D10</f>
        <v>0</v>
      </c>
      <c r="E10" s="182">
        <f>'DOTACION ACTUALIZADA'!E10-'DOTACION INICIAL'!E10</f>
        <v>0</v>
      </c>
      <c r="F10" s="182">
        <f>'DOTACION ACTUALIZADA'!F10-'DOTACION INICIAL'!F10</f>
        <v>0</v>
      </c>
      <c r="G10" s="182">
        <f>'DOTACION ACTUALIZADA'!G10-'DOTACION INICIAL'!G10</f>
        <v>-4</v>
      </c>
      <c r="H10" s="182">
        <f>'DOTACION ACTUALIZADA'!H10-'DOTACION INICIAL'!H10</f>
        <v>0</v>
      </c>
      <c r="I10" s="182">
        <f>'DOTACION ACTUALIZADA'!I10-'DOTACION INICIAL'!I10</f>
        <v>0</v>
      </c>
      <c r="J10" s="182">
        <f>'DOTACION ACTUALIZADA'!J10-'DOTACION INICIAL'!J10</f>
        <v>-4</v>
      </c>
      <c r="K10" s="182">
        <f>'DOTACION ACTUALIZADA'!K10-'DOTACION INICIAL'!K10</f>
        <v>0</v>
      </c>
      <c r="L10" s="182">
        <f>'DOTACION ACTUALIZADA'!L10-'DOTACION INICIAL'!L10</f>
        <v>0</v>
      </c>
      <c r="M10" s="182">
        <f>'DOTACION ACTUALIZADA'!M10-'DOTACION INICIAL'!M10</f>
        <v>0</v>
      </c>
      <c r="N10" s="182">
        <f>'DOTACION ACTUALIZADA'!N10-'DOTACION INICIAL'!N10</f>
        <v>0</v>
      </c>
      <c r="O10" s="182">
        <f>'DOTACION ACTUALIZADA'!O10-'DOTACION INICIAL'!O10</f>
        <v>0</v>
      </c>
      <c r="P10" s="182">
        <f>'DOTACION ACTUALIZADA'!P10-'DOTACION INICIAL'!P10</f>
        <v>0</v>
      </c>
      <c r="Q10" s="182">
        <f>'DOTACION ACTUALIZADA'!Q10-'DOTACION INICIAL'!Q10</f>
        <v>0</v>
      </c>
      <c r="R10" s="182">
        <f>'DOTACION ACTUALIZADA'!R10-'DOTACION INICIAL'!R10</f>
        <v>0</v>
      </c>
      <c r="S10" s="182">
        <f>'DOTACION ACTUALIZADA'!S10-'DOTACION INICIAL'!S10</f>
        <v>0</v>
      </c>
      <c r="T10" s="182">
        <f>'DOTACION ACTUALIZADA'!T10-'DOTACION INICIAL'!T10</f>
        <v>0</v>
      </c>
      <c r="U10" s="182">
        <f>'DOTACION ACTUALIZADA'!U10-'DOTACION INICIAL'!U10</f>
        <v>0</v>
      </c>
      <c r="V10" s="182">
        <f>'DOTACION ACTUALIZADA'!V10-'DOTACION INICIAL'!V10</f>
        <v>0</v>
      </c>
      <c r="W10" s="182">
        <f>'DOTACION ACTUALIZADA'!W10-'DOTACION INICIAL'!W10</f>
        <v>0</v>
      </c>
      <c r="X10" s="182">
        <f>'DOTACION ACTUALIZADA'!X10-'DOTACION INICIAL'!X10</f>
        <v>0</v>
      </c>
      <c r="Y10" s="182">
        <f>'DOTACION ACTUALIZADA'!Y10-'DOTACION INICIAL'!Y10</f>
        <v>0</v>
      </c>
      <c r="Z10" s="182">
        <f>'DOTACION ACTUALIZADA'!Z10-'DOTACION INICIAL'!Z10</f>
        <v>0</v>
      </c>
      <c r="AA10" s="182">
        <f>'DOTACION ACTUALIZADA'!AA10-'DOTACION INICIAL'!AA10</f>
        <v>0</v>
      </c>
      <c r="AB10" s="182">
        <f>'DOTACION ACTUALIZADA'!AB10-'DOTACION INICIAL'!AB10</f>
        <v>0</v>
      </c>
      <c r="AC10" s="182">
        <f>'DOTACION ACTUALIZADA'!AC10-'DOTACION INICIAL'!AC10</f>
        <v>0</v>
      </c>
      <c r="AD10" s="182">
        <f>'DOTACION ACTUALIZADA'!AD10-'DOTACION INICIAL'!AD10</f>
        <v>0</v>
      </c>
      <c r="AE10" s="182">
        <f>'DOTACION ACTUALIZADA'!AE10-'DOTACION INICIAL'!AE10</f>
        <v>35</v>
      </c>
      <c r="AF10" s="182">
        <f>'DOTACION ACTUALIZADA'!AF10-'DOTACION INICIAL'!AF10</f>
        <v>0</v>
      </c>
      <c r="AG10" s="182">
        <f>'DOTACION ACTUALIZADA'!AG10-'DOTACION INICIAL'!AG10</f>
        <v>102</v>
      </c>
      <c r="AH10" s="182">
        <f>'DOTACION ACTUALIZADA'!AH10-'DOTACION INICIAL'!AH10</f>
        <v>60</v>
      </c>
      <c r="AI10" s="182">
        <f>'DOTACION ACTUALIZADA'!AI10-'DOTACION INICIAL'!AI10</f>
        <v>20</v>
      </c>
      <c r="AJ10" s="182">
        <f>'DOTACION ACTUALIZADA'!AJ10-'DOTACION INICIAL'!AJ10</f>
        <v>0</v>
      </c>
      <c r="AK10" s="182">
        <f>'DOTACION ACTUALIZADA'!AK10-'DOTACION INICIAL'!AK10</f>
        <v>0</v>
      </c>
      <c r="AL10" s="182">
        <f>'DOTACION ACTUALIZADA'!AL10-'DOTACION INICIAL'!AL10</f>
        <v>20</v>
      </c>
      <c r="AM10" s="182">
        <f>'DOTACION ACTUALIZADA'!AM10-'DOTACION INICIAL'!AM10</f>
        <v>0</v>
      </c>
      <c r="AN10" s="182">
        <f>'DOTACION ACTUALIZADA'!AN10-'DOTACION INICIAL'!AN10</f>
        <v>0</v>
      </c>
      <c r="AO10" s="182">
        <f>'DOTACION ACTUALIZADA'!AO10-'DOTACION INICIAL'!AO10</f>
        <v>0</v>
      </c>
      <c r="AP10" s="182">
        <f>'DOTACION ACTUALIZADA'!AP10-'DOTACION INICIAL'!AP10</f>
        <v>0</v>
      </c>
      <c r="AQ10" s="182">
        <f>'DOTACION ACTUALIZADA'!AQ10-'DOTACION INICIAL'!AQ10</f>
        <v>0</v>
      </c>
      <c r="AR10" s="182">
        <f>'DOTACION ACTUALIZADA'!AR10-'DOTACION INICIAL'!AR10</f>
        <v>0</v>
      </c>
      <c r="AS10" s="182">
        <f>'DOTACION ACTUALIZADA'!AS10-'DOTACION INICIAL'!AS10</f>
        <v>0</v>
      </c>
      <c r="AT10" s="182">
        <f>'DOTACION ACTUALIZADA'!AT10-'DOTACION INICIAL'!AT10</f>
        <v>0</v>
      </c>
      <c r="AU10" s="182">
        <f>'DOTACION ACTUALIZADA'!AU10-'DOTACION INICIAL'!AU10</f>
        <v>0</v>
      </c>
      <c r="AV10" s="182">
        <f>'DOTACION ACTUALIZADA'!AV10-'DOTACION INICIAL'!AV10</f>
        <v>0</v>
      </c>
      <c r="AW10" s="182">
        <f>'DOTACION ACTUALIZADA'!AW10-'DOTACION INICIAL'!AW10</f>
        <v>0</v>
      </c>
      <c r="AX10" s="182">
        <f>'DOTACION ACTUALIZADA'!AX10-'DOTACION INICIAL'!AX10</f>
        <v>0</v>
      </c>
      <c r="AY10" s="182">
        <f>'DOTACION ACTUALIZADA'!AY10-'DOTACION INICIAL'!AY10</f>
        <v>0</v>
      </c>
      <c r="AZ10" s="182">
        <f>'DOTACION ACTUALIZADA'!AZ10-'DOTACION INICIAL'!AZ10</f>
        <v>0</v>
      </c>
      <c r="BA10" s="182">
        <f>'DOTACION ACTUALIZADA'!BA10-'DOTACION INICIAL'!BA10</f>
        <v>0</v>
      </c>
      <c r="BB10" s="182">
        <f>'DOTACION ACTUALIZADA'!BB10-'DOTACION INICIAL'!BB10</f>
        <v>0</v>
      </c>
      <c r="BC10" s="182">
        <f>'DOTACION ACTUALIZADA'!BC10-'DOTACION INICIAL'!BC10</f>
        <v>0</v>
      </c>
      <c r="BD10" s="182">
        <f>'DOTACION ACTUALIZADA'!BD10-'DOTACION INICIAL'!BD10</f>
        <v>0</v>
      </c>
      <c r="BE10" s="182">
        <f>'DOTACION ACTUALIZADA'!BE10-'DOTACION INICIAL'!BE10</f>
        <v>0</v>
      </c>
      <c r="BF10" s="182">
        <f>'DOTACION ACTUALIZADA'!BF10-'DOTACION INICIAL'!BF10</f>
        <v>0</v>
      </c>
      <c r="BG10" s="182">
        <f>'DOTACION ACTUALIZADA'!BG10-'DOTACION INICIAL'!BG10</f>
        <v>-15</v>
      </c>
      <c r="BH10" s="182">
        <f>'DOTACION ACTUALIZADA'!BH10-'DOTACION INICIAL'!BH10</f>
        <v>0</v>
      </c>
      <c r="BI10" s="182">
        <f>'DOTACION ACTUALIZADA'!BI10-'DOTACION INICIAL'!BI10</f>
        <v>0</v>
      </c>
      <c r="BJ10" s="182">
        <f>'DOTACION ACTUALIZADA'!BJ10-'DOTACION INICIAL'!BJ10</f>
        <v>0</v>
      </c>
      <c r="BK10" s="182">
        <f>'DOTACION ACTUALIZADA'!BK10-'DOTACION INICIAL'!BK10</f>
        <v>0</v>
      </c>
      <c r="BL10" s="182">
        <f>'DOTACION ACTUALIZADA'!BL10-'DOTACION INICIAL'!BL10</f>
        <v>0</v>
      </c>
      <c r="BM10" s="182">
        <f>'DOTACION ACTUALIZADA'!BM10-'DOTACION INICIAL'!BM10</f>
        <v>0</v>
      </c>
      <c r="BN10" s="182">
        <f>'DOTACION ACTUALIZADA'!BN10-'DOTACION INICIAL'!BN10</f>
        <v>0</v>
      </c>
      <c r="BO10" s="182">
        <f>'DOTACION ACTUALIZADA'!BO10-'DOTACION INICIAL'!BO10</f>
        <v>0</v>
      </c>
      <c r="BP10" s="182">
        <f>'DOTACION ACTUALIZADA'!BP10-'DOTACION INICIAL'!BP10</f>
        <v>0</v>
      </c>
      <c r="BQ10" s="182">
        <f>'DOTACION ACTUALIZADA'!BQ10-'DOTACION INICIAL'!BQ10</f>
        <v>0</v>
      </c>
      <c r="BR10" s="182">
        <f>'DOTACION ACTUALIZADA'!BR10-'DOTACION INICIAL'!BR10</f>
        <v>0</v>
      </c>
      <c r="BS10" s="182">
        <f>'DOTACION ACTUALIZADA'!BS10-'DOTACION INICIAL'!BS10</f>
        <v>0</v>
      </c>
      <c r="BT10" s="182">
        <f>'DOTACION ACTUALIZADA'!BT10-'DOTACION INICIAL'!BT10</f>
        <v>0</v>
      </c>
      <c r="BU10" s="182">
        <f>'DOTACION ACTUALIZADA'!BU10-'DOTACION INICIAL'!BU10</f>
        <v>0</v>
      </c>
      <c r="BV10" s="182">
        <f>'DOTACION ACTUALIZADA'!BV10-'DOTACION INICIAL'!BV10</f>
        <v>0</v>
      </c>
      <c r="BW10" s="182">
        <f>'DOTACION ACTUALIZADA'!BW10-'DOTACION INICIAL'!BW10</f>
        <v>200</v>
      </c>
      <c r="BX10" s="182">
        <f>'DOTACION ACTUALIZADA'!BX10-'DOTACION INICIAL'!BX10</f>
        <v>60</v>
      </c>
      <c r="BY10" s="182">
        <f>'DOTACION ACTUALIZADA'!BY10-'DOTACION INICIAL'!BY10</f>
        <v>0</v>
      </c>
      <c r="BZ10" s="182">
        <f>'DOTACION ACTUALIZADA'!BZ10-'DOTACION INICIAL'!BZ10</f>
        <v>0</v>
      </c>
      <c r="CA10" s="182">
        <f>'DOTACION ACTUALIZADA'!CA10-'DOTACION INICIAL'!CA10</f>
        <v>0</v>
      </c>
      <c r="CB10" s="182">
        <f>'DOTACION ACTUALIZADA'!CB10-'DOTACION INICIAL'!CB10</f>
        <v>0</v>
      </c>
      <c r="CC10" s="182">
        <f>'DOTACION ACTUALIZADA'!CC10-'DOTACION INICIAL'!CC10</f>
        <v>0</v>
      </c>
      <c r="CD10" s="183">
        <f t="shared" si="0"/>
        <v>474</v>
      </c>
      <c r="CE10" s="222">
        <f>'EM INICIALES'!J12</f>
        <v>184083.41464233209</v>
      </c>
      <c r="CF10" s="222">
        <f t="shared" si="1"/>
        <v>87255538.540465415</v>
      </c>
    </row>
    <row r="11" spans="1:84" ht="138.75" customHeight="1" x14ac:dyDescent="0.35">
      <c r="A11" s="162">
        <v>8</v>
      </c>
      <c r="B11" s="190" t="s">
        <v>126</v>
      </c>
      <c r="C11" s="164"/>
      <c r="D11" s="182">
        <f>'DOTACION ACTUALIZADA'!D11-'DOTACION INICIAL'!D11</f>
        <v>0</v>
      </c>
      <c r="E11" s="182">
        <f>'DOTACION ACTUALIZADA'!E11-'DOTACION INICIAL'!E11</f>
        <v>0</v>
      </c>
      <c r="F11" s="182">
        <f>'DOTACION ACTUALIZADA'!F11-'DOTACION INICIAL'!F11</f>
        <v>30</v>
      </c>
      <c r="G11" s="182">
        <f>'DOTACION ACTUALIZADA'!G11-'DOTACION INICIAL'!G11</f>
        <v>-70</v>
      </c>
      <c r="H11" s="182">
        <f>'DOTACION ACTUALIZADA'!H11-'DOTACION INICIAL'!H11</f>
        <v>-10</v>
      </c>
      <c r="I11" s="182">
        <f>'DOTACION ACTUALIZADA'!I11-'DOTACION INICIAL'!I11</f>
        <v>10</v>
      </c>
      <c r="J11" s="182">
        <f>'DOTACION ACTUALIZADA'!J11-'DOTACION INICIAL'!J11</f>
        <v>-70</v>
      </c>
      <c r="K11" s="182">
        <f>'DOTACION ACTUALIZADA'!K11-'DOTACION INICIAL'!K11</f>
        <v>-40</v>
      </c>
      <c r="L11" s="182">
        <f>'DOTACION ACTUALIZADA'!L11-'DOTACION INICIAL'!L11</f>
        <v>0</v>
      </c>
      <c r="M11" s="182">
        <f>'DOTACION ACTUALIZADA'!M11-'DOTACION INICIAL'!M11</f>
        <v>0</v>
      </c>
      <c r="N11" s="182">
        <f>'DOTACION ACTUALIZADA'!N11-'DOTACION INICIAL'!N11</f>
        <v>0</v>
      </c>
      <c r="O11" s="182">
        <f>'DOTACION ACTUALIZADA'!O11-'DOTACION INICIAL'!O11</f>
        <v>0</v>
      </c>
      <c r="P11" s="182">
        <f>'DOTACION ACTUALIZADA'!P11-'DOTACION INICIAL'!P11</f>
        <v>0</v>
      </c>
      <c r="Q11" s="182">
        <f>'DOTACION ACTUALIZADA'!Q11-'DOTACION INICIAL'!Q11</f>
        <v>0</v>
      </c>
      <c r="R11" s="182">
        <f>'DOTACION ACTUALIZADA'!R11-'DOTACION INICIAL'!R11</f>
        <v>0</v>
      </c>
      <c r="S11" s="182">
        <f>'DOTACION ACTUALIZADA'!S11-'DOTACION INICIAL'!S11</f>
        <v>0</v>
      </c>
      <c r="T11" s="182">
        <f>'DOTACION ACTUALIZADA'!T11-'DOTACION INICIAL'!T11</f>
        <v>0</v>
      </c>
      <c r="U11" s="182">
        <f>'DOTACION ACTUALIZADA'!U11-'DOTACION INICIAL'!U11</f>
        <v>0</v>
      </c>
      <c r="V11" s="182">
        <f>'DOTACION ACTUALIZADA'!V11-'DOTACION INICIAL'!V11</f>
        <v>0</v>
      </c>
      <c r="W11" s="182">
        <f>'DOTACION ACTUALIZADA'!W11-'DOTACION INICIAL'!W11</f>
        <v>0</v>
      </c>
      <c r="X11" s="182">
        <f>'DOTACION ACTUALIZADA'!X11-'DOTACION INICIAL'!X11</f>
        <v>0</v>
      </c>
      <c r="Y11" s="182">
        <f>'DOTACION ACTUALIZADA'!Y11-'DOTACION INICIAL'!Y11</f>
        <v>0</v>
      </c>
      <c r="Z11" s="182">
        <f>'DOTACION ACTUALIZADA'!Z11-'DOTACION INICIAL'!Z11</f>
        <v>0</v>
      </c>
      <c r="AA11" s="182">
        <f>'DOTACION ACTUALIZADA'!AA11-'DOTACION INICIAL'!AA11</f>
        <v>0</v>
      </c>
      <c r="AB11" s="182">
        <f>'DOTACION ACTUALIZADA'!AB11-'DOTACION INICIAL'!AB11</f>
        <v>0</v>
      </c>
      <c r="AC11" s="182">
        <f>'DOTACION ACTUALIZADA'!AC11-'DOTACION INICIAL'!AC11</f>
        <v>0</v>
      </c>
      <c r="AD11" s="182">
        <f>'DOTACION ACTUALIZADA'!AD11-'DOTACION INICIAL'!AD11</f>
        <v>0</v>
      </c>
      <c r="AE11" s="182">
        <f>'DOTACION ACTUALIZADA'!AE11-'DOTACION INICIAL'!AE11</f>
        <v>20</v>
      </c>
      <c r="AF11" s="182">
        <f>'DOTACION ACTUALIZADA'!AF11-'DOTACION INICIAL'!AF11</f>
        <v>0</v>
      </c>
      <c r="AG11" s="182">
        <f>'DOTACION ACTUALIZADA'!AG11-'DOTACION INICIAL'!AG11</f>
        <v>0</v>
      </c>
      <c r="AH11" s="182">
        <f>'DOTACION ACTUALIZADA'!AH11-'DOTACION INICIAL'!AH11</f>
        <v>40</v>
      </c>
      <c r="AI11" s="182">
        <f>'DOTACION ACTUALIZADA'!AI11-'DOTACION INICIAL'!AI11</f>
        <v>0</v>
      </c>
      <c r="AJ11" s="182">
        <f>'DOTACION ACTUALIZADA'!AJ11-'DOTACION INICIAL'!AJ11</f>
        <v>0</v>
      </c>
      <c r="AK11" s="182">
        <f>'DOTACION ACTUALIZADA'!AK11-'DOTACION INICIAL'!AK11</f>
        <v>0</v>
      </c>
      <c r="AL11" s="182">
        <f>'DOTACION ACTUALIZADA'!AL11-'DOTACION INICIAL'!AL11</f>
        <v>0</v>
      </c>
      <c r="AM11" s="182">
        <f>'DOTACION ACTUALIZADA'!AM11-'DOTACION INICIAL'!AM11</f>
        <v>0</v>
      </c>
      <c r="AN11" s="182">
        <f>'DOTACION ACTUALIZADA'!AN11-'DOTACION INICIAL'!AN11</f>
        <v>0</v>
      </c>
      <c r="AO11" s="182">
        <f>'DOTACION ACTUALIZADA'!AO11-'DOTACION INICIAL'!AO11</f>
        <v>0</v>
      </c>
      <c r="AP11" s="182">
        <f>'DOTACION ACTUALIZADA'!AP11-'DOTACION INICIAL'!AP11</f>
        <v>0</v>
      </c>
      <c r="AQ11" s="182">
        <f>'DOTACION ACTUALIZADA'!AQ11-'DOTACION INICIAL'!AQ11</f>
        <v>0</v>
      </c>
      <c r="AR11" s="182">
        <f>'DOTACION ACTUALIZADA'!AR11-'DOTACION INICIAL'!AR11</f>
        <v>0</v>
      </c>
      <c r="AS11" s="182">
        <f>'DOTACION ACTUALIZADA'!AS11-'DOTACION INICIAL'!AS11</f>
        <v>0</v>
      </c>
      <c r="AT11" s="182">
        <f>'DOTACION ACTUALIZADA'!AT11-'DOTACION INICIAL'!AT11</f>
        <v>0</v>
      </c>
      <c r="AU11" s="182">
        <f>'DOTACION ACTUALIZADA'!AU11-'DOTACION INICIAL'!AU11</f>
        <v>0</v>
      </c>
      <c r="AV11" s="182">
        <f>'DOTACION ACTUALIZADA'!AV11-'DOTACION INICIAL'!AV11</f>
        <v>0</v>
      </c>
      <c r="AW11" s="182">
        <f>'DOTACION ACTUALIZADA'!AW11-'DOTACION INICIAL'!AW11</f>
        <v>0</v>
      </c>
      <c r="AX11" s="182">
        <f>'DOTACION ACTUALIZADA'!AX11-'DOTACION INICIAL'!AX11</f>
        <v>0</v>
      </c>
      <c r="AY11" s="182">
        <f>'DOTACION ACTUALIZADA'!AY11-'DOTACION INICIAL'!AY11</f>
        <v>0</v>
      </c>
      <c r="AZ11" s="182">
        <f>'DOTACION ACTUALIZADA'!AZ11-'DOTACION INICIAL'!AZ11</f>
        <v>0</v>
      </c>
      <c r="BA11" s="182">
        <f>'DOTACION ACTUALIZADA'!BA11-'DOTACION INICIAL'!BA11</f>
        <v>0</v>
      </c>
      <c r="BB11" s="182">
        <f>'DOTACION ACTUALIZADA'!BB11-'DOTACION INICIAL'!BB11</f>
        <v>-30</v>
      </c>
      <c r="BC11" s="182">
        <f>'DOTACION ACTUALIZADA'!BC11-'DOTACION INICIAL'!BC11</f>
        <v>50</v>
      </c>
      <c r="BD11" s="182">
        <f>'DOTACION ACTUALIZADA'!BD11-'DOTACION INICIAL'!BD11</f>
        <v>-30</v>
      </c>
      <c r="BE11" s="182">
        <f>'DOTACION ACTUALIZADA'!BE11-'DOTACION INICIAL'!BE11</f>
        <v>0</v>
      </c>
      <c r="BF11" s="182">
        <f>'DOTACION ACTUALIZADA'!BF11-'DOTACION INICIAL'!BF11</f>
        <v>0</v>
      </c>
      <c r="BG11" s="182">
        <f>'DOTACION ACTUALIZADA'!BG11-'DOTACION INICIAL'!BG11</f>
        <v>0</v>
      </c>
      <c r="BH11" s="182">
        <f>'DOTACION ACTUALIZADA'!BH11-'DOTACION INICIAL'!BH11</f>
        <v>0</v>
      </c>
      <c r="BI11" s="182">
        <f>'DOTACION ACTUALIZADA'!BI11-'DOTACION INICIAL'!BI11</f>
        <v>0</v>
      </c>
      <c r="BJ11" s="182">
        <f>'DOTACION ACTUALIZADA'!BJ11-'DOTACION INICIAL'!BJ11</f>
        <v>0</v>
      </c>
      <c r="BK11" s="182">
        <f>'DOTACION ACTUALIZADA'!BK11-'DOTACION INICIAL'!BK11</f>
        <v>40</v>
      </c>
      <c r="BL11" s="182">
        <f>'DOTACION ACTUALIZADA'!BL11-'DOTACION INICIAL'!BL11</f>
        <v>20</v>
      </c>
      <c r="BM11" s="182">
        <f>'DOTACION ACTUALIZADA'!BM11-'DOTACION INICIAL'!BM11</f>
        <v>20</v>
      </c>
      <c r="BN11" s="182">
        <f>'DOTACION ACTUALIZADA'!BN11-'DOTACION INICIAL'!BN11</f>
        <v>20</v>
      </c>
      <c r="BO11" s="182">
        <f>'DOTACION ACTUALIZADA'!BO11-'DOTACION INICIAL'!BO11</f>
        <v>20</v>
      </c>
      <c r="BP11" s="182">
        <f>'DOTACION ACTUALIZADA'!BP11-'DOTACION INICIAL'!BP11</f>
        <v>0</v>
      </c>
      <c r="BQ11" s="182">
        <f>'DOTACION ACTUALIZADA'!BQ11-'DOTACION INICIAL'!BQ11</f>
        <v>20</v>
      </c>
      <c r="BR11" s="182">
        <f>'DOTACION ACTUALIZADA'!BR11-'DOTACION INICIAL'!BR11</f>
        <v>0</v>
      </c>
      <c r="BS11" s="182">
        <f>'DOTACION ACTUALIZADA'!BS11-'DOTACION INICIAL'!BS11</f>
        <v>0</v>
      </c>
      <c r="BT11" s="182">
        <f>'DOTACION ACTUALIZADA'!BT11-'DOTACION INICIAL'!BT11</f>
        <v>0</v>
      </c>
      <c r="BU11" s="182">
        <f>'DOTACION ACTUALIZADA'!BU11-'DOTACION INICIAL'!BU11</f>
        <v>0</v>
      </c>
      <c r="BV11" s="182">
        <f>'DOTACION ACTUALIZADA'!BV11-'DOTACION INICIAL'!BV11</f>
        <v>50</v>
      </c>
      <c r="BW11" s="182">
        <f>'DOTACION ACTUALIZADA'!BW11-'DOTACION INICIAL'!BW11</f>
        <v>50</v>
      </c>
      <c r="BX11" s="182">
        <f>'DOTACION ACTUALIZADA'!BX11-'DOTACION INICIAL'!BX11</f>
        <v>0</v>
      </c>
      <c r="BY11" s="182">
        <f>'DOTACION ACTUALIZADA'!BY11-'DOTACION INICIAL'!BY11</f>
        <v>0</v>
      </c>
      <c r="BZ11" s="182">
        <f>'DOTACION ACTUALIZADA'!BZ11-'DOTACION INICIAL'!BZ11</f>
        <v>0</v>
      </c>
      <c r="CA11" s="182">
        <f>'DOTACION ACTUALIZADA'!CA11-'DOTACION INICIAL'!CA11</f>
        <v>0</v>
      </c>
      <c r="CB11" s="182">
        <f>'DOTACION ACTUALIZADA'!CB11-'DOTACION INICIAL'!CB11</f>
        <v>0</v>
      </c>
      <c r="CC11" s="182">
        <f>'DOTACION ACTUALIZADA'!CC11-'DOTACION INICIAL'!CC11</f>
        <v>0</v>
      </c>
      <c r="CD11" s="183">
        <f t="shared" si="0"/>
        <v>140</v>
      </c>
      <c r="CE11" s="222">
        <f>'EM INICIALES'!J13</f>
        <v>281639.41327378084</v>
      </c>
      <c r="CF11" s="222">
        <f t="shared" si="1"/>
        <v>39429517.858329318</v>
      </c>
    </row>
    <row r="12" spans="1:84" ht="132" customHeight="1" x14ac:dyDescent="0.35">
      <c r="A12" s="162">
        <v>9</v>
      </c>
      <c r="B12" s="190" t="s">
        <v>127</v>
      </c>
      <c r="C12" s="164"/>
      <c r="D12" s="182">
        <f>'DOTACION ACTUALIZADA'!D12-'DOTACION INICIAL'!D12</f>
        <v>0</v>
      </c>
      <c r="E12" s="182">
        <f>'DOTACION ACTUALIZADA'!E12-'DOTACION INICIAL'!E12</f>
        <v>10</v>
      </c>
      <c r="F12" s="182">
        <f>'DOTACION ACTUALIZADA'!F12-'DOTACION INICIAL'!F12</f>
        <v>0</v>
      </c>
      <c r="G12" s="182">
        <f>'DOTACION ACTUALIZADA'!G12-'DOTACION INICIAL'!G12</f>
        <v>0</v>
      </c>
      <c r="H12" s="182">
        <f>'DOTACION ACTUALIZADA'!H12-'DOTACION INICIAL'!H12</f>
        <v>0</v>
      </c>
      <c r="I12" s="182">
        <f>'DOTACION ACTUALIZADA'!I12-'DOTACION INICIAL'!I12</f>
        <v>-3</v>
      </c>
      <c r="J12" s="182">
        <f>'DOTACION ACTUALIZADA'!J12-'DOTACION INICIAL'!J12</f>
        <v>-6</v>
      </c>
      <c r="K12" s="182">
        <f>'DOTACION ACTUALIZADA'!K12-'DOTACION INICIAL'!K12</f>
        <v>0</v>
      </c>
      <c r="L12" s="182">
        <f>'DOTACION ACTUALIZADA'!L12-'DOTACION INICIAL'!L12</f>
        <v>0</v>
      </c>
      <c r="M12" s="182">
        <f>'DOTACION ACTUALIZADA'!M12-'DOTACION INICIAL'!M12</f>
        <v>0</v>
      </c>
      <c r="N12" s="182">
        <f>'DOTACION ACTUALIZADA'!N12-'DOTACION INICIAL'!N12</f>
        <v>0</v>
      </c>
      <c r="O12" s="182">
        <f>'DOTACION ACTUALIZADA'!O12-'DOTACION INICIAL'!O12</f>
        <v>0</v>
      </c>
      <c r="P12" s="182">
        <f>'DOTACION ACTUALIZADA'!P12-'DOTACION INICIAL'!P12</f>
        <v>0</v>
      </c>
      <c r="Q12" s="182">
        <f>'DOTACION ACTUALIZADA'!Q12-'DOTACION INICIAL'!Q12</f>
        <v>0</v>
      </c>
      <c r="R12" s="182">
        <f>'DOTACION ACTUALIZADA'!R12-'DOTACION INICIAL'!R12</f>
        <v>0</v>
      </c>
      <c r="S12" s="182">
        <f>'DOTACION ACTUALIZADA'!S12-'DOTACION INICIAL'!S12</f>
        <v>0</v>
      </c>
      <c r="T12" s="182">
        <f>'DOTACION ACTUALIZADA'!T12-'DOTACION INICIAL'!T12</f>
        <v>0</v>
      </c>
      <c r="U12" s="182">
        <f>'DOTACION ACTUALIZADA'!U12-'DOTACION INICIAL'!U12</f>
        <v>0</v>
      </c>
      <c r="V12" s="182">
        <f>'DOTACION ACTUALIZADA'!V12-'DOTACION INICIAL'!V12</f>
        <v>0</v>
      </c>
      <c r="W12" s="182">
        <f>'DOTACION ACTUALIZADA'!W12-'DOTACION INICIAL'!W12</f>
        <v>0</v>
      </c>
      <c r="X12" s="182">
        <f>'DOTACION ACTUALIZADA'!X12-'DOTACION INICIAL'!X12</f>
        <v>0</v>
      </c>
      <c r="Y12" s="182">
        <f>'DOTACION ACTUALIZADA'!Y12-'DOTACION INICIAL'!Y12</f>
        <v>0</v>
      </c>
      <c r="Z12" s="182">
        <f>'DOTACION ACTUALIZADA'!Z12-'DOTACION INICIAL'!Z12</f>
        <v>0</v>
      </c>
      <c r="AA12" s="182">
        <f>'DOTACION ACTUALIZADA'!AA12-'DOTACION INICIAL'!AA12</f>
        <v>0</v>
      </c>
      <c r="AB12" s="182">
        <f>'DOTACION ACTUALIZADA'!AB12-'DOTACION INICIAL'!AB12</f>
        <v>0</v>
      </c>
      <c r="AC12" s="182">
        <f>'DOTACION ACTUALIZADA'!AC12-'DOTACION INICIAL'!AC12</f>
        <v>0</v>
      </c>
      <c r="AD12" s="182">
        <f>'DOTACION ACTUALIZADA'!AD12-'DOTACION INICIAL'!AD12</f>
        <v>0</v>
      </c>
      <c r="AE12" s="182">
        <f>'DOTACION ACTUALIZADA'!AE12-'DOTACION INICIAL'!AE12</f>
        <v>0</v>
      </c>
      <c r="AF12" s="182">
        <f>'DOTACION ACTUALIZADA'!AF12-'DOTACION INICIAL'!AF12</f>
        <v>0</v>
      </c>
      <c r="AG12" s="182">
        <f>'DOTACION ACTUALIZADA'!AG12-'DOTACION INICIAL'!AG12</f>
        <v>10</v>
      </c>
      <c r="AH12" s="182">
        <f>'DOTACION ACTUALIZADA'!AH12-'DOTACION INICIAL'!AH12</f>
        <v>4</v>
      </c>
      <c r="AI12" s="182">
        <f>'DOTACION ACTUALIZADA'!AI12-'DOTACION INICIAL'!AI12</f>
        <v>0</v>
      </c>
      <c r="AJ12" s="182">
        <f>'DOTACION ACTUALIZADA'!AJ12-'DOTACION INICIAL'!AJ12</f>
        <v>0</v>
      </c>
      <c r="AK12" s="182">
        <f>'DOTACION ACTUALIZADA'!AK12-'DOTACION INICIAL'!AK12</f>
        <v>0</v>
      </c>
      <c r="AL12" s="182">
        <f>'DOTACION ACTUALIZADA'!AL12-'DOTACION INICIAL'!AL12</f>
        <v>0</v>
      </c>
      <c r="AM12" s="182">
        <f>'DOTACION ACTUALIZADA'!AM12-'DOTACION INICIAL'!AM12</f>
        <v>0</v>
      </c>
      <c r="AN12" s="182">
        <f>'DOTACION ACTUALIZADA'!AN12-'DOTACION INICIAL'!AN12</f>
        <v>0</v>
      </c>
      <c r="AO12" s="182">
        <f>'DOTACION ACTUALIZADA'!AO12-'DOTACION INICIAL'!AO12</f>
        <v>0</v>
      </c>
      <c r="AP12" s="182">
        <f>'DOTACION ACTUALIZADA'!AP12-'DOTACION INICIAL'!AP12</f>
        <v>0</v>
      </c>
      <c r="AQ12" s="182">
        <f>'DOTACION ACTUALIZADA'!AQ12-'DOTACION INICIAL'!AQ12</f>
        <v>0</v>
      </c>
      <c r="AR12" s="182">
        <f>'DOTACION ACTUALIZADA'!AR12-'DOTACION INICIAL'!AR12</f>
        <v>0</v>
      </c>
      <c r="AS12" s="182">
        <f>'DOTACION ACTUALIZADA'!AS12-'DOTACION INICIAL'!AS12</f>
        <v>0</v>
      </c>
      <c r="AT12" s="182">
        <f>'DOTACION ACTUALIZADA'!AT12-'DOTACION INICIAL'!AT12</f>
        <v>0</v>
      </c>
      <c r="AU12" s="182">
        <f>'DOTACION ACTUALIZADA'!AU12-'DOTACION INICIAL'!AU12</f>
        <v>0</v>
      </c>
      <c r="AV12" s="182">
        <f>'DOTACION ACTUALIZADA'!AV12-'DOTACION INICIAL'!AV12</f>
        <v>0</v>
      </c>
      <c r="AW12" s="182">
        <f>'DOTACION ACTUALIZADA'!AW12-'DOTACION INICIAL'!AW12</f>
        <v>0</v>
      </c>
      <c r="AX12" s="182">
        <f>'DOTACION ACTUALIZADA'!AX12-'DOTACION INICIAL'!AX12</f>
        <v>0</v>
      </c>
      <c r="AY12" s="182">
        <f>'DOTACION ACTUALIZADA'!AY12-'DOTACION INICIAL'!AY12</f>
        <v>0</v>
      </c>
      <c r="AZ12" s="182">
        <f>'DOTACION ACTUALIZADA'!AZ12-'DOTACION INICIAL'!AZ12</f>
        <v>0</v>
      </c>
      <c r="BA12" s="182">
        <f>'DOTACION ACTUALIZADA'!BA12-'DOTACION INICIAL'!BA12</f>
        <v>0</v>
      </c>
      <c r="BB12" s="182">
        <f>'DOTACION ACTUALIZADA'!BB12-'DOTACION INICIAL'!BB12</f>
        <v>0</v>
      </c>
      <c r="BC12" s="182">
        <f>'DOTACION ACTUALIZADA'!BC12-'DOTACION INICIAL'!BC12</f>
        <v>0</v>
      </c>
      <c r="BD12" s="182">
        <f>'DOTACION ACTUALIZADA'!BD12-'DOTACION INICIAL'!BD12</f>
        <v>0</v>
      </c>
      <c r="BE12" s="182">
        <f>'DOTACION ACTUALIZADA'!BE12-'DOTACION INICIAL'!BE12</f>
        <v>0</v>
      </c>
      <c r="BF12" s="182">
        <f>'DOTACION ACTUALIZADA'!BF12-'DOTACION INICIAL'!BF12</f>
        <v>0</v>
      </c>
      <c r="BG12" s="182">
        <f>'DOTACION ACTUALIZADA'!BG12-'DOTACION INICIAL'!BG12</f>
        <v>0</v>
      </c>
      <c r="BH12" s="182">
        <f>'DOTACION ACTUALIZADA'!BH12-'DOTACION INICIAL'!BH12</f>
        <v>0</v>
      </c>
      <c r="BI12" s="182">
        <f>'DOTACION ACTUALIZADA'!BI12-'DOTACION INICIAL'!BI12</f>
        <v>0</v>
      </c>
      <c r="BJ12" s="182">
        <f>'DOTACION ACTUALIZADA'!BJ12-'DOTACION INICIAL'!BJ12</f>
        <v>0</v>
      </c>
      <c r="BK12" s="182">
        <f>'DOTACION ACTUALIZADA'!BK12-'DOTACION INICIAL'!BK12</f>
        <v>0</v>
      </c>
      <c r="BL12" s="182">
        <f>'DOTACION ACTUALIZADA'!BL12-'DOTACION INICIAL'!BL12</f>
        <v>0</v>
      </c>
      <c r="BM12" s="182">
        <f>'DOTACION ACTUALIZADA'!BM12-'DOTACION INICIAL'!BM12</f>
        <v>0</v>
      </c>
      <c r="BN12" s="182">
        <f>'DOTACION ACTUALIZADA'!BN12-'DOTACION INICIAL'!BN12</f>
        <v>0</v>
      </c>
      <c r="BO12" s="182">
        <f>'DOTACION ACTUALIZADA'!BO12-'DOTACION INICIAL'!BO12</f>
        <v>0</v>
      </c>
      <c r="BP12" s="182">
        <f>'DOTACION ACTUALIZADA'!BP12-'DOTACION INICIAL'!BP12</f>
        <v>0</v>
      </c>
      <c r="BQ12" s="182">
        <f>'DOTACION ACTUALIZADA'!BQ12-'DOTACION INICIAL'!BQ12</f>
        <v>0</v>
      </c>
      <c r="BR12" s="182">
        <f>'DOTACION ACTUALIZADA'!BR12-'DOTACION INICIAL'!BR12</f>
        <v>0</v>
      </c>
      <c r="BS12" s="182">
        <f>'DOTACION ACTUALIZADA'!BS12-'DOTACION INICIAL'!BS12</f>
        <v>0</v>
      </c>
      <c r="BT12" s="182">
        <f>'DOTACION ACTUALIZADA'!BT12-'DOTACION INICIAL'!BT12</f>
        <v>0</v>
      </c>
      <c r="BU12" s="182">
        <f>'DOTACION ACTUALIZADA'!BU12-'DOTACION INICIAL'!BU12</f>
        <v>0</v>
      </c>
      <c r="BV12" s="182">
        <f>'DOTACION ACTUALIZADA'!BV12-'DOTACION INICIAL'!BV12</f>
        <v>0</v>
      </c>
      <c r="BW12" s="182">
        <f>'DOTACION ACTUALIZADA'!BW12-'DOTACION INICIAL'!BW12</f>
        <v>0</v>
      </c>
      <c r="BX12" s="182">
        <f>'DOTACION ACTUALIZADA'!BX12-'DOTACION INICIAL'!BX12</f>
        <v>0</v>
      </c>
      <c r="BY12" s="182">
        <f>'DOTACION ACTUALIZADA'!BY12-'DOTACION INICIAL'!BY12</f>
        <v>0</v>
      </c>
      <c r="BZ12" s="182">
        <f>'DOTACION ACTUALIZADA'!BZ12-'DOTACION INICIAL'!BZ12</f>
        <v>0</v>
      </c>
      <c r="CA12" s="182">
        <f>'DOTACION ACTUALIZADA'!CA12-'DOTACION INICIAL'!CA12</f>
        <v>0</v>
      </c>
      <c r="CB12" s="182">
        <f>'DOTACION ACTUALIZADA'!CB12-'DOTACION INICIAL'!CB12</f>
        <v>0</v>
      </c>
      <c r="CC12" s="182">
        <f>'DOTACION ACTUALIZADA'!CC12-'DOTACION INICIAL'!CC12</f>
        <v>0</v>
      </c>
      <c r="CD12" s="183">
        <f t="shared" si="0"/>
        <v>15</v>
      </c>
      <c r="CE12" s="222">
        <f>'EM INICIALES'!J14</f>
        <v>688959.76408811996</v>
      </c>
      <c r="CF12" s="222">
        <f t="shared" si="1"/>
        <v>10334396.461321799</v>
      </c>
    </row>
    <row r="13" spans="1:84" ht="130.5" customHeight="1" x14ac:dyDescent="0.35">
      <c r="A13" s="162">
        <v>10</v>
      </c>
      <c r="B13" s="190" t="s">
        <v>204</v>
      </c>
      <c r="C13" s="164"/>
      <c r="D13" s="182">
        <f>'DOTACION ACTUALIZADA'!D13-'DOTACION INICIAL'!D13</f>
        <v>0</v>
      </c>
      <c r="E13" s="182">
        <f>'DOTACION ACTUALIZADA'!E13-'DOTACION INICIAL'!E13</f>
        <v>0</v>
      </c>
      <c r="F13" s="182">
        <f>'DOTACION ACTUALIZADA'!F13-'DOTACION INICIAL'!F13</f>
        <v>0</v>
      </c>
      <c r="G13" s="182">
        <f>'DOTACION ACTUALIZADA'!G13-'DOTACION INICIAL'!G13</f>
        <v>-2</v>
      </c>
      <c r="H13" s="182">
        <f>'DOTACION ACTUALIZADA'!H13-'DOTACION INICIAL'!H13</f>
        <v>0</v>
      </c>
      <c r="I13" s="182">
        <f>'DOTACION ACTUALIZADA'!I13-'DOTACION INICIAL'!I13</f>
        <v>1</v>
      </c>
      <c r="J13" s="182">
        <f>'DOTACION ACTUALIZADA'!J13-'DOTACION INICIAL'!J13</f>
        <v>-1</v>
      </c>
      <c r="K13" s="182">
        <f>'DOTACION ACTUALIZADA'!K13-'DOTACION INICIAL'!K13</f>
        <v>2</v>
      </c>
      <c r="L13" s="182">
        <f>'DOTACION ACTUALIZADA'!L13-'DOTACION INICIAL'!L13</f>
        <v>0</v>
      </c>
      <c r="M13" s="182">
        <f>'DOTACION ACTUALIZADA'!M13-'DOTACION INICIAL'!M13</f>
        <v>0</v>
      </c>
      <c r="N13" s="182">
        <f>'DOTACION ACTUALIZADA'!N13-'DOTACION INICIAL'!N13</f>
        <v>0</v>
      </c>
      <c r="O13" s="182">
        <f>'DOTACION ACTUALIZADA'!O13-'DOTACION INICIAL'!O13</f>
        <v>0</v>
      </c>
      <c r="P13" s="182">
        <f>'DOTACION ACTUALIZADA'!P13-'DOTACION INICIAL'!P13</f>
        <v>0</v>
      </c>
      <c r="Q13" s="182">
        <f>'DOTACION ACTUALIZADA'!Q13-'DOTACION INICIAL'!Q13</f>
        <v>0</v>
      </c>
      <c r="R13" s="182">
        <f>'DOTACION ACTUALIZADA'!R13-'DOTACION INICIAL'!R13</f>
        <v>0</v>
      </c>
      <c r="S13" s="182">
        <f>'DOTACION ACTUALIZADA'!S13-'DOTACION INICIAL'!S13</f>
        <v>0</v>
      </c>
      <c r="T13" s="182">
        <f>'DOTACION ACTUALIZADA'!T13-'DOTACION INICIAL'!T13</f>
        <v>0</v>
      </c>
      <c r="U13" s="182">
        <f>'DOTACION ACTUALIZADA'!U13-'DOTACION INICIAL'!U13</f>
        <v>0</v>
      </c>
      <c r="V13" s="182">
        <f>'DOTACION ACTUALIZADA'!V13-'DOTACION INICIAL'!V13</f>
        <v>0</v>
      </c>
      <c r="W13" s="182">
        <f>'DOTACION ACTUALIZADA'!W13-'DOTACION INICIAL'!W13</f>
        <v>0</v>
      </c>
      <c r="X13" s="182">
        <f>'DOTACION ACTUALIZADA'!X13-'DOTACION INICIAL'!X13</f>
        <v>0</v>
      </c>
      <c r="Y13" s="182">
        <f>'DOTACION ACTUALIZADA'!Y13-'DOTACION INICIAL'!Y13</f>
        <v>0</v>
      </c>
      <c r="Z13" s="182">
        <f>'DOTACION ACTUALIZADA'!Z13-'DOTACION INICIAL'!Z13</f>
        <v>0</v>
      </c>
      <c r="AA13" s="182">
        <f>'DOTACION ACTUALIZADA'!AA13-'DOTACION INICIAL'!AA13</f>
        <v>0</v>
      </c>
      <c r="AB13" s="182">
        <f>'DOTACION ACTUALIZADA'!AB13-'DOTACION INICIAL'!AB13</f>
        <v>0</v>
      </c>
      <c r="AC13" s="182">
        <f>'DOTACION ACTUALIZADA'!AC13-'DOTACION INICIAL'!AC13</f>
        <v>0</v>
      </c>
      <c r="AD13" s="182">
        <f>'DOTACION ACTUALIZADA'!AD13-'DOTACION INICIAL'!AD13</f>
        <v>0</v>
      </c>
      <c r="AE13" s="182">
        <f>'DOTACION ACTUALIZADA'!AE13-'DOTACION INICIAL'!AE13</f>
        <v>0</v>
      </c>
      <c r="AF13" s="182">
        <f>'DOTACION ACTUALIZADA'!AF13-'DOTACION INICIAL'!AF13</f>
        <v>0</v>
      </c>
      <c r="AG13" s="182">
        <f>'DOTACION ACTUALIZADA'!AG13-'DOTACION INICIAL'!AG13</f>
        <v>3</v>
      </c>
      <c r="AH13" s="182">
        <f>'DOTACION ACTUALIZADA'!AH13-'DOTACION INICIAL'!AH13</f>
        <v>0</v>
      </c>
      <c r="AI13" s="182">
        <f>'DOTACION ACTUALIZADA'!AI13-'DOTACION INICIAL'!AI13</f>
        <v>0</v>
      </c>
      <c r="AJ13" s="182">
        <f>'DOTACION ACTUALIZADA'!AJ13-'DOTACION INICIAL'!AJ13</f>
        <v>0</v>
      </c>
      <c r="AK13" s="182">
        <f>'DOTACION ACTUALIZADA'!AK13-'DOTACION INICIAL'!AK13</f>
        <v>0</v>
      </c>
      <c r="AL13" s="182">
        <f>'DOTACION ACTUALIZADA'!AL13-'DOTACION INICIAL'!AL13</f>
        <v>0</v>
      </c>
      <c r="AM13" s="182">
        <f>'DOTACION ACTUALIZADA'!AM13-'DOTACION INICIAL'!AM13</f>
        <v>0</v>
      </c>
      <c r="AN13" s="182">
        <f>'DOTACION ACTUALIZADA'!AN13-'DOTACION INICIAL'!AN13</f>
        <v>0</v>
      </c>
      <c r="AO13" s="182">
        <f>'DOTACION ACTUALIZADA'!AO13-'DOTACION INICIAL'!AO13</f>
        <v>0</v>
      </c>
      <c r="AP13" s="182">
        <f>'DOTACION ACTUALIZADA'!AP13-'DOTACION INICIAL'!AP13</f>
        <v>0</v>
      </c>
      <c r="AQ13" s="182">
        <f>'DOTACION ACTUALIZADA'!AQ13-'DOTACION INICIAL'!AQ13</f>
        <v>0</v>
      </c>
      <c r="AR13" s="182">
        <f>'DOTACION ACTUALIZADA'!AR13-'DOTACION INICIAL'!AR13</f>
        <v>0</v>
      </c>
      <c r="AS13" s="182">
        <f>'DOTACION ACTUALIZADA'!AS13-'DOTACION INICIAL'!AS13</f>
        <v>0</v>
      </c>
      <c r="AT13" s="182">
        <f>'DOTACION ACTUALIZADA'!AT13-'DOTACION INICIAL'!AT13</f>
        <v>0</v>
      </c>
      <c r="AU13" s="182">
        <f>'DOTACION ACTUALIZADA'!AU13-'DOTACION INICIAL'!AU13</f>
        <v>0</v>
      </c>
      <c r="AV13" s="182">
        <f>'DOTACION ACTUALIZADA'!AV13-'DOTACION INICIAL'!AV13</f>
        <v>0</v>
      </c>
      <c r="AW13" s="182">
        <f>'DOTACION ACTUALIZADA'!AW13-'DOTACION INICIAL'!AW13</f>
        <v>0</v>
      </c>
      <c r="AX13" s="182">
        <f>'DOTACION ACTUALIZADA'!AX13-'DOTACION INICIAL'!AX13</f>
        <v>0</v>
      </c>
      <c r="AY13" s="182">
        <f>'DOTACION ACTUALIZADA'!AY13-'DOTACION INICIAL'!AY13</f>
        <v>0</v>
      </c>
      <c r="AZ13" s="182">
        <f>'DOTACION ACTUALIZADA'!AZ13-'DOTACION INICIAL'!AZ13</f>
        <v>0</v>
      </c>
      <c r="BA13" s="182">
        <f>'DOTACION ACTUALIZADA'!BA13-'DOTACION INICIAL'!BA13</f>
        <v>0</v>
      </c>
      <c r="BB13" s="182">
        <f>'DOTACION ACTUALIZADA'!BB13-'DOTACION INICIAL'!BB13</f>
        <v>0</v>
      </c>
      <c r="BC13" s="182">
        <f>'DOTACION ACTUALIZADA'!BC13-'DOTACION INICIAL'!BC13</f>
        <v>0</v>
      </c>
      <c r="BD13" s="182">
        <f>'DOTACION ACTUALIZADA'!BD13-'DOTACION INICIAL'!BD13</f>
        <v>-5</v>
      </c>
      <c r="BE13" s="182">
        <f>'DOTACION ACTUALIZADA'!BE13-'DOTACION INICIAL'!BE13</f>
        <v>0</v>
      </c>
      <c r="BF13" s="182">
        <f>'DOTACION ACTUALIZADA'!BF13-'DOTACION INICIAL'!BF13</f>
        <v>0</v>
      </c>
      <c r="BG13" s="182">
        <f>'DOTACION ACTUALIZADA'!BG13-'DOTACION INICIAL'!BG13</f>
        <v>0</v>
      </c>
      <c r="BH13" s="182">
        <f>'DOTACION ACTUALIZADA'!BH13-'DOTACION INICIAL'!BH13</f>
        <v>0</v>
      </c>
      <c r="BI13" s="182">
        <f>'DOTACION ACTUALIZADA'!BI13-'DOTACION INICIAL'!BI13</f>
        <v>0</v>
      </c>
      <c r="BJ13" s="182">
        <f>'DOTACION ACTUALIZADA'!BJ13-'DOTACION INICIAL'!BJ13</f>
        <v>0</v>
      </c>
      <c r="BK13" s="182">
        <f>'DOTACION ACTUALIZADA'!BK13-'DOTACION INICIAL'!BK13</f>
        <v>0</v>
      </c>
      <c r="BL13" s="182">
        <f>'DOTACION ACTUALIZADA'!BL13-'DOTACION INICIAL'!BL13</f>
        <v>0</v>
      </c>
      <c r="BM13" s="182">
        <f>'DOTACION ACTUALIZADA'!BM13-'DOTACION INICIAL'!BM13</f>
        <v>0</v>
      </c>
      <c r="BN13" s="182">
        <f>'DOTACION ACTUALIZADA'!BN13-'DOTACION INICIAL'!BN13</f>
        <v>0</v>
      </c>
      <c r="BO13" s="182">
        <f>'DOTACION ACTUALIZADA'!BO13-'DOTACION INICIAL'!BO13</f>
        <v>0</v>
      </c>
      <c r="BP13" s="182">
        <f>'DOTACION ACTUALIZADA'!BP13-'DOTACION INICIAL'!BP13</f>
        <v>0</v>
      </c>
      <c r="BQ13" s="182">
        <f>'DOTACION ACTUALIZADA'!BQ13-'DOTACION INICIAL'!BQ13</f>
        <v>0</v>
      </c>
      <c r="BR13" s="182">
        <f>'DOTACION ACTUALIZADA'!BR13-'DOTACION INICIAL'!BR13</f>
        <v>-15</v>
      </c>
      <c r="BS13" s="182">
        <f>'DOTACION ACTUALIZADA'!BS13-'DOTACION INICIAL'!BS13</f>
        <v>65</v>
      </c>
      <c r="BT13" s="182">
        <f>'DOTACION ACTUALIZADA'!BT13-'DOTACION INICIAL'!BT13</f>
        <v>0</v>
      </c>
      <c r="BU13" s="182">
        <f>'DOTACION ACTUALIZADA'!BU13-'DOTACION INICIAL'!BU13</f>
        <v>0</v>
      </c>
      <c r="BV13" s="182">
        <f>'DOTACION ACTUALIZADA'!BV13-'DOTACION INICIAL'!BV13</f>
        <v>0</v>
      </c>
      <c r="BW13" s="182">
        <f>'DOTACION ACTUALIZADA'!BW13-'DOTACION INICIAL'!BW13</f>
        <v>0</v>
      </c>
      <c r="BX13" s="182">
        <f>'DOTACION ACTUALIZADA'!BX13-'DOTACION INICIAL'!BX13</f>
        <v>0</v>
      </c>
      <c r="BY13" s="182">
        <f>'DOTACION ACTUALIZADA'!BY13-'DOTACION INICIAL'!BY13</f>
        <v>0</v>
      </c>
      <c r="BZ13" s="182">
        <f>'DOTACION ACTUALIZADA'!BZ13-'DOTACION INICIAL'!BZ13</f>
        <v>0</v>
      </c>
      <c r="CA13" s="182">
        <f>'DOTACION ACTUALIZADA'!CA13-'DOTACION INICIAL'!CA13</f>
        <v>0</v>
      </c>
      <c r="CB13" s="182">
        <f>'DOTACION ACTUALIZADA'!CB13-'DOTACION INICIAL'!CB13</f>
        <v>0</v>
      </c>
      <c r="CC13" s="182">
        <f>'DOTACION ACTUALIZADA'!CC13-'DOTACION INICIAL'!CC13</f>
        <v>0</v>
      </c>
      <c r="CD13" s="183">
        <f t="shared" si="0"/>
        <v>48</v>
      </c>
      <c r="CE13" s="222">
        <f>'EM INICIALES'!J15</f>
        <v>225588.28068630002</v>
      </c>
      <c r="CF13" s="222">
        <f t="shared" si="1"/>
        <v>10828237.472942401</v>
      </c>
    </row>
    <row r="14" spans="1:84" ht="134.25" customHeight="1" x14ac:dyDescent="0.35">
      <c r="A14" s="162">
        <v>11</v>
      </c>
      <c r="B14" s="190" t="s">
        <v>205</v>
      </c>
      <c r="C14" s="164"/>
      <c r="D14" s="182">
        <f>'DOTACION ACTUALIZADA'!D14-'DOTACION INICIAL'!D14</f>
        <v>0</v>
      </c>
      <c r="E14" s="182">
        <f>'DOTACION ACTUALIZADA'!E14-'DOTACION INICIAL'!E14</f>
        <v>0</v>
      </c>
      <c r="F14" s="182">
        <f>'DOTACION ACTUALIZADA'!F14-'DOTACION INICIAL'!F14</f>
        <v>0</v>
      </c>
      <c r="G14" s="182">
        <f>'DOTACION ACTUALIZADA'!G14-'DOTACION INICIAL'!G14</f>
        <v>0</v>
      </c>
      <c r="H14" s="182">
        <f>'DOTACION ACTUALIZADA'!H14-'DOTACION INICIAL'!H14</f>
        <v>0</v>
      </c>
      <c r="I14" s="182">
        <f>'DOTACION ACTUALIZADA'!I14-'DOTACION INICIAL'!I14</f>
        <v>0</v>
      </c>
      <c r="J14" s="182">
        <f>'DOTACION ACTUALIZADA'!J14-'DOTACION INICIAL'!J14</f>
        <v>0</v>
      </c>
      <c r="K14" s="182">
        <f>'DOTACION ACTUALIZADA'!K14-'DOTACION INICIAL'!K14</f>
        <v>0</v>
      </c>
      <c r="L14" s="182">
        <f>'DOTACION ACTUALIZADA'!L14-'DOTACION INICIAL'!L14</f>
        <v>0</v>
      </c>
      <c r="M14" s="182">
        <f>'DOTACION ACTUALIZADA'!M14-'DOTACION INICIAL'!M14</f>
        <v>0</v>
      </c>
      <c r="N14" s="182">
        <f>'DOTACION ACTUALIZADA'!N14-'DOTACION INICIAL'!N14</f>
        <v>0</v>
      </c>
      <c r="O14" s="182">
        <f>'DOTACION ACTUALIZADA'!O14-'DOTACION INICIAL'!O14</f>
        <v>0</v>
      </c>
      <c r="P14" s="182">
        <f>'DOTACION ACTUALIZADA'!P14-'DOTACION INICIAL'!P14</f>
        <v>0</v>
      </c>
      <c r="Q14" s="182">
        <f>'DOTACION ACTUALIZADA'!Q14-'DOTACION INICIAL'!Q14</f>
        <v>0</v>
      </c>
      <c r="R14" s="182">
        <f>'DOTACION ACTUALIZADA'!R14-'DOTACION INICIAL'!R14</f>
        <v>0</v>
      </c>
      <c r="S14" s="182">
        <f>'DOTACION ACTUALIZADA'!S14-'DOTACION INICIAL'!S14</f>
        <v>0</v>
      </c>
      <c r="T14" s="182">
        <f>'DOTACION ACTUALIZADA'!T14-'DOTACION INICIAL'!T14</f>
        <v>0</v>
      </c>
      <c r="U14" s="182">
        <f>'DOTACION ACTUALIZADA'!U14-'DOTACION INICIAL'!U14</f>
        <v>0</v>
      </c>
      <c r="V14" s="182">
        <f>'DOTACION ACTUALIZADA'!V14-'DOTACION INICIAL'!V14</f>
        <v>0</v>
      </c>
      <c r="W14" s="182">
        <f>'DOTACION ACTUALIZADA'!W14-'DOTACION INICIAL'!W14</f>
        <v>0</v>
      </c>
      <c r="X14" s="182">
        <f>'DOTACION ACTUALIZADA'!X14-'DOTACION INICIAL'!X14</f>
        <v>0</v>
      </c>
      <c r="Y14" s="182">
        <f>'DOTACION ACTUALIZADA'!Y14-'DOTACION INICIAL'!Y14</f>
        <v>0</v>
      </c>
      <c r="Z14" s="182">
        <f>'DOTACION ACTUALIZADA'!Z14-'DOTACION INICIAL'!Z14</f>
        <v>0</v>
      </c>
      <c r="AA14" s="182">
        <f>'DOTACION ACTUALIZADA'!AA14-'DOTACION INICIAL'!AA14</f>
        <v>0</v>
      </c>
      <c r="AB14" s="182">
        <f>'DOTACION ACTUALIZADA'!AB14-'DOTACION INICIAL'!AB14</f>
        <v>0</v>
      </c>
      <c r="AC14" s="182">
        <f>'DOTACION ACTUALIZADA'!AC14-'DOTACION INICIAL'!AC14</f>
        <v>0</v>
      </c>
      <c r="AD14" s="182">
        <f>'DOTACION ACTUALIZADA'!AD14-'DOTACION INICIAL'!AD14</f>
        <v>0</v>
      </c>
      <c r="AE14" s="182">
        <f>'DOTACION ACTUALIZADA'!AE14-'DOTACION INICIAL'!AE14</f>
        <v>0</v>
      </c>
      <c r="AF14" s="182">
        <f>'DOTACION ACTUALIZADA'!AF14-'DOTACION INICIAL'!AF14</f>
        <v>0</v>
      </c>
      <c r="AG14" s="182">
        <f>'DOTACION ACTUALIZADA'!AG14-'DOTACION INICIAL'!AG14</f>
        <v>0</v>
      </c>
      <c r="AH14" s="182">
        <f>'DOTACION ACTUALIZADA'!AH14-'DOTACION INICIAL'!AH14</f>
        <v>0</v>
      </c>
      <c r="AI14" s="182">
        <f>'DOTACION ACTUALIZADA'!AI14-'DOTACION INICIAL'!AI14</f>
        <v>0</v>
      </c>
      <c r="AJ14" s="182">
        <f>'DOTACION ACTUALIZADA'!AJ14-'DOTACION INICIAL'!AJ14</f>
        <v>0</v>
      </c>
      <c r="AK14" s="182">
        <f>'DOTACION ACTUALIZADA'!AK14-'DOTACION INICIAL'!AK14</f>
        <v>0</v>
      </c>
      <c r="AL14" s="182">
        <f>'DOTACION ACTUALIZADA'!AL14-'DOTACION INICIAL'!AL14</f>
        <v>0</v>
      </c>
      <c r="AM14" s="182">
        <f>'DOTACION ACTUALIZADA'!AM14-'DOTACION INICIAL'!AM14</f>
        <v>0</v>
      </c>
      <c r="AN14" s="182">
        <f>'DOTACION ACTUALIZADA'!AN14-'DOTACION INICIAL'!AN14</f>
        <v>0</v>
      </c>
      <c r="AO14" s="182">
        <f>'DOTACION ACTUALIZADA'!AO14-'DOTACION INICIAL'!AO14</f>
        <v>0</v>
      </c>
      <c r="AP14" s="182">
        <f>'DOTACION ACTUALIZADA'!AP14-'DOTACION INICIAL'!AP14</f>
        <v>0</v>
      </c>
      <c r="AQ14" s="182">
        <f>'DOTACION ACTUALIZADA'!AQ14-'DOTACION INICIAL'!AQ14</f>
        <v>0</v>
      </c>
      <c r="AR14" s="182">
        <f>'DOTACION ACTUALIZADA'!AR14-'DOTACION INICIAL'!AR14</f>
        <v>0</v>
      </c>
      <c r="AS14" s="182">
        <f>'DOTACION ACTUALIZADA'!AS14-'DOTACION INICIAL'!AS14</f>
        <v>0</v>
      </c>
      <c r="AT14" s="182">
        <f>'DOTACION ACTUALIZADA'!AT14-'DOTACION INICIAL'!AT14</f>
        <v>0</v>
      </c>
      <c r="AU14" s="182">
        <f>'DOTACION ACTUALIZADA'!AU14-'DOTACION INICIAL'!AU14</f>
        <v>0</v>
      </c>
      <c r="AV14" s="182">
        <f>'DOTACION ACTUALIZADA'!AV14-'DOTACION INICIAL'!AV14</f>
        <v>0</v>
      </c>
      <c r="AW14" s="182">
        <f>'DOTACION ACTUALIZADA'!AW14-'DOTACION INICIAL'!AW14</f>
        <v>0</v>
      </c>
      <c r="AX14" s="182">
        <f>'DOTACION ACTUALIZADA'!AX14-'DOTACION INICIAL'!AX14</f>
        <v>0</v>
      </c>
      <c r="AY14" s="182">
        <f>'DOTACION ACTUALIZADA'!AY14-'DOTACION INICIAL'!AY14</f>
        <v>0</v>
      </c>
      <c r="AZ14" s="182">
        <f>'DOTACION ACTUALIZADA'!AZ14-'DOTACION INICIAL'!AZ14</f>
        <v>0</v>
      </c>
      <c r="BA14" s="182">
        <f>'DOTACION ACTUALIZADA'!BA14-'DOTACION INICIAL'!BA14</f>
        <v>0</v>
      </c>
      <c r="BB14" s="182">
        <f>'DOTACION ACTUALIZADA'!BB14-'DOTACION INICIAL'!BB14</f>
        <v>0</v>
      </c>
      <c r="BC14" s="182">
        <f>'DOTACION ACTUALIZADA'!BC14-'DOTACION INICIAL'!BC14</f>
        <v>0</v>
      </c>
      <c r="BD14" s="182">
        <f>'DOTACION ACTUALIZADA'!BD14-'DOTACION INICIAL'!BD14</f>
        <v>0</v>
      </c>
      <c r="BE14" s="182">
        <f>'DOTACION ACTUALIZADA'!BE14-'DOTACION INICIAL'!BE14</f>
        <v>0</v>
      </c>
      <c r="BF14" s="182">
        <f>'DOTACION ACTUALIZADA'!BF14-'DOTACION INICIAL'!BF14</f>
        <v>0</v>
      </c>
      <c r="BG14" s="182">
        <f>'DOTACION ACTUALIZADA'!BG14-'DOTACION INICIAL'!BG14</f>
        <v>0</v>
      </c>
      <c r="BH14" s="182">
        <f>'DOTACION ACTUALIZADA'!BH14-'DOTACION INICIAL'!BH14</f>
        <v>-4</v>
      </c>
      <c r="BI14" s="182">
        <f>'DOTACION ACTUALIZADA'!BI14-'DOTACION INICIAL'!BI14</f>
        <v>1</v>
      </c>
      <c r="BJ14" s="182">
        <f>'DOTACION ACTUALIZADA'!BJ14-'DOTACION INICIAL'!BJ14</f>
        <v>3</v>
      </c>
      <c r="BK14" s="182">
        <f>'DOTACION ACTUALIZADA'!BK14-'DOTACION INICIAL'!BK14</f>
        <v>4</v>
      </c>
      <c r="BL14" s="182">
        <f>'DOTACION ACTUALIZADA'!BL14-'DOTACION INICIAL'!BL14</f>
        <v>0</v>
      </c>
      <c r="BM14" s="182">
        <f>'DOTACION ACTUALIZADA'!BM14-'DOTACION INICIAL'!BM14</f>
        <v>0</v>
      </c>
      <c r="BN14" s="182">
        <f>'DOTACION ACTUALIZADA'!BN14-'DOTACION INICIAL'!BN14</f>
        <v>0</v>
      </c>
      <c r="BO14" s="182">
        <f>'DOTACION ACTUALIZADA'!BO14-'DOTACION INICIAL'!BO14</f>
        <v>0</v>
      </c>
      <c r="BP14" s="182">
        <f>'DOTACION ACTUALIZADA'!BP14-'DOTACION INICIAL'!BP14</f>
        <v>0</v>
      </c>
      <c r="BQ14" s="182">
        <f>'DOTACION ACTUALIZADA'!BQ14-'DOTACION INICIAL'!BQ14</f>
        <v>1</v>
      </c>
      <c r="BR14" s="182">
        <f>'DOTACION ACTUALIZADA'!BR14-'DOTACION INICIAL'!BR14</f>
        <v>-1</v>
      </c>
      <c r="BS14" s="182">
        <f>'DOTACION ACTUALIZADA'!BS14-'DOTACION INICIAL'!BS14</f>
        <v>1</v>
      </c>
      <c r="BT14" s="182">
        <f>'DOTACION ACTUALIZADA'!BT14-'DOTACION INICIAL'!BT14</f>
        <v>0</v>
      </c>
      <c r="BU14" s="182">
        <f>'DOTACION ACTUALIZADA'!BU14-'DOTACION INICIAL'!BU14</f>
        <v>0</v>
      </c>
      <c r="BV14" s="182">
        <f>'DOTACION ACTUALIZADA'!BV14-'DOTACION INICIAL'!BV14</f>
        <v>0</v>
      </c>
      <c r="BW14" s="182">
        <f>'DOTACION ACTUALIZADA'!BW14-'DOTACION INICIAL'!BW14</f>
        <v>0</v>
      </c>
      <c r="BX14" s="182">
        <f>'DOTACION ACTUALIZADA'!BX14-'DOTACION INICIAL'!BX14</f>
        <v>0</v>
      </c>
      <c r="BY14" s="182">
        <f>'DOTACION ACTUALIZADA'!BY14-'DOTACION INICIAL'!BY14</f>
        <v>0</v>
      </c>
      <c r="BZ14" s="182">
        <f>'DOTACION ACTUALIZADA'!BZ14-'DOTACION INICIAL'!BZ14</f>
        <v>0</v>
      </c>
      <c r="CA14" s="182">
        <f>'DOTACION ACTUALIZADA'!CA14-'DOTACION INICIAL'!CA14</f>
        <v>0</v>
      </c>
      <c r="CB14" s="182">
        <f>'DOTACION ACTUALIZADA'!CB14-'DOTACION INICIAL'!CB14</f>
        <v>0</v>
      </c>
      <c r="CC14" s="182">
        <f>'DOTACION ACTUALIZADA'!CC14-'DOTACION INICIAL'!CC14</f>
        <v>0</v>
      </c>
      <c r="CD14" s="183">
        <f t="shared" si="0"/>
        <v>5</v>
      </c>
      <c r="CE14" s="222">
        <f>'EM INICIALES'!J16</f>
        <v>118393.84943820001</v>
      </c>
      <c r="CF14" s="222">
        <f t="shared" si="1"/>
        <v>591969.24719100003</v>
      </c>
    </row>
    <row r="15" spans="1:84" ht="143.25" customHeight="1" x14ac:dyDescent="0.35">
      <c r="A15" s="162">
        <v>12</v>
      </c>
      <c r="B15" s="190" t="s">
        <v>206</v>
      </c>
      <c r="C15" s="164"/>
      <c r="D15" s="182">
        <f>'DOTACION ACTUALIZADA'!D15-'DOTACION INICIAL'!D15</f>
        <v>0</v>
      </c>
      <c r="E15" s="182">
        <f>'DOTACION ACTUALIZADA'!E15-'DOTACION INICIAL'!E15</f>
        <v>0</v>
      </c>
      <c r="F15" s="182">
        <f>'DOTACION ACTUALIZADA'!F15-'DOTACION INICIAL'!F15</f>
        <v>0</v>
      </c>
      <c r="G15" s="182">
        <f>'DOTACION ACTUALIZADA'!G15-'DOTACION INICIAL'!G15</f>
        <v>0</v>
      </c>
      <c r="H15" s="182">
        <f>'DOTACION ACTUALIZADA'!H15-'DOTACION INICIAL'!H15</f>
        <v>0</v>
      </c>
      <c r="I15" s="182">
        <f>'DOTACION ACTUALIZADA'!I15-'DOTACION INICIAL'!I15</f>
        <v>0</v>
      </c>
      <c r="J15" s="182">
        <f>'DOTACION ACTUALIZADA'!J15-'DOTACION INICIAL'!J15</f>
        <v>0</v>
      </c>
      <c r="K15" s="182">
        <f>'DOTACION ACTUALIZADA'!K15-'DOTACION INICIAL'!K15</f>
        <v>0</v>
      </c>
      <c r="L15" s="182">
        <f>'DOTACION ACTUALIZADA'!L15-'DOTACION INICIAL'!L15</f>
        <v>0</v>
      </c>
      <c r="M15" s="182">
        <f>'DOTACION ACTUALIZADA'!M15-'DOTACION INICIAL'!M15</f>
        <v>0</v>
      </c>
      <c r="N15" s="182">
        <f>'DOTACION ACTUALIZADA'!N15-'DOTACION INICIAL'!N15</f>
        <v>0</v>
      </c>
      <c r="O15" s="182">
        <f>'DOTACION ACTUALIZADA'!O15-'DOTACION INICIAL'!O15</f>
        <v>0</v>
      </c>
      <c r="P15" s="182">
        <f>'DOTACION ACTUALIZADA'!P15-'DOTACION INICIAL'!P15</f>
        <v>0</v>
      </c>
      <c r="Q15" s="182">
        <f>'DOTACION ACTUALIZADA'!Q15-'DOTACION INICIAL'!Q15</f>
        <v>0</v>
      </c>
      <c r="R15" s="182">
        <f>'DOTACION ACTUALIZADA'!R15-'DOTACION INICIAL'!R15</f>
        <v>0</v>
      </c>
      <c r="S15" s="182">
        <f>'DOTACION ACTUALIZADA'!S15-'DOTACION INICIAL'!S15</f>
        <v>0</v>
      </c>
      <c r="T15" s="182">
        <f>'DOTACION ACTUALIZADA'!T15-'DOTACION INICIAL'!T15</f>
        <v>0</v>
      </c>
      <c r="U15" s="182">
        <f>'DOTACION ACTUALIZADA'!U15-'DOTACION INICIAL'!U15</f>
        <v>0</v>
      </c>
      <c r="V15" s="182">
        <f>'DOTACION ACTUALIZADA'!V15-'DOTACION INICIAL'!V15</f>
        <v>0</v>
      </c>
      <c r="W15" s="182">
        <f>'DOTACION ACTUALIZADA'!W15-'DOTACION INICIAL'!W15</f>
        <v>0</v>
      </c>
      <c r="X15" s="182">
        <f>'DOTACION ACTUALIZADA'!X15-'DOTACION INICIAL'!X15</f>
        <v>0</v>
      </c>
      <c r="Y15" s="182">
        <f>'DOTACION ACTUALIZADA'!Y15-'DOTACION INICIAL'!Y15</f>
        <v>0</v>
      </c>
      <c r="Z15" s="182">
        <f>'DOTACION ACTUALIZADA'!Z15-'DOTACION INICIAL'!Z15</f>
        <v>0</v>
      </c>
      <c r="AA15" s="182">
        <f>'DOTACION ACTUALIZADA'!AA15-'DOTACION INICIAL'!AA15</f>
        <v>0</v>
      </c>
      <c r="AB15" s="182">
        <f>'DOTACION ACTUALIZADA'!AB15-'DOTACION INICIAL'!AB15</f>
        <v>0</v>
      </c>
      <c r="AC15" s="182">
        <f>'DOTACION ACTUALIZADA'!AC15-'DOTACION INICIAL'!AC15</f>
        <v>0</v>
      </c>
      <c r="AD15" s="182">
        <f>'DOTACION ACTUALIZADA'!AD15-'DOTACION INICIAL'!AD15</f>
        <v>0</v>
      </c>
      <c r="AE15" s="182">
        <f>'DOTACION ACTUALIZADA'!AE15-'DOTACION INICIAL'!AE15</f>
        <v>0</v>
      </c>
      <c r="AF15" s="182">
        <f>'DOTACION ACTUALIZADA'!AF15-'DOTACION INICIAL'!AF15</f>
        <v>0</v>
      </c>
      <c r="AG15" s="182">
        <f>'DOTACION ACTUALIZADA'!AG15-'DOTACION INICIAL'!AG15</f>
        <v>0</v>
      </c>
      <c r="AH15" s="182">
        <f>'DOTACION ACTUALIZADA'!AH15-'DOTACION INICIAL'!AH15</f>
        <v>0</v>
      </c>
      <c r="AI15" s="182">
        <f>'DOTACION ACTUALIZADA'!AI15-'DOTACION INICIAL'!AI15</f>
        <v>0</v>
      </c>
      <c r="AJ15" s="182">
        <f>'DOTACION ACTUALIZADA'!AJ15-'DOTACION INICIAL'!AJ15</f>
        <v>0</v>
      </c>
      <c r="AK15" s="182">
        <f>'DOTACION ACTUALIZADA'!AK15-'DOTACION INICIAL'!AK15</f>
        <v>0</v>
      </c>
      <c r="AL15" s="182">
        <f>'DOTACION ACTUALIZADA'!AL15-'DOTACION INICIAL'!AL15</f>
        <v>0</v>
      </c>
      <c r="AM15" s="182">
        <f>'DOTACION ACTUALIZADA'!AM15-'DOTACION INICIAL'!AM15</f>
        <v>0</v>
      </c>
      <c r="AN15" s="182">
        <f>'DOTACION ACTUALIZADA'!AN15-'DOTACION INICIAL'!AN15</f>
        <v>0</v>
      </c>
      <c r="AO15" s="182">
        <f>'DOTACION ACTUALIZADA'!AO15-'DOTACION INICIAL'!AO15</f>
        <v>0</v>
      </c>
      <c r="AP15" s="182">
        <f>'DOTACION ACTUALIZADA'!AP15-'DOTACION INICIAL'!AP15</f>
        <v>0</v>
      </c>
      <c r="AQ15" s="182">
        <f>'DOTACION ACTUALIZADA'!AQ15-'DOTACION INICIAL'!AQ15</f>
        <v>0</v>
      </c>
      <c r="AR15" s="182">
        <f>'DOTACION ACTUALIZADA'!AR15-'DOTACION INICIAL'!AR15</f>
        <v>0</v>
      </c>
      <c r="AS15" s="182">
        <f>'DOTACION ACTUALIZADA'!AS15-'DOTACION INICIAL'!AS15</f>
        <v>0</v>
      </c>
      <c r="AT15" s="182">
        <f>'DOTACION ACTUALIZADA'!AT15-'DOTACION INICIAL'!AT15</f>
        <v>0</v>
      </c>
      <c r="AU15" s="182">
        <f>'DOTACION ACTUALIZADA'!AU15-'DOTACION INICIAL'!AU15</f>
        <v>0</v>
      </c>
      <c r="AV15" s="182">
        <f>'DOTACION ACTUALIZADA'!AV15-'DOTACION INICIAL'!AV15</f>
        <v>0</v>
      </c>
      <c r="AW15" s="182">
        <f>'DOTACION ACTUALIZADA'!AW15-'DOTACION INICIAL'!AW15</f>
        <v>0</v>
      </c>
      <c r="AX15" s="182">
        <f>'DOTACION ACTUALIZADA'!AX15-'DOTACION INICIAL'!AX15</f>
        <v>0</v>
      </c>
      <c r="AY15" s="182">
        <f>'DOTACION ACTUALIZADA'!AY15-'DOTACION INICIAL'!AY15</f>
        <v>0</v>
      </c>
      <c r="AZ15" s="182">
        <f>'DOTACION ACTUALIZADA'!AZ15-'DOTACION INICIAL'!AZ15</f>
        <v>0</v>
      </c>
      <c r="BA15" s="182">
        <f>'DOTACION ACTUALIZADA'!BA15-'DOTACION INICIAL'!BA15</f>
        <v>0</v>
      </c>
      <c r="BB15" s="182">
        <f>'DOTACION ACTUALIZADA'!BB15-'DOTACION INICIAL'!BB15</f>
        <v>0</v>
      </c>
      <c r="BC15" s="182">
        <f>'DOTACION ACTUALIZADA'!BC15-'DOTACION INICIAL'!BC15</f>
        <v>0</v>
      </c>
      <c r="BD15" s="182">
        <f>'DOTACION ACTUALIZADA'!BD15-'DOTACION INICIAL'!BD15</f>
        <v>0</v>
      </c>
      <c r="BE15" s="182">
        <f>'DOTACION ACTUALIZADA'!BE15-'DOTACION INICIAL'!BE15</f>
        <v>0</v>
      </c>
      <c r="BF15" s="182">
        <f>'DOTACION ACTUALIZADA'!BF15-'DOTACION INICIAL'!BF15</f>
        <v>0</v>
      </c>
      <c r="BG15" s="182">
        <f>'DOTACION ACTUALIZADA'!BG15-'DOTACION INICIAL'!BG15</f>
        <v>0</v>
      </c>
      <c r="BH15" s="182">
        <f>'DOTACION ACTUALIZADA'!BH15-'DOTACION INICIAL'!BH15</f>
        <v>0</v>
      </c>
      <c r="BI15" s="182">
        <f>'DOTACION ACTUALIZADA'!BI15-'DOTACION INICIAL'!BI15</f>
        <v>0</v>
      </c>
      <c r="BJ15" s="182">
        <f>'DOTACION ACTUALIZADA'!BJ15-'DOTACION INICIAL'!BJ15</f>
        <v>0</v>
      </c>
      <c r="BK15" s="182">
        <f>'DOTACION ACTUALIZADA'!BK15-'DOTACION INICIAL'!BK15</f>
        <v>0</v>
      </c>
      <c r="BL15" s="182">
        <f>'DOTACION ACTUALIZADA'!BL15-'DOTACION INICIAL'!BL15</f>
        <v>0</v>
      </c>
      <c r="BM15" s="182">
        <f>'DOTACION ACTUALIZADA'!BM15-'DOTACION INICIAL'!BM15</f>
        <v>0</v>
      </c>
      <c r="BN15" s="182">
        <f>'DOTACION ACTUALIZADA'!BN15-'DOTACION INICIAL'!BN15</f>
        <v>0</v>
      </c>
      <c r="BO15" s="182">
        <f>'DOTACION ACTUALIZADA'!BO15-'DOTACION INICIAL'!BO15</f>
        <v>0</v>
      </c>
      <c r="BP15" s="182">
        <f>'DOTACION ACTUALIZADA'!BP15-'DOTACION INICIAL'!BP15</f>
        <v>0</v>
      </c>
      <c r="BQ15" s="182">
        <f>'DOTACION ACTUALIZADA'!BQ15-'DOTACION INICIAL'!BQ15</f>
        <v>0</v>
      </c>
      <c r="BR15" s="182">
        <f>'DOTACION ACTUALIZADA'!BR15-'DOTACION INICIAL'!BR15</f>
        <v>-1</v>
      </c>
      <c r="BS15" s="182">
        <f>'DOTACION ACTUALIZADA'!BS15-'DOTACION INICIAL'!BS15</f>
        <v>1</v>
      </c>
      <c r="BT15" s="182">
        <f>'DOTACION ACTUALIZADA'!BT15-'DOTACION INICIAL'!BT15</f>
        <v>0</v>
      </c>
      <c r="BU15" s="182">
        <f>'DOTACION ACTUALIZADA'!BU15-'DOTACION INICIAL'!BU15</f>
        <v>0</v>
      </c>
      <c r="BV15" s="182">
        <f>'DOTACION ACTUALIZADA'!BV15-'DOTACION INICIAL'!BV15</f>
        <v>0</v>
      </c>
      <c r="BW15" s="182">
        <f>'DOTACION ACTUALIZADA'!BW15-'DOTACION INICIAL'!BW15</f>
        <v>0</v>
      </c>
      <c r="BX15" s="182">
        <f>'DOTACION ACTUALIZADA'!BX15-'DOTACION INICIAL'!BX15</f>
        <v>0</v>
      </c>
      <c r="BY15" s="182">
        <f>'DOTACION ACTUALIZADA'!BY15-'DOTACION INICIAL'!BY15</f>
        <v>0</v>
      </c>
      <c r="BZ15" s="182">
        <f>'DOTACION ACTUALIZADA'!BZ15-'DOTACION INICIAL'!BZ15</f>
        <v>0</v>
      </c>
      <c r="CA15" s="182">
        <f>'DOTACION ACTUALIZADA'!CA15-'DOTACION INICIAL'!CA15</f>
        <v>0</v>
      </c>
      <c r="CB15" s="182">
        <f>'DOTACION ACTUALIZADA'!CB15-'DOTACION INICIAL'!CB15</f>
        <v>0</v>
      </c>
      <c r="CC15" s="182">
        <f>'DOTACION ACTUALIZADA'!CC15-'DOTACION INICIAL'!CC15</f>
        <v>0</v>
      </c>
      <c r="CD15" s="183">
        <f t="shared" si="0"/>
        <v>0</v>
      </c>
      <c r="CE15" s="222">
        <f>'EM INICIALES'!J17</f>
        <v>174515.37836859</v>
      </c>
      <c r="CF15" s="222">
        <f t="shared" si="1"/>
        <v>0</v>
      </c>
    </row>
    <row r="16" spans="1:84" ht="110.25" customHeight="1" x14ac:dyDescent="0.35">
      <c r="A16" s="162">
        <v>13</v>
      </c>
      <c r="B16" s="190" t="s">
        <v>151</v>
      </c>
      <c r="C16" s="164"/>
      <c r="D16" s="182">
        <f>'DOTACION ACTUALIZADA'!D16-'DOTACION INICIAL'!D16</f>
        <v>0</v>
      </c>
      <c r="E16" s="182">
        <f>'DOTACION ACTUALIZADA'!E16-'DOTACION INICIAL'!E16</f>
        <v>3</v>
      </c>
      <c r="F16" s="182">
        <f>'DOTACION ACTUALIZADA'!F16-'DOTACION INICIAL'!F16</f>
        <v>0</v>
      </c>
      <c r="G16" s="182">
        <f>'DOTACION ACTUALIZADA'!G16-'DOTACION INICIAL'!G16</f>
        <v>0</v>
      </c>
      <c r="H16" s="182">
        <f>'DOTACION ACTUALIZADA'!H16-'DOTACION INICIAL'!H16</f>
        <v>0</v>
      </c>
      <c r="I16" s="182">
        <f>'DOTACION ACTUALIZADA'!I16-'DOTACION INICIAL'!I16</f>
        <v>0</v>
      </c>
      <c r="J16" s="182">
        <f>'DOTACION ACTUALIZADA'!J16-'DOTACION INICIAL'!J16</f>
        <v>0</v>
      </c>
      <c r="K16" s="182">
        <f>'DOTACION ACTUALIZADA'!K16-'DOTACION INICIAL'!K16</f>
        <v>0</v>
      </c>
      <c r="L16" s="182">
        <f>'DOTACION ACTUALIZADA'!L16-'DOTACION INICIAL'!L16</f>
        <v>2</v>
      </c>
      <c r="M16" s="182">
        <f>'DOTACION ACTUALIZADA'!M16-'DOTACION INICIAL'!M16</f>
        <v>2</v>
      </c>
      <c r="N16" s="182">
        <f>'DOTACION ACTUALIZADA'!N16-'DOTACION INICIAL'!N16</f>
        <v>0</v>
      </c>
      <c r="O16" s="182">
        <f>'DOTACION ACTUALIZADA'!O16-'DOTACION INICIAL'!O16</f>
        <v>0</v>
      </c>
      <c r="P16" s="182">
        <f>'DOTACION ACTUALIZADA'!P16-'DOTACION INICIAL'!P16</f>
        <v>0</v>
      </c>
      <c r="Q16" s="182">
        <f>'DOTACION ACTUALIZADA'!Q16-'DOTACION INICIAL'!Q16</f>
        <v>2</v>
      </c>
      <c r="R16" s="182">
        <f>'DOTACION ACTUALIZADA'!R16-'DOTACION INICIAL'!R16</f>
        <v>0</v>
      </c>
      <c r="S16" s="182">
        <f>'DOTACION ACTUALIZADA'!S16-'DOTACION INICIAL'!S16</f>
        <v>0</v>
      </c>
      <c r="T16" s="182">
        <f>'DOTACION ACTUALIZADA'!T16-'DOTACION INICIAL'!T16</f>
        <v>0</v>
      </c>
      <c r="U16" s="182">
        <f>'DOTACION ACTUALIZADA'!U16-'DOTACION INICIAL'!U16</f>
        <v>0</v>
      </c>
      <c r="V16" s="182">
        <f>'DOTACION ACTUALIZADA'!V16-'DOTACION INICIAL'!V16</f>
        <v>0</v>
      </c>
      <c r="W16" s="182">
        <f>'DOTACION ACTUALIZADA'!W16-'DOTACION INICIAL'!W16</f>
        <v>0</v>
      </c>
      <c r="X16" s="182">
        <f>'DOTACION ACTUALIZADA'!X16-'DOTACION INICIAL'!X16</f>
        <v>0</v>
      </c>
      <c r="Y16" s="182">
        <f>'DOTACION ACTUALIZADA'!Y16-'DOTACION INICIAL'!Y16</f>
        <v>0</v>
      </c>
      <c r="Z16" s="182">
        <f>'DOTACION ACTUALIZADA'!Z16-'DOTACION INICIAL'!Z16</f>
        <v>0</v>
      </c>
      <c r="AA16" s="182">
        <f>'DOTACION ACTUALIZADA'!AA16-'DOTACION INICIAL'!AA16</f>
        <v>0</v>
      </c>
      <c r="AB16" s="182">
        <f>'DOTACION ACTUALIZADA'!AB16-'DOTACION INICIAL'!AB16</f>
        <v>0</v>
      </c>
      <c r="AC16" s="182">
        <f>'DOTACION ACTUALIZADA'!AC16-'DOTACION INICIAL'!AC16</f>
        <v>0</v>
      </c>
      <c r="AD16" s="182">
        <f>'DOTACION ACTUALIZADA'!AD16-'DOTACION INICIAL'!AD16</f>
        <v>0</v>
      </c>
      <c r="AE16" s="182">
        <f>'DOTACION ACTUALIZADA'!AE16-'DOTACION INICIAL'!AE16</f>
        <v>0</v>
      </c>
      <c r="AF16" s="182">
        <f>'DOTACION ACTUALIZADA'!AF16-'DOTACION INICIAL'!AF16</f>
        <v>0</v>
      </c>
      <c r="AG16" s="182">
        <f>'DOTACION ACTUALIZADA'!AG16-'DOTACION INICIAL'!AG16</f>
        <v>2</v>
      </c>
      <c r="AH16" s="182">
        <f>'DOTACION ACTUALIZADA'!AH16-'DOTACION INICIAL'!AH16</f>
        <v>0</v>
      </c>
      <c r="AI16" s="182">
        <f>'DOTACION ACTUALIZADA'!AI16-'DOTACION INICIAL'!AI16</f>
        <v>0</v>
      </c>
      <c r="AJ16" s="182">
        <f>'DOTACION ACTUALIZADA'!AJ16-'DOTACION INICIAL'!AJ16</f>
        <v>0</v>
      </c>
      <c r="AK16" s="182">
        <f>'DOTACION ACTUALIZADA'!AK16-'DOTACION INICIAL'!AK16</f>
        <v>0</v>
      </c>
      <c r="AL16" s="182">
        <f>'DOTACION ACTUALIZADA'!AL16-'DOTACION INICIAL'!AL16</f>
        <v>0</v>
      </c>
      <c r="AM16" s="182">
        <f>'DOTACION ACTUALIZADA'!AM16-'DOTACION INICIAL'!AM16</f>
        <v>0</v>
      </c>
      <c r="AN16" s="182">
        <f>'DOTACION ACTUALIZADA'!AN16-'DOTACION INICIAL'!AN16</f>
        <v>0</v>
      </c>
      <c r="AO16" s="182">
        <f>'DOTACION ACTUALIZADA'!AO16-'DOTACION INICIAL'!AO16</f>
        <v>0</v>
      </c>
      <c r="AP16" s="182">
        <f>'DOTACION ACTUALIZADA'!AP16-'DOTACION INICIAL'!AP16</f>
        <v>0</v>
      </c>
      <c r="AQ16" s="182">
        <f>'DOTACION ACTUALIZADA'!AQ16-'DOTACION INICIAL'!AQ16</f>
        <v>0</v>
      </c>
      <c r="AR16" s="182">
        <f>'DOTACION ACTUALIZADA'!AR16-'DOTACION INICIAL'!AR16</f>
        <v>0</v>
      </c>
      <c r="AS16" s="182">
        <f>'DOTACION ACTUALIZADA'!AS16-'DOTACION INICIAL'!AS16</f>
        <v>0</v>
      </c>
      <c r="AT16" s="182">
        <f>'DOTACION ACTUALIZADA'!AT16-'DOTACION INICIAL'!AT16</f>
        <v>0</v>
      </c>
      <c r="AU16" s="182">
        <f>'DOTACION ACTUALIZADA'!AU16-'DOTACION INICIAL'!AU16</f>
        <v>0</v>
      </c>
      <c r="AV16" s="182">
        <f>'DOTACION ACTUALIZADA'!AV16-'DOTACION INICIAL'!AV16</f>
        <v>0</v>
      </c>
      <c r="AW16" s="182">
        <f>'DOTACION ACTUALIZADA'!AW16-'DOTACION INICIAL'!AW16</f>
        <v>0</v>
      </c>
      <c r="AX16" s="182">
        <f>'DOTACION ACTUALIZADA'!AX16-'DOTACION INICIAL'!AX16</f>
        <v>0</v>
      </c>
      <c r="AY16" s="182">
        <f>'DOTACION ACTUALIZADA'!AY16-'DOTACION INICIAL'!AY16</f>
        <v>0</v>
      </c>
      <c r="AZ16" s="182">
        <f>'DOTACION ACTUALIZADA'!AZ16-'DOTACION INICIAL'!AZ16</f>
        <v>0</v>
      </c>
      <c r="BA16" s="182">
        <f>'DOTACION ACTUALIZADA'!BA16-'DOTACION INICIAL'!BA16</f>
        <v>0</v>
      </c>
      <c r="BB16" s="182">
        <f>'DOTACION ACTUALIZADA'!BB16-'DOTACION INICIAL'!BB16</f>
        <v>0</v>
      </c>
      <c r="BC16" s="182">
        <f>'DOTACION ACTUALIZADA'!BC16-'DOTACION INICIAL'!BC16</f>
        <v>2</v>
      </c>
      <c r="BD16" s="182">
        <f>'DOTACION ACTUALIZADA'!BD16-'DOTACION INICIAL'!BD16</f>
        <v>0</v>
      </c>
      <c r="BE16" s="182">
        <f>'DOTACION ACTUALIZADA'!BE16-'DOTACION INICIAL'!BE16</f>
        <v>0</v>
      </c>
      <c r="BF16" s="182">
        <f>'DOTACION ACTUALIZADA'!BF16-'DOTACION INICIAL'!BF16</f>
        <v>0</v>
      </c>
      <c r="BG16" s="182">
        <f>'DOTACION ACTUALIZADA'!BG16-'DOTACION INICIAL'!BG16</f>
        <v>0</v>
      </c>
      <c r="BH16" s="182">
        <f>'DOTACION ACTUALIZADA'!BH16-'DOTACION INICIAL'!BH16</f>
        <v>-1</v>
      </c>
      <c r="BI16" s="182">
        <f>'DOTACION ACTUALIZADA'!BI16-'DOTACION INICIAL'!BI16</f>
        <v>0</v>
      </c>
      <c r="BJ16" s="182">
        <f>'DOTACION ACTUALIZADA'!BJ16-'DOTACION INICIAL'!BJ16</f>
        <v>1</v>
      </c>
      <c r="BK16" s="182">
        <f>'DOTACION ACTUALIZADA'!BK16-'DOTACION INICIAL'!BK16</f>
        <v>0</v>
      </c>
      <c r="BL16" s="182">
        <f>'DOTACION ACTUALIZADA'!BL16-'DOTACION INICIAL'!BL16</f>
        <v>0</v>
      </c>
      <c r="BM16" s="182">
        <f>'DOTACION ACTUALIZADA'!BM16-'DOTACION INICIAL'!BM16</f>
        <v>0</v>
      </c>
      <c r="BN16" s="182">
        <f>'DOTACION ACTUALIZADA'!BN16-'DOTACION INICIAL'!BN16</f>
        <v>0</v>
      </c>
      <c r="BO16" s="182">
        <f>'DOTACION ACTUALIZADA'!BO16-'DOTACION INICIAL'!BO16</f>
        <v>0</v>
      </c>
      <c r="BP16" s="182">
        <f>'DOTACION ACTUALIZADA'!BP16-'DOTACION INICIAL'!BP16</f>
        <v>0</v>
      </c>
      <c r="BQ16" s="182">
        <f>'DOTACION ACTUALIZADA'!BQ16-'DOTACION INICIAL'!BQ16</f>
        <v>0</v>
      </c>
      <c r="BR16" s="182">
        <f>'DOTACION ACTUALIZADA'!BR16-'DOTACION INICIAL'!BR16</f>
        <v>0</v>
      </c>
      <c r="BS16" s="182">
        <f>'DOTACION ACTUALIZADA'!BS16-'DOTACION INICIAL'!BS16</f>
        <v>0</v>
      </c>
      <c r="BT16" s="182">
        <f>'DOTACION ACTUALIZADA'!BT16-'DOTACION INICIAL'!BT16</f>
        <v>0</v>
      </c>
      <c r="BU16" s="182">
        <f>'DOTACION ACTUALIZADA'!BU16-'DOTACION INICIAL'!BU16</f>
        <v>-1</v>
      </c>
      <c r="BV16" s="182">
        <f>'DOTACION ACTUALIZADA'!BV16-'DOTACION INICIAL'!BV16</f>
        <v>5</v>
      </c>
      <c r="BW16" s="182">
        <f>'DOTACION ACTUALIZADA'!BW16-'DOTACION INICIAL'!BW16</f>
        <v>0</v>
      </c>
      <c r="BX16" s="182">
        <f>'DOTACION ACTUALIZADA'!BX16-'DOTACION INICIAL'!BX16</f>
        <v>0</v>
      </c>
      <c r="BY16" s="182">
        <f>'DOTACION ACTUALIZADA'!BY16-'DOTACION INICIAL'!BY16</f>
        <v>0</v>
      </c>
      <c r="BZ16" s="182">
        <f>'DOTACION ACTUALIZADA'!BZ16-'DOTACION INICIAL'!BZ16</f>
        <v>0</v>
      </c>
      <c r="CA16" s="182">
        <f>'DOTACION ACTUALIZADA'!CA16-'DOTACION INICIAL'!CA16</f>
        <v>0</v>
      </c>
      <c r="CB16" s="182">
        <f>'DOTACION ACTUALIZADA'!CB16-'DOTACION INICIAL'!CB16</f>
        <v>0</v>
      </c>
      <c r="CC16" s="182">
        <f>'DOTACION ACTUALIZADA'!CC16-'DOTACION INICIAL'!CC16</f>
        <v>0</v>
      </c>
      <c r="CD16" s="183">
        <f t="shared" si="0"/>
        <v>17</v>
      </c>
      <c r="CE16" s="222">
        <f>'EM INICIALES'!J18</f>
        <v>245933.89039831504</v>
      </c>
      <c r="CF16" s="222">
        <f t="shared" si="1"/>
        <v>4180876.1367713558</v>
      </c>
    </row>
    <row r="17" spans="1:84" ht="171.75" customHeight="1" x14ac:dyDescent="0.35">
      <c r="A17" s="162">
        <v>14</v>
      </c>
      <c r="B17" s="192" t="s">
        <v>246</v>
      </c>
      <c r="C17" s="164"/>
      <c r="D17" s="182">
        <f>'DOTACION ACTUALIZADA'!D17-'DOTACION INICIAL'!D17</f>
        <v>0</v>
      </c>
      <c r="E17" s="182">
        <f>'DOTACION ACTUALIZADA'!E17-'DOTACION INICIAL'!E17</f>
        <v>-1</v>
      </c>
      <c r="F17" s="182">
        <f>'DOTACION ACTUALIZADA'!F17-'DOTACION INICIAL'!F17</f>
        <v>0</v>
      </c>
      <c r="G17" s="182">
        <f>'DOTACION ACTUALIZADA'!G17-'DOTACION INICIAL'!G17</f>
        <v>0</v>
      </c>
      <c r="H17" s="182">
        <f>'DOTACION ACTUALIZADA'!H17-'DOTACION INICIAL'!H17</f>
        <v>0</v>
      </c>
      <c r="I17" s="182">
        <f>'DOTACION ACTUALIZADA'!I17-'DOTACION INICIAL'!I17</f>
        <v>2</v>
      </c>
      <c r="J17" s="182">
        <f>'DOTACION ACTUALIZADA'!J17-'DOTACION INICIAL'!J17</f>
        <v>-1</v>
      </c>
      <c r="K17" s="182">
        <f>'DOTACION ACTUALIZADA'!K17-'DOTACION INICIAL'!K17</f>
        <v>0</v>
      </c>
      <c r="L17" s="182">
        <f>'DOTACION ACTUALIZADA'!L17-'DOTACION INICIAL'!L17</f>
        <v>0</v>
      </c>
      <c r="M17" s="182">
        <f>'DOTACION ACTUALIZADA'!M17-'DOTACION INICIAL'!M17</f>
        <v>0</v>
      </c>
      <c r="N17" s="182">
        <f>'DOTACION ACTUALIZADA'!N17-'DOTACION INICIAL'!N17</f>
        <v>0</v>
      </c>
      <c r="O17" s="182">
        <f>'DOTACION ACTUALIZADA'!O17-'DOTACION INICIAL'!O17</f>
        <v>0</v>
      </c>
      <c r="P17" s="182">
        <f>'DOTACION ACTUALIZADA'!P17-'DOTACION INICIAL'!P17</f>
        <v>0</v>
      </c>
      <c r="Q17" s="182">
        <f>'DOTACION ACTUALIZADA'!Q17-'DOTACION INICIAL'!Q17</f>
        <v>0</v>
      </c>
      <c r="R17" s="182">
        <f>'DOTACION ACTUALIZADA'!R17-'DOTACION INICIAL'!R17</f>
        <v>0</v>
      </c>
      <c r="S17" s="182">
        <f>'DOTACION ACTUALIZADA'!S17-'DOTACION INICIAL'!S17</f>
        <v>0</v>
      </c>
      <c r="T17" s="182">
        <f>'DOTACION ACTUALIZADA'!T17-'DOTACION INICIAL'!T17</f>
        <v>0</v>
      </c>
      <c r="U17" s="182">
        <f>'DOTACION ACTUALIZADA'!U17-'DOTACION INICIAL'!U17</f>
        <v>0</v>
      </c>
      <c r="V17" s="182">
        <f>'DOTACION ACTUALIZADA'!V17-'DOTACION INICIAL'!V17</f>
        <v>0</v>
      </c>
      <c r="W17" s="182">
        <f>'DOTACION ACTUALIZADA'!W17-'DOTACION INICIAL'!W17</f>
        <v>0</v>
      </c>
      <c r="X17" s="182">
        <f>'DOTACION ACTUALIZADA'!X17-'DOTACION INICIAL'!X17</f>
        <v>0</v>
      </c>
      <c r="Y17" s="182">
        <f>'DOTACION ACTUALIZADA'!Y17-'DOTACION INICIAL'!Y17</f>
        <v>0</v>
      </c>
      <c r="Z17" s="182">
        <f>'DOTACION ACTUALIZADA'!Z17-'DOTACION INICIAL'!Z17</f>
        <v>0</v>
      </c>
      <c r="AA17" s="182">
        <f>'DOTACION ACTUALIZADA'!AA17-'DOTACION INICIAL'!AA17</f>
        <v>0</v>
      </c>
      <c r="AB17" s="182">
        <f>'DOTACION ACTUALIZADA'!AB17-'DOTACION INICIAL'!AB17</f>
        <v>0</v>
      </c>
      <c r="AC17" s="182">
        <f>'DOTACION ACTUALIZADA'!AC17-'DOTACION INICIAL'!AC17</f>
        <v>0</v>
      </c>
      <c r="AD17" s="182">
        <f>'DOTACION ACTUALIZADA'!AD17-'DOTACION INICIAL'!AD17</f>
        <v>0</v>
      </c>
      <c r="AE17" s="182">
        <f>'DOTACION ACTUALIZADA'!AE17-'DOTACION INICIAL'!AE17</f>
        <v>0</v>
      </c>
      <c r="AF17" s="182">
        <f>'DOTACION ACTUALIZADA'!AF17-'DOTACION INICIAL'!AF17</f>
        <v>0</v>
      </c>
      <c r="AG17" s="182">
        <f>'DOTACION ACTUALIZADA'!AG17-'DOTACION INICIAL'!AG17</f>
        <v>5</v>
      </c>
      <c r="AH17" s="182">
        <f>'DOTACION ACTUALIZADA'!AH17-'DOTACION INICIAL'!AH17</f>
        <v>0</v>
      </c>
      <c r="AI17" s="182">
        <f>'DOTACION ACTUALIZADA'!AI17-'DOTACION INICIAL'!AI17</f>
        <v>0</v>
      </c>
      <c r="AJ17" s="182">
        <f>'DOTACION ACTUALIZADA'!AJ17-'DOTACION INICIAL'!AJ17</f>
        <v>0</v>
      </c>
      <c r="AK17" s="182">
        <f>'DOTACION ACTUALIZADA'!AK17-'DOTACION INICIAL'!AK17</f>
        <v>0</v>
      </c>
      <c r="AL17" s="182">
        <f>'DOTACION ACTUALIZADA'!AL17-'DOTACION INICIAL'!AL17</f>
        <v>0</v>
      </c>
      <c r="AM17" s="182">
        <f>'DOTACION ACTUALIZADA'!AM17-'DOTACION INICIAL'!AM17</f>
        <v>0</v>
      </c>
      <c r="AN17" s="182">
        <f>'DOTACION ACTUALIZADA'!AN17-'DOTACION INICIAL'!AN17</f>
        <v>0</v>
      </c>
      <c r="AO17" s="182">
        <f>'DOTACION ACTUALIZADA'!AO17-'DOTACION INICIAL'!AO17</f>
        <v>0</v>
      </c>
      <c r="AP17" s="182">
        <f>'DOTACION ACTUALIZADA'!AP17-'DOTACION INICIAL'!AP17</f>
        <v>0</v>
      </c>
      <c r="AQ17" s="182">
        <f>'DOTACION ACTUALIZADA'!AQ17-'DOTACION INICIAL'!AQ17</f>
        <v>0</v>
      </c>
      <c r="AR17" s="182">
        <f>'DOTACION ACTUALIZADA'!AR17-'DOTACION INICIAL'!AR17</f>
        <v>0</v>
      </c>
      <c r="AS17" s="182">
        <f>'DOTACION ACTUALIZADA'!AS17-'DOTACION INICIAL'!AS17</f>
        <v>0</v>
      </c>
      <c r="AT17" s="182">
        <f>'DOTACION ACTUALIZADA'!AT17-'DOTACION INICIAL'!AT17</f>
        <v>0</v>
      </c>
      <c r="AU17" s="182">
        <f>'DOTACION ACTUALIZADA'!AU17-'DOTACION INICIAL'!AU17</f>
        <v>0</v>
      </c>
      <c r="AV17" s="182">
        <f>'DOTACION ACTUALIZADA'!AV17-'DOTACION INICIAL'!AV17</f>
        <v>0</v>
      </c>
      <c r="AW17" s="182">
        <f>'DOTACION ACTUALIZADA'!AW17-'DOTACION INICIAL'!AW17</f>
        <v>0</v>
      </c>
      <c r="AX17" s="182">
        <f>'DOTACION ACTUALIZADA'!AX17-'DOTACION INICIAL'!AX17</f>
        <v>0</v>
      </c>
      <c r="AY17" s="182">
        <f>'DOTACION ACTUALIZADA'!AY17-'DOTACION INICIAL'!AY17</f>
        <v>0</v>
      </c>
      <c r="AZ17" s="182">
        <f>'DOTACION ACTUALIZADA'!AZ17-'DOTACION INICIAL'!AZ17</f>
        <v>0</v>
      </c>
      <c r="BA17" s="182">
        <f>'DOTACION ACTUALIZADA'!BA17-'DOTACION INICIAL'!BA17</f>
        <v>0</v>
      </c>
      <c r="BB17" s="182">
        <f>'DOTACION ACTUALIZADA'!BB17-'DOTACION INICIAL'!BB17</f>
        <v>0</v>
      </c>
      <c r="BC17" s="182">
        <f>'DOTACION ACTUALIZADA'!BC17-'DOTACION INICIAL'!BC17</f>
        <v>0</v>
      </c>
      <c r="BD17" s="182">
        <f>'DOTACION ACTUALIZADA'!BD17-'DOTACION INICIAL'!BD17</f>
        <v>0</v>
      </c>
      <c r="BE17" s="182">
        <f>'DOTACION ACTUALIZADA'!BE17-'DOTACION INICIAL'!BE17</f>
        <v>0</v>
      </c>
      <c r="BF17" s="182">
        <f>'DOTACION ACTUALIZADA'!BF17-'DOTACION INICIAL'!BF17</f>
        <v>0</v>
      </c>
      <c r="BG17" s="182">
        <f>'DOTACION ACTUALIZADA'!BG17-'DOTACION INICIAL'!BG17</f>
        <v>0</v>
      </c>
      <c r="BH17" s="182">
        <f>'DOTACION ACTUALIZADA'!BH17-'DOTACION INICIAL'!BH17</f>
        <v>0</v>
      </c>
      <c r="BI17" s="182">
        <f>'DOTACION ACTUALIZADA'!BI17-'DOTACION INICIAL'!BI17</f>
        <v>0</v>
      </c>
      <c r="BJ17" s="182">
        <f>'DOTACION ACTUALIZADA'!BJ17-'DOTACION INICIAL'!BJ17</f>
        <v>0</v>
      </c>
      <c r="BK17" s="182">
        <f>'DOTACION ACTUALIZADA'!BK17-'DOTACION INICIAL'!BK17</f>
        <v>6</v>
      </c>
      <c r="BL17" s="182">
        <f>'DOTACION ACTUALIZADA'!BL17-'DOTACION INICIAL'!BL17</f>
        <v>0</v>
      </c>
      <c r="BM17" s="182">
        <f>'DOTACION ACTUALIZADA'!BM17-'DOTACION INICIAL'!BM17</f>
        <v>0</v>
      </c>
      <c r="BN17" s="182">
        <f>'DOTACION ACTUALIZADA'!BN17-'DOTACION INICIAL'!BN17</f>
        <v>0</v>
      </c>
      <c r="BO17" s="182">
        <f>'DOTACION ACTUALIZADA'!BO17-'DOTACION INICIAL'!BO17</f>
        <v>0</v>
      </c>
      <c r="BP17" s="182">
        <f>'DOTACION ACTUALIZADA'!BP17-'DOTACION INICIAL'!BP17</f>
        <v>0</v>
      </c>
      <c r="BQ17" s="182">
        <f>'DOTACION ACTUALIZADA'!BQ17-'DOTACION INICIAL'!BQ17</f>
        <v>0</v>
      </c>
      <c r="BR17" s="182">
        <f>'DOTACION ACTUALIZADA'!BR17-'DOTACION INICIAL'!BR17</f>
        <v>0</v>
      </c>
      <c r="BS17" s="182">
        <f>'DOTACION ACTUALIZADA'!BS17-'DOTACION INICIAL'!BS17</f>
        <v>0</v>
      </c>
      <c r="BT17" s="182">
        <f>'DOTACION ACTUALIZADA'!BT17-'DOTACION INICIAL'!BT17</f>
        <v>0</v>
      </c>
      <c r="BU17" s="182">
        <f>'DOTACION ACTUALIZADA'!BU17-'DOTACION INICIAL'!BU17</f>
        <v>0</v>
      </c>
      <c r="BV17" s="182">
        <f>'DOTACION ACTUALIZADA'!BV17-'DOTACION INICIAL'!BV17</f>
        <v>0</v>
      </c>
      <c r="BW17" s="182">
        <f>'DOTACION ACTUALIZADA'!BW17-'DOTACION INICIAL'!BW17</f>
        <v>0</v>
      </c>
      <c r="BX17" s="182">
        <f>'DOTACION ACTUALIZADA'!BX17-'DOTACION INICIAL'!BX17</f>
        <v>0</v>
      </c>
      <c r="BY17" s="182">
        <f>'DOTACION ACTUALIZADA'!BY17-'DOTACION INICIAL'!BY17</f>
        <v>0</v>
      </c>
      <c r="BZ17" s="182">
        <f>'DOTACION ACTUALIZADA'!BZ17-'DOTACION INICIAL'!BZ17</f>
        <v>0</v>
      </c>
      <c r="CA17" s="182">
        <f>'DOTACION ACTUALIZADA'!CA17-'DOTACION INICIAL'!CA17</f>
        <v>0</v>
      </c>
      <c r="CB17" s="182">
        <f>'DOTACION ACTUALIZADA'!CB17-'DOTACION INICIAL'!CB17</f>
        <v>0</v>
      </c>
      <c r="CC17" s="182">
        <f>'DOTACION ACTUALIZADA'!CC17-'DOTACION INICIAL'!CC17</f>
        <v>0</v>
      </c>
      <c r="CD17" s="183">
        <f t="shared" si="0"/>
        <v>11</v>
      </c>
      <c r="CE17" s="222">
        <f>'EM INICIALES'!J19</f>
        <v>1256921.3695874852</v>
      </c>
      <c r="CF17" s="222">
        <f t="shared" si="1"/>
        <v>13826135.065462338</v>
      </c>
    </row>
    <row r="18" spans="1:84" ht="129" customHeight="1" x14ac:dyDescent="0.35">
      <c r="A18" s="162">
        <v>15</v>
      </c>
      <c r="B18" s="190" t="s">
        <v>207</v>
      </c>
      <c r="C18" s="164"/>
      <c r="D18" s="182">
        <f>'DOTACION ACTUALIZADA'!D18-'DOTACION INICIAL'!D18</f>
        <v>0</v>
      </c>
      <c r="E18" s="182">
        <f>'DOTACION ACTUALIZADA'!E18-'DOTACION INICIAL'!E18</f>
        <v>10</v>
      </c>
      <c r="F18" s="182">
        <f>'DOTACION ACTUALIZADA'!F18-'DOTACION INICIAL'!F18</f>
        <v>2</v>
      </c>
      <c r="G18" s="182">
        <f>'DOTACION ACTUALIZADA'!G18-'DOTACION INICIAL'!G18</f>
        <v>1</v>
      </c>
      <c r="H18" s="182">
        <f>'DOTACION ACTUALIZADA'!H18-'DOTACION INICIAL'!H18</f>
        <v>3</v>
      </c>
      <c r="I18" s="182">
        <f>'DOTACION ACTUALIZADA'!I18-'DOTACION INICIAL'!I18</f>
        <v>5</v>
      </c>
      <c r="J18" s="182">
        <f>'DOTACION ACTUALIZADA'!J18-'DOTACION INICIAL'!J18</f>
        <v>1</v>
      </c>
      <c r="K18" s="182">
        <f>'DOTACION ACTUALIZADA'!K18-'DOTACION INICIAL'!K18</f>
        <v>1</v>
      </c>
      <c r="L18" s="182">
        <f>'DOTACION ACTUALIZADA'!L18-'DOTACION INICIAL'!L18</f>
        <v>0</v>
      </c>
      <c r="M18" s="182">
        <f>'DOTACION ACTUALIZADA'!M18-'DOTACION INICIAL'!M18</f>
        <v>0</v>
      </c>
      <c r="N18" s="182">
        <f>'DOTACION ACTUALIZADA'!N18-'DOTACION INICIAL'!N18</f>
        <v>0</v>
      </c>
      <c r="O18" s="182">
        <f>'DOTACION ACTUALIZADA'!O18-'DOTACION INICIAL'!O18</f>
        <v>0</v>
      </c>
      <c r="P18" s="182">
        <f>'DOTACION ACTUALIZADA'!P18-'DOTACION INICIAL'!P18</f>
        <v>0</v>
      </c>
      <c r="Q18" s="182">
        <f>'DOTACION ACTUALIZADA'!Q18-'DOTACION INICIAL'!Q18</f>
        <v>0</v>
      </c>
      <c r="R18" s="182">
        <f>'DOTACION ACTUALIZADA'!R18-'DOTACION INICIAL'!R18</f>
        <v>0</v>
      </c>
      <c r="S18" s="182">
        <f>'DOTACION ACTUALIZADA'!S18-'DOTACION INICIAL'!S18</f>
        <v>0</v>
      </c>
      <c r="T18" s="182">
        <f>'DOTACION ACTUALIZADA'!T18-'DOTACION INICIAL'!T18</f>
        <v>0</v>
      </c>
      <c r="U18" s="182">
        <f>'DOTACION ACTUALIZADA'!U18-'DOTACION INICIAL'!U18</f>
        <v>0</v>
      </c>
      <c r="V18" s="182">
        <f>'DOTACION ACTUALIZADA'!V18-'DOTACION INICIAL'!V18</f>
        <v>0</v>
      </c>
      <c r="W18" s="182">
        <f>'DOTACION ACTUALIZADA'!W18-'DOTACION INICIAL'!W18</f>
        <v>0</v>
      </c>
      <c r="X18" s="182">
        <f>'DOTACION ACTUALIZADA'!X18-'DOTACION INICIAL'!X18</f>
        <v>0</v>
      </c>
      <c r="Y18" s="182">
        <f>'DOTACION ACTUALIZADA'!Y18-'DOTACION INICIAL'!Y18</f>
        <v>0</v>
      </c>
      <c r="Z18" s="182">
        <f>'DOTACION ACTUALIZADA'!Z18-'DOTACION INICIAL'!Z18</f>
        <v>0</v>
      </c>
      <c r="AA18" s="182">
        <f>'DOTACION ACTUALIZADA'!AA18-'DOTACION INICIAL'!AA18</f>
        <v>0</v>
      </c>
      <c r="AB18" s="182">
        <f>'DOTACION ACTUALIZADA'!AB18-'DOTACION INICIAL'!AB18</f>
        <v>0</v>
      </c>
      <c r="AC18" s="182">
        <f>'DOTACION ACTUALIZADA'!AC18-'DOTACION INICIAL'!AC18</f>
        <v>0</v>
      </c>
      <c r="AD18" s="182">
        <f>'DOTACION ACTUALIZADA'!AD18-'DOTACION INICIAL'!AD18</f>
        <v>0</v>
      </c>
      <c r="AE18" s="182">
        <f>'DOTACION ACTUALIZADA'!AE18-'DOTACION INICIAL'!AE18</f>
        <v>0</v>
      </c>
      <c r="AF18" s="182">
        <f>'DOTACION ACTUALIZADA'!AF18-'DOTACION INICIAL'!AF18</f>
        <v>0</v>
      </c>
      <c r="AG18" s="182">
        <f>'DOTACION ACTUALIZADA'!AG18-'DOTACION INICIAL'!AG18</f>
        <v>0</v>
      </c>
      <c r="AH18" s="182">
        <f>'DOTACION ACTUALIZADA'!AH18-'DOTACION INICIAL'!AH18</f>
        <v>5</v>
      </c>
      <c r="AI18" s="182">
        <f>'DOTACION ACTUALIZADA'!AI18-'DOTACION INICIAL'!AI18</f>
        <v>0</v>
      </c>
      <c r="AJ18" s="182">
        <f>'DOTACION ACTUALIZADA'!AJ18-'DOTACION INICIAL'!AJ18</f>
        <v>0</v>
      </c>
      <c r="AK18" s="182">
        <f>'DOTACION ACTUALIZADA'!AK18-'DOTACION INICIAL'!AK18</f>
        <v>0</v>
      </c>
      <c r="AL18" s="182">
        <f>'DOTACION ACTUALIZADA'!AL18-'DOTACION INICIAL'!AL18</f>
        <v>0</v>
      </c>
      <c r="AM18" s="182">
        <f>'DOTACION ACTUALIZADA'!AM18-'DOTACION INICIAL'!AM18</f>
        <v>0</v>
      </c>
      <c r="AN18" s="182">
        <f>'DOTACION ACTUALIZADA'!AN18-'DOTACION INICIAL'!AN18</f>
        <v>-2</v>
      </c>
      <c r="AO18" s="182">
        <f>'DOTACION ACTUALIZADA'!AO18-'DOTACION INICIAL'!AO18</f>
        <v>3</v>
      </c>
      <c r="AP18" s="182">
        <f>'DOTACION ACTUALIZADA'!AP18-'DOTACION INICIAL'!AP18</f>
        <v>0</v>
      </c>
      <c r="AQ18" s="182">
        <f>'DOTACION ACTUALIZADA'!AQ18-'DOTACION INICIAL'!AQ18</f>
        <v>0</v>
      </c>
      <c r="AR18" s="182">
        <f>'DOTACION ACTUALIZADA'!AR18-'DOTACION INICIAL'!AR18</f>
        <v>0</v>
      </c>
      <c r="AS18" s="182">
        <f>'DOTACION ACTUALIZADA'!AS18-'DOTACION INICIAL'!AS18</f>
        <v>0</v>
      </c>
      <c r="AT18" s="182">
        <f>'DOTACION ACTUALIZADA'!AT18-'DOTACION INICIAL'!AT18</f>
        <v>0</v>
      </c>
      <c r="AU18" s="182">
        <f>'DOTACION ACTUALIZADA'!AU18-'DOTACION INICIAL'!AU18</f>
        <v>0</v>
      </c>
      <c r="AV18" s="182">
        <f>'DOTACION ACTUALIZADA'!AV18-'DOTACION INICIAL'!AV18</f>
        <v>0</v>
      </c>
      <c r="AW18" s="182">
        <f>'DOTACION ACTUALIZADA'!AW18-'DOTACION INICIAL'!AW18</f>
        <v>0</v>
      </c>
      <c r="AX18" s="182">
        <f>'DOTACION ACTUALIZADA'!AX18-'DOTACION INICIAL'!AX18</f>
        <v>0</v>
      </c>
      <c r="AY18" s="182">
        <f>'DOTACION ACTUALIZADA'!AY18-'DOTACION INICIAL'!AY18</f>
        <v>0</v>
      </c>
      <c r="AZ18" s="182">
        <f>'DOTACION ACTUALIZADA'!AZ18-'DOTACION INICIAL'!AZ18</f>
        <v>0</v>
      </c>
      <c r="BA18" s="182">
        <f>'DOTACION ACTUALIZADA'!BA18-'DOTACION INICIAL'!BA18</f>
        <v>0</v>
      </c>
      <c r="BB18" s="182">
        <f>'DOTACION ACTUALIZADA'!BB18-'DOTACION INICIAL'!BB18</f>
        <v>0</v>
      </c>
      <c r="BC18" s="182">
        <f>'DOTACION ACTUALIZADA'!BC18-'DOTACION INICIAL'!BC18</f>
        <v>0</v>
      </c>
      <c r="BD18" s="182">
        <f>'DOTACION ACTUALIZADA'!BD18-'DOTACION INICIAL'!BD18</f>
        <v>0</v>
      </c>
      <c r="BE18" s="182">
        <f>'DOTACION ACTUALIZADA'!BE18-'DOTACION INICIAL'!BE18</f>
        <v>0</v>
      </c>
      <c r="BF18" s="182">
        <f>'DOTACION ACTUALIZADA'!BF18-'DOTACION INICIAL'!BF18</f>
        <v>0</v>
      </c>
      <c r="BG18" s="182">
        <f>'DOTACION ACTUALIZADA'!BG18-'DOTACION INICIAL'!BG18</f>
        <v>0</v>
      </c>
      <c r="BH18" s="182">
        <f>'DOTACION ACTUALIZADA'!BH18-'DOTACION INICIAL'!BH18</f>
        <v>0</v>
      </c>
      <c r="BI18" s="182">
        <f>'DOTACION ACTUALIZADA'!BI18-'DOTACION INICIAL'!BI18</f>
        <v>0</v>
      </c>
      <c r="BJ18" s="182">
        <f>'DOTACION ACTUALIZADA'!BJ18-'DOTACION INICIAL'!BJ18</f>
        <v>0</v>
      </c>
      <c r="BK18" s="182">
        <f>'DOTACION ACTUALIZADA'!BK18-'DOTACION INICIAL'!BK18</f>
        <v>0</v>
      </c>
      <c r="BL18" s="182">
        <f>'DOTACION ACTUALIZADA'!BL18-'DOTACION INICIAL'!BL18</f>
        <v>0</v>
      </c>
      <c r="BM18" s="182">
        <f>'DOTACION ACTUALIZADA'!BM18-'DOTACION INICIAL'!BM18</f>
        <v>0</v>
      </c>
      <c r="BN18" s="182">
        <f>'DOTACION ACTUALIZADA'!BN18-'DOTACION INICIAL'!BN18</f>
        <v>0</v>
      </c>
      <c r="BO18" s="182">
        <f>'DOTACION ACTUALIZADA'!BO18-'DOTACION INICIAL'!BO18</f>
        <v>0</v>
      </c>
      <c r="BP18" s="182">
        <f>'DOTACION ACTUALIZADA'!BP18-'DOTACION INICIAL'!BP18</f>
        <v>0</v>
      </c>
      <c r="BQ18" s="182">
        <f>'DOTACION ACTUALIZADA'!BQ18-'DOTACION INICIAL'!BQ18</f>
        <v>0</v>
      </c>
      <c r="BR18" s="182">
        <f>'DOTACION ACTUALIZADA'!BR18-'DOTACION INICIAL'!BR18</f>
        <v>0</v>
      </c>
      <c r="BS18" s="182">
        <f>'DOTACION ACTUALIZADA'!BS18-'DOTACION INICIAL'!BS18</f>
        <v>0</v>
      </c>
      <c r="BT18" s="182">
        <f>'DOTACION ACTUALIZADA'!BT18-'DOTACION INICIAL'!BT18</f>
        <v>0</v>
      </c>
      <c r="BU18" s="182">
        <f>'DOTACION ACTUALIZADA'!BU18-'DOTACION INICIAL'!BU18</f>
        <v>0</v>
      </c>
      <c r="BV18" s="182">
        <f>'DOTACION ACTUALIZADA'!BV18-'DOTACION INICIAL'!BV18</f>
        <v>0</v>
      </c>
      <c r="BW18" s="182">
        <f>'DOTACION ACTUALIZADA'!BW18-'DOTACION INICIAL'!BW18</f>
        <v>0</v>
      </c>
      <c r="BX18" s="182">
        <f>'DOTACION ACTUALIZADA'!BX18-'DOTACION INICIAL'!BX18</f>
        <v>0</v>
      </c>
      <c r="BY18" s="182">
        <f>'DOTACION ACTUALIZADA'!BY18-'DOTACION INICIAL'!BY18</f>
        <v>0</v>
      </c>
      <c r="BZ18" s="182">
        <f>'DOTACION ACTUALIZADA'!BZ18-'DOTACION INICIAL'!BZ18</f>
        <v>0</v>
      </c>
      <c r="CA18" s="182">
        <f>'DOTACION ACTUALIZADA'!CA18-'DOTACION INICIAL'!CA18</f>
        <v>0</v>
      </c>
      <c r="CB18" s="182">
        <f>'DOTACION ACTUALIZADA'!CB18-'DOTACION INICIAL'!CB18</f>
        <v>0</v>
      </c>
      <c r="CC18" s="182">
        <f>'DOTACION ACTUALIZADA'!CC18-'DOTACION INICIAL'!CC18</f>
        <v>0</v>
      </c>
      <c r="CD18" s="183">
        <f t="shared" si="0"/>
        <v>29</v>
      </c>
      <c r="CE18" s="222">
        <f>'EM INICIALES'!J20</f>
        <v>318845.65818671999</v>
      </c>
      <c r="CF18" s="222">
        <f t="shared" si="1"/>
        <v>9246524.0874148794</v>
      </c>
    </row>
    <row r="19" spans="1:84" ht="130.5" customHeight="1" x14ac:dyDescent="0.35">
      <c r="A19" s="162">
        <v>16</v>
      </c>
      <c r="B19" s="190" t="s">
        <v>128</v>
      </c>
      <c r="C19" s="164"/>
      <c r="D19" s="182">
        <f>'DOTACION ACTUALIZADA'!D19-'DOTACION INICIAL'!D19</f>
        <v>0</v>
      </c>
      <c r="E19" s="182">
        <f>'DOTACION ACTUALIZADA'!E19-'DOTACION INICIAL'!E19</f>
        <v>0</v>
      </c>
      <c r="F19" s="182">
        <f>'DOTACION ACTUALIZADA'!F19-'DOTACION INICIAL'!F19</f>
        <v>0</v>
      </c>
      <c r="G19" s="182">
        <f>'DOTACION ACTUALIZADA'!G19-'DOTACION INICIAL'!G19</f>
        <v>3</v>
      </c>
      <c r="H19" s="182">
        <f>'DOTACION ACTUALIZADA'!H19-'DOTACION INICIAL'!H19</f>
        <v>3</v>
      </c>
      <c r="I19" s="182">
        <f>'DOTACION ACTUALIZADA'!I19-'DOTACION INICIAL'!I19</f>
        <v>3</v>
      </c>
      <c r="J19" s="182">
        <f>'DOTACION ACTUALIZADA'!J19-'DOTACION INICIAL'!J19</f>
        <v>3</v>
      </c>
      <c r="K19" s="182">
        <f>'DOTACION ACTUALIZADA'!K19-'DOTACION INICIAL'!K19</f>
        <v>0</v>
      </c>
      <c r="L19" s="182">
        <f>'DOTACION ACTUALIZADA'!L19-'DOTACION INICIAL'!L19</f>
        <v>0</v>
      </c>
      <c r="M19" s="182">
        <f>'DOTACION ACTUALIZADA'!M19-'DOTACION INICIAL'!M19</f>
        <v>0</v>
      </c>
      <c r="N19" s="182">
        <f>'DOTACION ACTUALIZADA'!N19-'DOTACION INICIAL'!N19</f>
        <v>0</v>
      </c>
      <c r="O19" s="182">
        <f>'DOTACION ACTUALIZADA'!O19-'DOTACION INICIAL'!O19</f>
        <v>0</v>
      </c>
      <c r="P19" s="182">
        <f>'DOTACION ACTUALIZADA'!P19-'DOTACION INICIAL'!P19</f>
        <v>0</v>
      </c>
      <c r="Q19" s="182">
        <f>'DOTACION ACTUALIZADA'!Q19-'DOTACION INICIAL'!Q19</f>
        <v>3</v>
      </c>
      <c r="R19" s="182">
        <f>'DOTACION ACTUALIZADA'!R19-'DOTACION INICIAL'!R19</f>
        <v>0</v>
      </c>
      <c r="S19" s="182">
        <f>'DOTACION ACTUALIZADA'!S19-'DOTACION INICIAL'!S19</f>
        <v>0</v>
      </c>
      <c r="T19" s="182">
        <f>'DOTACION ACTUALIZADA'!T19-'DOTACION INICIAL'!T19</f>
        <v>0</v>
      </c>
      <c r="U19" s="182">
        <f>'DOTACION ACTUALIZADA'!U19-'DOTACION INICIAL'!U19</f>
        <v>0</v>
      </c>
      <c r="V19" s="182">
        <f>'DOTACION ACTUALIZADA'!V19-'DOTACION INICIAL'!V19</f>
        <v>0</v>
      </c>
      <c r="W19" s="182">
        <f>'DOTACION ACTUALIZADA'!W19-'DOTACION INICIAL'!W19</f>
        <v>0</v>
      </c>
      <c r="X19" s="182">
        <f>'DOTACION ACTUALIZADA'!X19-'DOTACION INICIAL'!X19</f>
        <v>0</v>
      </c>
      <c r="Y19" s="182">
        <f>'DOTACION ACTUALIZADA'!Y19-'DOTACION INICIAL'!Y19</f>
        <v>0</v>
      </c>
      <c r="Z19" s="182">
        <f>'DOTACION ACTUALIZADA'!Z19-'DOTACION INICIAL'!Z19</f>
        <v>0</v>
      </c>
      <c r="AA19" s="182">
        <f>'DOTACION ACTUALIZADA'!AA19-'DOTACION INICIAL'!AA19</f>
        <v>0</v>
      </c>
      <c r="AB19" s="182">
        <f>'DOTACION ACTUALIZADA'!AB19-'DOTACION INICIAL'!AB19</f>
        <v>-3</v>
      </c>
      <c r="AC19" s="182">
        <f>'DOTACION ACTUALIZADA'!AC19-'DOTACION INICIAL'!AC19</f>
        <v>0</v>
      </c>
      <c r="AD19" s="182">
        <f>'DOTACION ACTUALIZADA'!AD19-'DOTACION INICIAL'!AD19</f>
        <v>0</v>
      </c>
      <c r="AE19" s="182">
        <f>'DOTACION ACTUALIZADA'!AE19-'DOTACION INICIAL'!AE19</f>
        <v>0</v>
      </c>
      <c r="AF19" s="182">
        <f>'DOTACION ACTUALIZADA'!AF19-'DOTACION INICIAL'!AF19</f>
        <v>0</v>
      </c>
      <c r="AG19" s="182">
        <f>'DOTACION ACTUALIZADA'!AG19-'DOTACION INICIAL'!AG19</f>
        <v>22</v>
      </c>
      <c r="AH19" s="182">
        <f>'DOTACION ACTUALIZADA'!AH19-'DOTACION INICIAL'!AH19</f>
        <v>0</v>
      </c>
      <c r="AI19" s="182">
        <f>'DOTACION ACTUALIZADA'!AI19-'DOTACION INICIAL'!AI19</f>
        <v>-1</v>
      </c>
      <c r="AJ19" s="182">
        <f>'DOTACION ACTUALIZADA'!AJ19-'DOTACION INICIAL'!AJ19</f>
        <v>2</v>
      </c>
      <c r="AK19" s="182">
        <f>'DOTACION ACTUALIZADA'!AK19-'DOTACION INICIAL'!AK19</f>
        <v>2</v>
      </c>
      <c r="AL19" s="182">
        <f>'DOTACION ACTUALIZADA'!AL19-'DOTACION INICIAL'!AL19</f>
        <v>2</v>
      </c>
      <c r="AM19" s="182">
        <f>'DOTACION ACTUALIZADA'!AM19-'DOTACION INICIAL'!AM19</f>
        <v>2</v>
      </c>
      <c r="AN19" s="182">
        <f>'DOTACION ACTUALIZADA'!AN19-'DOTACION INICIAL'!AN19</f>
        <v>-1</v>
      </c>
      <c r="AO19" s="182">
        <f>'DOTACION ACTUALIZADA'!AO19-'DOTACION INICIAL'!AO19</f>
        <v>3</v>
      </c>
      <c r="AP19" s="182">
        <f>'DOTACION ACTUALIZADA'!AP19-'DOTACION INICIAL'!AP19</f>
        <v>0</v>
      </c>
      <c r="AQ19" s="182">
        <f>'DOTACION ACTUALIZADA'!AQ19-'DOTACION INICIAL'!AQ19</f>
        <v>0</v>
      </c>
      <c r="AR19" s="182">
        <f>'DOTACION ACTUALIZADA'!AR19-'DOTACION INICIAL'!AR19</f>
        <v>0</v>
      </c>
      <c r="AS19" s="182">
        <f>'DOTACION ACTUALIZADA'!AS19-'DOTACION INICIAL'!AS19</f>
        <v>0</v>
      </c>
      <c r="AT19" s="182">
        <f>'DOTACION ACTUALIZADA'!AT19-'DOTACION INICIAL'!AT19</f>
        <v>0</v>
      </c>
      <c r="AU19" s="182">
        <f>'DOTACION ACTUALIZADA'!AU19-'DOTACION INICIAL'!AU19</f>
        <v>0</v>
      </c>
      <c r="AV19" s="182">
        <f>'DOTACION ACTUALIZADA'!AV19-'DOTACION INICIAL'!AV19</f>
        <v>0</v>
      </c>
      <c r="AW19" s="182">
        <f>'DOTACION ACTUALIZADA'!AW19-'DOTACION INICIAL'!AW19</f>
        <v>0</v>
      </c>
      <c r="AX19" s="182">
        <f>'DOTACION ACTUALIZADA'!AX19-'DOTACION INICIAL'!AX19</f>
        <v>0</v>
      </c>
      <c r="AY19" s="182">
        <f>'DOTACION ACTUALIZADA'!AY19-'DOTACION INICIAL'!AY19</f>
        <v>0</v>
      </c>
      <c r="AZ19" s="182">
        <f>'DOTACION ACTUALIZADA'!AZ19-'DOTACION INICIAL'!AZ19</f>
        <v>-3</v>
      </c>
      <c r="BA19" s="182">
        <f>'DOTACION ACTUALIZADA'!BA19-'DOTACION INICIAL'!BA19</f>
        <v>0</v>
      </c>
      <c r="BB19" s="182">
        <f>'DOTACION ACTUALIZADA'!BB19-'DOTACION INICIAL'!BB19</f>
        <v>0</v>
      </c>
      <c r="BC19" s="182">
        <f>'DOTACION ACTUALIZADA'!BC19-'DOTACION INICIAL'!BC19</f>
        <v>3</v>
      </c>
      <c r="BD19" s="182">
        <f>'DOTACION ACTUALIZADA'!BD19-'DOTACION INICIAL'!BD19</f>
        <v>0</v>
      </c>
      <c r="BE19" s="182">
        <f>'DOTACION ACTUALIZADA'!BE19-'DOTACION INICIAL'!BE19</f>
        <v>0</v>
      </c>
      <c r="BF19" s="182">
        <f>'DOTACION ACTUALIZADA'!BF19-'DOTACION INICIAL'!BF19</f>
        <v>0</v>
      </c>
      <c r="BG19" s="182">
        <f>'DOTACION ACTUALIZADA'!BG19-'DOTACION INICIAL'!BG19</f>
        <v>-3</v>
      </c>
      <c r="BH19" s="182">
        <f>'DOTACION ACTUALIZADA'!BH19-'DOTACION INICIAL'!BH19</f>
        <v>0</v>
      </c>
      <c r="BI19" s="182">
        <f>'DOTACION ACTUALIZADA'!BI19-'DOTACION INICIAL'!BI19</f>
        <v>0</v>
      </c>
      <c r="BJ19" s="182">
        <f>'DOTACION ACTUALIZADA'!BJ19-'DOTACION INICIAL'!BJ19</f>
        <v>1</v>
      </c>
      <c r="BK19" s="182">
        <f>'DOTACION ACTUALIZADA'!BK19-'DOTACION INICIAL'!BK19</f>
        <v>6</v>
      </c>
      <c r="BL19" s="182">
        <f>'DOTACION ACTUALIZADA'!BL19-'DOTACION INICIAL'!BL19</f>
        <v>0</v>
      </c>
      <c r="BM19" s="182">
        <f>'DOTACION ACTUALIZADA'!BM19-'DOTACION INICIAL'!BM19</f>
        <v>0</v>
      </c>
      <c r="BN19" s="182">
        <f>'DOTACION ACTUALIZADA'!BN19-'DOTACION INICIAL'!BN19</f>
        <v>0</v>
      </c>
      <c r="BO19" s="182">
        <f>'DOTACION ACTUALIZADA'!BO19-'DOTACION INICIAL'!BO19</f>
        <v>0</v>
      </c>
      <c r="BP19" s="182">
        <f>'DOTACION ACTUALIZADA'!BP19-'DOTACION INICIAL'!BP19</f>
        <v>0</v>
      </c>
      <c r="BQ19" s="182">
        <f>'DOTACION ACTUALIZADA'!BQ19-'DOTACION INICIAL'!BQ19</f>
        <v>0</v>
      </c>
      <c r="BR19" s="182">
        <f>'DOTACION ACTUALIZADA'!BR19-'DOTACION INICIAL'!BR19</f>
        <v>-3</v>
      </c>
      <c r="BS19" s="182">
        <f>'DOTACION ACTUALIZADA'!BS19-'DOTACION INICIAL'!BS19</f>
        <v>3</v>
      </c>
      <c r="BT19" s="182">
        <f>'DOTACION ACTUALIZADA'!BT19-'DOTACION INICIAL'!BT19</f>
        <v>0</v>
      </c>
      <c r="BU19" s="182">
        <f>'DOTACION ACTUALIZADA'!BU19-'DOTACION INICIAL'!BU19</f>
        <v>-3</v>
      </c>
      <c r="BV19" s="182">
        <f>'DOTACION ACTUALIZADA'!BV19-'DOTACION INICIAL'!BV19</f>
        <v>0</v>
      </c>
      <c r="BW19" s="182">
        <f>'DOTACION ACTUALIZADA'!BW19-'DOTACION INICIAL'!BW19</f>
        <v>3</v>
      </c>
      <c r="BX19" s="182">
        <f>'DOTACION ACTUALIZADA'!BX19-'DOTACION INICIAL'!BX19</f>
        <v>0</v>
      </c>
      <c r="BY19" s="182">
        <f>'DOTACION ACTUALIZADA'!BY19-'DOTACION INICIAL'!BY19</f>
        <v>0</v>
      </c>
      <c r="BZ19" s="182">
        <f>'DOTACION ACTUALIZADA'!BZ19-'DOTACION INICIAL'!BZ19</f>
        <v>0</v>
      </c>
      <c r="CA19" s="182">
        <f>'DOTACION ACTUALIZADA'!CA19-'DOTACION INICIAL'!CA19</f>
        <v>0</v>
      </c>
      <c r="CB19" s="182">
        <f>'DOTACION ACTUALIZADA'!CB19-'DOTACION INICIAL'!CB19</f>
        <v>0</v>
      </c>
      <c r="CC19" s="182">
        <f>'DOTACION ACTUALIZADA'!CC19-'DOTACION INICIAL'!CC19</f>
        <v>0</v>
      </c>
      <c r="CD19" s="183">
        <f t="shared" si="0"/>
        <v>47</v>
      </c>
      <c r="CE19" s="222">
        <f>'EM INICIALES'!J21</f>
        <v>169191.21051472498</v>
      </c>
      <c r="CF19" s="222">
        <f t="shared" si="1"/>
        <v>7951986.8941920744</v>
      </c>
    </row>
    <row r="20" spans="1:84" ht="258" customHeight="1" x14ac:dyDescent="0.35">
      <c r="A20" s="162">
        <v>17</v>
      </c>
      <c r="B20" s="190" t="s">
        <v>129</v>
      </c>
      <c r="C20" s="164"/>
      <c r="D20" s="182">
        <f>'DOTACION ACTUALIZADA'!D20-'DOTACION INICIAL'!D20</f>
        <v>0</v>
      </c>
      <c r="E20" s="182">
        <f>'DOTACION ACTUALIZADA'!E20-'DOTACION INICIAL'!E20</f>
        <v>4</v>
      </c>
      <c r="F20" s="182">
        <f>'DOTACION ACTUALIZADA'!F20-'DOTACION INICIAL'!F20</f>
        <v>0</v>
      </c>
      <c r="G20" s="182">
        <f>'DOTACION ACTUALIZADA'!G20-'DOTACION INICIAL'!G20</f>
        <v>1</v>
      </c>
      <c r="H20" s="182">
        <f>'DOTACION ACTUALIZADA'!H20-'DOTACION INICIAL'!H20</f>
        <v>1</v>
      </c>
      <c r="I20" s="182">
        <f>'DOTACION ACTUALIZADA'!I20-'DOTACION INICIAL'!I20</f>
        <v>1</v>
      </c>
      <c r="J20" s="182">
        <f>'DOTACION ACTUALIZADA'!J20-'DOTACION INICIAL'!J20</f>
        <v>1</v>
      </c>
      <c r="K20" s="182">
        <f>'DOTACION ACTUALIZADA'!K20-'DOTACION INICIAL'!K20</f>
        <v>1</v>
      </c>
      <c r="L20" s="182">
        <f>'DOTACION ACTUALIZADA'!L20-'DOTACION INICIAL'!L20</f>
        <v>1</v>
      </c>
      <c r="M20" s="182">
        <f>'DOTACION ACTUALIZADA'!M20-'DOTACION INICIAL'!M20</f>
        <v>1</v>
      </c>
      <c r="N20" s="182">
        <f>'DOTACION ACTUALIZADA'!N20-'DOTACION INICIAL'!N20</f>
        <v>0</v>
      </c>
      <c r="O20" s="182">
        <f>'DOTACION ACTUALIZADA'!O20-'DOTACION INICIAL'!O20</f>
        <v>0</v>
      </c>
      <c r="P20" s="182">
        <f>'DOTACION ACTUALIZADA'!P20-'DOTACION INICIAL'!P20</f>
        <v>0</v>
      </c>
      <c r="Q20" s="182">
        <f>'DOTACION ACTUALIZADA'!Q20-'DOTACION INICIAL'!Q20</f>
        <v>1</v>
      </c>
      <c r="R20" s="182">
        <f>'DOTACION ACTUALIZADA'!R20-'DOTACION INICIAL'!R20</f>
        <v>0</v>
      </c>
      <c r="S20" s="182">
        <f>'DOTACION ACTUALIZADA'!S20-'DOTACION INICIAL'!S20</f>
        <v>0</v>
      </c>
      <c r="T20" s="182">
        <f>'DOTACION ACTUALIZADA'!T20-'DOTACION INICIAL'!T20</f>
        <v>0</v>
      </c>
      <c r="U20" s="182">
        <f>'DOTACION ACTUALIZADA'!U20-'DOTACION INICIAL'!U20</f>
        <v>0</v>
      </c>
      <c r="V20" s="182">
        <f>'DOTACION ACTUALIZADA'!V20-'DOTACION INICIAL'!V20</f>
        <v>0</v>
      </c>
      <c r="W20" s="182">
        <f>'DOTACION ACTUALIZADA'!W20-'DOTACION INICIAL'!W20</f>
        <v>0</v>
      </c>
      <c r="X20" s="182">
        <f>'DOTACION ACTUALIZADA'!X20-'DOTACION INICIAL'!X20</f>
        <v>0</v>
      </c>
      <c r="Y20" s="182">
        <f>'DOTACION ACTUALIZADA'!Y20-'DOTACION INICIAL'!Y20</f>
        <v>0</v>
      </c>
      <c r="Z20" s="182">
        <f>'DOTACION ACTUALIZADA'!Z20-'DOTACION INICIAL'!Z20</f>
        <v>0</v>
      </c>
      <c r="AA20" s="182">
        <f>'DOTACION ACTUALIZADA'!AA20-'DOTACION INICIAL'!AA20</f>
        <v>0</v>
      </c>
      <c r="AB20" s="182">
        <f>'DOTACION ACTUALIZADA'!AB20-'DOTACION INICIAL'!AB20</f>
        <v>-1</v>
      </c>
      <c r="AC20" s="182">
        <f>'DOTACION ACTUALIZADA'!AC20-'DOTACION INICIAL'!AC20</f>
        <v>-1</v>
      </c>
      <c r="AD20" s="182">
        <f>'DOTACION ACTUALIZADA'!AD20-'DOTACION INICIAL'!AD20</f>
        <v>0</v>
      </c>
      <c r="AE20" s="182">
        <f>'DOTACION ACTUALIZADA'!AE20-'DOTACION INICIAL'!AE20</f>
        <v>0</v>
      </c>
      <c r="AF20" s="182">
        <f>'DOTACION ACTUALIZADA'!AF20-'DOTACION INICIAL'!AF20</f>
        <v>0</v>
      </c>
      <c r="AG20" s="182">
        <f>'DOTACION ACTUALIZADA'!AG20-'DOTACION INICIAL'!AG20</f>
        <v>3</v>
      </c>
      <c r="AH20" s="182">
        <f>'DOTACION ACTUALIZADA'!AH20-'DOTACION INICIAL'!AH20</f>
        <v>1</v>
      </c>
      <c r="AI20" s="182">
        <f>'DOTACION ACTUALIZADA'!AI20-'DOTACION INICIAL'!AI20</f>
        <v>0</v>
      </c>
      <c r="AJ20" s="182">
        <f>'DOTACION ACTUALIZADA'!AJ20-'DOTACION INICIAL'!AJ20</f>
        <v>1</v>
      </c>
      <c r="AK20" s="182">
        <f>'DOTACION ACTUALIZADA'!AK20-'DOTACION INICIAL'!AK20</f>
        <v>1</v>
      </c>
      <c r="AL20" s="182">
        <f>'DOTACION ACTUALIZADA'!AL20-'DOTACION INICIAL'!AL20</f>
        <v>1</v>
      </c>
      <c r="AM20" s="182">
        <f>'DOTACION ACTUALIZADA'!AM20-'DOTACION INICIAL'!AM20</f>
        <v>1</v>
      </c>
      <c r="AN20" s="182">
        <f>'DOTACION ACTUALIZADA'!AN20-'DOTACION INICIAL'!AN20</f>
        <v>0</v>
      </c>
      <c r="AO20" s="182">
        <f>'DOTACION ACTUALIZADA'!AO20-'DOTACION INICIAL'!AO20</f>
        <v>1</v>
      </c>
      <c r="AP20" s="182">
        <f>'DOTACION ACTUALIZADA'!AP20-'DOTACION INICIAL'!AP20</f>
        <v>0</v>
      </c>
      <c r="AQ20" s="182">
        <f>'DOTACION ACTUALIZADA'!AQ20-'DOTACION INICIAL'!AQ20</f>
        <v>0</v>
      </c>
      <c r="AR20" s="182">
        <f>'DOTACION ACTUALIZADA'!AR20-'DOTACION INICIAL'!AR20</f>
        <v>0</v>
      </c>
      <c r="AS20" s="182">
        <f>'DOTACION ACTUALIZADA'!AS20-'DOTACION INICIAL'!AS20</f>
        <v>0</v>
      </c>
      <c r="AT20" s="182">
        <f>'DOTACION ACTUALIZADA'!AT20-'DOTACION INICIAL'!AT20</f>
        <v>0</v>
      </c>
      <c r="AU20" s="182">
        <f>'DOTACION ACTUALIZADA'!AU20-'DOTACION INICIAL'!AU20</f>
        <v>0</v>
      </c>
      <c r="AV20" s="182">
        <f>'DOTACION ACTUALIZADA'!AV20-'DOTACION INICIAL'!AV20</f>
        <v>0</v>
      </c>
      <c r="AW20" s="182">
        <f>'DOTACION ACTUALIZADA'!AW20-'DOTACION INICIAL'!AW20</f>
        <v>0</v>
      </c>
      <c r="AX20" s="182">
        <f>'DOTACION ACTUALIZADA'!AX20-'DOTACION INICIAL'!AX20</f>
        <v>0</v>
      </c>
      <c r="AY20" s="182">
        <f>'DOTACION ACTUALIZADA'!AY20-'DOTACION INICIAL'!AY20</f>
        <v>0</v>
      </c>
      <c r="AZ20" s="182">
        <f>'DOTACION ACTUALIZADA'!AZ20-'DOTACION INICIAL'!AZ20</f>
        <v>-1</v>
      </c>
      <c r="BA20" s="182">
        <f>'DOTACION ACTUALIZADA'!BA20-'DOTACION INICIAL'!BA20</f>
        <v>0</v>
      </c>
      <c r="BB20" s="182">
        <f>'DOTACION ACTUALIZADA'!BB20-'DOTACION INICIAL'!BB20</f>
        <v>0</v>
      </c>
      <c r="BC20" s="182">
        <f>'DOTACION ACTUALIZADA'!BC20-'DOTACION INICIAL'!BC20</f>
        <v>3</v>
      </c>
      <c r="BD20" s="182">
        <f>'DOTACION ACTUALIZADA'!BD20-'DOTACION INICIAL'!BD20</f>
        <v>0</v>
      </c>
      <c r="BE20" s="182">
        <f>'DOTACION ACTUALIZADA'!BE20-'DOTACION INICIAL'!BE20</f>
        <v>0</v>
      </c>
      <c r="BF20" s="182">
        <f>'DOTACION ACTUALIZADA'!BF20-'DOTACION INICIAL'!BF20</f>
        <v>0</v>
      </c>
      <c r="BG20" s="182">
        <f>'DOTACION ACTUALIZADA'!BG20-'DOTACION INICIAL'!BG20</f>
        <v>-1</v>
      </c>
      <c r="BH20" s="182">
        <f>'DOTACION ACTUALIZADA'!BH20-'DOTACION INICIAL'!BH20</f>
        <v>-1</v>
      </c>
      <c r="BI20" s="182">
        <f>'DOTACION ACTUALIZADA'!BI20-'DOTACION INICIAL'!BI20</f>
        <v>0</v>
      </c>
      <c r="BJ20" s="182">
        <f>'DOTACION ACTUALIZADA'!BJ20-'DOTACION INICIAL'!BJ20</f>
        <v>0</v>
      </c>
      <c r="BK20" s="182">
        <f>'DOTACION ACTUALIZADA'!BK20-'DOTACION INICIAL'!BK20</f>
        <v>2</v>
      </c>
      <c r="BL20" s="182">
        <f>'DOTACION ACTUALIZADA'!BL20-'DOTACION INICIAL'!BL20</f>
        <v>0</v>
      </c>
      <c r="BM20" s="182">
        <f>'DOTACION ACTUALIZADA'!BM20-'DOTACION INICIAL'!BM20</f>
        <v>0</v>
      </c>
      <c r="BN20" s="182">
        <f>'DOTACION ACTUALIZADA'!BN20-'DOTACION INICIAL'!BN20</f>
        <v>0</v>
      </c>
      <c r="BO20" s="182">
        <f>'DOTACION ACTUALIZADA'!BO20-'DOTACION INICIAL'!BO20</f>
        <v>0</v>
      </c>
      <c r="BP20" s="182">
        <f>'DOTACION ACTUALIZADA'!BP20-'DOTACION INICIAL'!BP20</f>
        <v>0</v>
      </c>
      <c r="BQ20" s="182">
        <f>'DOTACION ACTUALIZADA'!BQ20-'DOTACION INICIAL'!BQ20</f>
        <v>0</v>
      </c>
      <c r="BR20" s="182">
        <f>'DOTACION ACTUALIZADA'!BR20-'DOTACION INICIAL'!BR20</f>
        <v>-2</v>
      </c>
      <c r="BS20" s="182">
        <f>'DOTACION ACTUALIZADA'!BS20-'DOTACION INICIAL'!BS20</f>
        <v>2</v>
      </c>
      <c r="BT20" s="182">
        <f>'DOTACION ACTUALIZADA'!BT20-'DOTACION INICIAL'!BT20</f>
        <v>1</v>
      </c>
      <c r="BU20" s="182">
        <f>'DOTACION ACTUALIZADA'!BU20-'DOTACION INICIAL'!BU20</f>
        <v>-1</v>
      </c>
      <c r="BV20" s="182">
        <f>'DOTACION ACTUALIZADA'!BV20-'DOTACION INICIAL'!BV20</f>
        <v>1</v>
      </c>
      <c r="BW20" s="182">
        <f>'DOTACION ACTUALIZADA'!BW20-'DOTACION INICIAL'!BW20</f>
        <v>3</v>
      </c>
      <c r="BX20" s="182">
        <f>'DOTACION ACTUALIZADA'!BX20-'DOTACION INICIAL'!BX20</f>
        <v>0</v>
      </c>
      <c r="BY20" s="182">
        <f>'DOTACION ACTUALIZADA'!BY20-'DOTACION INICIAL'!BY20</f>
        <v>0</v>
      </c>
      <c r="BZ20" s="182">
        <f>'DOTACION ACTUALIZADA'!BZ20-'DOTACION INICIAL'!BZ20</f>
        <v>0</v>
      </c>
      <c r="CA20" s="182">
        <f>'DOTACION ACTUALIZADA'!CA20-'DOTACION INICIAL'!CA20</f>
        <v>0</v>
      </c>
      <c r="CB20" s="182">
        <f>'DOTACION ACTUALIZADA'!CB20-'DOTACION INICIAL'!CB20</f>
        <v>0</v>
      </c>
      <c r="CC20" s="182">
        <f>'DOTACION ACTUALIZADA'!CC20-'DOTACION INICIAL'!CC20</f>
        <v>0</v>
      </c>
      <c r="CD20" s="183">
        <f t="shared" si="0"/>
        <v>25</v>
      </c>
      <c r="CE20" s="222">
        <f>'EM INICIALES'!J22</f>
        <v>243471.79608192001</v>
      </c>
      <c r="CF20" s="222">
        <f t="shared" si="1"/>
        <v>6086794.9020480001</v>
      </c>
    </row>
    <row r="21" spans="1:84" ht="247.5" customHeight="1" x14ac:dyDescent="0.35">
      <c r="A21" s="162">
        <v>18</v>
      </c>
      <c r="B21" s="190" t="s">
        <v>130</v>
      </c>
      <c r="C21" s="164"/>
      <c r="D21" s="182">
        <f>'DOTACION ACTUALIZADA'!D21-'DOTACION INICIAL'!D21</f>
        <v>0</v>
      </c>
      <c r="E21" s="182">
        <f>'DOTACION ACTUALIZADA'!E21-'DOTACION INICIAL'!E21</f>
        <v>4</v>
      </c>
      <c r="F21" s="182">
        <f>'DOTACION ACTUALIZADA'!F21-'DOTACION INICIAL'!F21</f>
        <v>0</v>
      </c>
      <c r="G21" s="182">
        <f>'DOTACION ACTUALIZADA'!G21-'DOTACION INICIAL'!G21</f>
        <v>1</v>
      </c>
      <c r="H21" s="182">
        <f>'DOTACION ACTUALIZADA'!H21-'DOTACION INICIAL'!H21</f>
        <v>1</v>
      </c>
      <c r="I21" s="182">
        <f>'DOTACION ACTUALIZADA'!I21-'DOTACION INICIAL'!I21</f>
        <v>1</v>
      </c>
      <c r="J21" s="182">
        <f>'DOTACION ACTUALIZADA'!J21-'DOTACION INICIAL'!J21</f>
        <v>1</v>
      </c>
      <c r="K21" s="182">
        <f>'DOTACION ACTUALIZADA'!K21-'DOTACION INICIAL'!K21</f>
        <v>1</v>
      </c>
      <c r="L21" s="182">
        <f>'DOTACION ACTUALIZADA'!L21-'DOTACION INICIAL'!L21</f>
        <v>1</v>
      </c>
      <c r="M21" s="182">
        <f>'DOTACION ACTUALIZADA'!M21-'DOTACION INICIAL'!M21</f>
        <v>1</v>
      </c>
      <c r="N21" s="182">
        <f>'DOTACION ACTUALIZADA'!N21-'DOTACION INICIAL'!N21</f>
        <v>0</v>
      </c>
      <c r="O21" s="182">
        <f>'DOTACION ACTUALIZADA'!O21-'DOTACION INICIAL'!O21</f>
        <v>0</v>
      </c>
      <c r="P21" s="182">
        <f>'DOTACION ACTUALIZADA'!P21-'DOTACION INICIAL'!P21</f>
        <v>0</v>
      </c>
      <c r="Q21" s="182">
        <f>'DOTACION ACTUALIZADA'!Q21-'DOTACION INICIAL'!Q21</f>
        <v>1</v>
      </c>
      <c r="R21" s="182">
        <f>'DOTACION ACTUALIZADA'!R21-'DOTACION INICIAL'!R21</f>
        <v>0</v>
      </c>
      <c r="S21" s="182">
        <f>'DOTACION ACTUALIZADA'!S21-'DOTACION INICIAL'!S21</f>
        <v>0</v>
      </c>
      <c r="T21" s="182">
        <f>'DOTACION ACTUALIZADA'!T21-'DOTACION INICIAL'!T21</f>
        <v>0</v>
      </c>
      <c r="U21" s="182">
        <f>'DOTACION ACTUALIZADA'!U21-'DOTACION INICIAL'!U21</f>
        <v>0</v>
      </c>
      <c r="V21" s="182">
        <f>'DOTACION ACTUALIZADA'!V21-'DOTACION INICIAL'!V21</f>
        <v>0</v>
      </c>
      <c r="W21" s="182">
        <f>'DOTACION ACTUALIZADA'!W21-'DOTACION INICIAL'!W21</f>
        <v>0</v>
      </c>
      <c r="X21" s="182">
        <f>'DOTACION ACTUALIZADA'!X21-'DOTACION INICIAL'!X21</f>
        <v>0</v>
      </c>
      <c r="Y21" s="182">
        <f>'DOTACION ACTUALIZADA'!Y21-'DOTACION INICIAL'!Y21</f>
        <v>0</v>
      </c>
      <c r="Z21" s="182">
        <f>'DOTACION ACTUALIZADA'!Z21-'DOTACION INICIAL'!Z21</f>
        <v>0</v>
      </c>
      <c r="AA21" s="182">
        <f>'DOTACION ACTUALIZADA'!AA21-'DOTACION INICIAL'!AA21</f>
        <v>0</v>
      </c>
      <c r="AB21" s="182">
        <f>'DOTACION ACTUALIZADA'!AB21-'DOTACION INICIAL'!AB21</f>
        <v>-1</v>
      </c>
      <c r="AC21" s="182">
        <f>'DOTACION ACTUALIZADA'!AC21-'DOTACION INICIAL'!AC21</f>
        <v>-1</v>
      </c>
      <c r="AD21" s="182">
        <f>'DOTACION ACTUALIZADA'!AD21-'DOTACION INICIAL'!AD21</f>
        <v>0</v>
      </c>
      <c r="AE21" s="182">
        <f>'DOTACION ACTUALIZADA'!AE21-'DOTACION INICIAL'!AE21</f>
        <v>0</v>
      </c>
      <c r="AF21" s="182">
        <f>'DOTACION ACTUALIZADA'!AF21-'DOTACION INICIAL'!AF21</f>
        <v>0</v>
      </c>
      <c r="AG21" s="182">
        <f>'DOTACION ACTUALIZADA'!AG21-'DOTACION INICIAL'!AG21</f>
        <v>3</v>
      </c>
      <c r="AH21" s="182">
        <f>'DOTACION ACTUALIZADA'!AH21-'DOTACION INICIAL'!AH21</f>
        <v>1</v>
      </c>
      <c r="AI21" s="182">
        <f>'DOTACION ACTUALIZADA'!AI21-'DOTACION INICIAL'!AI21</f>
        <v>0</v>
      </c>
      <c r="AJ21" s="182">
        <f>'DOTACION ACTUALIZADA'!AJ21-'DOTACION INICIAL'!AJ21</f>
        <v>1</v>
      </c>
      <c r="AK21" s="182">
        <f>'DOTACION ACTUALIZADA'!AK21-'DOTACION INICIAL'!AK21</f>
        <v>1</v>
      </c>
      <c r="AL21" s="182">
        <f>'DOTACION ACTUALIZADA'!AL21-'DOTACION INICIAL'!AL21</f>
        <v>1</v>
      </c>
      <c r="AM21" s="182">
        <f>'DOTACION ACTUALIZADA'!AM21-'DOTACION INICIAL'!AM21</f>
        <v>1</v>
      </c>
      <c r="AN21" s="182">
        <f>'DOTACION ACTUALIZADA'!AN21-'DOTACION INICIAL'!AN21</f>
        <v>0</v>
      </c>
      <c r="AO21" s="182">
        <f>'DOTACION ACTUALIZADA'!AO21-'DOTACION INICIAL'!AO21</f>
        <v>1</v>
      </c>
      <c r="AP21" s="182">
        <f>'DOTACION ACTUALIZADA'!AP21-'DOTACION INICIAL'!AP21</f>
        <v>0</v>
      </c>
      <c r="AQ21" s="182">
        <f>'DOTACION ACTUALIZADA'!AQ21-'DOTACION INICIAL'!AQ21</f>
        <v>0</v>
      </c>
      <c r="AR21" s="182">
        <f>'DOTACION ACTUALIZADA'!AR21-'DOTACION INICIAL'!AR21</f>
        <v>0</v>
      </c>
      <c r="AS21" s="182">
        <f>'DOTACION ACTUALIZADA'!AS21-'DOTACION INICIAL'!AS21</f>
        <v>0</v>
      </c>
      <c r="AT21" s="182">
        <f>'DOTACION ACTUALIZADA'!AT21-'DOTACION INICIAL'!AT21</f>
        <v>0</v>
      </c>
      <c r="AU21" s="182">
        <f>'DOTACION ACTUALIZADA'!AU21-'DOTACION INICIAL'!AU21</f>
        <v>0</v>
      </c>
      <c r="AV21" s="182">
        <f>'DOTACION ACTUALIZADA'!AV21-'DOTACION INICIAL'!AV21</f>
        <v>0</v>
      </c>
      <c r="AW21" s="182">
        <f>'DOTACION ACTUALIZADA'!AW21-'DOTACION INICIAL'!AW21</f>
        <v>0</v>
      </c>
      <c r="AX21" s="182">
        <f>'DOTACION ACTUALIZADA'!AX21-'DOTACION INICIAL'!AX21</f>
        <v>0</v>
      </c>
      <c r="AY21" s="182">
        <f>'DOTACION ACTUALIZADA'!AY21-'DOTACION INICIAL'!AY21</f>
        <v>0</v>
      </c>
      <c r="AZ21" s="182">
        <f>'DOTACION ACTUALIZADA'!AZ21-'DOTACION INICIAL'!AZ21</f>
        <v>-1</v>
      </c>
      <c r="BA21" s="182">
        <f>'DOTACION ACTUALIZADA'!BA21-'DOTACION INICIAL'!BA21</f>
        <v>0</v>
      </c>
      <c r="BB21" s="182">
        <f>'DOTACION ACTUALIZADA'!BB21-'DOTACION INICIAL'!BB21</f>
        <v>0</v>
      </c>
      <c r="BC21" s="182">
        <f>'DOTACION ACTUALIZADA'!BC21-'DOTACION INICIAL'!BC21</f>
        <v>3</v>
      </c>
      <c r="BD21" s="182">
        <f>'DOTACION ACTUALIZADA'!BD21-'DOTACION INICIAL'!BD21</f>
        <v>0</v>
      </c>
      <c r="BE21" s="182">
        <f>'DOTACION ACTUALIZADA'!BE21-'DOTACION INICIAL'!BE21</f>
        <v>0</v>
      </c>
      <c r="BF21" s="182">
        <f>'DOTACION ACTUALIZADA'!BF21-'DOTACION INICIAL'!BF21</f>
        <v>0</v>
      </c>
      <c r="BG21" s="182">
        <f>'DOTACION ACTUALIZADA'!BG21-'DOTACION INICIAL'!BG21</f>
        <v>-1</v>
      </c>
      <c r="BH21" s="182">
        <f>'DOTACION ACTUALIZADA'!BH21-'DOTACION INICIAL'!BH21</f>
        <v>-1</v>
      </c>
      <c r="BI21" s="182">
        <f>'DOTACION ACTUALIZADA'!BI21-'DOTACION INICIAL'!BI21</f>
        <v>0</v>
      </c>
      <c r="BJ21" s="182">
        <f>'DOTACION ACTUALIZADA'!BJ21-'DOTACION INICIAL'!BJ21</f>
        <v>0</v>
      </c>
      <c r="BK21" s="182">
        <f>'DOTACION ACTUALIZADA'!BK21-'DOTACION INICIAL'!BK21</f>
        <v>2</v>
      </c>
      <c r="BL21" s="182">
        <f>'DOTACION ACTUALIZADA'!BL21-'DOTACION INICIAL'!BL21</f>
        <v>0</v>
      </c>
      <c r="BM21" s="182">
        <f>'DOTACION ACTUALIZADA'!BM21-'DOTACION INICIAL'!BM21</f>
        <v>0</v>
      </c>
      <c r="BN21" s="182">
        <f>'DOTACION ACTUALIZADA'!BN21-'DOTACION INICIAL'!BN21</f>
        <v>0</v>
      </c>
      <c r="BO21" s="182">
        <f>'DOTACION ACTUALIZADA'!BO21-'DOTACION INICIAL'!BO21</f>
        <v>0</v>
      </c>
      <c r="BP21" s="182">
        <f>'DOTACION ACTUALIZADA'!BP21-'DOTACION INICIAL'!BP21</f>
        <v>0</v>
      </c>
      <c r="BQ21" s="182">
        <f>'DOTACION ACTUALIZADA'!BQ21-'DOTACION INICIAL'!BQ21</f>
        <v>0</v>
      </c>
      <c r="BR21" s="182">
        <f>'DOTACION ACTUALIZADA'!BR21-'DOTACION INICIAL'!BR21</f>
        <v>-2</v>
      </c>
      <c r="BS21" s="182">
        <f>'DOTACION ACTUALIZADA'!BS21-'DOTACION INICIAL'!BS21</f>
        <v>2</v>
      </c>
      <c r="BT21" s="182">
        <f>'DOTACION ACTUALIZADA'!BT21-'DOTACION INICIAL'!BT21</f>
        <v>1</v>
      </c>
      <c r="BU21" s="182">
        <f>'DOTACION ACTUALIZADA'!BU21-'DOTACION INICIAL'!BU21</f>
        <v>-1</v>
      </c>
      <c r="BV21" s="182">
        <f>'DOTACION ACTUALIZADA'!BV21-'DOTACION INICIAL'!BV21</f>
        <v>1</v>
      </c>
      <c r="BW21" s="182">
        <f>'DOTACION ACTUALIZADA'!BW21-'DOTACION INICIAL'!BW21</f>
        <v>3</v>
      </c>
      <c r="BX21" s="182">
        <f>'DOTACION ACTUALIZADA'!BX21-'DOTACION INICIAL'!BX21</f>
        <v>0</v>
      </c>
      <c r="BY21" s="182">
        <f>'DOTACION ACTUALIZADA'!BY21-'DOTACION INICIAL'!BY21</f>
        <v>0</v>
      </c>
      <c r="BZ21" s="182">
        <f>'DOTACION ACTUALIZADA'!BZ21-'DOTACION INICIAL'!BZ21</f>
        <v>0</v>
      </c>
      <c r="CA21" s="182">
        <f>'DOTACION ACTUALIZADA'!CA21-'DOTACION INICIAL'!CA21</f>
        <v>0</v>
      </c>
      <c r="CB21" s="182">
        <f>'DOTACION ACTUALIZADA'!CB21-'DOTACION INICIAL'!CB21</f>
        <v>0</v>
      </c>
      <c r="CC21" s="182">
        <f>'DOTACION ACTUALIZADA'!CC21-'DOTACION INICIAL'!CC21</f>
        <v>0</v>
      </c>
      <c r="CD21" s="183">
        <f t="shared" si="0"/>
        <v>25</v>
      </c>
      <c r="CE21" s="222">
        <f>'EM INICIALES'!J23</f>
        <v>252360.22321691996</v>
      </c>
      <c r="CF21" s="222">
        <f t="shared" si="1"/>
        <v>6309005.5804229993</v>
      </c>
    </row>
    <row r="22" spans="1:84" ht="202.8" x14ac:dyDescent="0.35">
      <c r="A22" s="162">
        <v>19</v>
      </c>
      <c r="B22" s="190" t="s">
        <v>131</v>
      </c>
      <c r="C22" s="164"/>
      <c r="D22" s="182">
        <f>'DOTACION ACTUALIZADA'!D22-'DOTACION INICIAL'!D22</f>
        <v>0</v>
      </c>
      <c r="E22" s="182">
        <f>'DOTACION ACTUALIZADA'!E22-'DOTACION INICIAL'!E22</f>
        <v>4</v>
      </c>
      <c r="F22" s="182">
        <f>'DOTACION ACTUALIZADA'!F22-'DOTACION INICIAL'!F22</f>
        <v>0</v>
      </c>
      <c r="G22" s="182">
        <f>'DOTACION ACTUALIZADA'!G22-'DOTACION INICIAL'!G22</f>
        <v>0</v>
      </c>
      <c r="H22" s="182">
        <f>'DOTACION ACTUALIZADA'!H22-'DOTACION INICIAL'!H22</f>
        <v>1</v>
      </c>
      <c r="I22" s="182">
        <f>'DOTACION ACTUALIZADA'!I22-'DOTACION INICIAL'!I22</f>
        <v>1</v>
      </c>
      <c r="J22" s="182">
        <f>'DOTACION ACTUALIZADA'!J22-'DOTACION INICIAL'!J22</f>
        <v>0</v>
      </c>
      <c r="K22" s="182">
        <f>'DOTACION ACTUALIZADA'!K22-'DOTACION INICIAL'!K22</f>
        <v>0</v>
      </c>
      <c r="L22" s="182">
        <f>'DOTACION ACTUALIZADA'!L22-'DOTACION INICIAL'!L22</f>
        <v>0</v>
      </c>
      <c r="M22" s="182">
        <f>'DOTACION ACTUALIZADA'!M22-'DOTACION INICIAL'!M22</f>
        <v>0</v>
      </c>
      <c r="N22" s="182">
        <f>'DOTACION ACTUALIZADA'!N22-'DOTACION INICIAL'!N22</f>
        <v>0</v>
      </c>
      <c r="O22" s="182">
        <f>'DOTACION ACTUALIZADA'!O22-'DOTACION INICIAL'!O22</f>
        <v>0</v>
      </c>
      <c r="P22" s="182">
        <f>'DOTACION ACTUALIZADA'!P22-'DOTACION INICIAL'!P22</f>
        <v>0</v>
      </c>
      <c r="Q22" s="182">
        <f>'DOTACION ACTUALIZADA'!Q22-'DOTACION INICIAL'!Q22</f>
        <v>1</v>
      </c>
      <c r="R22" s="182">
        <f>'DOTACION ACTUALIZADA'!R22-'DOTACION INICIAL'!R22</f>
        <v>0</v>
      </c>
      <c r="S22" s="182">
        <f>'DOTACION ACTUALIZADA'!S22-'DOTACION INICIAL'!S22</f>
        <v>0</v>
      </c>
      <c r="T22" s="182">
        <f>'DOTACION ACTUALIZADA'!T22-'DOTACION INICIAL'!T22</f>
        <v>0</v>
      </c>
      <c r="U22" s="182">
        <f>'DOTACION ACTUALIZADA'!U22-'DOTACION INICIAL'!U22</f>
        <v>0</v>
      </c>
      <c r="V22" s="182">
        <f>'DOTACION ACTUALIZADA'!V22-'DOTACION INICIAL'!V22</f>
        <v>0</v>
      </c>
      <c r="W22" s="182">
        <f>'DOTACION ACTUALIZADA'!W22-'DOTACION INICIAL'!W22</f>
        <v>0</v>
      </c>
      <c r="X22" s="182">
        <f>'DOTACION ACTUALIZADA'!X22-'DOTACION INICIAL'!X22</f>
        <v>0</v>
      </c>
      <c r="Y22" s="182">
        <f>'DOTACION ACTUALIZADA'!Y22-'DOTACION INICIAL'!Y22</f>
        <v>0</v>
      </c>
      <c r="Z22" s="182">
        <f>'DOTACION ACTUALIZADA'!Z22-'DOTACION INICIAL'!Z22</f>
        <v>0</v>
      </c>
      <c r="AA22" s="182">
        <f>'DOTACION ACTUALIZADA'!AA22-'DOTACION INICIAL'!AA22</f>
        <v>0</v>
      </c>
      <c r="AB22" s="182">
        <f>'DOTACION ACTUALIZADA'!AB22-'DOTACION INICIAL'!AB22</f>
        <v>-1</v>
      </c>
      <c r="AC22" s="182">
        <f>'DOTACION ACTUALIZADA'!AC22-'DOTACION INICIAL'!AC22</f>
        <v>-1</v>
      </c>
      <c r="AD22" s="182">
        <f>'DOTACION ACTUALIZADA'!AD22-'DOTACION INICIAL'!AD22</f>
        <v>0</v>
      </c>
      <c r="AE22" s="182">
        <f>'DOTACION ACTUALIZADA'!AE22-'DOTACION INICIAL'!AE22</f>
        <v>0</v>
      </c>
      <c r="AF22" s="182">
        <f>'DOTACION ACTUALIZADA'!AF22-'DOTACION INICIAL'!AF22</f>
        <v>0</v>
      </c>
      <c r="AG22" s="182">
        <f>'DOTACION ACTUALIZADA'!AG22-'DOTACION INICIAL'!AG22</f>
        <v>3</v>
      </c>
      <c r="AH22" s="182">
        <f>'DOTACION ACTUALIZADA'!AH22-'DOTACION INICIAL'!AH22</f>
        <v>0</v>
      </c>
      <c r="AI22" s="182">
        <f>'DOTACION ACTUALIZADA'!AI22-'DOTACION INICIAL'!AI22</f>
        <v>-1</v>
      </c>
      <c r="AJ22" s="182">
        <f>'DOTACION ACTUALIZADA'!AJ22-'DOTACION INICIAL'!AJ22</f>
        <v>0</v>
      </c>
      <c r="AK22" s="182">
        <f>'DOTACION ACTUALIZADA'!AK22-'DOTACION INICIAL'!AK22</f>
        <v>0</v>
      </c>
      <c r="AL22" s="182">
        <f>'DOTACION ACTUALIZADA'!AL22-'DOTACION INICIAL'!AL22</f>
        <v>0</v>
      </c>
      <c r="AM22" s="182">
        <f>'DOTACION ACTUALIZADA'!AM22-'DOTACION INICIAL'!AM22</f>
        <v>0</v>
      </c>
      <c r="AN22" s="182">
        <f>'DOTACION ACTUALIZADA'!AN22-'DOTACION INICIAL'!AN22</f>
        <v>-1</v>
      </c>
      <c r="AO22" s="182">
        <f>'DOTACION ACTUALIZADA'!AO22-'DOTACION INICIAL'!AO22</f>
        <v>1</v>
      </c>
      <c r="AP22" s="182">
        <f>'DOTACION ACTUALIZADA'!AP22-'DOTACION INICIAL'!AP22</f>
        <v>0</v>
      </c>
      <c r="AQ22" s="182">
        <f>'DOTACION ACTUALIZADA'!AQ22-'DOTACION INICIAL'!AQ22</f>
        <v>0</v>
      </c>
      <c r="AR22" s="182">
        <f>'DOTACION ACTUALIZADA'!AR22-'DOTACION INICIAL'!AR22</f>
        <v>0</v>
      </c>
      <c r="AS22" s="182">
        <f>'DOTACION ACTUALIZADA'!AS22-'DOTACION INICIAL'!AS22</f>
        <v>0</v>
      </c>
      <c r="AT22" s="182">
        <f>'DOTACION ACTUALIZADA'!AT22-'DOTACION INICIAL'!AT22</f>
        <v>0</v>
      </c>
      <c r="AU22" s="182">
        <f>'DOTACION ACTUALIZADA'!AU22-'DOTACION INICIAL'!AU22</f>
        <v>0</v>
      </c>
      <c r="AV22" s="182">
        <f>'DOTACION ACTUALIZADA'!AV22-'DOTACION INICIAL'!AV22</f>
        <v>0</v>
      </c>
      <c r="AW22" s="182">
        <f>'DOTACION ACTUALIZADA'!AW22-'DOTACION INICIAL'!AW22</f>
        <v>0</v>
      </c>
      <c r="AX22" s="182">
        <f>'DOTACION ACTUALIZADA'!AX22-'DOTACION INICIAL'!AX22</f>
        <v>0</v>
      </c>
      <c r="AY22" s="182">
        <f>'DOTACION ACTUALIZADA'!AY22-'DOTACION INICIAL'!AY22</f>
        <v>0</v>
      </c>
      <c r="AZ22" s="182">
        <f>'DOTACION ACTUALIZADA'!AZ22-'DOTACION INICIAL'!AZ22</f>
        <v>-1</v>
      </c>
      <c r="BA22" s="182">
        <f>'DOTACION ACTUALIZADA'!BA22-'DOTACION INICIAL'!BA22</f>
        <v>0</v>
      </c>
      <c r="BB22" s="182">
        <f>'DOTACION ACTUALIZADA'!BB22-'DOTACION INICIAL'!BB22</f>
        <v>0</v>
      </c>
      <c r="BC22" s="182">
        <f>'DOTACION ACTUALIZADA'!BC22-'DOTACION INICIAL'!BC22</f>
        <v>2</v>
      </c>
      <c r="BD22" s="182">
        <f>'DOTACION ACTUALIZADA'!BD22-'DOTACION INICIAL'!BD22</f>
        <v>0</v>
      </c>
      <c r="BE22" s="182">
        <f>'DOTACION ACTUALIZADA'!BE22-'DOTACION INICIAL'!BE22</f>
        <v>0</v>
      </c>
      <c r="BF22" s="182">
        <f>'DOTACION ACTUALIZADA'!BF22-'DOTACION INICIAL'!BF22</f>
        <v>0</v>
      </c>
      <c r="BG22" s="182">
        <f>'DOTACION ACTUALIZADA'!BG22-'DOTACION INICIAL'!BG22</f>
        <v>-1</v>
      </c>
      <c r="BH22" s="182">
        <f>'DOTACION ACTUALIZADA'!BH22-'DOTACION INICIAL'!BH22</f>
        <v>-1</v>
      </c>
      <c r="BI22" s="182">
        <f>'DOTACION ACTUALIZADA'!BI22-'DOTACION INICIAL'!BI22</f>
        <v>0</v>
      </c>
      <c r="BJ22" s="182">
        <f>'DOTACION ACTUALIZADA'!BJ22-'DOTACION INICIAL'!BJ22</f>
        <v>1</v>
      </c>
      <c r="BK22" s="182">
        <f>'DOTACION ACTUALIZADA'!BK22-'DOTACION INICIAL'!BK22</f>
        <v>2</v>
      </c>
      <c r="BL22" s="182">
        <f>'DOTACION ACTUALIZADA'!BL22-'DOTACION INICIAL'!BL22</f>
        <v>0</v>
      </c>
      <c r="BM22" s="182">
        <f>'DOTACION ACTUALIZADA'!BM22-'DOTACION INICIAL'!BM22</f>
        <v>0</v>
      </c>
      <c r="BN22" s="182">
        <f>'DOTACION ACTUALIZADA'!BN22-'DOTACION INICIAL'!BN22</f>
        <v>0</v>
      </c>
      <c r="BO22" s="182">
        <f>'DOTACION ACTUALIZADA'!BO22-'DOTACION INICIAL'!BO22</f>
        <v>0</v>
      </c>
      <c r="BP22" s="182">
        <f>'DOTACION ACTUALIZADA'!BP22-'DOTACION INICIAL'!BP22</f>
        <v>0</v>
      </c>
      <c r="BQ22" s="182">
        <f>'DOTACION ACTUALIZADA'!BQ22-'DOTACION INICIAL'!BQ22</f>
        <v>0</v>
      </c>
      <c r="BR22" s="182">
        <f>'DOTACION ACTUALIZADA'!BR22-'DOTACION INICIAL'!BR22</f>
        <v>-2</v>
      </c>
      <c r="BS22" s="182">
        <f>'DOTACION ACTUALIZADA'!BS22-'DOTACION INICIAL'!BS22</f>
        <v>2</v>
      </c>
      <c r="BT22" s="182">
        <f>'DOTACION ACTUALIZADA'!BT22-'DOTACION INICIAL'!BT22</f>
        <v>1</v>
      </c>
      <c r="BU22" s="182">
        <f>'DOTACION ACTUALIZADA'!BU22-'DOTACION INICIAL'!BU22</f>
        <v>-1</v>
      </c>
      <c r="BV22" s="182">
        <f>'DOTACION ACTUALIZADA'!BV22-'DOTACION INICIAL'!BV22</f>
        <v>2</v>
      </c>
      <c r="BW22" s="182">
        <f>'DOTACION ACTUALIZADA'!BW22-'DOTACION INICIAL'!BW22</f>
        <v>3</v>
      </c>
      <c r="BX22" s="182">
        <f>'DOTACION ACTUALIZADA'!BX22-'DOTACION INICIAL'!BX22</f>
        <v>0</v>
      </c>
      <c r="BY22" s="182">
        <f>'DOTACION ACTUALIZADA'!BY22-'DOTACION INICIAL'!BY22</f>
        <v>0</v>
      </c>
      <c r="BZ22" s="182">
        <f>'DOTACION ACTUALIZADA'!BZ22-'DOTACION INICIAL'!BZ22</f>
        <v>0</v>
      </c>
      <c r="CA22" s="182">
        <f>'DOTACION ACTUALIZADA'!CA22-'DOTACION INICIAL'!CA22</f>
        <v>0</v>
      </c>
      <c r="CB22" s="182">
        <f>'DOTACION ACTUALIZADA'!CB22-'DOTACION INICIAL'!CB22</f>
        <v>0</v>
      </c>
      <c r="CC22" s="182">
        <f>'DOTACION ACTUALIZADA'!CC22-'DOTACION INICIAL'!CC22</f>
        <v>0</v>
      </c>
      <c r="CD22" s="183">
        <f t="shared" si="0"/>
        <v>14</v>
      </c>
      <c r="CE22" s="222">
        <f>'EM INICIALES'!J24</f>
        <v>252360.22321691996</v>
      </c>
      <c r="CF22" s="222">
        <f t="shared" si="1"/>
        <v>3533043.1250368794</v>
      </c>
    </row>
    <row r="23" spans="1:84" ht="111.75" customHeight="1" x14ac:dyDescent="0.35">
      <c r="A23" s="162">
        <v>20</v>
      </c>
      <c r="B23" s="191" t="s">
        <v>132</v>
      </c>
      <c r="C23" s="164"/>
      <c r="D23" s="182">
        <f>'DOTACION ACTUALIZADA'!D23-'DOTACION INICIAL'!D23</f>
        <v>0</v>
      </c>
      <c r="E23" s="182">
        <f>'DOTACION ACTUALIZADA'!E23-'DOTACION INICIAL'!E23</f>
        <v>0</v>
      </c>
      <c r="F23" s="182">
        <f>'DOTACION ACTUALIZADA'!F23-'DOTACION INICIAL'!F23</f>
        <v>12</v>
      </c>
      <c r="G23" s="182">
        <f>'DOTACION ACTUALIZADA'!G23-'DOTACION INICIAL'!G23</f>
        <v>2</v>
      </c>
      <c r="H23" s="182">
        <f>'DOTACION ACTUALIZADA'!H23-'DOTACION INICIAL'!H23</f>
        <v>2</v>
      </c>
      <c r="I23" s="182">
        <f>'DOTACION ACTUALIZADA'!I23-'DOTACION INICIAL'!I23</f>
        <v>2</v>
      </c>
      <c r="J23" s="182">
        <f>'DOTACION ACTUALIZADA'!J23-'DOTACION INICIAL'!J23</f>
        <v>2</v>
      </c>
      <c r="K23" s="182">
        <f>'DOTACION ACTUALIZADA'!K23-'DOTACION INICIAL'!K23</f>
        <v>2</v>
      </c>
      <c r="L23" s="182">
        <f>'DOTACION ACTUALIZADA'!L23-'DOTACION INICIAL'!L23</f>
        <v>0</v>
      </c>
      <c r="M23" s="182">
        <f>'DOTACION ACTUALIZADA'!M23-'DOTACION INICIAL'!M23</f>
        <v>0</v>
      </c>
      <c r="N23" s="182">
        <f>'DOTACION ACTUALIZADA'!N23-'DOTACION INICIAL'!N23</f>
        <v>0</v>
      </c>
      <c r="O23" s="182">
        <f>'DOTACION ACTUALIZADA'!O23-'DOTACION INICIAL'!O23</f>
        <v>0</v>
      </c>
      <c r="P23" s="182">
        <f>'DOTACION ACTUALIZADA'!P23-'DOTACION INICIAL'!P23</f>
        <v>0</v>
      </c>
      <c r="Q23" s="182">
        <f>'DOTACION ACTUALIZADA'!Q23-'DOTACION INICIAL'!Q23</f>
        <v>0</v>
      </c>
      <c r="R23" s="182">
        <f>'DOTACION ACTUALIZADA'!R23-'DOTACION INICIAL'!R23</f>
        <v>0</v>
      </c>
      <c r="S23" s="182">
        <f>'DOTACION ACTUALIZADA'!S23-'DOTACION INICIAL'!S23</f>
        <v>0</v>
      </c>
      <c r="T23" s="182">
        <f>'DOTACION ACTUALIZADA'!T23-'DOTACION INICIAL'!T23</f>
        <v>0</v>
      </c>
      <c r="U23" s="182">
        <f>'DOTACION ACTUALIZADA'!U23-'DOTACION INICIAL'!U23</f>
        <v>0</v>
      </c>
      <c r="V23" s="182">
        <f>'DOTACION ACTUALIZADA'!V23-'DOTACION INICIAL'!V23</f>
        <v>0</v>
      </c>
      <c r="W23" s="182">
        <f>'DOTACION ACTUALIZADA'!W23-'DOTACION INICIAL'!W23</f>
        <v>0</v>
      </c>
      <c r="X23" s="182">
        <f>'DOTACION ACTUALIZADA'!X23-'DOTACION INICIAL'!X23</f>
        <v>0</v>
      </c>
      <c r="Y23" s="182">
        <f>'DOTACION ACTUALIZADA'!Y23-'DOTACION INICIAL'!Y23</f>
        <v>0</v>
      </c>
      <c r="Z23" s="182">
        <f>'DOTACION ACTUALIZADA'!Z23-'DOTACION INICIAL'!Z23</f>
        <v>0</v>
      </c>
      <c r="AA23" s="182">
        <f>'DOTACION ACTUALIZADA'!AA23-'DOTACION INICIAL'!AA23</f>
        <v>0</v>
      </c>
      <c r="AB23" s="182">
        <f>'DOTACION ACTUALIZADA'!AB23-'DOTACION INICIAL'!AB23</f>
        <v>0</v>
      </c>
      <c r="AC23" s="182">
        <f>'DOTACION ACTUALIZADA'!AC23-'DOTACION INICIAL'!AC23</f>
        <v>0</v>
      </c>
      <c r="AD23" s="182">
        <f>'DOTACION ACTUALIZADA'!AD23-'DOTACION INICIAL'!AD23</f>
        <v>0</v>
      </c>
      <c r="AE23" s="182">
        <f>'DOTACION ACTUALIZADA'!AE23-'DOTACION INICIAL'!AE23</f>
        <v>0</v>
      </c>
      <c r="AF23" s="182">
        <f>'DOTACION ACTUALIZADA'!AF23-'DOTACION INICIAL'!AF23</f>
        <v>0</v>
      </c>
      <c r="AG23" s="182">
        <f>'DOTACION ACTUALIZADA'!AG23-'DOTACION INICIAL'!AG23</f>
        <v>10</v>
      </c>
      <c r="AH23" s="182">
        <f>'DOTACION ACTUALIZADA'!AH23-'DOTACION INICIAL'!AH23</f>
        <v>0</v>
      </c>
      <c r="AI23" s="182">
        <f>'DOTACION ACTUALIZADA'!AI23-'DOTACION INICIAL'!AI23</f>
        <v>0</v>
      </c>
      <c r="AJ23" s="182">
        <f>'DOTACION ACTUALIZADA'!AJ23-'DOTACION INICIAL'!AJ23</f>
        <v>0</v>
      </c>
      <c r="AK23" s="182">
        <f>'DOTACION ACTUALIZADA'!AK23-'DOTACION INICIAL'!AK23</f>
        <v>0</v>
      </c>
      <c r="AL23" s="182">
        <f>'DOTACION ACTUALIZADA'!AL23-'DOTACION INICIAL'!AL23</f>
        <v>0</v>
      </c>
      <c r="AM23" s="182">
        <f>'DOTACION ACTUALIZADA'!AM23-'DOTACION INICIAL'!AM23</f>
        <v>0</v>
      </c>
      <c r="AN23" s="182">
        <f>'DOTACION ACTUALIZADA'!AN23-'DOTACION INICIAL'!AN23</f>
        <v>0</v>
      </c>
      <c r="AO23" s="182">
        <f>'DOTACION ACTUALIZADA'!AO23-'DOTACION INICIAL'!AO23</f>
        <v>0</v>
      </c>
      <c r="AP23" s="182">
        <f>'DOTACION ACTUALIZADA'!AP23-'DOTACION INICIAL'!AP23</f>
        <v>0</v>
      </c>
      <c r="AQ23" s="182">
        <f>'DOTACION ACTUALIZADA'!AQ23-'DOTACION INICIAL'!AQ23</f>
        <v>0</v>
      </c>
      <c r="AR23" s="182">
        <f>'DOTACION ACTUALIZADA'!AR23-'DOTACION INICIAL'!AR23</f>
        <v>0</v>
      </c>
      <c r="AS23" s="182">
        <f>'DOTACION ACTUALIZADA'!AS23-'DOTACION INICIAL'!AS23</f>
        <v>0</v>
      </c>
      <c r="AT23" s="182">
        <f>'DOTACION ACTUALIZADA'!AT23-'DOTACION INICIAL'!AT23</f>
        <v>0</v>
      </c>
      <c r="AU23" s="182">
        <f>'DOTACION ACTUALIZADA'!AU23-'DOTACION INICIAL'!AU23</f>
        <v>0</v>
      </c>
      <c r="AV23" s="182">
        <f>'DOTACION ACTUALIZADA'!AV23-'DOTACION INICIAL'!AV23</f>
        <v>0</v>
      </c>
      <c r="AW23" s="182">
        <f>'DOTACION ACTUALIZADA'!AW23-'DOTACION INICIAL'!AW23</f>
        <v>0</v>
      </c>
      <c r="AX23" s="182">
        <f>'DOTACION ACTUALIZADA'!AX23-'DOTACION INICIAL'!AX23</f>
        <v>0</v>
      </c>
      <c r="AY23" s="182">
        <f>'DOTACION ACTUALIZADA'!AY23-'DOTACION INICIAL'!AY23</f>
        <v>0</v>
      </c>
      <c r="AZ23" s="182">
        <f>'DOTACION ACTUALIZADA'!AZ23-'DOTACION INICIAL'!AZ23</f>
        <v>0</v>
      </c>
      <c r="BA23" s="182">
        <f>'DOTACION ACTUALIZADA'!BA23-'DOTACION INICIAL'!BA23</f>
        <v>0</v>
      </c>
      <c r="BB23" s="182">
        <f>'DOTACION ACTUALIZADA'!BB23-'DOTACION INICIAL'!BB23</f>
        <v>0</v>
      </c>
      <c r="BC23" s="182">
        <f>'DOTACION ACTUALIZADA'!BC23-'DOTACION INICIAL'!BC23</f>
        <v>20</v>
      </c>
      <c r="BD23" s="182">
        <f>'DOTACION ACTUALIZADA'!BD23-'DOTACION INICIAL'!BD23</f>
        <v>0</v>
      </c>
      <c r="BE23" s="182">
        <f>'DOTACION ACTUALIZADA'!BE23-'DOTACION INICIAL'!BE23</f>
        <v>0</v>
      </c>
      <c r="BF23" s="182">
        <f>'DOTACION ACTUALIZADA'!BF23-'DOTACION INICIAL'!BF23</f>
        <v>0</v>
      </c>
      <c r="BG23" s="182">
        <f>'DOTACION ACTUALIZADA'!BG23-'DOTACION INICIAL'!BG23</f>
        <v>0</v>
      </c>
      <c r="BH23" s="182">
        <f>'DOTACION ACTUALIZADA'!BH23-'DOTACION INICIAL'!BH23</f>
        <v>0</v>
      </c>
      <c r="BI23" s="182">
        <f>'DOTACION ACTUALIZADA'!BI23-'DOTACION INICIAL'!BI23</f>
        <v>0</v>
      </c>
      <c r="BJ23" s="182">
        <f>'DOTACION ACTUALIZADA'!BJ23-'DOTACION INICIAL'!BJ23</f>
        <v>0</v>
      </c>
      <c r="BK23" s="182">
        <f>'DOTACION ACTUALIZADA'!BK23-'DOTACION INICIAL'!BK23</f>
        <v>0</v>
      </c>
      <c r="BL23" s="182">
        <f>'DOTACION ACTUALIZADA'!BL23-'DOTACION INICIAL'!BL23</f>
        <v>0</v>
      </c>
      <c r="BM23" s="182">
        <f>'DOTACION ACTUALIZADA'!BM23-'DOTACION INICIAL'!BM23</f>
        <v>0</v>
      </c>
      <c r="BN23" s="182">
        <f>'DOTACION ACTUALIZADA'!BN23-'DOTACION INICIAL'!BN23</f>
        <v>0</v>
      </c>
      <c r="BO23" s="182">
        <f>'DOTACION ACTUALIZADA'!BO23-'DOTACION INICIAL'!BO23</f>
        <v>0</v>
      </c>
      <c r="BP23" s="182">
        <f>'DOTACION ACTUALIZADA'!BP23-'DOTACION INICIAL'!BP23</f>
        <v>0</v>
      </c>
      <c r="BQ23" s="182">
        <f>'DOTACION ACTUALIZADA'!BQ23-'DOTACION INICIAL'!BQ23</f>
        <v>0</v>
      </c>
      <c r="BR23" s="182">
        <f>'DOTACION ACTUALIZADA'!BR23-'DOTACION INICIAL'!BR23</f>
        <v>0</v>
      </c>
      <c r="BS23" s="182">
        <f>'DOTACION ACTUALIZADA'!BS23-'DOTACION INICIAL'!BS23</f>
        <v>0</v>
      </c>
      <c r="BT23" s="182">
        <f>'DOTACION ACTUALIZADA'!BT23-'DOTACION INICIAL'!BT23</f>
        <v>0</v>
      </c>
      <c r="BU23" s="182">
        <f>'DOTACION ACTUALIZADA'!BU23-'DOTACION INICIAL'!BU23</f>
        <v>0</v>
      </c>
      <c r="BV23" s="182">
        <f>'DOTACION ACTUALIZADA'!BV23-'DOTACION INICIAL'!BV23</f>
        <v>0</v>
      </c>
      <c r="BW23" s="182">
        <f>'DOTACION ACTUALIZADA'!BW23-'DOTACION INICIAL'!BW23</f>
        <v>0</v>
      </c>
      <c r="BX23" s="182">
        <f>'DOTACION ACTUALIZADA'!BX23-'DOTACION INICIAL'!BX23</f>
        <v>0</v>
      </c>
      <c r="BY23" s="182">
        <f>'DOTACION ACTUALIZADA'!BY23-'DOTACION INICIAL'!BY23</f>
        <v>0</v>
      </c>
      <c r="BZ23" s="182">
        <f>'DOTACION ACTUALIZADA'!BZ23-'DOTACION INICIAL'!BZ23</f>
        <v>0</v>
      </c>
      <c r="CA23" s="182">
        <f>'DOTACION ACTUALIZADA'!CA23-'DOTACION INICIAL'!CA23</f>
        <v>0</v>
      </c>
      <c r="CB23" s="182">
        <f>'DOTACION ACTUALIZADA'!CB23-'DOTACION INICIAL'!CB23</f>
        <v>0</v>
      </c>
      <c r="CC23" s="182">
        <f>'DOTACION ACTUALIZADA'!CC23-'DOTACION INICIAL'!CC23</f>
        <v>0</v>
      </c>
      <c r="CD23" s="183">
        <f t="shared" si="0"/>
        <v>52</v>
      </c>
      <c r="CE23" s="222">
        <f>'EM INICIALES'!J25</f>
        <v>81133.562888280008</v>
      </c>
      <c r="CF23" s="222">
        <f t="shared" si="1"/>
        <v>4218945.2701905603</v>
      </c>
    </row>
    <row r="24" spans="1:84" ht="93.6" x14ac:dyDescent="0.35">
      <c r="A24" s="162">
        <v>21</v>
      </c>
      <c r="B24" s="191" t="s">
        <v>133</v>
      </c>
      <c r="C24" s="164"/>
      <c r="D24" s="182">
        <f>'DOTACION ACTUALIZADA'!D24-'DOTACION INICIAL'!D24</f>
        <v>0</v>
      </c>
      <c r="E24" s="182">
        <f>'DOTACION ACTUALIZADA'!E24-'DOTACION INICIAL'!E24</f>
        <v>20</v>
      </c>
      <c r="F24" s="182">
        <f>'DOTACION ACTUALIZADA'!F24-'DOTACION INICIAL'!F24</f>
        <v>5</v>
      </c>
      <c r="G24" s="182">
        <f>'DOTACION ACTUALIZADA'!G24-'DOTACION INICIAL'!G24</f>
        <v>5</v>
      </c>
      <c r="H24" s="182">
        <f>'DOTACION ACTUALIZADA'!H24-'DOTACION INICIAL'!H24</f>
        <v>10</v>
      </c>
      <c r="I24" s="182">
        <f>'DOTACION ACTUALIZADA'!I24-'DOTACION INICIAL'!I24</f>
        <v>10</v>
      </c>
      <c r="J24" s="182">
        <f>'DOTACION ACTUALIZADA'!J24-'DOTACION INICIAL'!J24</f>
        <v>0</v>
      </c>
      <c r="K24" s="182">
        <f>'DOTACION ACTUALIZADA'!K24-'DOTACION INICIAL'!K24</f>
        <v>0</v>
      </c>
      <c r="L24" s="182">
        <f>'DOTACION ACTUALIZADA'!L24-'DOTACION INICIAL'!L24</f>
        <v>10</v>
      </c>
      <c r="M24" s="182">
        <f>'DOTACION ACTUALIZADA'!M24-'DOTACION INICIAL'!M24</f>
        <v>10</v>
      </c>
      <c r="N24" s="182">
        <f>'DOTACION ACTUALIZADA'!N24-'DOTACION INICIAL'!N24</f>
        <v>0</v>
      </c>
      <c r="O24" s="182">
        <f>'DOTACION ACTUALIZADA'!O24-'DOTACION INICIAL'!O24</f>
        <v>0</v>
      </c>
      <c r="P24" s="182">
        <f>'DOTACION ACTUALIZADA'!P24-'DOTACION INICIAL'!P24</f>
        <v>0</v>
      </c>
      <c r="Q24" s="182">
        <f>'DOTACION ACTUALIZADA'!Q24-'DOTACION INICIAL'!Q24</f>
        <v>-6</v>
      </c>
      <c r="R24" s="182">
        <f>'DOTACION ACTUALIZADA'!R24-'DOTACION INICIAL'!R24</f>
        <v>0</v>
      </c>
      <c r="S24" s="182">
        <f>'DOTACION ACTUALIZADA'!S24-'DOTACION INICIAL'!S24</f>
        <v>0</v>
      </c>
      <c r="T24" s="182">
        <f>'DOTACION ACTUALIZADA'!T24-'DOTACION INICIAL'!T24</f>
        <v>0</v>
      </c>
      <c r="U24" s="182">
        <f>'DOTACION ACTUALIZADA'!U24-'DOTACION INICIAL'!U24</f>
        <v>0</v>
      </c>
      <c r="V24" s="182">
        <f>'DOTACION ACTUALIZADA'!V24-'DOTACION INICIAL'!V24</f>
        <v>0</v>
      </c>
      <c r="W24" s="182">
        <f>'DOTACION ACTUALIZADA'!W24-'DOTACION INICIAL'!W24</f>
        <v>0</v>
      </c>
      <c r="X24" s="182">
        <f>'DOTACION ACTUALIZADA'!X24-'DOTACION INICIAL'!X24</f>
        <v>0</v>
      </c>
      <c r="Y24" s="182">
        <f>'DOTACION ACTUALIZADA'!Y24-'DOTACION INICIAL'!Y24</f>
        <v>0</v>
      </c>
      <c r="Z24" s="182">
        <f>'DOTACION ACTUALIZADA'!Z24-'DOTACION INICIAL'!Z24</f>
        <v>0</v>
      </c>
      <c r="AA24" s="182">
        <f>'DOTACION ACTUALIZADA'!AA24-'DOTACION INICIAL'!AA24</f>
        <v>0</v>
      </c>
      <c r="AB24" s="182">
        <f>'DOTACION ACTUALIZADA'!AB24-'DOTACION INICIAL'!AB24</f>
        <v>0</v>
      </c>
      <c r="AC24" s="182">
        <f>'DOTACION ACTUALIZADA'!AC24-'DOTACION INICIAL'!AC24</f>
        <v>0</v>
      </c>
      <c r="AD24" s="182">
        <f>'DOTACION ACTUALIZADA'!AD24-'DOTACION INICIAL'!AD24</f>
        <v>0</v>
      </c>
      <c r="AE24" s="182">
        <f>'DOTACION ACTUALIZADA'!AE24-'DOTACION INICIAL'!AE24</f>
        <v>0</v>
      </c>
      <c r="AF24" s="182">
        <f>'DOTACION ACTUALIZADA'!AF24-'DOTACION INICIAL'!AF24</f>
        <v>0</v>
      </c>
      <c r="AG24" s="182">
        <f>'DOTACION ACTUALIZADA'!AG24-'DOTACION INICIAL'!AG24</f>
        <v>4</v>
      </c>
      <c r="AH24" s="182">
        <f>'DOTACION ACTUALIZADA'!AH24-'DOTACION INICIAL'!AH24</f>
        <v>0</v>
      </c>
      <c r="AI24" s="182">
        <f>'DOTACION ACTUALIZADA'!AI24-'DOTACION INICIAL'!AI24</f>
        <v>0</v>
      </c>
      <c r="AJ24" s="182">
        <f>'DOTACION ACTUALIZADA'!AJ24-'DOTACION INICIAL'!AJ24</f>
        <v>0</v>
      </c>
      <c r="AK24" s="182">
        <f>'DOTACION ACTUALIZADA'!AK24-'DOTACION INICIAL'!AK24</f>
        <v>0</v>
      </c>
      <c r="AL24" s="182">
        <f>'DOTACION ACTUALIZADA'!AL24-'DOTACION INICIAL'!AL24</f>
        <v>0</v>
      </c>
      <c r="AM24" s="182">
        <f>'DOTACION ACTUALIZADA'!AM24-'DOTACION INICIAL'!AM24</f>
        <v>0</v>
      </c>
      <c r="AN24" s="182">
        <f>'DOTACION ACTUALIZADA'!AN24-'DOTACION INICIAL'!AN24</f>
        <v>0</v>
      </c>
      <c r="AO24" s="182">
        <f>'DOTACION ACTUALIZADA'!AO24-'DOTACION INICIAL'!AO24</f>
        <v>0</v>
      </c>
      <c r="AP24" s="182">
        <f>'DOTACION ACTUALIZADA'!AP24-'DOTACION INICIAL'!AP24</f>
        <v>0</v>
      </c>
      <c r="AQ24" s="182">
        <f>'DOTACION ACTUALIZADA'!AQ24-'DOTACION INICIAL'!AQ24</f>
        <v>0</v>
      </c>
      <c r="AR24" s="182">
        <f>'DOTACION ACTUALIZADA'!AR24-'DOTACION INICIAL'!AR24</f>
        <v>0</v>
      </c>
      <c r="AS24" s="182">
        <f>'DOTACION ACTUALIZADA'!AS24-'DOTACION INICIAL'!AS24</f>
        <v>0</v>
      </c>
      <c r="AT24" s="182">
        <f>'DOTACION ACTUALIZADA'!AT24-'DOTACION INICIAL'!AT24</f>
        <v>0</v>
      </c>
      <c r="AU24" s="182">
        <f>'DOTACION ACTUALIZADA'!AU24-'DOTACION INICIAL'!AU24</f>
        <v>0</v>
      </c>
      <c r="AV24" s="182">
        <f>'DOTACION ACTUALIZADA'!AV24-'DOTACION INICIAL'!AV24</f>
        <v>0</v>
      </c>
      <c r="AW24" s="182">
        <f>'DOTACION ACTUALIZADA'!AW24-'DOTACION INICIAL'!AW24</f>
        <v>0</v>
      </c>
      <c r="AX24" s="182">
        <f>'DOTACION ACTUALIZADA'!AX24-'DOTACION INICIAL'!AX24</f>
        <v>0</v>
      </c>
      <c r="AY24" s="182">
        <f>'DOTACION ACTUALIZADA'!AY24-'DOTACION INICIAL'!AY24</f>
        <v>0</v>
      </c>
      <c r="AZ24" s="182">
        <f>'DOTACION ACTUALIZADA'!AZ24-'DOTACION INICIAL'!AZ24</f>
        <v>0</v>
      </c>
      <c r="BA24" s="182">
        <f>'DOTACION ACTUALIZADA'!BA24-'DOTACION INICIAL'!BA24</f>
        <v>0</v>
      </c>
      <c r="BB24" s="182">
        <f>'DOTACION ACTUALIZADA'!BB24-'DOTACION INICIAL'!BB24</f>
        <v>0</v>
      </c>
      <c r="BC24" s="182">
        <f>'DOTACION ACTUALIZADA'!BC24-'DOTACION INICIAL'!BC24</f>
        <v>-4</v>
      </c>
      <c r="BD24" s="182">
        <f>'DOTACION ACTUALIZADA'!BD24-'DOTACION INICIAL'!BD24</f>
        <v>0</v>
      </c>
      <c r="BE24" s="182">
        <f>'DOTACION ACTUALIZADA'!BE24-'DOTACION INICIAL'!BE24</f>
        <v>-4</v>
      </c>
      <c r="BF24" s="182">
        <f>'DOTACION ACTUALIZADA'!BF24-'DOTACION INICIAL'!BF24</f>
        <v>0</v>
      </c>
      <c r="BG24" s="182">
        <f>'DOTACION ACTUALIZADA'!BG24-'DOTACION INICIAL'!BG24</f>
        <v>0</v>
      </c>
      <c r="BH24" s="182">
        <f>'DOTACION ACTUALIZADA'!BH24-'DOTACION INICIAL'!BH24</f>
        <v>-8</v>
      </c>
      <c r="BI24" s="182">
        <f>'DOTACION ACTUALIZADA'!BI24-'DOTACION INICIAL'!BI24</f>
        <v>12</v>
      </c>
      <c r="BJ24" s="182">
        <f>'DOTACION ACTUALIZADA'!BJ24-'DOTACION INICIAL'!BJ24</f>
        <v>7</v>
      </c>
      <c r="BK24" s="182">
        <f>'DOTACION ACTUALIZADA'!BK24-'DOTACION INICIAL'!BK24</f>
        <v>2</v>
      </c>
      <c r="BL24" s="182">
        <f>'DOTACION ACTUALIZADA'!BL24-'DOTACION INICIAL'!BL24</f>
        <v>2</v>
      </c>
      <c r="BM24" s="182">
        <f>'DOTACION ACTUALIZADA'!BM24-'DOTACION INICIAL'!BM24</f>
        <v>0</v>
      </c>
      <c r="BN24" s="182">
        <f>'DOTACION ACTUALIZADA'!BN24-'DOTACION INICIAL'!BN24</f>
        <v>0</v>
      </c>
      <c r="BO24" s="182">
        <f>'DOTACION ACTUALIZADA'!BO24-'DOTACION INICIAL'!BO24</f>
        <v>-2</v>
      </c>
      <c r="BP24" s="182">
        <f>'DOTACION ACTUALIZADA'!BP24-'DOTACION INICIAL'!BP24</f>
        <v>1</v>
      </c>
      <c r="BQ24" s="182">
        <f>'DOTACION ACTUALIZADA'!BQ24-'DOTACION INICIAL'!BQ24</f>
        <v>0</v>
      </c>
      <c r="BR24" s="182">
        <f>'DOTACION ACTUALIZADA'!BR24-'DOTACION INICIAL'!BR24</f>
        <v>0</v>
      </c>
      <c r="BS24" s="182">
        <f>'DOTACION ACTUALIZADA'!BS24-'DOTACION INICIAL'!BS24</f>
        <v>0</v>
      </c>
      <c r="BT24" s="182">
        <f>'DOTACION ACTUALIZADA'!BT24-'DOTACION INICIAL'!BT24</f>
        <v>0</v>
      </c>
      <c r="BU24" s="182">
        <f>'DOTACION ACTUALIZADA'!BU24-'DOTACION INICIAL'!BU24</f>
        <v>0</v>
      </c>
      <c r="BV24" s="182">
        <f>'DOTACION ACTUALIZADA'!BV24-'DOTACION INICIAL'!BV24</f>
        <v>-10</v>
      </c>
      <c r="BW24" s="182">
        <f>'DOTACION ACTUALIZADA'!BW24-'DOTACION INICIAL'!BW24</f>
        <v>20</v>
      </c>
      <c r="BX24" s="182">
        <f>'DOTACION ACTUALIZADA'!BX24-'DOTACION INICIAL'!BX24</f>
        <v>0</v>
      </c>
      <c r="BY24" s="182">
        <f>'DOTACION ACTUALIZADA'!BY24-'DOTACION INICIAL'!BY24</f>
        <v>0</v>
      </c>
      <c r="BZ24" s="182">
        <f>'DOTACION ACTUALIZADA'!BZ24-'DOTACION INICIAL'!BZ24</f>
        <v>0</v>
      </c>
      <c r="CA24" s="182">
        <f>'DOTACION ACTUALIZADA'!CA24-'DOTACION INICIAL'!CA24</f>
        <v>0</v>
      </c>
      <c r="CB24" s="182">
        <f>'DOTACION ACTUALIZADA'!CB24-'DOTACION INICIAL'!CB24</f>
        <v>0</v>
      </c>
      <c r="CC24" s="182">
        <f>'DOTACION ACTUALIZADA'!CC24-'DOTACION INICIAL'!CC24</f>
        <v>0</v>
      </c>
      <c r="CD24" s="183">
        <f t="shared" si="0"/>
        <v>84</v>
      </c>
      <c r="CE24" s="222">
        <f>'EM INICIALES'!J26</f>
        <v>139159.88175370052</v>
      </c>
      <c r="CF24" s="222">
        <f t="shared" si="1"/>
        <v>11689430.067310844</v>
      </c>
    </row>
    <row r="25" spans="1:84" ht="202.5" customHeight="1" x14ac:dyDescent="0.35">
      <c r="A25" s="162">
        <v>22</v>
      </c>
      <c r="B25" s="191" t="s">
        <v>134</v>
      </c>
      <c r="C25" s="164"/>
      <c r="D25" s="182">
        <f>'DOTACION ACTUALIZADA'!D25-'DOTACION INICIAL'!D25</f>
        <v>0</v>
      </c>
      <c r="E25" s="182">
        <f>'DOTACION ACTUALIZADA'!E25-'DOTACION INICIAL'!E25</f>
        <v>0</v>
      </c>
      <c r="F25" s="182">
        <f>'DOTACION ACTUALIZADA'!F25-'DOTACION INICIAL'!F25</f>
        <v>2</v>
      </c>
      <c r="G25" s="182">
        <f>'DOTACION ACTUALIZADA'!G25-'DOTACION INICIAL'!G25</f>
        <v>2</v>
      </c>
      <c r="H25" s="182">
        <f>'DOTACION ACTUALIZADA'!H25-'DOTACION INICIAL'!H25</f>
        <v>0</v>
      </c>
      <c r="I25" s="182">
        <f>'DOTACION ACTUALIZADA'!I25-'DOTACION INICIAL'!I25</f>
        <v>4</v>
      </c>
      <c r="J25" s="182">
        <f>'DOTACION ACTUALIZADA'!J25-'DOTACION INICIAL'!J25</f>
        <v>2</v>
      </c>
      <c r="K25" s="182">
        <f>'DOTACION ACTUALIZADA'!K25-'DOTACION INICIAL'!K25</f>
        <v>2</v>
      </c>
      <c r="L25" s="182">
        <f>'DOTACION ACTUALIZADA'!L25-'DOTACION INICIAL'!L25</f>
        <v>0</v>
      </c>
      <c r="M25" s="182">
        <f>'DOTACION ACTUALIZADA'!M25-'DOTACION INICIAL'!M25</f>
        <v>0</v>
      </c>
      <c r="N25" s="182">
        <f>'DOTACION ACTUALIZADA'!N25-'DOTACION INICIAL'!N25</f>
        <v>0</v>
      </c>
      <c r="O25" s="182">
        <f>'DOTACION ACTUALIZADA'!O25-'DOTACION INICIAL'!O25</f>
        <v>0</v>
      </c>
      <c r="P25" s="182">
        <f>'DOTACION ACTUALIZADA'!P25-'DOTACION INICIAL'!P25</f>
        <v>0</v>
      </c>
      <c r="Q25" s="182">
        <f>'DOTACION ACTUALIZADA'!Q25-'DOTACION INICIAL'!Q25</f>
        <v>0</v>
      </c>
      <c r="R25" s="182">
        <f>'DOTACION ACTUALIZADA'!R25-'DOTACION INICIAL'!R25</f>
        <v>0</v>
      </c>
      <c r="S25" s="182">
        <f>'DOTACION ACTUALIZADA'!S25-'DOTACION INICIAL'!S25</f>
        <v>0</v>
      </c>
      <c r="T25" s="182">
        <f>'DOTACION ACTUALIZADA'!T25-'DOTACION INICIAL'!T25</f>
        <v>0</v>
      </c>
      <c r="U25" s="182">
        <f>'DOTACION ACTUALIZADA'!U25-'DOTACION INICIAL'!U25</f>
        <v>0</v>
      </c>
      <c r="V25" s="182">
        <f>'DOTACION ACTUALIZADA'!V25-'DOTACION INICIAL'!V25</f>
        <v>0</v>
      </c>
      <c r="W25" s="182">
        <f>'DOTACION ACTUALIZADA'!W25-'DOTACION INICIAL'!W25</f>
        <v>0</v>
      </c>
      <c r="X25" s="182">
        <f>'DOTACION ACTUALIZADA'!X25-'DOTACION INICIAL'!X25</f>
        <v>0</v>
      </c>
      <c r="Y25" s="182">
        <f>'DOTACION ACTUALIZADA'!Y25-'DOTACION INICIAL'!Y25</f>
        <v>0</v>
      </c>
      <c r="Z25" s="182">
        <f>'DOTACION ACTUALIZADA'!Z25-'DOTACION INICIAL'!Z25</f>
        <v>0</v>
      </c>
      <c r="AA25" s="182">
        <f>'DOTACION ACTUALIZADA'!AA25-'DOTACION INICIAL'!AA25</f>
        <v>0</v>
      </c>
      <c r="AB25" s="182">
        <f>'DOTACION ACTUALIZADA'!AB25-'DOTACION INICIAL'!AB25</f>
        <v>0</v>
      </c>
      <c r="AC25" s="182">
        <f>'DOTACION ACTUALIZADA'!AC25-'DOTACION INICIAL'!AC25</f>
        <v>0</v>
      </c>
      <c r="AD25" s="182">
        <f>'DOTACION ACTUALIZADA'!AD25-'DOTACION INICIAL'!AD25</f>
        <v>0</v>
      </c>
      <c r="AE25" s="182">
        <f>'DOTACION ACTUALIZADA'!AE25-'DOTACION INICIAL'!AE25</f>
        <v>0</v>
      </c>
      <c r="AF25" s="182">
        <f>'DOTACION ACTUALIZADA'!AF25-'DOTACION INICIAL'!AF25</f>
        <v>0</v>
      </c>
      <c r="AG25" s="182">
        <f>'DOTACION ACTUALIZADA'!AG25-'DOTACION INICIAL'!AG25</f>
        <v>0</v>
      </c>
      <c r="AH25" s="182">
        <f>'DOTACION ACTUALIZADA'!AH25-'DOTACION INICIAL'!AH25</f>
        <v>2</v>
      </c>
      <c r="AI25" s="182">
        <f>'DOTACION ACTUALIZADA'!AI25-'DOTACION INICIAL'!AI25</f>
        <v>0</v>
      </c>
      <c r="AJ25" s="182">
        <f>'DOTACION ACTUALIZADA'!AJ25-'DOTACION INICIAL'!AJ25</f>
        <v>0</v>
      </c>
      <c r="AK25" s="182">
        <f>'DOTACION ACTUALIZADA'!AK25-'DOTACION INICIAL'!AK25</f>
        <v>0</v>
      </c>
      <c r="AL25" s="182">
        <f>'DOTACION ACTUALIZADA'!AL25-'DOTACION INICIAL'!AL25</f>
        <v>0</v>
      </c>
      <c r="AM25" s="182">
        <f>'DOTACION ACTUALIZADA'!AM25-'DOTACION INICIAL'!AM25</f>
        <v>0</v>
      </c>
      <c r="AN25" s="182">
        <f>'DOTACION ACTUALIZADA'!AN25-'DOTACION INICIAL'!AN25</f>
        <v>0</v>
      </c>
      <c r="AO25" s="182">
        <f>'DOTACION ACTUALIZADA'!AO25-'DOTACION INICIAL'!AO25</f>
        <v>0</v>
      </c>
      <c r="AP25" s="182">
        <f>'DOTACION ACTUALIZADA'!AP25-'DOTACION INICIAL'!AP25</f>
        <v>0</v>
      </c>
      <c r="AQ25" s="182">
        <f>'DOTACION ACTUALIZADA'!AQ25-'DOTACION INICIAL'!AQ25</f>
        <v>0</v>
      </c>
      <c r="AR25" s="182">
        <f>'DOTACION ACTUALIZADA'!AR25-'DOTACION INICIAL'!AR25</f>
        <v>0</v>
      </c>
      <c r="AS25" s="182">
        <f>'DOTACION ACTUALIZADA'!AS25-'DOTACION INICIAL'!AS25</f>
        <v>0</v>
      </c>
      <c r="AT25" s="182">
        <f>'DOTACION ACTUALIZADA'!AT25-'DOTACION INICIAL'!AT25</f>
        <v>0</v>
      </c>
      <c r="AU25" s="182">
        <f>'DOTACION ACTUALIZADA'!AU25-'DOTACION INICIAL'!AU25</f>
        <v>0</v>
      </c>
      <c r="AV25" s="182">
        <f>'DOTACION ACTUALIZADA'!AV25-'DOTACION INICIAL'!AV25</f>
        <v>0</v>
      </c>
      <c r="AW25" s="182">
        <f>'DOTACION ACTUALIZADA'!AW25-'DOTACION INICIAL'!AW25</f>
        <v>0</v>
      </c>
      <c r="AX25" s="182">
        <f>'DOTACION ACTUALIZADA'!AX25-'DOTACION INICIAL'!AX25</f>
        <v>0</v>
      </c>
      <c r="AY25" s="182">
        <f>'DOTACION ACTUALIZADA'!AY25-'DOTACION INICIAL'!AY25</f>
        <v>0</v>
      </c>
      <c r="AZ25" s="182">
        <f>'DOTACION ACTUALIZADA'!AZ25-'DOTACION INICIAL'!AZ25</f>
        <v>0</v>
      </c>
      <c r="BA25" s="182">
        <f>'DOTACION ACTUALIZADA'!BA25-'DOTACION INICIAL'!BA25</f>
        <v>0</v>
      </c>
      <c r="BB25" s="182">
        <f>'DOTACION ACTUALIZADA'!BB25-'DOTACION INICIAL'!BB25</f>
        <v>0</v>
      </c>
      <c r="BC25" s="182">
        <f>'DOTACION ACTUALIZADA'!BC25-'DOTACION INICIAL'!BC25</f>
        <v>6</v>
      </c>
      <c r="BD25" s="182">
        <f>'DOTACION ACTUALIZADA'!BD25-'DOTACION INICIAL'!BD25</f>
        <v>0</v>
      </c>
      <c r="BE25" s="182">
        <f>'DOTACION ACTUALIZADA'!BE25-'DOTACION INICIAL'!BE25</f>
        <v>0</v>
      </c>
      <c r="BF25" s="182">
        <f>'DOTACION ACTUALIZADA'!BF25-'DOTACION INICIAL'!BF25</f>
        <v>0</v>
      </c>
      <c r="BG25" s="182">
        <f>'DOTACION ACTUALIZADA'!BG25-'DOTACION INICIAL'!BG25</f>
        <v>0</v>
      </c>
      <c r="BH25" s="182">
        <f>'DOTACION ACTUALIZADA'!BH25-'DOTACION INICIAL'!BH25</f>
        <v>-6</v>
      </c>
      <c r="BI25" s="182">
        <f>'DOTACION ACTUALIZADA'!BI25-'DOTACION INICIAL'!BI25</f>
        <v>6</v>
      </c>
      <c r="BJ25" s="182">
        <f>'DOTACION ACTUALIZADA'!BJ25-'DOTACION INICIAL'!BJ25</f>
        <v>0</v>
      </c>
      <c r="BK25" s="182">
        <f>'DOTACION ACTUALIZADA'!BK25-'DOTACION INICIAL'!BK25</f>
        <v>0</v>
      </c>
      <c r="BL25" s="182">
        <f>'DOTACION ACTUALIZADA'!BL25-'DOTACION INICIAL'!BL25</f>
        <v>0</v>
      </c>
      <c r="BM25" s="182">
        <f>'DOTACION ACTUALIZADA'!BM25-'DOTACION INICIAL'!BM25</f>
        <v>0</v>
      </c>
      <c r="BN25" s="182">
        <f>'DOTACION ACTUALIZADA'!BN25-'DOTACION INICIAL'!BN25</f>
        <v>0</v>
      </c>
      <c r="BO25" s="182">
        <f>'DOTACION ACTUALIZADA'!BO25-'DOTACION INICIAL'!BO25</f>
        <v>0</v>
      </c>
      <c r="BP25" s="182">
        <f>'DOTACION ACTUALIZADA'!BP25-'DOTACION INICIAL'!BP25</f>
        <v>0</v>
      </c>
      <c r="BQ25" s="182">
        <f>'DOTACION ACTUALIZADA'!BQ25-'DOTACION INICIAL'!BQ25</f>
        <v>0</v>
      </c>
      <c r="BR25" s="182">
        <f>'DOTACION ACTUALIZADA'!BR25-'DOTACION INICIAL'!BR25</f>
        <v>-12</v>
      </c>
      <c r="BS25" s="182">
        <f>'DOTACION ACTUALIZADA'!BS25-'DOTACION INICIAL'!BS25</f>
        <v>12</v>
      </c>
      <c r="BT25" s="182">
        <f>'DOTACION ACTUALIZADA'!BT25-'DOTACION INICIAL'!BT25</f>
        <v>0</v>
      </c>
      <c r="BU25" s="182">
        <f>'DOTACION ACTUALIZADA'!BU25-'DOTACION INICIAL'!BU25</f>
        <v>-4</v>
      </c>
      <c r="BV25" s="182">
        <f>'DOTACION ACTUALIZADA'!BV25-'DOTACION INICIAL'!BV25</f>
        <v>4</v>
      </c>
      <c r="BW25" s="182">
        <f>'DOTACION ACTUALIZADA'!BW25-'DOTACION INICIAL'!BW25</f>
        <v>0</v>
      </c>
      <c r="BX25" s="182">
        <f>'DOTACION ACTUALIZADA'!BX25-'DOTACION INICIAL'!BX25</f>
        <v>0</v>
      </c>
      <c r="BY25" s="182">
        <f>'DOTACION ACTUALIZADA'!BY25-'DOTACION INICIAL'!BY25</f>
        <v>0</v>
      </c>
      <c r="BZ25" s="182">
        <f>'DOTACION ACTUALIZADA'!BZ25-'DOTACION INICIAL'!BZ25</f>
        <v>0</v>
      </c>
      <c r="CA25" s="182">
        <f>'DOTACION ACTUALIZADA'!CA25-'DOTACION INICIAL'!CA25</f>
        <v>0</v>
      </c>
      <c r="CB25" s="182">
        <f>'DOTACION ACTUALIZADA'!CB25-'DOTACION INICIAL'!CB25</f>
        <v>0</v>
      </c>
      <c r="CC25" s="182">
        <f>'DOTACION ACTUALIZADA'!CC25-'DOTACION INICIAL'!CC25</f>
        <v>0</v>
      </c>
      <c r="CD25" s="183">
        <f t="shared" si="0"/>
        <v>20</v>
      </c>
      <c r="CE25" s="222">
        <f>'EM INICIALES'!J27</f>
        <v>2077723.1733690596</v>
      </c>
      <c r="CF25" s="222">
        <f t="shared" si="1"/>
        <v>41554463.467381194</v>
      </c>
    </row>
    <row r="26" spans="1:84" ht="140.4" x14ac:dyDescent="0.35">
      <c r="A26" s="162">
        <v>23</v>
      </c>
      <c r="B26" s="191" t="s">
        <v>135</v>
      </c>
      <c r="C26" s="164"/>
      <c r="D26" s="182">
        <f>'DOTACION ACTUALIZADA'!D26-'DOTACION INICIAL'!D26</f>
        <v>-1</v>
      </c>
      <c r="E26" s="182">
        <f>'DOTACION ACTUALIZADA'!E26-'DOTACION INICIAL'!E26</f>
        <v>0</v>
      </c>
      <c r="F26" s="182">
        <f>'DOTACION ACTUALIZADA'!F26-'DOTACION INICIAL'!F26</f>
        <v>0</v>
      </c>
      <c r="G26" s="182">
        <f>'DOTACION ACTUALIZADA'!G26-'DOTACION INICIAL'!G26</f>
        <v>0</v>
      </c>
      <c r="H26" s="182">
        <f>'DOTACION ACTUALIZADA'!H26-'DOTACION INICIAL'!H26</f>
        <v>1</v>
      </c>
      <c r="I26" s="182">
        <f>'DOTACION ACTUALIZADA'!I26-'DOTACION INICIAL'!I26</f>
        <v>1</v>
      </c>
      <c r="J26" s="182">
        <f>'DOTACION ACTUALIZADA'!J26-'DOTACION INICIAL'!J26</f>
        <v>0</v>
      </c>
      <c r="K26" s="182">
        <f>'DOTACION ACTUALIZADA'!K26-'DOTACION INICIAL'!K26</f>
        <v>0</v>
      </c>
      <c r="L26" s="182">
        <f>'DOTACION ACTUALIZADA'!L26-'DOTACION INICIAL'!L26</f>
        <v>0</v>
      </c>
      <c r="M26" s="182">
        <f>'DOTACION ACTUALIZADA'!M26-'DOTACION INICIAL'!M26</f>
        <v>0</v>
      </c>
      <c r="N26" s="182">
        <f>'DOTACION ACTUALIZADA'!N26-'DOTACION INICIAL'!N26</f>
        <v>0</v>
      </c>
      <c r="O26" s="182">
        <f>'DOTACION ACTUALIZADA'!O26-'DOTACION INICIAL'!O26</f>
        <v>0</v>
      </c>
      <c r="P26" s="182">
        <f>'DOTACION ACTUALIZADA'!P26-'DOTACION INICIAL'!P26</f>
        <v>0</v>
      </c>
      <c r="Q26" s="182">
        <f>'DOTACION ACTUALIZADA'!Q26-'DOTACION INICIAL'!Q26</f>
        <v>1</v>
      </c>
      <c r="R26" s="182">
        <f>'DOTACION ACTUALIZADA'!R26-'DOTACION INICIAL'!R26</f>
        <v>0</v>
      </c>
      <c r="S26" s="182">
        <f>'DOTACION ACTUALIZADA'!S26-'DOTACION INICIAL'!S26</f>
        <v>0</v>
      </c>
      <c r="T26" s="182">
        <f>'DOTACION ACTUALIZADA'!T26-'DOTACION INICIAL'!T26</f>
        <v>0</v>
      </c>
      <c r="U26" s="182">
        <f>'DOTACION ACTUALIZADA'!U26-'DOTACION INICIAL'!U26</f>
        <v>0</v>
      </c>
      <c r="V26" s="182">
        <f>'DOTACION ACTUALIZADA'!V26-'DOTACION INICIAL'!V26</f>
        <v>0</v>
      </c>
      <c r="W26" s="182">
        <f>'DOTACION ACTUALIZADA'!W26-'DOTACION INICIAL'!W26</f>
        <v>0</v>
      </c>
      <c r="X26" s="182">
        <f>'DOTACION ACTUALIZADA'!X26-'DOTACION INICIAL'!X26</f>
        <v>0</v>
      </c>
      <c r="Y26" s="182">
        <f>'DOTACION ACTUALIZADA'!Y26-'DOTACION INICIAL'!Y26</f>
        <v>0</v>
      </c>
      <c r="Z26" s="182">
        <f>'DOTACION ACTUALIZADA'!Z26-'DOTACION INICIAL'!Z26</f>
        <v>0</v>
      </c>
      <c r="AA26" s="182">
        <f>'DOTACION ACTUALIZADA'!AA26-'DOTACION INICIAL'!AA26</f>
        <v>0</v>
      </c>
      <c r="AB26" s="182">
        <f>'DOTACION ACTUALIZADA'!AB26-'DOTACION INICIAL'!AB26</f>
        <v>0</v>
      </c>
      <c r="AC26" s="182">
        <f>'DOTACION ACTUALIZADA'!AC26-'DOTACION INICIAL'!AC26</f>
        <v>0</v>
      </c>
      <c r="AD26" s="182">
        <f>'DOTACION ACTUALIZADA'!AD26-'DOTACION INICIAL'!AD26</f>
        <v>0</v>
      </c>
      <c r="AE26" s="182">
        <f>'DOTACION ACTUALIZADA'!AE26-'DOTACION INICIAL'!AE26</f>
        <v>0</v>
      </c>
      <c r="AF26" s="182">
        <f>'DOTACION ACTUALIZADA'!AF26-'DOTACION INICIAL'!AF26</f>
        <v>0</v>
      </c>
      <c r="AG26" s="182">
        <f>'DOTACION ACTUALIZADA'!AG26-'DOTACION INICIAL'!AG26</f>
        <v>1</v>
      </c>
      <c r="AH26" s="182">
        <f>'DOTACION ACTUALIZADA'!AH26-'DOTACION INICIAL'!AH26</f>
        <v>0</v>
      </c>
      <c r="AI26" s="182">
        <f>'DOTACION ACTUALIZADA'!AI26-'DOTACION INICIAL'!AI26</f>
        <v>0</v>
      </c>
      <c r="AJ26" s="182">
        <f>'DOTACION ACTUALIZADA'!AJ26-'DOTACION INICIAL'!AJ26</f>
        <v>0</v>
      </c>
      <c r="AK26" s="182">
        <f>'DOTACION ACTUALIZADA'!AK26-'DOTACION INICIAL'!AK26</f>
        <v>0</v>
      </c>
      <c r="AL26" s="182">
        <f>'DOTACION ACTUALIZADA'!AL26-'DOTACION INICIAL'!AL26</f>
        <v>0</v>
      </c>
      <c r="AM26" s="182">
        <f>'DOTACION ACTUALIZADA'!AM26-'DOTACION INICIAL'!AM26</f>
        <v>0</v>
      </c>
      <c r="AN26" s="182">
        <f>'DOTACION ACTUALIZADA'!AN26-'DOTACION INICIAL'!AN26</f>
        <v>0</v>
      </c>
      <c r="AO26" s="182">
        <f>'DOTACION ACTUALIZADA'!AO26-'DOTACION INICIAL'!AO26</f>
        <v>0</v>
      </c>
      <c r="AP26" s="182">
        <f>'DOTACION ACTUALIZADA'!AP26-'DOTACION INICIAL'!AP26</f>
        <v>0</v>
      </c>
      <c r="AQ26" s="182">
        <f>'DOTACION ACTUALIZADA'!AQ26-'DOTACION INICIAL'!AQ26</f>
        <v>0</v>
      </c>
      <c r="AR26" s="182">
        <f>'DOTACION ACTUALIZADA'!AR26-'DOTACION INICIAL'!AR26</f>
        <v>0</v>
      </c>
      <c r="AS26" s="182">
        <f>'DOTACION ACTUALIZADA'!AS26-'DOTACION INICIAL'!AS26</f>
        <v>0</v>
      </c>
      <c r="AT26" s="182">
        <f>'DOTACION ACTUALIZADA'!AT26-'DOTACION INICIAL'!AT26</f>
        <v>0</v>
      </c>
      <c r="AU26" s="182">
        <f>'DOTACION ACTUALIZADA'!AU26-'DOTACION INICIAL'!AU26</f>
        <v>0</v>
      </c>
      <c r="AV26" s="182">
        <f>'DOTACION ACTUALIZADA'!AV26-'DOTACION INICIAL'!AV26</f>
        <v>0</v>
      </c>
      <c r="AW26" s="182">
        <f>'DOTACION ACTUALIZADA'!AW26-'DOTACION INICIAL'!AW26</f>
        <v>0</v>
      </c>
      <c r="AX26" s="182">
        <f>'DOTACION ACTUALIZADA'!AX26-'DOTACION INICIAL'!AX26</f>
        <v>0</v>
      </c>
      <c r="AY26" s="182">
        <f>'DOTACION ACTUALIZADA'!AY26-'DOTACION INICIAL'!AY26</f>
        <v>0</v>
      </c>
      <c r="AZ26" s="182">
        <f>'DOTACION ACTUALIZADA'!AZ26-'DOTACION INICIAL'!AZ26</f>
        <v>0</v>
      </c>
      <c r="BA26" s="182">
        <f>'DOTACION ACTUALIZADA'!BA26-'DOTACION INICIAL'!BA26</f>
        <v>0</v>
      </c>
      <c r="BB26" s="182">
        <f>'DOTACION ACTUALIZADA'!BB26-'DOTACION INICIAL'!BB26</f>
        <v>-1</v>
      </c>
      <c r="BC26" s="182">
        <f>'DOTACION ACTUALIZADA'!BC26-'DOTACION INICIAL'!BC26</f>
        <v>2</v>
      </c>
      <c r="BD26" s="182">
        <f>'DOTACION ACTUALIZADA'!BD26-'DOTACION INICIAL'!BD26</f>
        <v>0</v>
      </c>
      <c r="BE26" s="182">
        <f>'DOTACION ACTUALIZADA'!BE26-'DOTACION INICIAL'!BE26</f>
        <v>0</v>
      </c>
      <c r="BF26" s="182">
        <f>'DOTACION ACTUALIZADA'!BF26-'DOTACION INICIAL'!BF26</f>
        <v>0</v>
      </c>
      <c r="BG26" s="182">
        <f>'DOTACION ACTUALIZADA'!BG26-'DOTACION INICIAL'!BG26</f>
        <v>0</v>
      </c>
      <c r="BH26" s="182">
        <f>'DOTACION ACTUALIZADA'!BH26-'DOTACION INICIAL'!BH26</f>
        <v>-1</v>
      </c>
      <c r="BI26" s="182">
        <f>'DOTACION ACTUALIZADA'!BI26-'DOTACION INICIAL'!BI26</f>
        <v>0</v>
      </c>
      <c r="BJ26" s="182">
        <f>'DOTACION ACTUALIZADA'!BJ26-'DOTACION INICIAL'!BJ26</f>
        <v>-1</v>
      </c>
      <c r="BK26" s="182">
        <f>'DOTACION ACTUALIZADA'!BK26-'DOTACION INICIAL'!BK26</f>
        <v>2</v>
      </c>
      <c r="BL26" s="182">
        <f>'DOTACION ACTUALIZADA'!BL26-'DOTACION INICIAL'!BL26</f>
        <v>0</v>
      </c>
      <c r="BM26" s="182">
        <f>'DOTACION ACTUALIZADA'!BM26-'DOTACION INICIAL'!BM26</f>
        <v>0</v>
      </c>
      <c r="BN26" s="182">
        <f>'DOTACION ACTUALIZADA'!BN26-'DOTACION INICIAL'!BN26</f>
        <v>0</v>
      </c>
      <c r="BO26" s="182">
        <f>'DOTACION ACTUALIZADA'!BO26-'DOTACION INICIAL'!BO26</f>
        <v>0</v>
      </c>
      <c r="BP26" s="182">
        <f>'DOTACION ACTUALIZADA'!BP26-'DOTACION INICIAL'!BP26</f>
        <v>0</v>
      </c>
      <c r="BQ26" s="182">
        <f>'DOTACION ACTUALIZADA'!BQ26-'DOTACION INICIAL'!BQ26</f>
        <v>0</v>
      </c>
      <c r="BR26" s="182">
        <f>'DOTACION ACTUALIZADA'!BR26-'DOTACION INICIAL'!BR26</f>
        <v>0</v>
      </c>
      <c r="BS26" s="182">
        <f>'DOTACION ACTUALIZADA'!BS26-'DOTACION INICIAL'!BS26</f>
        <v>0</v>
      </c>
      <c r="BT26" s="182">
        <f>'DOTACION ACTUALIZADA'!BT26-'DOTACION INICIAL'!BT26</f>
        <v>0</v>
      </c>
      <c r="BU26" s="182">
        <f>'DOTACION ACTUALIZADA'!BU26-'DOTACION INICIAL'!BU26</f>
        <v>-1</v>
      </c>
      <c r="BV26" s="182">
        <f>'DOTACION ACTUALIZADA'!BV26-'DOTACION INICIAL'!BV26</f>
        <v>1</v>
      </c>
      <c r="BW26" s="182">
        <f>'DOTACION ACTUALIZADA'!BW26-'DOTACION INICIAL'!BW26</f>
        <v>2</v>
      </c>
      <c r="BX26" s="182">
        <f>'DOTACION ACTUALIZADA'!BX26-'DOTACION INICIAL'!BX26</f>
        <v>0</v>
      </c>
      <c r="BY26" s="182">
        <f>'DOTACION ACTUALIZADA'!BY26-'DOTACION INICIAL'!BY26</f>
        <v>0</v>
      </c>
      <c r="BZ26" s="182">
        <f>'DOTACION ACTUALIZADA'!BZ26-'DOTACION INICIAL'!BZ26</f>
        <v>0</v>
      </c>
      <c r="CA26" s="182">
        <f>'DOTACION ACTUALIZADA'!CA26-'DOTACION INICIAL'!CA26</f>
        <v>0</v>
      </c>
      <c r="CB26" s="182">
        <f>'DOTACION ACTUALIZADA'!CB26-'DOTACION INICIAL'!CB26</f>
        <v>0</v>
      </c>
      <c r="CC26" s="182">
        <f>'DOTACION ACTUALIZADA'!CC26-'DOTACION INICIAL'!CC26</f>
        <v>0</v>
      </c>
      <c r="CD26" s="183">
        <f t="shared" si="0"/>
        <v>6</v>
      </c>
      <c r="CE26" s="222">
        <f>'EM INICIALES'!J28</f>
        <v>387913.18123923743</v>
      </c>
      <c r="CF26" s="222">
        <f t="shared" si="1"/>
        <v>2327479.0874354243</v>
      </c>
    </row>
    <row r="27" spans="1:84" ht="120" customHeight="1" x14ac:dyDescent="0.35">
      <c r="A27" s="162">
        <v>24</v>
      </c>
      <c r="B27" s="191" t="s">
        <v>136</v>
      </c>
      <c r="C27" s="164"/>
      <c r="D27" s="182">
        <f>'DOTACION ACTUALIZADA'!D27-'DOTACION INICIAL'!D27</f>
        <v>-1</v>
      </c>
      <c r="E27" s="182">
        <f>'DOTACION ACTUALIZADA'!E27-'DOTACION INICIAL'!E27</f>
        <v>0</v>
      </c>
      <c r="F27" s="182">
        <f>'DOTACION ACTUALIZADA'!F27-'DOTACION INICIAL'!F27</f>
        <v>0</v>
      </c>
      <c r="G27" s="182">
        <f>'DOTACION ACTUALIZADA'!G27-'DOTACION INICIAL'!G27</f>
        <v>1</v>
      </c>
      <c r="H27" s="182">
        <f>'DOTACION ACTUALIZADA'!H27-'DOTACION INICIAL'!H27</f>
        <v>1</v>
      </c>
      <c r="I27" s="182">
        <f>'DOTACION ACTUALIZADA'!I27-'DOTACION INICIAL'!I27</f>
        <v>1</v>
      </c>
      <c r="J27" s="182">
        <f>'DOTACION ACTUALIZADA'!J27-'DOTACION INICIAL'!J27</f>
        <v>1</v>
      </c>
      <c r="K27" s="182">
        <f>'DOTACION ACTUALIZADA'!K27-'DOTACION INICIAL'!K27</f>
        <v>1</v>
      </c>
      <c r="L27" s="182">
        <f>'DOTACION ACTUALIZADA'!L27-'DOTACION INICIAL'!L27</f>
        <v>1</v>
      </c>
      <c r="M27" s="182">
        <f>'DOTACION ACTUALIZADA'!M27-'DOTACION INICIAL'!M27</f>
        <v>0</v>
      </c>
      <c r="N27" s="182">
        <f>'DOTACION ACTUALIZADA'!N27-'DOTACION INICIAL'!N27</f>
        <v>0</v>
      </c>
      <c r="O27" s="182">
        <f>'DOTACION ACTUALIZADA'!O27-'DOTACION INICIAL'!O27</f>
        <v>0</v>
      </c>
      <c r="P27" s="182">
        <f>'DOTACION ACTUALIZADA'!P27-'DOTACION INICIAL'!P27</f>
        <v>0</v>
      </c>
      <c r="Q27" s="182">
        <f>'DOTACION ACTUALIZADA'!Q27-'DOTACION INICIAL'!Q27</f>
        <v>1</v>
      </c>
      <c r="R27" s="182">
        <f>'DOTACION ACTUALIZADA'!R27-'DOTACION INICIAL'!R27</f>
        <v>0</v>
      </c>
      <c r="S27" s="182">
        <f>'DOTACION ACTUALIZADA'!S27-'DOTACION INICIAL'!S27</f>
        <v>0</v>
      </c>
      <c r="T27" s="182">
        <f>'DOTACION ACTUALIZADA'!T27-'DOTACION INICIAL'!T27</f>
        <v>0</v>
      </c>
      <c r="U27" s="182">
        <f>'DOTACION ACTUALIZADA'!U27-'DOTACION INICIAL'!U27</f>
        <v>0</v>
      </c>
      <c r="V27" s="182">
        <f>'DOTACION ACTUALIZADA'!V27-'DOTACION INICIAL'!V27</f>
        <v>0</v>
      </c>
      <c r="W27" s="182">
        <f>'DOTACION ACTUALIZADA'!W27-'DOTACION INICIAL'!W27</f>
        <v>0</v>
      </c>
      <c r="X27" s="182">
        <f>'DOTACION ACTUALIZADA'!X27-'DOTACION INICIAL'!X27</f>
        <v>0</v>
      </c>
      <c r="Y27" s="182">
        <f>'DOTACION ACTUALIZADA'!Y27-'DOTACION INICIAL'!Y27</f>
        <v>0</v>
      </c>
      <c r="Z27" s="182">
        <f>'DOTACION ACTUALIZADA'!Z27-'DOTACION INICIAL'!Z27</f>
        <v>0</v>
      </c>
      <c r="AA27" s="182">
        <f>'DOTACION ACTUALIZADA'!AA27-'DOTACION INICIAL'!AA27</f>
        <v>0</v>
      </c>
      <c r="AB27" s="182">
        <f>'DOTACION ACTUALIZADA'!AB27-'DOTACION INICIAL'!AB27</f>
        <v>0</v>
      </c>
      <c r="AC27" s="182">
        <f>'DOTACION ACTUALIZADA'!AC27-'DOTACION INICIAL'!AC27</f>
        <v>0</v>
      </c>
      <c r="AD27" s="182">
        <f>'DOTACION ACTUALIZADA'!AD27-'DOTACION INICIAL'!AD27</f>
        <v>0</v>
      </c>
      <c r="AE27" s="182">
        <f>'DOTACION ACTUALIZADA'!AE27-'DOTACION INICIAL'!AE27</f>
        <v>0</v>
      </c>
      <c r="AF27" s="182">
        <f>'DOTACION ACTUALIZADA'!AF27-'DOTACION INICIAL'!AF27</f>
        <v>0</v>
      </c>
      <c r="AG27" s="182">
        <f>'DOTACION ACTUALIZADA'!AG27-'DOTACION INICIAL'!AG27</f>
        <v>1</v>
      </c>
      <c r="AH27" s="182">
        <f>'DOTACION ACTUALIZADA'!AH27-'DOTACION INICIAL'!AH27</f>
        <v>0</v>
      </c>
      <c r="AI27" s="182">
        <f>'DOTACION ACTUALIZADA'!AI27-'DOTACION INICIAL'!AI27</f>
        <v>0</v>
      </c>
      <c r="AJ27" s="182">
        <f>'DOTACION ACTUALIZADA'!AJ27-'DOTACION INICIAL'!AJ27</f>
        <v>0</v>
      </c>
      <c r="AK27" s="182">
        <f>'DOTACION ACTUALIZADA'!AK27-'DOTACION INICIAL'!AK27</f>
        <v>0</v>
      </c>
      <c r="AL27" s="182">
        <f>'DOTACION ACTUALIZADA'!AL27-'DOTACION INICIAL'!AL27</f>
        <v>0</v>
      </c>
      <c r="AM27" s="182">
        <f>'DOTACION ACTUALIZADA'!AM27-'DOTACION INICIAL'!AM27</f>
        <v>0</v>
      </c>
      <c r="AN27" s="182">
        <f>'DOTACION ACTUALIZADA'!AN27-'DOTACION INICIAL'!AN27</f>
        <v>0</v>
      </c>
      <c r="AO27" s="182">
        <f>'DOTACION ACTUALIZADA'!AO27-'DOTACION INICIAL'!AO27</f>
        <v>0</v>
      </c>
      <c r="AP27" s="182">
        <f>'DOTACION ACTUALIZADA'!AP27-'DOTACION INICIAL'!AP27</f>
        <v>0</v>
      </c>
      <c r="AQ27" s="182">
        <f>'DOTACION ACTUALIZADA'!AQ27-'DOTACION INICIAL'!AQ27</f>
        <v>0</v>
      </c>
      <c r="AR27" s="182">
        <f>'DOTACION ACTUALIZADA'!AR27-'DOTACION INICIAL'!AR27</f>
        <v>0</v>
      </c>
      <c r="AS27" s="182">
        <f>'DOTACION ACTUALIZADA'!AS27-'DOTACION INICIAL'!AS27</f>
        <v>0</v>
      </c>
      <c r="AT27" s="182">
        <f>'DOTACION ACTUALIZADA'!AT27-'DOTACION INICIAL'!AT27</f>
        <v>0</v>
      </c>
      <c r="AU27" s="182">
        <f>'DOTACION ACTUALIZADA'!AU27-'DOTACION INICIAL'!AU27</f>
        <v>0</v>
      </c>
      <c r="AV27" s="182">
        <f>'DOTACION ACTUALIZADA'!AV27-'DOTACION INICIAL'!AV27</f>
        <v>0</v>
      </c>
      <c r="AW27" s="182">
        <f>'DOTACION ACTUALIZADA'!AW27-'DOTACION INICIAL'!AW27</f>
        <v>0</v>
      </c>
      <c r="AX27" s="182">
        <f>'DOTACION ACTUALIZADA'!AX27-'DOTACION INICIAL'!AX27</f>
        <v>0</v>
      </c>
      <c r="AY27" s="182">
        <f>'DOTACION ACTUALIZADA'!AY27-'DOTACION INICIAL'!AY27</f>
        <v>0</v>
      </c>
      <c r="AZ27" s="182">
        <f>'DOTACION ACTUALIZADA'!AZ27-'DOTACION INICIAL'!AZ27</f>
        <v>-1</v>
      </c>
      <c r="BA27" s="182">
        <f>'DOTACION ACTUALIZADA'!BA27-'DOTACION INICIAL'!BA27</f>
        <v>1</v>
      </c>
      <c r="BB27" s="182">
        <f>'DOTACION ACTUALIZADA'!BB27-'DOTACION INICIAL'!BB27</f>
        <v>-1</v>
      </c>
      <c r="BC27" s="182">
        <f>'DOTACION ACTUALIZADA'!BC27-'DOTACION INICIAL'!BC27</f>
        <v>2</v>
      </c>
      <c r="BD27" s="182">
        <f>'DOTACION ACTUALIZADA'!BD27-'DOTACION INICIAL'!BD27</f>
        <v>0</v>
      </c>
      <c r="BE27" s="182">
        <f>'DOTACION ACTUALIZADA'!BE27-'DOTACION INICIAL'!BE27</f>
        <v>0</v>
      </c>
      <c r="BF27" s="182">
        <f>'DOTACION ACTUALIZADA'!BF27-'DOTACION INICIAL'!BF27</f>
        <v>0</v>
      </c>
      <c r="BG27" s="182">
        <f>'DOTACION ACTUALIZADA'!BG27-'DOTACION INICIAL'!BG27</f>
        <v>0</v>
      </c>
      <c r="BH27" s="182">
        <f>'DOTACION ACTUALIZADA'!BH27-'DOTACION INICIAL'!BH27</f>
        <v>-1</v>
      </c>
      <c r="BI27" s="182">
        <f>'DOTACION ACTUALIZADA'!BI27-'DOTACION INICIAL'!BI27</f>
        <v>0</v>
      </c>
      <c r="BJ27" s="182">
        <f>'DOTACION ACTUALIZADA'!BJ27-'DOTACION INICIAL'!BJ27</f>
        <v>0</v>
      </c>
      <c r="BK27" s="182">
        <f>'DOTACION ACTUALIZADA'!BK27-'DOTACION INICIAL'!BK27</f>
        <v>1</v>
      </c>
      <c r="BL27" s="182">
        <f>'DOTACION ACTUALIZADA'!BL27-'DOTACION INICIAL'!BL27</f>
        <v>0</v>
      </c>
      <c r="BM27" s="182">
        <f>'DOTACION ACTUALIZADA'!BM27-'DOTACION INICIAL'!BM27</f>
        <v>0</v>
      </c>
      <c r="BN27" s="182">
        <f>'DOTACION ACTUALIZADA'!BN27-'DOTACION INICIAL'!BN27</f>
        <v>0</v>
      </c>
      <c r="BO27" s="182">
        <f>'DOTACION ACTUALIZADA'!BO27-'DOTACION INICIAL'!BO27</f>
        <v>0</v>
      </c>
      <c r="BP27" s="182">
        <f>'DOTACION ACTUALIZADA'!BP27-'DOTACION INICIAL'!BP27</f>
        <v>0</v>
      </c>
      <c r="BQ27" s="182">
        <f>'DOTACION ACTUALIZADA'!BQ27-'DOTACION INICIAL'!BQ27</f>
        <v>0</v>
      </c>
      <c r="BR27" s="182">
        <f>'DOTACION ACTUALIZADA'!BR27-'DOTACION INICIAL'!BR27</f>
        <v>0</v>
      </c>
      <c r="BS27" s="182">
        <f>'DOTACION ACTUALIZADA'!BS27-'DOTACION INICIAL'!BS27</f>
        <v>0</v>
      </c>
      <c r="BT27" s="182">
        <f>'DOTACION ACTUALIZADA'!BT27-'DOTACION INICIAL'!BT27</f>
        <v>0</v>
      </c>
      <c r="BU27" s="182">
        <f>'DOTACION ACTUALIZADA'!BU27-'DOTACION INICIAL'!BU27</f>
        <v>-1</v>
      </c>
      <c r="BV27" s="182">
        <f>'DOTACION ACTUALIZADA'!BV27-'DOTACION INICIAL'!BV27</f>
        <v>0</v>
      </c>
      <c r="BW27" s="182">
        <f>'DOTACION ACTUALIZADA'!BW27-'DOTACION INICIAL'!BW27</f>
        <v>2</v>
      </c>
      <c r="BX27" s="182">
        <f>'DOTACION ACTUALIZADA'!BX27-'DOTACION INICIAL'!BX27</f>
        <v>0</v>
      </c>
      <c r="BY27" s="182">
        <f>'DOTACION ACTUALIZADA'!BY27-'DOTACION INICIAL'!BY27</f>
        <v>0</v>
      </c>
      <c r="BZ27" s="182">
        <f>'DOTACION ACTUALIZADA'!BZ27-'DOTACION INICIAL'!BZ27</f>
        <v>0</v>
      </c>
      <c r="CA27" s="182">
        <f>'DOTACION ACTUALIZADA'!CA27-'DOTACION INICIAL'!CA27</f>
        <v>0</v>
      </c>
      <c r="CB27" s="182">
        <f>'DOTACION ACTUALIZADA'!CB27-'DOTACION INICIAL'!CB27</f>
        <v>0</v>
      </c>
      <c r="CC27" s="182">
        <f>'DOTACION ACTUALIZADA'!CC27-'DOTACION INICIAL'!CC27</f>
        <v>0</v>
      </c>
      <c r="CD27" s="183">
        <f t="shared" si="0"/>
        <v>9</v>
      </c>
      <c r="CE27" s="222">
        <f>'EM INICIALES'!J29</f>
        <v>2689726.9353223499</v>
      </c>
      <c r="CF27" s="222">
        <f t="shared" si="1"/>
        <v>24207542.417901151</v>
      </c>
    </row>
    <row r="28" spans="1:84" ht="97.5" customHeight="1" x14ac:dyDescent="0.35">
      <c r="A28" s="162">
        <v>25</v>
      </c>
      <c r="B28" s="191" t="s">
        <v>208</v>
      </c>
      <c r="C28" s="164"/>
      <c r="D28" s="182">
        <f>'DOTACION ACTUALIZADA'!D28-'DOTACION INICIAL'!D28</f>
        <v>0</v>
      </c>
      <c r="E28" s="182">
        <f>'DOTACION ACTUALIZADA'!E28-'DOTACION INICIAL'!E28</f>
        <v>3</v>
      </c>
      <c r="F28" s="182">
        <f>'DOTACION ACTUALIZADA'!F28-'DOTACION INICIAL'!F28</f>
        <v>2</v>
      </c>
      <c r="G28" s="182">
        <f>'DOTACION ACTUALIZADA'!G28-'DOTACION INICIAL'!G28</f>
        <v>0</v>
      </c>
      <c r="H28" s="182">
        <f>'DOTACION ACTUALIZADA'!H28-'DOTACION INICIAL'!H28</f>
        <v>2</v>
      </c>
      <c r="I28" s="182">
        <f>'DOTACION ACTUALIZADA'!I28-'DOTACION INICIAL'!I28</f>
        <v>2</v>
      </c>
      <c r="J28" s="182">
        <f>'DOTACION ACTUALIZADA'!J28-'DOTACION INICIAL'!J28</f>
        <v>0</v>
      </c>
      <c r="K28" s="182">
        <f>'DOTACION ACTUALIZADA'!K28-'DOTACION INICIAL'!K28</f>
        <v>0</v>
      </c>
      <c r="L28" s="182">
        <f>'DOTACION ACTUALIZADA'!L28-'DOTACION INICIAL'!L28</f>
        <v>0</v>
      </c>
      <c r="M28" s="182">
        <f>'DOTACION ACTUALIZADA'!M28-'DOTACION INICIAL'!M28</f>
        <v>0</v>
      </c>
      <c r="N28" s="182">
        <f>'DOTACION ACTUALIZADA'!N28-'DOTACION INICIAL'!N28</f>
        <v>0</v>
      </c>
      <c r="O28" s="182">
        <f>'DOTACION ACTUALIZADA'!O28-'DOTACION INICIAL'!O28</f>
        <v>0</v>
      </c>
      <c r="P28" s="182">
        <f>'DOTACION ACTUALIZADA'!P28-'DOTACION INICIAL'!P28</f>
        <v>0</v>
      </c>
      <c r="Q28" s="182">
        <f>'DOTACION ACTUALIZADA'!Q28-'DOTACION INICIAL'!Q28</f>
        <v>0</v>
      </c>
      <c r="R28" s="182">
        <f>'DOTACION ACTUALIZADA'!R28-'DOTACION INICIAL'!R28</f>
        <v>0</v>
      </c>
      <c r="S28" s="182">
        <f>'DOTACION ACTUALIZADA'!S28-'DOTACION INICIAL'!S28</f>
        <v>0</v>
      </c>
      <c r="T28" s="182">
        <f>'DOTACION ACTUALIZADA'!T28-'DOTACION INICIAL'!T28</f>
        <v>0</v>
      </c>
      <c r="U28" s="182">
        <f>'DOTACION ACTUALIZADA'!U28-'DOTACION INICIAL'!U28</f>
        <v>0</v>
      </c>
      <c r="V28" s="182">
        <f>'DOTACION ACTUALIZADA'!V28-'DOTACION INICIAL'!V28</f>
        <v>0</v>
      </c>
      <c r="W28" s="182">
        <f>'DOTACION ACTUALIZADA'!W28-'DOTACION INICIAL'!W28</f>
        <v>0</v>
      </c>
      <c r="X28" s="182">
        <f>'DOTACION ACTUALIZADA'!X28-'DOTACION INICIAL'!X28</f>
        <v>0</v>
      </c>
      <c r="Y28" s="182">
        <f>'DOTACION ACTUALIZADA'!Y28-'DOTACION INICIAL'!Y28</f>
        <v>0</v>
      </c>
      <c r="Z28" s="182">
        <f>'DOTACION ACTUALIZADA'!Z28-'DOTACION INICIAL'!Z28</f>
        <v>0</v>
      </c>
      <c r="AA28" s="182">
        <f>'DOTACION ACTUALIZADA'!AA28-'DOTACION INICIAL'!AA28</f>
        <v>0</v>
      </c>
      <c r="AB28" s="182">
        <f>'DOTACION ACTUALIZADA'!AB28-'DOTACION INICIAL'!AB28</f>
        <v>0</v>
      </c>
      <c r="AC28" s="182">
        <f>'DOTACION ACTUALIZADA'!AC28-'DOTACION INICIAL'!AC28</f>
        <v>0</v>
      </c>
      <c r="AD28" s="182">
        <f>'DOTACION ACTUALIZADA'!AD28-'DOTACION INICIAL'!AD28</f>
        <v>0</v>
      </c>
      <c r="AE28" s="182">
        <f>'DOTACION ACTUALIZADA'!AE28-'DOTACION INICIAL'!AE28</f>
        <v>0</v>
      </c>
      <c r="AF28" s="182">
        <f>'DOTACION ACTUALIZADA'!AF28-'DOTACION INICIAL'!AF28</f>
        <v>0</v>
      </c>
      <c r="AG28" s="182">
        <f>'DOTACION ACTUALIZADA'!AG28-'DOTACION INICIAL'!AG28</f>
        <v>-2</v>
      </c>
      <c r="AH28" s="182">
        <f>'DOTACION ACTUALIZADA'!AH28-'DOTACION INICIAL'!AH28</f>
        <v>1</v>
      </c>
      <c r="AI28" s="182">
        <f>'DOTACION ACTUALIZADA'!AI28-'DOTACION INICIAL'!AI28</f>
        <v>0</v>
      </c>
      <c r="AJ28" s="182">
        <f>'DOTACION ACTUALIZADA'!AJ28-'DOTACION INICIAL'!AJ28</f>
        <v>0</v>
      </c>
      <c r="AK28" s="182">
        <f>'DOTACION ACTUALIZADA'!AK28-'DOTACION INICIAL'!AK28</f>
        <v>0</v>
      </c>
      <c r="AL28" s="182">
        <f>'DOTACION ACTUALIZADA'!AL28-'DOTACION INICIAL'!AL28</f>
        <v>0</v>
      </c>
      <c r="AM28" s="182">
        <f>'DOTACION ACTUALIZADA'!AM28-'DOTACION INICIAL'!AM28</f>
        <v>0</v>
      </c>
      <c r="AN28" s="182">
        <f>'DOTACION ACTUALIZADA'!AN28-'DOTACION INICIAL'!AN28</f>
        <v>0</v>
      </c>
      <c r="AO28" s="182">
        <f>'DOTACION ACTUALIZADA'!AO28-'DOTACION INICIAL'!AO28</f>
        <v>0</v>
      </c>
      <c r="AP28" s="182">
        <f>'DOTACION ACTUALIZADA'!AP28-'DOTACION INICIAL'!AP28</f>
        <v>0</v>
      </c>
      <c r="AQ28" s="182">
        <f>'DOTACION ACTUALIZADA'!AQ28-'DOTACION INICIAL'!AQ28</f>
        <v>0</v>
      </c>
      <c r="AR28" s="182">
        <f>'DOTACION ACTUALIZADA'!AR28-'DOTACION INICIAL'!AR28</f>
        <v>0</v>
      </c>
      <c r="AS28" s="182">
        <f>'DOTACION ACTUALIZADA'!AS28-'DOTACION INICIAL'!AS28</f>
        <v>0</v>
      </c>
      <c r="AT28" s="182">
        <f>'DOTACION ACTUALIZADA'!AT28-'DOTACION INICIAL'!AT28</f>
        <v>0</v>
      </c>
      <c r="AU28" s="182">
        <f>'DOTACION ACTUALIZADA'!AU28-'DOTACION INICIAL'!AU28</f>
        <v>0</v>
      </c>
      <c r="AV28" s="182">
        <f>'DOTACION ACTUALIZADA'!AV28-'DOTACION INICIAL'!AV28</f>
        <v>0</v>
      </c>
      <c r="AW28" s="182">
        <f>'DOTACION ACTUALIZADA'!AW28-'DOTACION INICIAL'!AW28</f>
        <v>0</v>
      </c>
      <c r="AX28" s="182">
        <f>'DOTACION ACTUALIZADA'!AX28-'DOTACION INICIAL'!AX28</f>
        <v>0</v>
      </c>
      <c r="AY28" s="182">
        <f>'DOTACION ACTUALIZADA'!AY28-'DOTACION INICIAL'!AY28</f>
        <v>0</v>
      </c>
      <c r="AZ28" s="182">
        <f>'DOTACION ACTUALIZADA'!AZ28-'DOTACION INICIAL'!AZ28</f>
        <v>0</v>
      </c>
      <c r="BA28" s="182">
        <f>'DOTACION ACTUALIZADA'!BA28-'DOTACION INICIAL'!BA28</f>
        <v>0</v>
      </c>
      <c r="BB28" s="182">
        <f>'DOTACION ACTUALIZADA'!BB28-'DOTACION INICIAL'!BB28</f>
        <v>0</v>
      </c>
      <c r="BC28" s="182">
        <f>'DOTACION ACTUALIZADA'!BC28-'DOTACION INICIAL'!BC28</f>
        <v>0</v>
      </c>
      <c r="BD28" s="182">
        <f>'DOTACION ACTUALIZADA'!BD28-'DOTACION INICIAL'!BD28</f>
        <v>0</v>
      </c>
      <c r="BE28" s="182">
        <f>'DOTACION ACTUALIZADA'!BE28-'DOTACION INICIAL'!BE28</f>
        <v>-1</v>
      </c>
      <c r="BF28" s="182">
        <f>'DOTACION ACTUALIZADA'!BF28-'DOTACION INICIAL'!BF28</f>
        <v>0</v>
      </c>
      <c r="BG28" s="182">
        <f>'DOTACION ACTUALIZADA'!BG28-'DOTACION INICIAL'!BG28</f>
        <v>-4</v>
      </c>
      <c r="BH28" s="182">
        <f>'DOTACION ACTUALIZADA'!BH28-'DOTACION INICIAL'!BH28</f>
        <v>0</v>
      </c>
      <c r="BI28" s="182">
        <f>'DOTACION ACTUALIZADA'!BI28-'DOTACION INICIAL'!BI28</f>
        <v>0</v>
      </c>
      <c r="BJ28" s="182">
        <f>'DOTACION ACTUALIZADA'!BJ28-'DOTACION INICIAL'!BJ28</f>
        <v>0</v>
      </c>
      <c r="BK28" s="182">
        <f>'DOTACION ACTUALIZADA'!BK28-'DOTACION INICIAL'!BK28</f>
        <v>0</v>
      </c>
      <c r="BL28" s="182">
        <f>'DOTACION ACTUALIZADA'!BL28-'DOTACION INICIAL'!BL28</f>
        <v>0</v>
      </c>
      <c r="BM28" s="182">
        <f>'DOTACION ACTUALIZADA'!BM28-'DOTACION INICIAL'!BM28</f>
        <v>0</v>
      </c>
      <c r="BN28" s="182">
        <f>'DOTACION ACTUALIZADA'!BN28-'DOTACION INICIAL'!BN28</f>
        <v>0</v>
      </c>
      <c r="BO28" s="182">
        <f>'DOTACION ACTUALIZADA'!BO28-'DOTACION INICIAL'!BO28</f>
        <v>0</v>
      </c>
      <c r="BP28" s="182">
        <f>'DOTACION ACTUALIZADA'!BP28-'DOTACION INICIAL'!BP28</f>
        <v>0</v>
      </c>
      <c r="BQ28" s="182">
        <f>'DOTACION ACTUALIZADA'!BQ28-'DOTACION INICIAL'!BQ28</f>
        <v>0</v>
      </c>
      <c r="BR28" s="182">
        <f>'DOTACION ACTUALIZADA'!BR28-'DOTACION INICIAL'!BR28</f>
        <v>0</v>
      </c>
      <c r="BS28" s="182">
        <f>'DOTACION ACTUALIZADA'!BS28-'DOTACION INICIAL'!BS28</f>
        <v>0</v>
      </c>
      <c r="BT28" s="182">
        <f>'DOTACION ACTUALIZADA'!BT28-'DOTACION INICIAL'!BT28</f>
        <v>0</v>
      </c>
      <c r="BU28" s="182">
        <f>'DOTACION ACTUALIZADA'!BU28-'DOTACION INICIAL'!BU28</f>
        <v>-2</v>
      </c>
      <c r="BV28" s="182">
        <f>'DOTACION ACTUALIZADA'!BV28-'DOTACION INICIAL'!BV28</f>
        <v>2</v>
      </c>
      <c r="BW28" s="182">
        <f>'DOTACION ACTUALIZADA'!BW28-'DOTACION INICIAL'!BW28</f>
        <v>0</v>
      </c>
      <c r="BX28" s="182">
        <f>'DOTACION ACTUALIZADA'!BX28-'DOTACION INICIAL'!BX28</f>
        <v>0</v>
      </c>
      <c r="BY28" s="182">
        <f>'DOTACION ACTUALIZADA'!BY28-'DOTACION INICIAL'!BY28</f>
        <v>0</v>
      </c>
      <c r="BZ28" s="182">
        <f>'DOTACION ACTUALIZADA'!BZ28-'DOTACION INICIAL'!BZ28</f>
        <v>0</v>
      </c>
      <c r="CA28" s="182">
        <f>'DOTACION ACTUALIZADA'!CA28-'DOTACION INICIAL'!CA28</f>
        <v>0</v>
      </c>
      <c r="CB28" s="182">
        <f>'DOTACION ACTUALIZADA'!CB28-'DOTACION INICIAL'!CB28</f>
        <v>0</v>
      </c>
      <c r="CC28" s="182">
        <f>'DOTACION ACTUALIZADA'!CC28-'DOTACION INICIAL'!CC28</f>
        <v>0</v>
      </c>
      <c r="CD28" s="183">
        <f t="shared" si="0"/>
        <v>3</v>
      </c>
      <c r="CE28" s="222">
        <f>'EM INICIALES'!J30</f>
        <v>125237.93833214999</v>
      </c>
      <c r="CF28" s="222">
        <f t="shared" si="1"/>
        <v>375713.81499644998</v>
      </c>
    </row>
    <row r="29" spans="1:84" ht="201" customHeight="1" x14ac:dyDescent="0.35">
      <c r="A29" s="162">
        <v>26</v>
      </c>
      <c r="B29" s="191" t="s">
        <v>137</v>
      </c>
      <c r="C29" s="164"/>
      <c r="D29" s="182">
        <f>'DOTACION ACTUALIZADA'!D29-'DOTACION INICIAL'!D29</f>
        <v>0</v>
      </c>
      <c r="E29" s="182">
        <f>'DOTACION ACTUALIZADA'!E29-'DOTACION INICIAL'!E29</f>
        <v>1</v>
      </c>
      <c r="F29" s="182">
        <f>'DOTACION ACTUALIZADA'!F29-'DOTACION INICIAL'!F29</f>
        <v>1</v>
      </c>
      <c r="G29" s="182">
        <f>'DOTACION ACTUALIZADA'!G29-'DOTACION INICIAL'!G29</f>
        <v>0</v>
      </c>
      <c r="H29" s="182">
        <f>'DOTACION ACTUALIZADA'!H29-'DOTACION INICIAL'!H29</f>
        <v>1</v>
      </c>
      <c r="I29" s="182">
        <f>'DOTACION ACTUALIZADA'!I29-'DOTACION INICIAL'!I29</f>
        <v>1</v>
      </c>
      <c r="J29" s="182">
        <f>'DOTACION ACTUALIZADA'!J29-'DOTACION INICIAL'!J29</f>
        <v>0</v>
      </c>
      <c r="K29" s="182">
        <f>'DOTACION ACTUALIZADA'!K29-'DOTACION INICIAL'!K29</f>
        <v>0</v>
      </c>
      <c r="L29" s="182">
        <f>'DOTACION ACTUALIZADA'!L29-'DOTACION INICIAL'!L29</f>
        <v>0</v>
      </c>
      <c r="M29" s="182">
        <f>'DOTACION ACTUALIZADA'!M29-'DOTACION INICIAL'!M29</f>
        <v>0</v>
      </c>
      <c r="N29" s="182">
        <f>'DOTACION ACTUALIZADA'!N29-'DOTACION INICIAL'!N29</f>
        <v>0</v>
      </c>
      <c r="O29" s="182">
        <f>'DOTACION ACTUALIZADA'!O29-'DOTACION INICIAL'!O29</f>
        <v>0</v>
      </c>
      <c r="P29" s="182">
        <f>'DOTACION ACTUALIZADA'!P29-'DOTACION INICIAL'!P29</f>
        <v>0</v>
      </c>
      <c r="Q29" s="182">
        <f>'DOTACION ACTUALIZADA'!Q29-'DOTACION INICIAL'!Q29</f>
        <v>0</v>
      </c>
      <c r="R29" s="182">
        <f>'DOTACION ACTUALIZADA'!R29-'DOTACION INICIAL'!R29</f>
        <v>0</v>
      </c>
      <c r="S29" s="182">
        <f>'DOTACION ACTUALIZADA'!S29-'DOTACION INICIAL'!S29</f>
        <v>0</v>
      </c>
      <c r="T29" s="182">
        <f>'DOTACION ACTUALIZADA'!T29-'DOTACION INICIAL'!T29</f>
        <v>0</v>
      </c>
      <c r="U29" s="182">
        <f>'DOTACION ACTUALIZADA'!U29-'DOTACION INICIAL'!U29</f>
        <v>0</v>
      </c>
      <c r="V29" s="182">
        <f>'DOTACION ACTUALIZADA'!V29-'DOTACION INICIAL'!V29</f>
        <v>0</v>
      </c>
      <c r="W29" s="182">
        <f>'DOTACION ACTUALIZADA'!W29-'DOTACION INICIAL'!W29</f>
        <v>0</v>
      </c>
      <c r="X29" s="182">
        <f>'DOTACION ACTUALIZADA'!X29-'DOTACION INICIAL'!X29</f>
        <v>0</v>
      </c>
      <c r="Y29" s="182">
        <f>'DOTACION ACTUALIZADA'!Y29-'DOTACION INICIAL'!Y29</f>
        <v>0</v>
      </c>
      <c r="Z29" s="182">
        <f>'DOTACION ACTUALIZADA'!Z29-'DOTACION INICIAL'!Z29</f>
        <v>0</v>
      </c>
      <c r="AA29" s="182">
        <f>'DOTACION ACTUALIZADA'!AA29-'DOTACION INICIAL'!AA29</f>
        <v>0</v>
      </c>
      <c r="AB29" s="182">
        <f>'DOTACION ACTUALIZADA'!AB29-'DOTACION INICIAL'!AB29</f>
        <v>0</v>
      </c>
      <c r="AC29" s="182">
        <f>'DOTACION ACTUALIZADA'!AC29-'DOTACION INICIAL'!AC29</f>
        <v>0</v>
      </c>
      <c r="AD29" s="182">
        <f>'DOTACION ACTUALIZADA'!AD29-'DOTACION INICIAL'!AD29</f>
        <v>0</v>
      </c>
      <c r="AE29" s="182">
        <f>'DOTACION ACTUALIZADA'!AE29-'DOTACION INICIAL'!AE29</f>
        <v>0</v>
      </c>
      <c r="AF29" s="182">
        <f>'DOTACION ACTUALIZADA'!AF29-'DOTACION INICIAL'!AF29</f>
        <v>0</v>
      </c>
      <c r="AG29" s="182">
        <f>'DOTACION ACTUALIZADA'!AG29-'DOTACION INICIAL'!AG29</f>
        <v>2</v>
      </c>
      <c r="AH29" s="182">
        <f>'DOTACION ACTUALIZADA'!AH29-'DOTACION INICIAL'!AH29</f>
        <v>0</v>
      </c>
      <c r="AI29" s="182">
        <f>'DOTACION ACTUALIZADA'!AI29-'DOTACION INICIAL'!AI29</f>
        <v>0</v>
      </c>
      <c r="AJ29" s="182">
        <f>'DOTACION ACTUALIZADA'!AJ29-'DOTACION INICIAL'!AJ29</f>
        <v>0</v>
      </c>
      <c r="AK29" s="182">
        <f>'DOTACION ACTUALIZADA'!AK29-'DOTACION INICIAL'!AK29</f>
        <v>0</v>
      </c>
      <c r="AL29" s="182">
        <f>'DOTACION ACTUALIZADA'!AL29-'DOTACION INICIAL'!AL29</f>
        <v>0</v>
      </c>
      <c r="AM29" s="182">
        <f>'DOTACION ACTUALIZADA'!AM29-'DOTACION INICIAL'!AM29</f>
        <v>0</v>
      </c>
      <c r="AN29" s="182">
        <f>'DOTACION ACTUALIZADA'!AN29-'DOTACION INICIAL'!AN29</f>
        <v>0</v>
      </c>
      <c r="AO29" s="182">
        <f>'DOTACION ACTUALIZADA'!AO29-'DOTACION INICIAL'!AO29</f>
        <v>0</v>
      </c>
      <c r="AP29" s="182">
        <f>'DOTACION ACTUALIZADA'!AP29-'DOTACION INICIAL'!AP29</f>
        <v>0</v>
      </c>
      <c r="AQ29" s="182">
        <f>'DOTACION ACTUALIZADA'!AQ29-'DOTACION INICIAL'!AQ29</f>
        <v>0</v>
      </c>
      <c r="AR29" s="182">
        <f>'DOTACION ACTUALIZADA'!AR29-'DOTACION INICIAL'!AR29</f>
        <v>0</v>
      </c>
      <c r="AS29" s="182">
        <f>'DOTACION ACTUALIZADA'!AS29-'DOTACION INICIAL'!AS29</f>
        <v>0</v>
      </c>
      <c r="AT29" s="182">
        <f>'DOTACION ACTUALIZADA'!AT29-'DOTACION INICIAL'!AT29</f>
        <v>0</v>
      </c>
      <c r="AU29" s="182">
        <f>'DOTACION ACTUALIZADA'!AU29-'DOTACION INICIAL'!AU29</f>
        <v>0</v>
      </c>
      <c r="AV29" s="182">
        <f>'DOTACION ACTUALIZADA'!AV29-'DOTACION INICIAL'!AV29</f>
        <v>0</v>
      </c>
      <c r="AW29" s="182">
        <f>'DOTACION ACTUALIZADA'!AW29-'DOTACION INICIAL'!AW29</f>
        <v>0</v>
      </c>
      <c r="AX29" s="182">
        <f>'DOTACION ACTUALIZADA'!AX29-'DOTACION INICIAL'!AX29</f>
        <v>0</v>
      </c>
      <c r="AY29" s="182">
        <f>'DOTACION ACTUALIZADA'!AY29-'DOTACION INICIAL'!AY29</f>
        <v>0</v>
      </c>
      <c r="AZ29" s="182">
        <f>'DOTACION ACTUALIZADA'!AZ29-'DOTACION INICIAL'!AZ29</f>
        <v>0</v>
      </c>
      <c r="BA29" s="182">
        <f>'DOTACION ACTUALIZADA'!BA29-'DOTACION INICIAL'!BA29</f>
        <v>0</v>
      </c>
      <c r="BB29" s="182">
        <f>'DOTACION ACTUALIZADA'!BB29-'DOTACION INICIAL'!BB29</f>
        <v>0</v>
      </c>
      <c r="BC29" s="182">
        <f>'DOTACION ACTUALIZADA'!BC29-'DOTACION INICIAL'!BC29</f>
        <v>2</v>
      </c>
      <c r="BD29" s="182">
        <f>'DOTACION ACTUALIZADA'!BD29-'DOTACION INICIAL'!BD29</f>
        <v>0</v>
      </c>
      <c r="BE29" s="182">
        <f>'DOTACION ACTUALIZADA'!BE29-'DOTACION INICIAL'!BE29</f>
        <v>0</v>
      </c>
      <c r="BF29" s="182">
        <f>'DOTACION ACTUALIZADA'!BF29-'DOTACION INICIAL'!BF29</f>
        <v>0</v>
      </c>
      <c r="BG29" s="182">
        <f>'DOTACION ACTUALIZADA'!BG29-'DOTACION INICIAL'!BG29</f>
        <v>0</v>
      </c>
      <c r="BH29" s="182">
        <f>'DOTACION ACTUALIZADA'!BH29-'DOTACION INICIAL'!BH29</f>
        <v>-1</v>
      </c>
      <c r="BI29" s="182">
        <f>'DOTACION ACTUALIZADA'!BI29-'DOTACION INICIAL'!BI29</f>
        <v>1</v>
      </c>
      <c r="BJ29" s="182">
        <f>'DOTACION ACTUALIZADA'!BJ29-'DOTACION INICIAL'!BJ29</f>
        <v>-1</v>
      </c>
      <c r="BK29" s="182">
        <f>'DOTACION ACTUALIZADA'!BK29-'DOTACION INICIAL'!BK29</f>
        <v>1</v>
      </c>
      <c r="BL29" s="182">
        <f>'DOTACION ACTUALIZADA'!BL29-'DOTACION INICIAL'!BL29</f>
        <v>0</v>
      </c>
      <c r="BM29" s="182">
        <f>'DOTACION ACTUALIZADA'!BM29-'DOTACION INICIAL'!BM29</f>
        <v>0</v>
      </c>
      <c r="BN29" s="182">
        <f>'DOTACION ACTUALIZADA'!BN29-'DOTACION INICIAL'!BN29</f>
        <v>0</v>
      </c>
      <c r="BO29" s="182">
        <f>'DOTACION ACTUALIZADA'!BO29-'DOTACION INICIAL'!BO29</f>
        <v>0</v>
      </c>
      <c r="BP29" s="182">
        <f>'DOTACION ACTUALIZADA'!BP29-'DOTACION INICIAL'!BP29</f>
        <v>0</v>
      </c>
      <c r="BQ29" s="182">
        <f>'DOTACION ACTUALIZADA'!BQ29-'DOTACION INICIAL'!BQ29</f>
        <v>0</v>
      </c>
      <c r="BR29" s="182">
        <f>'DOTACION ACTUALIZADA'!BR29-'DOTACION INICIAL'!BR29</f>
        <v>-1</v>
      </c>
      <c r="BS29" s="182">
        <f>'DOTACION ACTUALIZADA'!BS29-'DOTACION INICIAL'!BS29</f>
        <v>1</v>
      </c>
      <c r="BT29" s="182">
        <f>'DOTACION ACTUALIZADA'!BT29-'DOTACION INICIAL'!BT29</f>
        <v>0</v>
      </c>
      <c r="BU29" s="182">
        <f>'DOTACION ACTUALIZADA'!BU29-'DOTACION INICIAL'!BU29</f>
        <v>-1</v>
      </c>
      <c r="BV29" s="182">
        <f>'DOTACION ACTUALIZADA'!BV29-'DOTACION INICIAL'!BV29</f>
        <v>1</v>
      </c>
      <c r="BW29" s="182">
        <f>'DOTACION ACTUALIZADA'!BW29-'DOTACION INICIAL'!BW29</f>
        <v>1</v>
      </c>
      <c r="BX29" s="182">
        <f>'DOTACION ACTUALIZADA'!BX29-'DOTACION INICIAL'!BX29</f>
        <v>0</v>
      </c>
      <c r="BY29" s="182">
        <f>'DOTACION ACTUALIZADA'!BY29-'DOTACION INICIAL'!BY29</f>
        <v>0</v>
      </c>
      <c r="BZ29" s="182">
        <f>'DOTACION ACTUALIZADA'!BZ29-'DOTACION INICIAL'!BZ29</f>
        <v>0</v>
      </c>
      <c r="CA29" s="182">
        <f>'DOTACION ACTUALIZADA'!CA29-'DOTACION INICIAL'!CA29</f>
        <v>0</v>
      </c>
      <c r="CB29" s="182">
        <f>'DOTACION ACTUALIZADA'!CB29-'DOTACION INICIAL'!CB29</f>
        <v>0</v>
      </c>
      <c r="CC29" s="182">
        <f>'DOTACION ACTUALIZADA'!CC29-'DOTACION INICIAL'!CC29</f>
        <v>0</v>
      </c>
      <c r="CD29" s="183">
        <f t="shared" si="0"/>
        <v>9</v>
      </c>
      <c r="CE29" s="222">
        <f>'EM INICIALES'!J31</f>
        <v>281805.36020839121</v>
      </c>
      <c r="CF29" s="222">
        <f t="shared" si="1"/>
        <v>2536248.2418755209</v>
      </c>
    </row>
    <row r="30" spans="1:84" ht="199.5" customHeight="1" x14ac:dyDescent="0.35">
      <c r="A30" s="162">
        <v>27</v>
      </c>
      <c r="B30" s="191" t="s">
        <v>209</v>
      </c>
      <c r="C30" s="164"/>
      <c r="D30" s="182">
        <f>'DOTACION ACTUALIZADA'!D30-'DOTACION INICIAL'!D30</f>
        <v>0</v>
      </c>
      <c r="E30" s="182">
        <f>'DOTACION ACTUALIZADA'!E30-'DOTACION INICIAL'!E30</f>
        <v>0</v>
      </c>
      <c r="F30" s="182">
        <f>'DOTACION ACTUALIZADA'!F30-'DOTACION INICIAL'!F30</f>
        <v>0</v>
      </c>
      <c r="G30" s="182">
        <f>'DOTACION ACTUALIZADA'!G30-'DOTACION INICIAL'!G30</f>
        <v>0</v>
      </c>
      <c r="H30" s="182">
        <f>'DOTACION ACTUALIZADA'!H30-'DOTACION INICIAL'!H30</f>
        <v>2</v>
      </c>
      <c r="I30" s="182">
        <f>'DOTACION ACTUALIZADA'!I30-'DOTACION INICIAL'!I30</f>
        <v>1</v>
      </c>
      <c r="J30" s="182">
        <f>'DOTACION ACTUALIZADA'!J30-'DOTACION INICIAL'!J30</f>
        <v>0</v>
      </c>
      <c r="K30" s="182">
        <f>'DOTACION ACTUALIZADA'!K30-'DOTACION INICIAL'!K30</f>
        <v>0</v>
      </c>
      <c r="L30" s="182">
        <f>'DOTACION ACTUALIZADA'!L30-'DOTACION INICIAL'!L30</f>
        <v>0</v>
      </c>
      <c r="M30" s="182">
        <f>'DOTACION ACTUALIZADA'!M30-'DOTACION INICIAL'!M30</f>
        <v>0</v>
      </c>
      <c r="N30" s="182">
        <f>'DOTACION ACTUALIZADA'!N30-'DOTACION INICIAL'!N30</f>
        <v>0</v>
      </c>
      <c r="O30" s="182">
        <f>'DOTACION ACTUALIZADA'!O30-'DOTACION INICIAL'!O30</f>
        <v>0</v>
      </c>
      <c r="P30" s="182">
        <f>'DOTACION ACTUALIZADA'!P30-'DOTACION INICIAL'!P30</f>
        <v>0</v>
      </c>
      <c r="Q30" s="182">
        <f>'DOTACION ACTUALIZADA'!Q30-'DOTACION INICIAL'!Q30</f>
        <v>0</v>
      </c>
      <c r="R30" s="182">
        <f>'DOTACION ACTUALIZADA'!R30-'DOTACION INICIAL'!R30</f>
        <v>0</v>
      </c>
      <c r="S30" s="182">
        <f>'DOTACION ACTUALIZADA'!S30-'DOTACION INICIAL'!S30</f>
        <v>0</v>
      </c>
      <c r="T30" s="182">
        <f>'DOTACION ACTUALIZADA'!T30-'DOTACION INICIAL'!T30</f>
        <v>0</v>
      </c>
      <c r="U30" s="182">
        <f>'DOTACION ACTUALIZADA'!U30-'DOTACION INICIAL'!U30</f>
        <v>0</v>
      </c>
      <c r="V30" s="182">
        <f>'DOTACION ACTUALIZADA'!V30-'DOTACION INICIAL'!V30</f>
        <v>0</v>
      </c>
      <c r="W30" s="182">
        <f>'DOTACION ACTUALIZADA'!W30-'DOTACION INICIAL'!W30</f>
        <v>0</v>
      </c>
      <c r="X30" s="182">
        <f>'DOTACION ACTUALIZADA'!X30-'DOTACION INICIAL'!X30</f>
        <v>0</v>
      </c>
      <c r="Y30" s="182">
        <f>'DOTACION ACTUALIZADA'!Y30-'DOTACION INICIAL'!Y30</f>
        <v>0</v>
      </c>
      <c r="Z30" s="182">
        <f>'DOTACION ACTUALIZADA'!Z30-'DOTACION INICIAL'!Z30</f>
        <v>0</v>
      </c>
      <c r="AA30" s="182">
        <f>'DOTACION ACTUALIZADA'!AA30-'DOTACION INICIAL'!AA30</f>
        <v>0</v>
      </c>
      <c r="AB30" s="182">
        <f>'DOTACION ACTUALIZADA'!AB30-'DOTACION INICIAL'!AB30</f>
        <v>0</v>
      </c>
      <c r="AC30" s="182">
        <f>'DOTACION ACTUALIZADA'!AC30-'DOTACION INICIAL'!AC30</f>
        <v>0</v>
      </c>
      <c r="AD30" s="182">
        <f>'DOTACION ACTUALIZADA'!AD30-'DOTACION INICIAL'!AD30</f>
        <v>0</v>
      </c>
      <c r="AE30" s="182">
        <f>'DOTACION ACTUALIZADA'!AE30-'DOTACION INICIAL'!AE30</f>
        <v>0</v>
      </c>
      <c r="AF30" s="182">
        <f>'DOTACION ACTUALIZADA'!AF30-'DOTACION INICIAL'!AF30</f>
        <v>0</v>
      </c>
      <c r="AG30" s="182">
        <f>'DOTACION ACTUALIZADA'!AG30-'DOTACION INICIAL'!AG30</f>
        <v>0</v>
      </c>
      <c r="AH30" s="182">
        <f>'DOTACION ACTUALIZADA'!AH30-'DOTACION INICIAL'!AH30</f>
        <v>5</v>
      </c>
      <c r="AI30" s="182">
        <f>'DOTACION ACTUALIZADA'!AI30-'DOTACION INICIAL'!AI30</f>
        <v>0</v>
      </c>
      <c r="AJ30" s="182">
        <f>'DOTACION ACTUALIZADA'!AJ30-'DOTACION INICIAL'!AJ30</f>
        <v>0</v>
      </c>
      <c r="AK30" s="182">
        <f>'DOTACION ACTUALIZADA'!AK30-'DOTACION INICIAL'!AK30</f>
        <v>0</v>
      </c>
      <c r="AL30" s="182">
        <f>'DOTACION ACTUALIZADA'!AL30-'DOTACION INICIAL'!AL30</f>
        <v>0</v>
      </c>
      <c r="AM30" s="182">
        <f>'DOTACION ACTUALIZADA'!AM30-'DOTACION INICIAL'!AM30</f>
        <v>0</v>
      </c>
      <c r="AN30" s="182">
        <f>'DOTACION ACTUALIZADA'!AN30-'DOTACION INICIAL'!AN30</f>
        <v>0</v>
      </c>
      <c r="AO30" s="182">
        <f>'DOTACION ACTUALIZADA'!AO30-'DOTACION INICIAL'!AO30</f>
        <v>1</v>
      </c>
      <c r="AP30" s="182">
        <f>'DOTACION ACTUALIZADA'!AP30-'DOTACION INICIAL'!AP30</f>
        <v>0</v>
      </c>
      <c r="AQ30" s="182">
        <f>'DOTACION ACTUALIZADA'!AQ30-'DOTACION INICIAL'!AQ30</f>
        <v>0</v>
      </c>
      <c r="AR30" s="182">
        <f>'DOTACION ACTUALIZADA'!AR30-'DOTACION INICIAL'!AR30</f>
        <v>0</v>
      </c>
      <c r="AS30" s="182">
        <f>'DOTACION ACTUALIZADA'!AS30-'DOTACION INICIAL'!AS30</f>
        <v>0</v>
      </c>
      <c r="AT30" s="182">
        <f>'DOTACION ACTUALIZADA'!AT30-'DOTACION INICIAL'!AT30</f>
        <v>0</v>
      </c>
      <c r="AU30" s="182">
        <f>'DOTACION ACTUALIZADA'!AU30-'DOTACION INICIAL'!AU30</f>
        <v>0</v>
      </c>
      <c r="AV30" s="182">
        <f>'DOTACION ACTUALIZADA'!AV30-'DOTACION INICIAL'!AV30</f>
        <v>0</v>
      </c>
      <c r="AW30" s="182">
        <f>'DOTACION ACTUALIZADA'!AW30-'DOTACION INICIAL'!AW30</f>
        <v>0</v>
      </c>
      <c r="AX30" s="182">
        <f>'DOTACION ACTUALIZADA'!AX30-'DOTACION INICIAL'!AX30</f>
        <v>0</v>
      </c>
      <c r="AY30" s="182">
        <f>'DOTACION ACTUALIZADA'!AY30-'DOTACION INICIAL'!AY30</f>
        <v>0</v>
      </c>
      <c r="AZ30" s="182">
        <f>'DOTACION ACTUALIZADA'!AZ30-'DOTACION INICIAL'!AZ30</f>
        <v>0</v>
      </c>
      <c r="BA30" s="182">
        <f>'DOTACION ACTUALIZADA'!BA30-'DOTACION INICIAL'!BA30</f>
        <v>0</v>
      </c>
      <c r="BB30" s="182">
        <f>'DOTACION ACTUALIZADA'!BB30-'DOTACION INICIAL'!BB30</f>
        <v>0</v>
      </c>
      <c r="BC30" s="182">
        <f>'DOTACION ACTUALIZADA'!BC30-'DOTACION INICIAL'!BC30</f>
        <v>5</v>
      </c>
      <c r="BD30" s="182">
        <f>'DOTACION ACTUALIZADA'!BD30-'DOTACION INICIAL'!BD30</f>
        <v>0</v>
      </c>
      <c r="BE30" s="182">
        <f>'DOTACION ACTUALIZADA'!BE30-'DOTACION INICIAL'!BE30</f>
        <v>0</v>
      </c>
      <c r="BF30" s="182">
        <f>'DOTACION ACTUALIZADA'!BF30-'DOTACION INICIAL'!BF30</f>
        <v>0</v>
      </c>
      <c r="BG30" s="182">
        <f>'DOTACION ACTUALIZADA'!BG30-'DOTACION INICIAL'!BG30</f>
        <v>0</v>
      </c>
      <c r="BH30" s="182">
        <f>'DOTACION ACTUALIZADA'!BH30-'DOTACION INICIAL'!BH30</f>
        <v>0</v>
      </c>
      <c r="BI30" s="182">
        <f>'DOTACION ACTUALIZADA'!BI30-'DOTACION INICIAL'!BI30</f>
        <v>0</v>
      </c>
      <c r="BJ30" s="182">
        <f>'DOTACION ACTUALIZADA'!BJ30-'DOTACION INICIAL'!BJ30</f>
        <v>0</v>
      </c>
      <c r="BK30" s="182">
        <f>'DOTACION ACTUALIZADA'!BK30-'DOTACION INICIAL'!BK30</f>
        <v>2</v>
      </c>
      <c r="BL30" s="182">
        <f>'DOTACION ACTUALIZADA'!BL30-'DOTACION INICIAL'!BL30</f>
        <v>0</v>
      </c>
      <c r="BM30" s="182">
        <f>'DOTACION ACTUALIZADA'!BM30-'DOTACION INICIAL'!BM30</f>
        <v>0</v>
      </c>
      <c r="BN30" s="182">
        <f>'DOTACION ACTUALIZADA'!BN30-'DOTACION INICIAL'!BN30</f>
        <v>0</v>
      </c>
      <c r="BO30" s="182">
        <f>'DOTACION ACTUALIZADA'!BO30-'DOTACION INICIAL'!BO30</f>
        <v>0</v>
      </c>
      <c r="BP30" s="182">
        <f>'DOTACION ACTUALIZADA'!BP30-'DOTACION INICIAL'!BP30</f>
        <v>0</v>
      </c>
      <c r="BQ30" s="182">
        <f>'DOTACION ACTUALIZADA'!BQ30-'DOTACION INICIAL'!BQ30</f>
        <v>0</v>
      </c>
      <c r="BR30" s="182">
        <f>'DOTACION ACTUALIZADA'!BR30-'DOTACION INICIAL'!BR30</f>
        <v>0</v>
      </c>
      <c r="BS30" s="182">
        <f>'DOTACION ACTUALIZADA'!BS30-'DOTACION INICIAL'!BS30</f>
        <v>0</v>
      </c>
      <c r="BT30" s="182">
        <f>'DOTACION ACTUALIZADA'!BT30-'DOTACION INICIAL'!BT30</f>
        <v>0</v>
      </c>
      <c r="BU30" s="182">
        <f>'DOTACION ACTUALIZADA'!BU30-'DOTACION INICIAL'!BU30</f>
        <v>0</v>
      </c>
      <c r="BV30" s="182">
        <f>'DOTACION ACTUALIZADA'!BV30-'DOTACION INICIAL'!BV30</f>
        <v>0</v>
      </c>
      <c r="BW30" s="182">
        <f>'DOTACION ACTUALIZADA'!BW30-'DOTACION INICIAL'!BW30</f>
        <v>4</v>
      </c>
      <c r="BX30" s="182">
        <f>'DOTACION ACTUALIZADA'!BX30-'DOTACION INICIAL'!BX30</f>
        <v>0</v>
      </c>
      <c r="BY30" s="182">
        <f>'DOTACION ACTUALIZADA'!BY30-'DOTACION INICIAL'!BY30</f>
        <v>0</v>
      </c>
      <c r="BZ30" s="182">
        <f>'DOTACION ACTUALIZADA'!BZ30-'DOTACION INICIAL'!BZ30</f>
        <v>0</v>
      </c>
      <c r="CA30" s="182">
        <f>'DOTACION ACTUALIZADA'!CA30-'DOTACION INICIAL'!CA30</f>
        <v>0</v>
      </c>
      <c r="CB30" s="182">
        <f>'DOTACION ACTUALIZADA'!CB30-'DOTACION INICIAL'!CB30</f>
        <v>0</v>
      </c>
      <c r="CC30" s="182">
        <f>'DOTACION ACTUALIZADA'!CC30-'DOTACION INICIAL'!CC30</f>
        <v>0</v>
      </c>
      <c r="CD30" s="183">
        <f t="shared" si="0"/>
        <v>20</v>
      </c>
      <c r="CE30" s="222">
        <f>'EM INICIALES'!J32</f>
        <v>725682.30079637235</v>
      </c>
      <c r="CF30" s="222">
        <f t="shared" si="1"/>
        <v>14513646.015927447</v>
      </c>
    </row>
    <row r="31" spans="1:84" ht="169.5" customHeight="1" x14ac:dyDescent="0.35">
      <c r="A31" s="162">
        <v>28</v>
      </c>
      <c r="B31" s="191" t="s">
        <v>138</v>
      </c>
      <c r="C31" s="164"/>
      <c r="D31" s="182">
        <f>'DOTACION ACTUALIZADA'!D31-'DOTACION INICIAL'!D31</f>
        <v>0</v>
      </c>
      <c r="E31" s="182">
        <f>'DOTACION ACTUALIZADA'!E31-'DOTACION INICIAL'!E31</f>
        <v>0</v>
      </c>
      <c r="F31" s="182">
        <f>'DOTACION ACTUALIZADA'!F31-'DOTACION INICIAL'!F31</f>
        <v>1</v>
      </c>
      <c r="G31" s="182">
        <f>'DOTACION ACTUALIZADA'!G31-'DOTACION INICIAL'!G31</f>
        <v>0</v>
      </c>
      <c r="H31" s="182">
        <f>'DOTACION ACTUALIZADA'!H31-'DOTACION INICIAL'!H31</f>
        <v>1</v>
      </c>
      <c r="I31" s="182">
        <f>'DOTACION ACTUALIZADA'!I31-'DOTACION INICIAL'!I31</f>
        <v>1</v>
      </c>
      <c r="J31" s="182">
        <f>'DOTACION ACTUALIZADA'!J31-'DOTACION INICIAL'!J31</f>
        <v>0</v>
      </c>
      <c r="K31" s="182">
        <f>'DOTACION ACTUALIZADA'!K31-'DOTACION INICIAL'!K31</f>
        <v>0</v>
      </c>
      <c r="L31" s="182">
        <f>'DOTACION ACTUALIZADA'!L31-'DOTACION INICIAL'!L31</f>
        <v>0</v>
      </c>
      <c r="M31" s="182">
        <f>'DOTACION ACTUALIZADA'!M31-'DOTACION INICIAL'!M31</f>
        <v>0</v>
      </c>
      <c r="N31" s="182">
        <f>'DOTACION ACTUALIZADA'!N31-'DOTACION INICIAL'!N31</f>
        <v>0</v>
      </c>
      <c r="O31" s="182">
        <f>'DOTACION ACTUALIZADA'!O31-'DOTACION INICIAL'!O31</f>
        <v>0</v>
      </c>
      <c r="P31" s="182">
        <f>'DOTACION ACTUALIZADA'!P31-'DOTACION INICIAL'!P31</f>
        <v>0</v>
      </c>
      <c r="Q31" s="182">
        <f>'DOTACION ACTUALIZADA'!Q31-'DOTACION INICIAL'!Q31</f>
        <v>0</v>
      </c>
      <c r="R31" s="182">
        <f>'DOTACION ACTUALIZADA'!R31-'DOTACION INICIAL'!R31</f>
        <v>0</v>
      </c>
      <c r="S31" s="182">
        <f>'DOTACION ACTUALIZADA'!S31-'DOTACION INICIAL'!S31</f>
        <v>0</v>
      </c>
      <c r="T31" s="182">
        <f>'DOTACION ACTUALIZADA'!T31-'DOTACION INICIAL'!T31</f>
        <v>0</v>
      </c>
      <c r="U31" s="182">
        <f>'DOTACION ACTUALIZADA'!U31-'DOTACION INICIAL'!U31</f>
        <v>0</v>
      </c>
      <c r="V31" s="182">
        <f>'DOTACION ACTUALIZADA'!V31-'DOTACION INICIAL'!V31</f>
        <v>0</v>
      </c>
      <c r="W31" s="182">
        <f>'DOTACION ACTUALIZADA'!W31-'DOTACION INICIAL'!W31</f>
        <v>0</v>
      </c>
      <c r="X31" s="182">
        <f>'DOTACION ACTUALIZADA'!X31-'DOTACION INICIAL'!X31</f>
        <v>0</v>
      </c>
      <c r="Y31" s="182">
        <f>'DOTACION ACTUALIZADA'!Y31-'DOTACION INICIAL'!Y31</f>
        <v>0</v>
      </c>
      <c r="Z31" s="182">
        <f>'DOTACION ACTUALIZADA'!Z31-'DOTACION INICIAL'!Z31</f>
        <v>0</v>
      </c>
      <c r="AA31" s="182">
        <f>'DOTACION ACTUALIZADA'!AA31-'DOTACION INICIAL'!AA31</f>
        <v>0</v>
      </c>
      <c r="AB31" s="182">
        <f>'DOTACION ACTUALIZADA'!AB31-'DOTACION INICIAL'!AB31</f>
        <v>0</v>
      </c>
      <c r="AC31" s="182">
        <f>'DOTACION ACTUALIZADA'!AC31-'DOTACION INICIAL'!AC31</f>
        <v>0</v>
      </c>
      <c r="AD31" s="182">
        <f>'DOTACION ACTUALIZADA'!AD31-'DOTACION INICIAL'!AD31</f>
        <v>0</v>
      </c>
      <c r="AE31" s="182">
        <f>'DOTACION ACTUALIZADA'!AE31-'DOTACION INICIAL'!AE31</f>
        <v>0</v>
      </c>
      <c r="AF31" s="182">
        <f>'DOTACION ACTUALIZADA'!AF31-'DOTACION INICIAL'!AF31</f>
        <v>0</v>
      </c>
      <c r="AG31" s="182">
        <f>'DOTACION ACTUALIZADA'!AG31-'DOTACION INICIAL'!AG31</f>
        <v>15</v>
      </c>
      <c r="AH31" s="182">
        <f>'DOTACION ACTUALIZADA'!AH31-'DOTACION INICIAL'!AH31</f>
        <v>5</v>
      </c>
      <c r="AI31" s="182">
        <f>'DOTACION ACTUALIZADA'!AI31-'DOTACION INICIAL'!AI31</f>
        <v>0</v>
      </c>
      <c r="AJ31" s="182">
        <f>'DOTACION ACTUALIZADA'!AJ31-'DOTACION INICIAL'!AJ31</f>
        <v>0</v>
      </c>
      <c r="AK31" s="182">
        <f>'DOTACION ACTUALIZADA'!AK31-'DOTACION INICIAL'!AK31</f>
        <v>0</v>
      </c>
      <c r="AL31" s="182">
        <f>'DOTACION ACTUALIZADA'!AL31-'DOTACION INICIAL'!AL31</f>
        <v>0</v>
      </c>
      <c r="AM31" s="182">
        <f>'DOTACION ACTUALIZADA'!AM31-'DOTACION INICIAL'!AM31</f>
        <v>0</v>
      </c>
      <c r="AN31" s="182">
        <f>'DOTACION ACTUALIZADA'!AN31-'DOTACION INICIAL'!AN31</f>
        <v>0</v>
      </c>
      <c r="AO31" s="182">
        <f>'DOTACION ACTUALIZADA'!AO31-'DOTACION INICIAL'!AO31</f>
        <v>4</v>
      </c>
      <c r="AP31" s="182">
        <f>'DOTACION ACTUALIZADA'!AP31-'DOTACION INICIAL'!AP31</f>
        <v>0</v>
      </c>
      <c r="AQ31" s="182">
        <f>'DOTACION ACTUALIZADA'!AQ31-'DOTACION INICIAL'!AQ31</f>
        <v>0</v>
      </c>
      <c r="AR31" s="182">
        <f>'DOTACION ACTUALIZADA'!AR31-'DOTACION INICIAL'!AR31</f>
        <v>0</v>
      </c>
      <c r="AS31" s="182">
        <f>'DOTACION ACTUALIZADA'!AS31-'DOTACION INICIAL'!AS31</f>
        <v>0</v>
      </c>
      <c r="AT31" s="182">
        <f>'DOTACION ACTUALIZADA'!AT31-'DOTACION INICIAL'!AT31</f>
        <v>0</v>
      </c>
      <c r="AU31" s="182">
        <f>'DOTACION ACTUALIZADA'!AU31-'DOTACION INICIAL'!AU31</f>
        <v>0</v>
      </c>
      <c r="AV31" s="182">
        <f>'DOTACION ACTUALIZADA'!AV31-'DOTACION INICIAL'!AV31</f>
        <v>0</v>
      </c>
      <c r="AW31" s="182">
        <f>'DOTACION ACTUALIZADA'!AW31-'DOTACION INICIAL'!AW31</f>
        <v>0</v>
      </c>
      <c r="AX31" s="182">
        <f>'DOTACION ACTUALIZADA'!AX31-'DOTACION INICIAL'!AX31</f>
        <v>0</v>
      </c>
      <c r="AY31" s="182">
        <f>'DOTACION ACTUALIZADA'!AY31-'DOTACION INICIAL'!AY31</f>
        <v>0</v>
      </c>
      <c r="AZ31" s="182">
        <f>'DOTACION ACTUALIZADA'!AZ31-'DOTACION INICIAL'!AZ31</f>
        <v>0</v>
      </c>
      <c r="BA31" s="182">
        <f>'DOTACION ACTUALIZADA'!BA31-'DOTACION INICIAL'!BA31</f>
        <v>3</v>
      </c>
      <c r="BB31" s="182">
        <f>'DOTACION ACTUALIZADA'!BB31-'DOTACION INICIAL'!BB31</f>
        <v>0</v>
      </c>
      <c r="BC31" s="182">
        <f>'DOTACION ACTUALIZADA'!BC31-'DOTACION INICIAL'!BC31</f>
        <v>0</v>
      </c>
      <c r="BD31" s="182">
        <f>'DOTACION ACTUALIZADA'!BD31-'DOTACION INICIAL'!BD31</f>
        <v>0</v>
      </c>
      <c r="BE31" s="182">
        <f>'DOTACION ACTUALIZADA'!BE31-'DOTACION INICIAL'!BE31</f>
        <v>0</v>
      </c>
      <c r="BF31" s="182">
        <f>'DOTACION ACTUALIZADA'!BF31-'DOTACION INICIAL'!BF31</f>
        <v>0</v>
      </c>
      <c r="BG31" s="182">
        <f>'DOTACION ACTUALIZADA'!BG31-'DOTACION INICIAL'!BG31</f>
        <v>0</v>
      </c>
      <c r="BH31" s="182">
        <f>'DOTACION ACTUALIZADA'!BH31-'DOTACION INICIAL'!BH31</f>
        <v>0</v>
      </c>
      <c r="BI31" s="182">
        <f>'DOTACION ACTUALIZADA'!BI31-'DOTACION INICIAL'!BI31</f>
        <v>0</v>
      </c>
      <c r="BJ31" s="182">
        <f>'DOTACION ACTUALIZADA'!BJ31-'DOTACION INICIAL'!BJ31</f>
        <v>0</v>
      </c>
      <c r="BK31" s="182">
        <f>'DOTACION ACTUALIZADA'!BK31-'DOTACION INICIAL'!BK31</f>
        <v>0</v>
      </c>
      <c r="BL31" s="182">
        <f>'DOTACION ACTUALIZADA'!BL31-'DOTACION INICIAL'!BL31</f>
        <v>0</v>
      </c>
      <c r="BM31" s="182">
        <f>'DOTACION ACTUALIZADA'!BM31-'DOTACION INICIAL'!BM31</f>
        <v>0</v>
      </c>
      <c r="BN31" s="182">
        <f>'DOTACION ACTUALIZADA'!BN31-'DOTACION INICIAL'!BN31</f>
        <v>0</v>
      </c>
      <c r="BO31" s="182">
        <f>'DOTACION ACTUALIZADA'!BO31-'DOTACION INICIAL'!BO31</f>
        <v>0</v>
      </c>
      <c r="BP31" s="182">
        <f>'DOTACION ACTUALIZADA'!BP31-'DOTACION INICIAL'!BP31</f>
        <v>0</v>
      </c>
      <c r="BQ31" s="182">
        <f>'DOTACION ACTUALIZADA'!BQ31-'DOTACION INICIAL'!BQ31</f>
        <v>0</v>
      </c>
      <c r="BR31" s="182">
        <f>'DOTACION ACTUALIZADA'!BR31-'DOTACION INICIAL'!BR31</f>
        <v>-20</v>
      </c>
      <c r="BS31" s="182">
        <f>'DOTACION ACTUALIZADA'!BS31-'DOTACION INICIAL'!BS31</f>
        <v>20</v>
      </c>
      <c r="BT31" s="182">
        <f>'DOTACION ACTUALIZADA'!BT31-'DOTACION INICIAL'!BT31</f>
        <v>0</v>
      </c>
      <c r="BU31" s="182">
        <f>'DOTACION ACTUALIZADA'!BU31-'DOTACION INICIAL'!BU31</f>
        <v>0</v>
      </c>
      <c r="BV31" s="182">
        <f>'DOTACION ACTUALIZADA'!BV31-'DOTACION INICIAL'!BV31</f>
        <v>0</v>
      </c>
      <c r="BW31" s="182">
        <f>'DOTACION ACTUALIZADA'!BW31-'DOTACION INICIAL'!BW31</f>
        <v>2</v>
      </c>
      <c r="BX31" s="182">
        <f>'DOTACION ACTUALIZADA'!BX31-'DOTACION INICIAL'!BX31</f>
        <v>0</v>
      </c>
      <c r="BY31" s="182">
        <f>'DOTACION ACTUALIZADA'!BY31-'DOTACION INICIAL'!BY31</f>
        <v>0</v>
      </c>
      <c r="BZ31" s="182">
        <f>'DOTACION ACTUALIZADA'!BZ31-'DOTACION INICIAL'!BZ31</f>
        <v>0</v>
      </c>
      <c r="CA31" s="182">
        <f>'DOTACION ACTUALIZADA'!CA31-'DOTACION INICIAL'!CA31</f>
        <v>0</v>
      </c>
      <c r="CB31" s="182">
        <f>'DOTACION ACTUALIZADA'!CB31-'DOTACION INICIAL'!CB31</f>
        <v>0</v>
      </c>
      <c r="CC31" s="182">
        <f>'DOTACION ACTUALIZADA'!CC31-'DOTACION INICIAL'!CC31</f>
        <v>0</v>
      </c>
      <c r="CD31" s="183">
        <f t="shared" si="0"/>
        <v>32</v>
      </c>
      <c r="CE31" s="222">
        <f>'EM INICIALES'!J33</f>
        <v>230146.26612112799</v>
      </c>
      <c r="CF31" s="222">
        <f t="shared" si="1"/>
        <v>7364680.5158760957</v>
      </c>
    </row>
    <row r="32" spans="1:84" ht="222" customHeight="1" x14ac:dyDescent="0.35">
      <c r="A32" s="162">
        <v>29</v>
      </c>
      <c r="B32" s="191" t="s">
        <v>139</v>
      </c>
      <c r="C32" s="164"/>
      <c r="D32" s="182">
        <f>'DOTACION ACTUALIZADA'!D32-'DOTACION INICIAL'!D32</f>
        <v>2</v>
      </c>
      <c r="E32" s="182">
        <f>'DOTACION ACTUALIZADA'!E32-'DOTACION INICIAL'!E32</f>
        <v>2</v>
      </c>
      <c r="F32" s="182">
        <f>'DOTACION ACTUALIZADA'!F32-'DOTACION INICIAL'!F32</f>
        <v>2</v>
      </c>
      <c r="G32" s="182">
        <f>'DOTACION ACTUALIZADA'!G32-'DOTACION INICIAL'!G32</f>
        <v>0</v>
      </c>
      <c r="H32" s="182">
        <f>'DOTACION ACTUALIZADA'!H32-'DOTACION INICIAL'!H32</f>
        <v>0</v>
      </c>
      <c r="I32" s="182">
        <f>'DOTACION ACTUALIZADA'!I32-'DOTACION INICIAL'!I32</f>
        <v>0</v>
      </c>
      <c r="J32" s="182">
        <f>'DOTACION ACTUALIZADA'!J32-'DOTACION INICIAL'!J32</f>
        <v>0</v>
      </c>
      <c r="K32" s="182">
        <f>'DOTACION ACTUALIZADA'!K32-'DOTACION INICIAL'!K32</f>
        <v>0</v>
      </c>
      <c r="L32" s="182">
        <f>'DOTACION ACTUALIZADA'!L32-'DOTACION INICIAL'!L32</f>
        <v>0</v>
      </c>
      <c r="M32" s="182">
        <f>'DOTACION ACTUALIZADA'!M32-'DOTACION INICIAL'!M32</f>
        <v>2</v>
      </c>
      <c r="N32" s="182">
        <f>'DOTACION ACTUALIZADA'!N32-'DOTACION INICIAL'!N32</f>
        <v>0</v>
      </c>
      <c r="O32" s="182">
        <f>'DOTACION ACTUALIZADA'!O32-'DOTACION INICIAL'!O32</f>
        <v>0</v>
      </c>
      <c r="P32" s="182">
        <f>'DOTACION ACTUALIZADA'!P32-'DOTACION INICIAL'!P32</f>
        <v>0</v>
      </c>
      <c r="Q32" s="182">
        <f>'DOTACION ACTUALIZADA'!Q32-'DOTACION INICIAL'!Q32</f>
        <v>1</v>
      </c>
      <c r="R32" s="182">
        <f>'DOTACION ACTUALIZADA'!R32-'DOTACION INICIAL'!R32</f>
        <v>0</v>
      </c>
      <c r="S32" s="182">
        <f>'DOTACION ACTUALIZADA'!S32-'DOTACION INICIAL'!S32</f>
        <v>0</v>
      </c>
      <c r="T32" s="182">
        <f>'DOTACION ACTUALIZADA'!T32-'DOTACION INICIAL'!T32</f>
        <v>0</v>
      </c>
      <c r="U32" s="182">
        <f>'DOTACION ACTUALIZADA'!U32-'DOTACION INICIAL'!U32</f>
        <v>0</v>
      </c>
      <c r="V32" s="182">
        <f>'DOTACION ACTUALIZADA'!V32-'DOTACION INICIAL'!V32</f>
        <v>0</v>
      </c>
      <c r="W32" s="182">
        <f>'DOTACION ACTUALIZADA'!W32-'DOTACION INICIAL'!W32</f>
        <v>0</v>
      </c>
      <c r="X32" s="182">
        <f>'DOTACION ACTUALIZADA'!X32-'DOTACION INICIAL'!X32</f>
        <v>0</v>
      </c>
      <c r="Y32" s="182">
        <f>'DOTACION ACTUALIZADA'!Y32-'DOTACION INICIAL'!Y32</f>
        <v>0</v>
      </c>
      <c r="Z32" s="182">
        <f>'DOTACION ACTUALIZADA'!Z32-'DOTACION INICIAL'!Z32</f>
        <v>0</v>
      </c>
      <c r="AA32" s="182">
        <f>'DOTACION ACTUALIZADA'!AA32-'DOTACION INICIAL'!AA32</f>
        <v>0</v>
      </c>
      <c r="AB32" s="182">
        <f>'DOTACION ACTUALIZADA'!AB32-'DOTACION INICIAL'!AB32</f>
        <v>1</v>
      </c>
      <c r="AC32" s="182">
        <f>'DOTACION ACTUALIZADA'!AC32-'DOTACION INICIAL'!AC32</f>
        <v>2</v>
      </c>
      <c r="AD32" s="182">
        <f>'DOTACION ACTUALIZADA'!AD32-'DOTACION INICIAL'!AD32</f>
        <v>0</v>
      </c>
      <c r="AE32" s="182">
        <f>'DOTACION ACTUALIZADA'!AE32-'DOTACION INICIAL'!AE32</f>
        <v>3</v>
      </c>
      <c r="AF32" s="182">
        <f>'DOTACION ACTUALIZADA'!AF32-'DOTACION INICIAL'!AF32</f>
        <v>0</v>
      </c>
      <c r="AG32" s="182">
        <f>'DOTACION ACTUALIZADA'!AG32-'DOTACION INICIAL'!AG32</f>
        <v>1</v>
      </c>
      <c r="AH32" s="182">
        <f>'DOTACION ACTUALIZADA'!AH32-'DOTACION INICIAL'!AH32</f>
        <v>2</v>
      </c>
      <c r="AI32" s="182">
        <f>'DOTACION ACTUALIZADA'!AI32-'DOTACION INICIAL'!AI32</f>
        <v>0</v>
      </c>
      <c r="AJ32" s="182">
        <f>'DOTACION ACTUALIZADA'!AJ32-'DOTACION INICIAL'!AJ32</f>
        <v>0</v>
      </c>
      <c r="AK32" s="182">
        <f>'DOTACION ACTUALIZADA'!AK32-'DOTACION INICIAL'!AK32</f>
        <v>0</v>
      </c>
      <c r="AL32" s="182">
        <f>'DOTACION ACTUALIZADA'!AL32-'DOTACION INICIAL'!AL32</f>
        <v>0</v>
      </c>
      <c r="AM32" s="182">
        <f>'DOTACION ACTUALIZADA'!AM32-'DOTACION INICIAL'!AM32</f>
        <v>0</v>
      </c>
      <c r="AN32" s="182">
        <f>'DOTACION ACTUALIZADA'!AN32-'DOTACION INICIAL'!AN32</f>
        <v>0</v>
      </c>
      <c r="AO32" s="182">
        <f>'DOTACION ACTUALIZADA'!AO32-'DOTACION INICIAL'!AO32</f>
        <v>2</v>
      </c>
      <c r="AP32" s="182">
        <f>'DOTACION ACTUALIZADA'!AP32-'DOTACION INICIAL'!AP32</f>
        <v>0</v>
      </c>
      <c r="AQ32" s="182">
        <f>'DOTACION ACTUALIZADA'!AQ32-'DOTACION INICIAL'!AQ32</f>
        <v>0</v>
      </c>
      <c r="AR32" s="182">
        <f>'DOTACION ACTUALIZADA'!AR32-'DOTACION INICIAL'!AR32</f>
        <v>0</v>
      </c>
      <c r="AS32" s="182">
        <f>'DOTACION ACTUALIZADA'!AS32-'DOTACION INICIAL'!AS32</f>
        <v>0</v>
      </c>
      <c r="AT32" s="182">
        <f>'DOTACION ACTUALIZADA'!AT32-'DOTACION INICIAL'!AT32</f>
        <v>0</v>
      </c>
      <c r="AU32" s="182">
        <f>'DOTACION ACTUALIZADA'!AU32-'DOTACION INICIAL'!AU32</f>
        <v>0</v>
      </c>
      <c r="AV32" s="182">
        <f>'DOTACION ACTUALIZADA'!AV32-'DOTACION INICIAL'!AV32</f>
        <v>0</v>
      </c>
      <c r="AW32" s="182">
        <f>'DOTACION ACTUALIZADA'!AW32-'DOTACION INICIAL'!AW32</f>
        <v>0</v>
      </c>
      <c r="AX32" s="182">
        <f>'DOTACION ACTUALIZADA'!AX32-'DOTACION INICIAL'!AX32</f>
        <v>0</v>
      </c>
      <c r="AY32" s="182">
        <f>'DOTACION ACTUALIZADA'!AY32-'DOTACION INICIAL'!AY32</f>
        <v>0</v>
      </c>
      <c r="AZ32" s="182">
        <f>'DOTACION ACTUALIZADA'!AZ32-'DOTACION INICIAL'!AZ32</f>
        <v>-1</v>
      </c>
      <c r="BA32" s="182">
        <f>'DOTACION ACTUALIZADA'!BA32-'DOTACION INICIAL'!BA32</f>
        <v>4</v>
      </c>
      <c r="BB32" s="182">
        <f>'DOTACION ACTUALIZADA'!BB32-'DOTACION INICIAL'!BB32</f>
        <v>-1</v>
      </c>
      <c r="BC32" s="182">
        <f>'DOTACION ACTUALIZADA'!BC32-'DOTACION INICIAL'!BC32</f>
        <v>2</v>
      </c>
      <c r="BD32" s="182">
        <f>'DOTACION ACTUALIZADA'!BD32-'DOTACION INICIAL'!BD32</f>
        <v>0</v>
      </c>
      <c r="BE32" s="182">
        <f>'DOTACION ACTUALIZADA'!BE32-'DOTACION INICIAL'!BE32</f>
        <v>1</v>
      </c>
      <c r="BF32" s="182">
        <f>'DOTACION ACTUALIZADA'!BF32-'DOTACION INICIAL'!BF32</f>
        <v>0</v>
      </c>
      <c r="BG32" s="182">
        <f>'DOTACION ACTUALIZADA'!BG32-'DOTACION INICIAL'!BG32</f>
        <v>-1</v>
      </c>
      <c r="BH32" s="182">
        <f>'DOTACION ACTUALIZADA'!BH32-'DOTACION INICIAL'!BH32</f>
        <v>0</v>
      </c>
      <c r="BI32" s="182">
        <f>'DOTACION ACTUALIZADA'!BI32-'DOTACION INICIAL'!BI32</f>
        <v>1</v>
      </c>
      <c r="BJ32" s="182">
        <f>'DOTACION ACTUALIZADA'!BJ32-'DOTACION INICIAL'!BJ32</f>
        <v>0</v>
      </c>
      <c r="BK32" s="182">
        <f>'DOTACION ACTUALIZADA'!BK32-'DOTACION INICIAL'!BK32</f>
        <v>2</v>
      </c>
      <c r="BL32" s="182">
        <f>'DOTACION ACTUALIZADA'!BL32-'DOTACION INICIAL'!BL32</f>
        <v>0</v>
      </c>
      <c r="BM32" s="182">
        <f>'DOTACION ACTUALIZADA'!BM32-'DOTACION INICIAL'!BM32</f>
        <v>0</v>
      </c>
      <c r="BN32" s="182">
        <f>'DOTACION ACTUALIZADA'!BN32-'DOTACION INICIAL'!BN32</f>
        <v>0</v>
      </c>
      <c r="BO32" s="182">
        <f>'DOTACION ACTUALIZADA'!BO32-'DOTACION INICIAL'!BO32</f>
        <v>0</v>
      </c>
      <c r="BP32" s="182">
        <f>'DOTACION ACTUALIZADA'!BP32-'DOTACION INICIAL'!BP32</f>
        <v>0</v>
      </c>
      <c r="BQ32" s="182">
        <f>'DOTACION ACTUALIZADA'!BQ32-'DOTACION INICIAL'!BQ32</f>
        <v>0</v>
      </c>
      <c r="BR32" s="182">
        <f>'DOTACION ACTUALIZADA'!BR32-'DOTACION INICIAL'!BR32</f>
        <v>-8</v>
      </c>
      <c r="BS32" s="182">
        <f>'DOTACION ACTUALIZADA'!BS32-'DOTACION INICIAL'!BS32</f>
        <v>7</v>
      </c>
      <c r="BT32" s="182">
        <f>'DOTACION ACTUALIZADA'!BT32-'DOTACION INICIAL'!BT32</f>
        <v>1</v>
      </c>
      <c r="BU32" s="182">
        <f>'DOTACION ACTUALIZADA'!BU32-'DOTACION INICIAL'!BU32</f>
        <v>-1</v>
      </c>
      <c r="BV32" s="182">
        <f>'DOTACION ACTUALIZADA'!BV32-'DOTACION INICIAL'!BV32</f>
        <v>-1</v>
      </c>
      <c r="BW32" s="182">
        <f>'DOTACION ACTUALIZADA'!BW32-'DOTACION INICIAL'!BW32</f>
        <v>2</v>
      </c>
      <c r="BX32" s="182">
        <f>'DOTACION ACTUALIZADA'!BX32-'DOTACION INICIAL'!BX32</f>
        <v>0</v>
      </c>
      <c r="BY32" s="182">
        <f>'DOTACION ACTUALIZADA'!BY32-'DOTACION INICIAL'!BY32</f>
        <v>0</v>
      </c>
      <c r="BZ32" s="182">
        <f>'DOTACION ACTUALIZADA'!BZ32-'DOTACION INICIAL'!BZ32</f>
        <v>0</v>
      </c>
      <c r="CA32" s="182">
        <f>'DOTACION ACTUALIZADA'!CA32-'DOTACION INICIAL'!CA32</f>
        <v>0</v>
      </c>
      <c r="CB32" s="182">
        <f>'DOTACION ACTUALIZADA'!CB32-'DOTACION INICIAL'!CB32</f>
        <v>0</v>
      </c>
      <c r="CC32" s="182">
        <f>'DOTACION ACTUALIZADA'!CC32-'DOTACION INICIAL'!CC32</f>
        <v>0</v>
      </c>
      <c r="CD32" s="183">
        <f t="shared" si="0"/>
        <v>27</v>
      </c>
      <c r="CE32" s="222">
        <f>'EM INICIALES'!J34</f>
        <v>1581784.4929446001</v>
      </c>
      <c r="CF32" s="222">
        <f t="shared" si="1"/>
        <v>42708181.309504203</v>
      </c>
    </row>
    <row r="33" spans="1:87" ht="119.25" customHeight="1" x14ac:dyDescent="0.35">
      <c r="A33" s="162">
        <v>30</v>
      </c>
      <c r="B33" s="191" t="s">
        <v>140</v>
      </c>
      <c r="C33" s="184"/>
      <c r="D33" s="182">
        <f>'DOTACION ACTUALIZADA'!D33-'DOTACION INICIAL'!D33</f>
        <v>0</v>
      </c>
      <c r="E33" s="182">
        <f>'DOTACION ACTUALIZADA'!E33-'DOTACION INICIAL'!E33</f>
        <v>1</v>
      </c>
      <c r="F33" s="182">
        <f>'DOTACION ACTUALIZADA'!F33-'DOTACION INICIAL'!F33</f>
        <v>0</v>
      </c>
      <c r="G33" s="182">
        <f>'DOTACION ACTUALIZADA'!G33-'DOTACION INICIAL'!G33</f>
        <v>0</v>
      </c>
      <c r="H33" s="182">
        <f>'DOTACION ACTUALIZADA'!H33-'DOTACION INICIAL'!H33</f>
        <v>0</v>
      </c>
      <c r="I33" s="182">
        <f>'DOTACION ACTUALIZADA'!I33-'DOTACION INICIAL'!I33</f>
        <v>0</v>
      </c>
      <c r="J33" s="182">
        <f>'DOTACION ACTUALIZADA'!J33-'DOTACION INICIAL'!J33</f>
        <v>0</v>
      </c>
      <c r="K33" s="182">
        <f>'DOTACION ACTUALIZADA'!K33-'DOTACION INICIAL'!K33</f>
        <v>0</v>
      </c>
      <c r="L33" s="182">
        <f>'DOTACION ACTUALIZADA'!L33-'DOTACION INICIAL'!L33</f>
        <v>0</v>
      </c>
      <c r="M33" s="182">
        <f>'DOTACION ACTUALIZADA'!M33-'DOTACION INICIAL'!M33</f>
        <v>0</v>
      </c>
      <c r="N33" s="182">
        <f>'DOTACION ACTUALIZADA'!N33-'DOTACION INICIAL'!N33</f>
        <v>0</v>
      </c>
      <c r="O33" s="182">
        <f>'DOTACION ACTUALIZADA'!O33-'DOTACION INICIAL'!O33</f>
        <v>0</v>
      </c>
      <c r="P33" s="182">
        <f>'DOTACION ACTUALIZADA'!P33-'DOTACION INICIAL'!P33</f>
        <v>0</v>
      </c>
      <c r="Q33" s="182">
        <f>'DOTACION ACTUALIZADA'!Q33-'DOTACION INICIAL'!Q33</f>
        <v>0</v>
      </c>
      <c r="R33" s="182">
        <f>'DOTACION ACTUALIZADA'!R33-'DOTACION INICIAL'!R33</f>
        <v>0</v>
      </c>
      <c r="S33" s="182">
        <f>'DOTACION ACTUALIZADA'!S33-'DOTACION INICIAL'!S33</f>
        <v>0</v>
      </c>
      <c r="T33" s="182">
        <f>'DOTACION ACTUALIZADA'!T33-'DOTACION INICIAL'!T33</f>
        <v>0</v>
      </c>
      <c r="U33" s="182">
        <f>'DOTACION ACTUALIZADA'!U33-'DOTACION INICIAL'!U33</f>
        <v>0</v>
      </c>
      <c r="V33" s="182">
        <f>'DOTACION ACTUALIZADA'!V33-'DOTACION INICIAL'!V33</f>
        <v>0</v>
      </c>
      <c r="W33" s="182">
        <f>'DOTACION ACTUALIZADA'!W33-'DOTACION INICIAL'!W33</f>
        <v>0</v>
      </c>
      <c r="X33" s="182">
        <f>'DOTACION ACTUALIZADA'!X33-'DOTACION INICIAL'!X33</f>
        <v>0</v>
      </c>
      <c r="Y33" s="182">
        <f>'DOTACION ACTUALIZADA'!Y33-'DOTACION INICIAL'!Y33</f>
        <v>0</v>
      </c>
      <c r="Z33" s="182">
        <f>'DOTACION ACTUALIZADA'!Z33-'DOTACION INICIAL'!Z33</f>
        <v>0</v>
      </c>
      <c r="AA33" s="182">
        <f>'DOTACION ACTUALIZADA'!AA33-'DOTACION INICIAL'!AA33</f>
        <v>0</v>
      </c>
      <c r="AB33" s="182">
        <f>'DOTACION ACTUALIZADA'!AB33-'DOTACION INICIAL'!AB33</f>
        <v>0</v>
      </c>
      <c r="AC33" s="182">
        <f>'DOTACION ACTUALIZADA'!AC33-'DOTACION INICIAL'!AC33</f>
        <v>0</v>
      </c>
      <c r="AD33" s="182">
        <f>'DOTACION ACTUALIZADA'!AD33-'DOTACION INICIAL'!AD33</f>
        <v>0</v>
      </c>
      <c r="AE33" s="182">
        <f>'DOTACION ACTUALIZADA'!AE33-'DOTACION INICIAL'!AE33</f>
        <v>1</v>
      </c>
      <c r="AF33" s="182">
        <f>'DOTACION ACTUALIZADA'!AF33-'DOTACION INICIAL'!AF33</f>
        <v>0</v>
      </c>
      <c r="AG33" s="182">
        <f>'DOTACION ACTUALIZADA'!AG33-'DOTACION INICIAL'!AG33</f>
        <v>0</v>
      </c>
      <c r="AH33" s="182">
        <f>'DOTACION ACTUALIZADA'!AH33-'DOTACION INICIAL'!AH33</f>
        <v>0</v>
      </c>
      <c r="AI33" s="182">
        <f>'DOTACION ACTUALIZADA'!AI33-'DOTACION INICIAL'!AI33</f>
        <v>0</v>
      </c>
      <c r="AJ33" s="182">
        <f>'DOTACION ACTUALIZADA'!AJ33-'DOTACION INICIAL'!AJ33</f>
        <v>0</v>
      </c>
      <c r="AK33" s="182">
        <f>'DOTACION ACTUALIZADA'!AK33-'DOTACION INICIAL'!AK33</f>
        <v>0</v>
      </c>
      <c r="AL33" s="182">
        <f>'DOTACION ACTUALIZADA'!AL33-'DOTACION INICIAL'!AL33</f>
        <v>0</v>
      </c>
      <c r="AM33" s="182">
        <f>'DOTACION ACTUALIZADA'!AM33-'DOTACION INICIAL'!AM33</f>
        <v>0</v>
      </c>
      <c r="AN33" s="182">
        <f>'DOTACION ACTUALIZADA'!AN33-'DOTACION INICIAL'!AN33</f>
        <v>0</v>
      </c>
      <c r="AO33" s="182">
        <f>'DOTACION ACTUALIZADA'!AO33-'DOTACION INICIAL'!AO33</f>
        <v>0</v>
      </c>
      <c r="AP33" s="182">
        <f>'DOTACION ACTUALIZADA'!AP33-'DOTACION INICIAL'!AP33</f>
        <v>0</v>
      </c>
      <c r="AQ33" s="182">
        <f>'DOTACION ACTUALIZADA'!AQ33-'DOTACION INICIAL'!AQ33</f>
        <v>0</v>
      </c>
      <c r="AR33" s="182">
        <f>'DOTACION ACTUALIZADA'!AR33-'DOTACION INICIAL'!AR33</f>
        <v>0</v>
      </c>
      <c r="AS33" s="182">
        <f>'DOTACION ACTUALIZADA'!AS33-'DOTACION INICIAL'!AS33</f>
        <v>0</v>
      </c>
      <c r="AT33" s="182">
        <f>'DOTACION ACTUALIZADA'!AT33-'DOTACION INICIAL'!AT33</f>
        <v>0</v>
      </c>
      <c r="AU33" s="182">
        <f>'DOTACION ACTUALIZADA'!AU33-'DOTACION INICIAL'!AU33</f>
        <v>0</v>
      </c>
      <c r="AV33" s="182">
        <f>'DOTACION ACTUALIZADA'!AV33-'DOTACION INICIAL'!AV33</f>
        <v>0</v>
      </c>
      <c r="AW33" s="182">
        <f>'DOTACION ACTUALIZADA'!AW33-'DOTACION INICIAL'!AW33</f>
        <v>0</v>
      </c>
      <c r="AX33" s="182">
        <f>'DOTACION ACTUALIZADA'!AX33-'DOTACION INICIAL'!AX33</f>
        <v>0</v>
      </c>
      <c r="AY33" s="182">
        <f>'DOTACION ACTUALIZADA'!AY33-'DOTACION INICIAL'!AY33</f>
        <v>0</v>
      </c>
      <c r="AZ33" s="182">
        <f>'DOTACION ACTUALIZADA'!AZ33-'DOTACION INICIAL'!AZ33</f>
        <v>0</v>
      </c>
      <c r="BA33" s="182">
        <f>'DOTACION ACTUALIZADA'!BA33-'DOTACION INICIAL'!BA33</f>
        <v>0</v>
      </c>
      <c r="BB33" s="182">
        <f>'DOTACION ACTUALIZADA'!BB33-'DOTACION INICIAL'!BB33</f>
        <v>0</v>
      </c>
      <c r="BC33" s="182">
        <f>'DOTACION ACTUALIZADA'!BC33-'DOTACION INICIAL'!BC33</f>
        <v>0</v>
      </c>
      <c r="BD33" s="182">
        <f>'DOTACION ACTUALIZADA'!BD33-'DOTACION INICIAL'!BD33</f>
        <v>0</v>
      </c>
      <c r="BE33" s="182">
        <f>'DOTACION ACTUALIZADA'!BE33-'DOTACION INICIAL'!BE33</f>
        <v>0</v>
      </c>
      <c r="BF33" s="182">
        <f>'DOTACION ACTUALIZADA'!BF33-'DOTACION INICIAL'!BF33</f>
        <v>0</v>
      </c>
      <c r="BG33" s="182">
        <f>'DOTACION ACTUALIZADA'!BG33-'DOTACION INICIAL'!BG33</f>
        <v>0</v>
      </c>
      <c r="BH33" s="182">
        <f>'DOTACION ACTUALIZADA'!BH33-'DOTACION INICIAL'!BH33</f>
        <v>0</v>
      </c>
      <c r="BI33" s="182">
        <f>'DOTACION ACTUALIZADA'!BI33-'DOTACION INICIAL'!BI33</f>
        <v>1</v>
      </c>
      <c r="BJ33" s="182">
        <f>'DOTACION ACTUALIZADA'!BJ33-'DOTACION INICIAL'!BJ33</f>
        <v>0</v>
      </c>
      <c r="BK33" s="182">
        <f>'DOTACION ACTUALIZADA'!BK33-'DOTACION INICIAL'!BK33</f>
        <v>0</v>
      </c>
      <c r="BL33" s="182">
        <f>'DOTACION ACTUALIZADA'!BL33-'DOTACION INICIAL'!BL33</f>
        <v>0</v>
      </c>
      <c r="BM33" s="182">
        <f>'DOTACION ACTUALIZADA'!BM33-'DOTACION INICIAL'!BM33</f>
        <v>0</v>
      </c>
      <c r="BN33" s="182">
        <f>'DOTACION ACTUALIZADA'!BN33-'DOTACION INICIAL'!BN33</f>
        <v>0</v>
      </c>
      <c r="BO33" s="182">
        <f>'DOTACION ACTUALIZADA'!BO33-'DOTACION INICIAL'!BO33</f>
        <v>0</v>
      </c>
      <c r="BP33" s="182">
        <f>'DOTACION ACTUALIZADA'!BP33-'DOTACION INICIAL'!BP33</f>
        <v>0</v>
      </c>
      <c r="BQ33" s="182">
        <f>'DOTACION ACTUALIZADA'!BQ33-'DOTACION INICIAL'!BQ33</f>
        <v>0</v>
      </c>
      <c r="BR33" s="182">
        <f>'DOTACION ACTUALIZADA'!BR33-'DOTACION INICIAL'!BR33</f>
        <v>-1</v>
      </c>
      <c r="BS33" s="182">
        <f>'DOTACION ACTUALIZADA'!BS33-'DOTACION INICIAL'!BS33</f>
        <v>1</v>
      </c>
      <c r="BT33" s="182">
        <f>'DOTACION ACTUALIZADA'!BT33-'DOTACION INICIAL'!BT33</f>
        <v>0</v>
      </c>
      <c r="BU33" s="182">
        <f>'DOTACION ACTUALIZADA'!BU33-'DOTACION INICIAL'!BU33</f>
        <v>1</v>
      </c>
      <c r="BV33" s="182">
        <f>'DOTACION ACTUALIZADA'!BV33-'DOTACION INICIAL'!BV33</f>
        <v>0</v>
      </c>
      <c r="BW33" s="182">
        <f>'DOTACION ACTUALIZADA'!BW33-'DOTACION INICIAL'!BW33</f>
        <v>1</v>
      </c>
      <c r="BX33" s="182">
        <f>'DOTACION ACTUALIZADA'!BX33-'DOTACION INICIAL'!BX33</f>
        <v>0</v>
      </c>
      <c r="BY33" s="182">
        <f>'DOTACION ACTUALIZADA'!BY33-'DOTACION INICIAL'!BY33</f>
        <v>0</v>
      </c>
      <c r="BZ33" s="182">
        <f>'DOTACION ACTUALIZADA'!BZ33-'DOTACION INICIAL'!BZ33</f>
        <v>0</v>
      </c>
      <c r="CA33" s="182">
        <f>'DOTACION ACTUALIZADA'!CA33-'DOTACION INICIAL'!CA33</f>
        <v>0</v>
      </c>
      <c r="CB33" s="182">
        <f>'DOTACION ACTUALIZADA'!CB33-'DOTACION INICIAL'!CB33</f>
        <v>0</v>
      </c>
      <c r="CC33" s="182">
        <f>'DOTACION ACTUALIZADA'!CC33-'DOTACION INICIAL'!CC33</f>
        <v>0</v>
      </c>
      <c r="CD33" s="183">
        <f t="shared" si="0"/>
        <v>5</v>
      </c>
      <c r="CE33" s="222">
        <f>'EM INICIALES'!J35</f>
        <v>202353.48773405325</v>
      </c>
      <c r="CF33" s="222">
        <f t="shared" si="1"/>
        <v>1011767.4386702663</v>
      </c>
    </row>
    <row r="34" spans="1:87" ht="165" customHeight="1" x14ac:dyDescent="0.35">
      <c r="A34" s="162">
        <v>31</v>
      </c>
      <c r="B34" s="191" t="s">
        <v>141</v>
      </c>
      <c r="C34" s="184"/>
      <c r="D34" s="182">
        <f>'DOTACION ACTUALIZADA'!D34-'DOTACION INICIAL'!D34</f>
        <v>1</v>
      </c>
      <c r="E34" s="182">
        <f>'DOTACION ACTUALIZADA'!E34-'DOTACION INICIAL'!E34</f>
        <v>1</v>
      </c>
      <c r="F34" s="182">
        <f>'DOTACION ACTUALIZADA'!F34-'DOTACION INICIAL'!F34</f>
        <v>2</v>
      </c>
      <c r="G34" s="182">
        <f>'DOTACION ACTUALIZADA'!G34-'DOTACION INICIAL'!G34</f>
        <v>0</v>
      </c>
      <c r="H34" s="182">
        <f>'DOTACION ACTUALIZADA'!H34-'DOTACION INICIAL'!H34</f>
        <v>1</v>
      </c>
      <c r="I34" s="182">
        <f>'DOTACION ACTUALIZADA'!I34-'DOTACION INICIAL'!I34</f>
        <v>1</v>
      </c>
      <c r="J34" s="182">
        <f>'DOTACION ACTUALIZADA'!J34-'DOTACION INICIAL'!J34</f>
        <v>0</v>
      </c>
      <c r="K34" s="182">
        <f>'DOTACION ACTUALIZADA'!K34-'DOTACION INICIAL'!K34</f>
        <v>0</v>
      </c>
      <c r="L34" s="182">
        <f>'DOTACION ACTUALIZADA'!L34-'DOTACION INICIAL'!L34</f>
        <v>1</v>
      </c>
      <c r="M34" s="182">
        <f>'DOTACION ACTUALIZADA'!M34-'DOTACION INICIAL'!M34</f>
        <v>1</v>
      </c>
      <c r="N34" s="182">
        <f>'DOTACION ACTUALIZADA'!N34-'DOTACION INICIAL'!N34</f>
        <v>0</v>
      </c>
      <c r="O34" s="182">
        <f>'DOTACION ACTUALIZADA'!O34-'DOTACION INICIAL'!O34</f>
        <v>0</v>
      </c>
      <c r="P34" s="182">
        <f>'DOTACION ACTUALIZADA'!P34-'DOTACION INICIAL'!P34</f>
        <v>0</v>
      </c>
      <c r="Q34" s="182">
        <f>'DOTACION ACTUALIZADA'!Q34-'DOTACION INICIAL'!Q34</f>
        <v>1</v>
      </c>
      <c r="R34" s="182">
        <f>'DOTACION ACTUALIZADA'!R34-'DOTACION INICIAL'!R34</f>
        <v>0</v>
      </c>
      <c r="S34" s="182">
        <f>'DOTACION ACTUALIZADA'!S34-'DOTACION INICIAL'!S34</f>
        <v>0</v>
      </c>
      <c r="T34" s="182">
        <f>'DOTACION ACTUALIZADA'!T34-'DOTACION INICIAL'!T34</f>
        <v>0</v>
      </c>
      <c r="U34" s="182">
        <f>'DOTACION ACTUALIZADA'!U34-'DOTACION INICIAL'!U34</f>
        <v>0</v>
      </c>
      <c r="V34" s="182">
        <f>'DOTACION ACTUALIZADA'!V34-'DOTACION INICIAL'!V34</f>
        <v>0</v>
      </c>
      <c r="W34" s="182">
        <f>'DOTACION ACTUALIZADA'!W34-'DOTACION INICIAL'!W34</f>
        <v>0</v>
      </c>
      <c r="X34" s="182">
        <f>'DOTACION ACTUALIZADA'!X34-'DOTACION INICIAL'!X34</f>
        <v>0</v>
      </c>
      <c r="Y34" s="182">
        <f>'DOTACION ACTUALIZADA'!Y34-'DOTACION INICIAL'!Y34</f>
        <v>0</v>
      </c>
      <c r="Z34" s="182">
        <f>'DOTACION ACTUALIZADA'!Z34-'DOTACION INICIAL'!Z34</f>
        <v>0</v>
      </c>
      <c r="AA34" s="182">
        <f>'DOTACION ACTUALIZADA'!AA34-'DOTACION INICIAL'!AA34</f>
        <v>0</v>
      </c>
      <c r="AB34" s="182">
        <f>'DOTACION ACTUALIZADA'!AB34-'DOTACION INICIAL'!AB34</f>
        <v>1</v>
      </c>
      <c r="AC34" s="182">
        <f>'DOTACION ACTUALIZADA'!AC34-'DOTACION INICIAL'!AC34</f>
        <v>0</v>
      </c>
      <c r="AD34" s="182">
        <f>'DOTACION ACTUALIZADA'!AD34-'DOTACION INICIAL'!AD34</f>
        <v>0</v>
      </c>
      <c r="AE34" s="182">
        <f>'DOTACION ACTUALIZADA'!AE34-'DOTACION INICIAL'!AE34</f>
        <v>1</v>
      </c>
      <c r="AF34" s="182">
        <f>'DOTACION ACTUALIZADA'!AF34-'DOTACION INICIAL'!AF34</f>
        <v>0</v>
      </c>
      <c r="AG34" s="182">
        <f>'DOTACION ACTUALIZADA'!AG34-'DOTACION INICIAL'!AG34</f>
        <v>1</v>
      </c>
      <c r="AH34" s="182">
        <f>'DOTACION ACTUALIZADA'!AH34-'DOTACION INICIAL'!AH34</f>
        <v>1</v>
      </c>
      <c r="AI34" s="182">
        <f>'DOTACION ACTUALIZADA'!AI34-'DOTACION INICIAL'!AI34</f>
        <v>0</v>
      </c>
      <c r="AJ34" s="182">
        <f>'DOTACION ACTUALIZADA'!AJ34-'DOTACION INICIAL'!AJ34</f>
        <v>0</v>
      </c>
      <c r="AK34" s="182">
        <f>'DOTACION ACTUALIZADA'!AK34-'DOTACION INICIAL'!AK34</f>
        <v>0</v>
      </c>
      <c r="AL34" s="182">
        <f>'DOTACION ACTUALIZADA'!AL34-'DOTACION INICIAL'!AL34</f>
        <v>0</v>
      </c>
      <c r="AM34" s="182">
        <f>'DOTACION ACTUALIZADA'!AM34-'DOTACION INICIAL'!AM34</f>
        <v>0</v>
      </c>
      <c r="AN34" s="182">
        <f>'DOTACION ACTUALIZADA'!AN34-'DOTACION INICIAL'!AN34</f>
        <v>0</v>
      </c>
      <c r="AO34" s="182">
        <f>'DOTACION ACTUALIZADA'!AO34-'DOTACION INICIAL'!AO34</f>
        <v>1</v>
      </c>
      <c r="AP34" s="182">
        <f>'DOTACION ACTUALIZADA'!AP34-'DOTACION INICIAL'!AP34</f>
        <v>0</v>
      </c>
      <c r="AQ34" s="182">
        <f>'DOTACION ACTUALIZADA'!AQ34-'DOTACION INICIAL'!AQ34</f>
        <v>0</v>
      </c>
      <c r="AR34" s="182">
        <f>'DOTACION ACTUALIZADA'!AR34-'DOTACION INICIAL'!AR34</f>
        <v>0</v>
      </c>
      <c r="AS34" s="182">
        <f>'DOTACION ACTUALIZADA'!AS34-'DOTACION INICIAL'!AS34</f>
        <v>0</v>
      </c>
      <c r="AT34" s="182">
        <f>'DOTACION ACTUALIZADA'!AT34-'DOTACION INICIAL'!AT34</f>
        <v>0</v>
      </c>
      <c r="AU34" s="182">
        <f>'DOTACION ACTUALIZADA'!AU34-'DOTACION INICIAL'!AU34</f>
        <v>0</v>
      </c>
      <c r="AV34" s="182">
        <f>'DOTACION ACTUALIZADA'!AV34-'DOTACION INICIAL'!AV34</f>
        <v>0</v>
      </c>
      <c r="AW34" s="182">
        <f>'DOTACION ACTUALIZADA'!AW34-'DOTACION INICIAL'!AW34</f>
        <v>0</v>
      </c>
      <c r="AX34" s="182">
        <f>'DOTACION ACTUALIZADA'!AX34-'DOTACION INICIAL'!AX34</f>
        <v>0</v>
      </c>
      <c r="AY34" s="182">
        <f>'DOTACION ACTUALIZADA'!AY34-'DOTACION INICIAL'!AY34</f>
        <v>0</v>
      </c>
      <c r="AZ34" s="182">
        <f>'DOTACION ACTUALIZADA'!AZ34-'DOTACION INICIAL'!AZ34</f>
        <v>0</v>
      </c>
      <c r="BA34" s="182">
        <f>'DOTACION ACTUALIZADA'!BA34-'DOTACION INICIAL'!BA34</f>
        <v>1</v>
      </c>
      <c r="BB34" s="182">
        <f>'DOTACION ACTUALIZADA'!BB34-'DOTACION INICIAL'!BB34</f>
        <v>0</v>
      </c>
      <c r="BC34" s="182">
        <f>'DOTACION ACTUALIZADA'!BC34-'DOTACION INICIAL'!BC34</f>
        <v>1</v>
      </c>
      <c r="BD34" s="182">
        <f>'DOTACION ACTUALIZADA'!BD34-'DOTACION INICIAL'!BD34</f>
        <v>0</v>
      </c>
      <c r="BE34" s="182">
        <f>'DOTACION ACTUALIZADA'!BE34-'DOTACION INICIAL'!BE34</f>
        <v>0</v>
      </c>
      <c r="BF34" s="182">
        <f>'DOTACION ACTUALIZADA'!BF34-'DOTACION INICIAL'!BF34</f>
        <v>0</v>
      </c>
      <c r="BG34" s="182">
        <f>'DOTACION ACTUALIZADA'!BG34-'DOTACION INICIAL'!BG34</f>
        <v>0</v>
      </c>
      <c r="BH34" s="182">
        <f>'DOTACION ACTUALIZADA'!BH34-'DOTACION INICIAL'!BH34</f>
        <v>1</v>
      </c>
      <c r="BI34" s="182">
        <f>'DOTACION ACTUALIZADA'!BI34-'DOTACION INICIAL'!BI34</f>
        <v>1</v>
      </c>
      <c r="BJ34" s="182">
        <f>'DOTACION ACTUALIZADA'!BJ34-'DOTACION INICIAL'!BJ34</f>
        <v>0</v>
      </c>
      <c r="BK34" s="182">
        <f>'DOTACION ACTUALIZADA'!BK34-'DOTACION INICIAL'!BK34</f>
        <v>2</v>
      </c>
      <c r="BL34" s="182">
        <f>'DOTACION ACTUALIZADA'!BL34-'DOTACION INICIAL'!BL34</f>
        <v>0</v>
      </c>
      <c r="BM34" s="182">
        <f>'DOTACION ACTUALIZADA'!BM34-'DOTACION INICIAL'!BM34</f>
        <v>0</v>
      </c>
      <c r="BN34" s="182">
        <f>'DOTACION ACTUALIZADA'!BN34-'DOTACION INICIAL'!BN34</f>
        <v>0</v>
      </c>
      <c r="BO34" s="182">
        <f>'DOTACION ACTUALIZADA'!BO34-'DOTACION INICIAL'!BO34</f>
        <v>0</v>
      </c>
      <c r="BP34" s="182">
        <f>'DOTACION ACTUALIZADA'!BP34-'DOTACION INICIAL'!BP34</f>
        <v>0</v>
      </c>
      <c r="BQ34" s="182">
        <f>'DOTACION ACTUALIZADA'!BQ34-'DOTACION INICIAL'!BQ34</f>
        <v>0</v>
      </c>
      <c r="BR34" s="182">
        <f>'DOTACION ACTUALIZADA'!BR34-'DOTACION INICIAL'!BR34</f>
        <v>-1</v>
      </c>
      <c r="BS34" s="182">
        <f>'DOTACION ACTUALIZADA'!BS34-'DOTACION INICIAL'!BS34</f>
        <v>1</v>
      </c>
      <c r="BT34" s="182">
        <f>'DOTACION ACTUALIZADA'!BT34-'DOTACION INICIAL'!BT34</f>
        <v>0</v>
      </c>
      <c r="BU34" s="182">
        <f>'DOTACION ACTUALIZADA'!BU34-'DOTACION INICIAL'!BU34</f>
        <v>0</v>
      </c>
      <c r="BV34" s="182">
        <f>'DOTACION ACTUALIZADA'!BV34-'DOTACION INICIAL'!BV34</f>
        <v>1</v>
      </c>
      <c r="BW34" s="182">
        <f>'DOTACION ACTUALIZADA'!BW34-'DOTACION INICIAL'!BW34</f>
        <v>1</v>
      </c>
      <c r="BX34" s="182">
        <f>'DOTACION ACTUALIZADA'!BX34-'DOTACION INICIAL'!BX34</f>
        <v>0</v>
      </c>
      <c r="BY34" s="182">
        <f>'DOTACION ACTUALIZADA'!BY34-'DOTACION INICIAL'!BY34</f>
        <v>0</v>
      </c>
      <c r="BZ34" s="182">
        <f>'DOTACION ACTUALIZADA'!BZ34-'DOTACION INICIAL'!BZ34</f>
        <v>0</v>
      </c>
      <c r="CA34" s="182">
        <f>'DOTACION ACTUALIZADA'!CA34-'DOTACION INICIAL'!CA34</f>
        <v>0</v>
      </c>
      <c r="CB34" s="182">
        <f>'DOTACION ACTUALIZADA'!CB34-'DOTACION INICIAL'!CB34</f>
        <v>0</v>
      </c>
      <c r="CC34" s="182">
        <f>'DOTACION ACTUALIZADA'!CC34-'DOTACION INICIAL'!CC34</f>
        <v>0</v>
      </c>
      <c r="CD34" s="183">
        <f t="shared" si="0"/>
        <v>22</v>
      </c>
      <c r="CE34" s="222">
        <f>'EM INICIALES'!J36</f>
        <v>1130154.6217881148</v>
      </c>
      <c r="CF34" s="222">
        <f t="shared" si="1"/>
        <v>24863401.679338526</v>
      </c>
    </row>
    <row r="35" spans="1:87" ht="121.5" customHeight="1" x14ac:dyDescent="0.35">
      <c r="A35" s="162">
        <v>32</v>
      </c>
      <c r="B35" s="191" t="s">
        <v>142</v>
      </c>
      <c r="C35" s="184"/>
      <c r="D35" s="182">
        <f>'DOTACION ACTUALIZADA'!D35-'DOTACION INICIAL'!D35</f>
        <v>2</v>
      </c>
      <c r="E35" s="182">
        <f>'DOTACION ACTUALIZADA'!E35-'DOTACION INICIAL'!E35</f>
        <v>4</v>
      </c>
      <c r="F35" s="182">
        <f>'DOTACION ACTUALIZADA'!F35-'DOTACION INICIAL'!F35</f>
        <v>2</v>
      </c>
      <c r="G35" s="182">
        <f>'DOTACION ACTUALIZADA'!G35-'DOTACION INICIAL'!G35</f>
        <v>0</v>
      </c>
      <c r="H35" s="182">
        <f>'DOTACION ACTUALIZADA'!H35-'DOTACION INICIAL'!H35</f>
        <v>2</v>
      </c>
      <c r="I35" s="182">
        <f>'DOTACION ACTUALIZADA'!I35-'DOTACION INICIAL'!I35</f>
        <v>2</v>
      </c>
      <c r="J35" s="182">
        <f>'DOTACION ACTUALIZADA'!J35-'DOTACION INICIAL'!J35</f>
        <v>0</v>
      </c>
      <c r="K35" s="182">
        <f>'DOTACION ACTUALIZADA'!K35-'DOTACION INICIAL'!K35</f>
        <v>0</v>
      </c>
      <c r="L35" s="182">
        <f>'DOTACION ACTUALIZADA'!L35-'DOTACION INICIAL'!L35</f>
        <v>2</v>
      </c>
      <c r="M35" s="182">
        <f>'DOTACION ACTUALIZADA'!M35-'DOTACION INICIAL'!M35</f>
        <v>0</v>
      </c>
      <c r="N35" s="182">
        <f>'DOTACION ACTUALIZADA'!N35-'DOTACION INICIAL'!N35</f>
        <v>0</v>
      </c>
      <c r="O35" s="182">
        <f>'DOTACION ACTUALIZADA'!O35-'DOTACION INICIAL'!O35</f>
        <v>0</v>
      </c>
      <c r="P35" s="182">
        <f>'DOTACION ACTUALIZADA'!P35-'DOTACION INICIAL'!P35</f>
        <v>0</v>
      </c>
      <c r="Q35" s="182">
        <f>'DOTACION ACTUALIZADA'!Q35-'DOTACION INICIAL'!Q35</f>
        <v>0</v>
      </c>
      <c r="R35" s="182">
        <f>'DOTACION ACTUALIZADA'!R35-'DOTACION INICIAL'!R35</f>
        <v>0</v>
      </c>
      <c r="S35" s="182">
        <f>'DOTACION ACTUALIZADA'!S35-'DOTACION INICIAL'!S35</f>
        <v>0</v>
      </c>
      <c r="T35" s="182">
        <f>'DOTACION ACTUALIZADA'!T35-'DOTACION INICIAL'!T35</f>
        <v>0</v>
      </c>
      <c r="U35" s="182">
        <f>'DOTACION ACTUALIZADA'!U35-'DOTACION INICIAL'!U35</f>
        <v>0</v>
      </c>
      <c r="V35" s="182">
        <f>'DOTACION ACTUALIZADA'!V35-'DOTACION INICIAL'!V35</f>
        <v>0</v>
      </c>
      <c r="W35" s="182">
        <f>'DOTACION ACTUALIZADA'!W35-'DOTACION INICIAL'!W35</f>
        <v>0</v>
      </c>
      <c r="X35" s="182">
        <f>'DOTACION ACTUALIZADA'!X35-'DOTACION INICIAL'!X35</f>
        <v>0</v>
      </c>
      <c r="Y35" s="182">
        <f>'DOTACION ACTUALIZADA'!Y35-'DOTACION INICIAL'!Y35</f>
        <v>0</v>
      </c>
      <c r="Z35" s="182">
        <f>'DOTACION ACTUALIZADA'!Z35-'DOTACION INICIAL'!Z35</f>
        <v>0</v>
      </c>
      <c r="AA35" s="182">
        <f>'DOTACION ACTUALIZADA'!AA35-'DOTACION INICIAL'!AA35</f>
        <v>0</v>
      </c>
      <c r="AB35" s="182">
        <f>'DOTACION ACTUALIZADA'!AB35-'DOTACION INICIAL'!AB35</f>
        <v>2</v>
      </c>
      <c r="AC35" s="182">
        <f>'DOTACION ACTUALIZADA'!AC35-'DOTACION INICIAL'!AC35</f>
        <v>0</v>
      </c>
      <c r="AD35" s="182">
        <f>'DOTACION ACTUALIZADA'!AD35-'DOTACION INICIAL'!AD35</f>
        <v>0</v>
      </c>
      <c r="AE35" s="182">
        <f>'DOTACION ACTUALIZADA'!AE35-'DOTACION INICIAL'!AE35</f>
        <v>2</v>
      </c>
      <c r="AF35" s="182">
        <f>'DOTACION ACTUALIZADA'!AF35-'DOTACION INICIAL'!AF35</f>
        <v>0</v>
      </c>
      <c r="AG35" s="182">
        <f>'DOTACION ACTUALIZADA'!AG35-'DOTACION INICIAL'!AG35</f>
        <v>10</v>
      </c>
      <c r="AH35" s="182">
        <f>'DOTACION ACTUALIZADA'!AH35-'DOTACION INICIAL'!AH35</f>
        <v>2</v>
      </c>
      <c r="AI35" s="182">
        <f>'DOTACION ACTUALIZADA'!AI35-'DOTACION INICIAL'!AI35</f>
        <v>0</v>
      </c>
      <c r="AJ35" s="182">
        <f>'DOTACION ACTUALIZADA'!AJ35-'DOTACION INICIAL'!AJ35</f>
        <v>0</v>
      </c>
      <c r="AK35" s="182">
        <f>'DOTACION ACTUALIZADA'!AK35-'DOTACION INICIAL'!AK35</f>
        <v>0</v>
      </c>
      <c r="AL35" s="182">
        <f>'DOTACION ACTUALIZADA'!AL35-'DOTACION INICIAL'!AL35</f>
        <v>0</v>
      </c>
      <c r="AM35" s="182">
        <f>'DOTACION ACTUALIZADA'!AM35-'DOTACION INICIAL'!AM35</f>
        <v>0</v>
      </c>
      <c r="AN35" s="182">
        <f>'DOTACION ACTUALIZADA'!AN35-'DOTACION INICIAL'!AN35</f>
        <v>0</v>
      </c>
      <c r="AO35" s="182">
        <f>'DOTACION ACTUALIZADA'!AO35-'DOTACION INICIAL'!AO35</f>
        <v>2</v>
      </c>
      <c r="AP35" s="182">
        <f>'DOTACION ACTUALIZADA'!AP35-'DOTACION INICIAL'!AP35</f>
        <v>0</v>
      </c>
      <c r="AQ35" s="182">
        <f>'DOTACION ACTUALIZADA'!AQ35-'DOTACION INICIAL'!AQ35</f>
        <v>0</v>
      </c>
      <c r="AR35" s="182">
        <f>'DOTACION ACTUALIZADA'!AR35-'DOTACION INICIAL'!AR35</f>
        <v>0</v>
      </c>
      <c r="AS35" s="182">
        <f>'DOTACION ACTUALIZADA'!AS35-'DOTACION INICIAL'!AS35</f>
        <v>0</v>
      </c>
      <c r="AT35" s="182">
        <f>'DOTACION ACTUALIZADA'!AT35-'DOTACION INICIAL'!AT35</f>
        <v>0</v>
      </c>
      <c r="AU35" s="182">
        <f>'DOTACION ACTUALIZADA'!AU35-'DOTACION INICIAL'!AU35</f>
        <v>0</v>
      </c>
      <c r="AV35" s="182">
        <f>'DOTACION ACTUALIZADA'!AV35-'DOTACION INICIAL'!AV35</f>
        <v>0</v>
      </c>
      <c r="AW35" s="182">
        <f>'DOTACION ACTUALIZADA'!AW35-'DOTACION INICIAL'!AW35</f>
        <v>0</v>
      </c>
      <c r="AX35" s="182">
        <f>'DOTACION ACTUALIZADA'!AX35-'DOTACION INICIAL'!AX35</f>
        <v>0</v>
      </c>
      <c r="AY35" s="182">
        <f>'DOTACION ACTUALIZADA'!AY35-'DOTACION INICIAL'!AY35</f>
        <v>0</v>
      </c>
      <c r="AZ35" s="182">
        <f>'DOTACION ACTUALIZADA'!AZ35-'DOTACION INICIAL'!AZ35</f>
        <v>0</v>
      </c>
      <c r="BA35" s="182">
        <f>'DOTACION ACTUALIZADA'!BA35-'DOTACION INICIAL'!BA35</f>
        <v>2</v>
      </c>
      <c r="BB35" s="182">
        <f>'DOTACION ACTUALIZADA'!BB35-'DOTACION INICIAL'!BB35</f>
        <v>0</v>
      </c>
      <c r="BC35" s="182">
        <f>'DOTACION ACTUALIZADA'!BC35-'DOTACION INICIAL'!BC35</f>
        <v>6</v>
      </c>
      <c r="BD35" s="182">
        <f>'DOTACION ACTUALIZADA'!BD35-'DOTACION INICIAL'!BD35</f>
        <v>0</v>
      </c>
      <c r="BE35" s="182">
        <f>'DOTACION ACTUALIZADA'!BE35-'DOTACION INICIAL'!BE35</f>
        <v>0</v>
      </c>
      <c r="BF35" s="182">
        <f>'DOTACION ACTUALIZADA'!BF35-'DOTACION INICIAL'!BF35</f>
        <v>0</v>
      </c>
      <c r="BG35" s="182">
        <f>'DOTACION ACTUALIZADA'!BG35-'DOTACION INICIAL'!BG35</f>
        <v>0</v>
      </c>
      <c r="BH35" s="182">
        <f>'DOTACION ACTUALIZADA'!BH35-'DOTACION INICIAL'!BH35</f>
        <v>2</v>
      </c>
      <c r="BI35" s="182">
        <f>'DOTACION ACTUALIZADA'!BI35-'DOTACION INICIAL'!BI35</f>
        <v>3</v>
      </c>
      <c r="BJ35" s="182">
        <f>'DOTACION ACTUALIZADA'!BJ35-'DOTACION INICIAL'!BJ35</f>
        <v>0</v>
      </c>
      <c r="BK35" s="182">
        <f>'DOTACION ACTUALIZADA'!BK35-'DOTACION INICIAL'!BK35</f>
        <v>4</v>
      </c>
      <c r="BL35" s="182">
        <f>'DOTACION ACTUALIZADA'!BL35-'DOTACION INICIAL'!BL35</f>
        <v>0</v>
      </c>
      <c r="BM35" s="182">
        <f>'DOTACION ACTUALIZADA'!BM35-'DOTACION INICIAL'!BM35</f>
        <v>0</v>
      </c>
      <c r="BN35" s="182">
        <f>'DOTACION ACTUALIZADA'!BN35-'DOTACION INICIAL'!BN35</f>
        <v>0</v>
      </c>
      <c r="BO35" s="182">
        <f>'DOTACION ACTUALIZADA'!BO35-'DOTACION INICIAL'!BO35</f>
        <v>0</v>
      </c>
      <c r="BP35" s="182">
        <f>'DOTACION ACTUALIZADA'!BP35-'DOTACION INICIAL'!BP35</f>
        <v>0</v>
      </c>
      <c r="BQ35" s="182">
        <f>'DOTACION ACTUALIZADA'!BQ35-'DOTACION INICIAL'!BQ35</f>
        <v>0</v>
      </c>
      <c r="BR35" s="182">
        <f>'DOTACION ACTUALIZADA'!BR35-'DOTACION INICIAL'!BR35</f>
        <v>-2</v>
      </c>
      <c r="BS35" s="182">
        <f>'DOTACION ACTUALIZADA'!BS35-'DOTACION INICIAL'!BS35</f>
        <v>2</v>
      </c>
      <c r="BT35" s="182">
        <f>'DOTACION ACTUALIZADA'!BT35-'DOTACION INICIAL'!BT35</f>
        <v>0</v>
      </c>
      <c r="BU35" s="182">
        <f>'DOTACION ACTUALIZADA'!BU35-'DOTACION INICIAL'!BU35</f>
        <v>0</v>
      </c>
      <c r="BV35" s="182">
        <f>'DOTACION ACTUALIZADA'!BV35-'DOTACION INICIAL'!BV35</f>
        <v>2</v>
      </c>
      <c r="BW35" s="182">
        <f>'DOTACION ACTUALIZADA'!BW35-'DOTACION INICIAL'!BW35</f>
        <v>2</v>
      </c>
      <c r="BX35" s="182">
        <f>'DOTACION ACTUALIZADA'!BX35-'DOTACION INICIAL'!BX35</f>
        <v>0</v>
      </c>
      <c r="BY35" s="182">
        <f>'DOTACION ACTUALIZADA'!BY35-'DOTACION INICIAL'!BY35</f>
        <v>0</v>
      </c>
      <c r="BZ35" s="182">
        <f>'DOTACION ACTUALIZADA'!BZ35-'DOTACION INICIAL'!BZ35</f>
        <v>0</v>
      </c>
      <c r="CA35" s="182">
        <f>'DOTACION ACTUALIZADA'!CA35-'DOTACION INICIAL'!CA35</f>
        <v>0</v>
      </c>
      <c r="CB35" s="182">
        <f>'DOTACION ACTUALIZADA'!CB35-'DOTACION INICIAL'!CB35</f>
        <v>0</v>
      </c>
      <c r="CC35" s="182">
        <f>'DOTACION ACTUALIZADA'!CC35-'DOTACION INICIAL'!CC35</f>
        <v>0</v>
      </c>
      <c r="CD35" s="183">
        <f t="shared" si="0"/>
        <v>53</v>
      </c>
      <c r="CE35" s="222">
        <f>'EM INICIALES'!J37</f>
        <v>539138.65840734378</v>
      </c>
      <c r="CF35" s="222">
        <f t="shared" si="1"/>
        <v>28574348.895589221</v>
      </c>
    </row>
    <row r="36" spans="1:87" ht="138.75" customHeight="1" x14ac:dyDescent="0.35">
      <c r="A36" s="162">
        <v>33</v>
      </c>
      <c r="B36" s="191" t="s">
        <v>143</v>
      </c>
      <c r="C36" s="184"/>
      <c r="D36" s="182">
        <f>'DOTACION ACTUALIZADA'!D36-'DOTACION INICIAL'!D36</f>
        <v>0</v>
      </c>
      <c r="E36" s="182">
        <f>'DOTACION ACTUALIZADA'!E36-'DOTACION INICIAL'!E36</f>
        <v>0</v>
      </c>
      <c r="F36" s="182">
        <f>'DOTACION ACTUALIZADA'!F36-'DOTACION INICIAL'!F36</f>
        <v>-2</v>
      </c>
      <c r="G36" s="182">
        <f>'DOTACION ACTUALIZADA'!G36-'DOTACION INICIAL'!G36</f>
        <v>1</v>
      </c>
      <c r="H36" s="182">
        <f>'DOTACION ACTUALIZADA'!H36-'DOTACION INICIAL'!H36</f>
        <v>3</v>
      </c>
      <c r="I36" s="182">
        <f>'DOTACION ACTUALIZADA'!I36-'DOTACION INICIAL'!I36</f>
        <v>3</v>
      </c>
      <c r="J36" s="182">
        <f>'DOTACION ACTUALIZADA'!J36-'DOTACION INICIAL'!J36</f>
        <v>1</v>
      </c>
      <c r="K36" s="182">
        <f>'DOTACION ACTUALIZADA'!K36-'DOTACION INICIAL'!K36</f>
        <v>1</v>
      </c>
      <c r="L36" s="182">
        <f>'DOTACION ACTUALIZADA'!L36-'DOTACION INICIAL'!L36</f>
        <v>2</v>
      </c>
      <c r="M36" s="182">
        <f>'DOTACION ACTUALIZADA'!M36-'DOTACION INICIAL'!M36</f>
        <v>2</v>
      </c>
      <c r="N36" s="182">
        <f>'DOTACION ACTUALIZADA'!N36-'DOTACION INICIAL'!N36</f>
        <v>0</v>
      </c>
      <c r="O36" s="182">
        <f>'DOTACION ACTUALIZADA'!O36-'DOTACION INICIAL'!O36</f>
        <v>0</v>
      </c>
      <c r="P36" s="182">
        <f>'DOTACION ACTUALIZADA'!P36-'DOTACION INICIAL'!P36</f>
        <v>0</v>
      </c>
      <c r="Q36" s="182">
        <f>'DOTACION ACTUALIZADA'!Q36-'DOTACION INICIAL'!Q36</f>
        <v>4</v>
      </c>
      <c r="R36" s="182">
        <f>'DOTACION ACTUALIZADA'!R36-'DOTACION INICIAL'!R36</f>
        <v>0</v>
      </c>
      <c r="S36" s="182">
        <f>'DOTACION ACTUALIZADA'!S36-'DOTACION INICIAL'!S36</f>
        <v>0</v>
      </c>
      <c r="T36" s="182">
        <f>'DOTACION ACTUALIZADA'!T36-'DOTACION INICIAL'!T36</f>
        <v>0</v>
      </c>
      <c r="U36" s="182">
        <f>'DOTACION ACTUALIZADA'!U36-'DOTACION INICIAL'!U36</f>
        <v>0</v>
      </c>
      <c r="V36" s="182">
        <f>'DOTACION ACTUALIZADA'!V36-'DOTACION INICIAL'!V36</f>
        <v>0</v>
      </c>
      <c r="W36" s="182">
        <f>'DOTACION ACTUALIZADA'!W36-'DOTACION INICIAL'!W36</f>
        <v>0</v>
      </c>
      <c r="X36" s="182">
        <f>'DOTACION ACTUALIZADA'!X36-'DOTACION INICIAL'!X36</f>
        <v>0</v>
      </c>
      <c r="Y36" s="182">
        <f>'DOTACION ACTUALIZADA'!Y36-'DOTACION INICIAL'!Y36</f>
        <v>0</v>
      </c>
      <c r="Z36" s="182">
        <f>'DOTACION ACTUALIZADA'!Z36-'DOTACION INICIAL'!Z36</f>
        <v>0</v>
      </c>
      <c r="AA36" s="182">
        <f>'DOTACION ACTUALIZADA'!AA36-'DOTACION INICIAL'!AA36</f>
        <v>0</v>
      </c>
      <c r="AB36" s="182">
        <f>'DOTACION ACTUALIZADA'!AB36-'DOTACION INICIAL'!AB36</f>
        <v>-6</v>
      </c>
      <c r="AC36" s="182">
        <f>'DOTACION ACTUALIZADA'!AC36-'DOTACION INICIAL'!AC36</f>
        <v>-8</v>
      </c>
      <c r="AD36" s="182">
        <f>'DOTACION ACTUALIZADA'!AD36-'DOTACION INICIAL'!AD36</f>
        <v>-2</v>
      </c>
      <c r="AE36" s="182">
        <f>'DOTACION ACTUALIZADA'!AE36-'DOTACION INICIAL'!AE36</f>
        <v>0</v>
      </c>
      <c r="AF36" s="182">
        <f>'DOTACION ACTUALIZADA'!AF36-'DOTACION INICIAL'!AF36</f>
        <v>0</v>
      </c>
      <c r="AG36" s="182">
        <f>'DOTACION ACTUALIZADA'!AG36-'DOTACION INICIAL'!AG36</f>
        <v>0</v>
      </c>
      <c r="AH36" s="182">
        <f>'DOTACION ACTUALIZADA'!AH36-'DOTACION INICIAL'!AH36</f>
        <v>0</v>
      </c>
      <c r="AI36" s="182">
        <f>'DOTACION ACTUALIZADA'!AI36-'DOTACION INICIAL'!AI36</f>
        <v>0</v>
      </c>
      <c r="AJ36" s="182">
        <f>'DOTACION ACTUALIZADA'!AJ36-'DOTACION INICIAL'!AJ36</f>
        <v>0</v>
      </c>
      <c r="AK36" s="182">
        <f>'DOTACION ACTUALIZADA'!AK36-'DOTACION INICIAL'!AK36</f>
        <v>0</v>
      </c>
      <c r="AL36" s="182">
        <f>'DOTACION ACTUALIZADA'!AL36-'DOTACION INICIAL'!AL36</f>
        <v>0</v>
      </c>
      <c r="AM36" s="182">
        <f>'DOTACION ACTUALIZADA'!AM36-'DOTACION INICIAL'!AM36</f>
        <v>0</v>
      </c>
      <c r="AN36" s="182">
        <f>'DOTACION ACTUALIZADA'!AN36-'DOTACION INICIAL'!AN36</f>
        <v>-2</v>
      </c>
      <c r="AO36" s="182">
        <f>'DOTACION ACTUALIZADA'!AO36-'DOTACION INICIAL'!AO36</f>
        <v>5</v>
      </c>
      <c r="AP36" s="182">
        <f>'DOTACION ACTUALIZADA'!AP36-'DOTACION INICIAL'!AP36</f>
        <v>0</v>
      </c>
      <c r="AQ36" s="182">
        <f>'DOTACION ACTUALIZADA'!AQ36-'DOTACION INICIAL'!AQ36</f>
        <v>0</v>
      </c>
      <c r="AR36" s="182">
        <f>'DOTACION ACTUALIZADA'!AR36-'DOTACION INICIAL'!AR36</f>
        <v>0</v>
      </c>
      <c r="AS36" s="182">
        <f>'DOTACION ACTUALIZADA'!AS36-'DOTACION INICIAL'!AS36</f>
        <v>0</v>
      </c>
      <c r="AT36" s="182">
        <f>'DOTACION ACTUALIZADA'!AT36-'DOTACION INICIAL'!AT36</f>
        <v>0</v>
      </c>
      <c r="AU36" s="182">
        <f>'DOTACION ACTUALIZADA'!AU36-'DOTACION INICIAL'!AU36</f>
        <v>0</v>
      </c>
      <c r="AV36" s="182">
        <f>'DOTACION ACTUALIZADA'!AV36-'DOTACION INICIAL'!AV36</f>
        <v>0</v>
      </c>
      <c r="AW36" s="182">
        <f>'DOTACION ACTUALIZADA'!AW36-'DOTACION INICIAL'!AW36</f>
        <v>0</v>
      </c>
      <c r="AX36" s="182">
        <f>'DOTACION ACTUALIZADA'!AX36-'DOTACION INICIAL'!AX36</f>
        <v>0</v>
      </c>
      <c r="AY36" s="182">
        <f>'DOTACION ACTUALIZADA'!AY36-'DOTACION INICIAL'!AY36</f>
        <v>0</v>
      </c>
      <c r="AZ36" s="182">
        <f>'DOTACION ACTUALIZADA'!AZ36-'DOTACION INICIAL'!AZ36</f>
        <v>-7</v>
      </c>
      <c r="BA36" s="182">
        <f>'DOTACION ACTUALIZADA'!BA36-'DOTACION INICIAL'!BA36</f>
        <v>7</v>
      </c>
      <c r="BB36" s="182">
        <f>'DOTACION ACTUALIZADA'!BB36-'DOTACION INICIAL'!BB36</f>
        <v>-15</v>
      </c>
      <c r="BC36" s="182">
        <f>'DOTACION ACTUALIZADA'!BC36-'DOTACION INICIAL'!BC36</f>
        <v>20</v>
      </c>
      <c r="BD36" s="182">
        <f>'DOTACION ACTUALIZADA'!BD36-'DOTACION INICIAL'!BD36</f>
        <v>0</v>
      </c>
      <c r="BE36" s="182">
        <f>'DOTACION ACTUALIZADA'!BE36-'DOTACION INICIAL'!BE36</f>
        <v>0</v>
      </c>
      <c r="BF36" s="182">
        <f>'DOTACION ACTUALIZADA'!BF36-'DOTACION INICIAL'!BF36</f>
        <v>0</v>
      </c>
      <c r="BG36" s="182">
        <f>'DOTACION ACTUALIZADA'!BG36-'DOTACION INICIAL'!BG36</f>
        <v>-15</v>
      </c>
      <c r="BH36" s="182">
        <f>'DOTACION ACTUALIZADA'!BH36-'DOTACION INICIAL'!BH36</f>
        <v>-20</v>
      </c>
      <c r="BI36" s="182">
        <f>'DOTACION ACTUALIZADA'!BI36-'DOTACION INICIAL'!BI36</f>
        <v>14</v>
      </c>
      <c r="BJ36" s="182">
        <f>'DOTACION ACTUALIZADA'!BJ36-'DOTACION INICIAL'!BJ36</f>
        <v>-12</v>
      </c>
      <c r="BK36" s="182">
        <f>'DOTACION ACTUALIZADA'!BK36-'DOTACION INICIAL'!BK36</f>
        <v>10</v>
      </c>
      <c r="BL36" s="182">
        <f>'DOTACION ACTUALIZADA'!BL36-'DOTACION INICIAL'!BL36</f>
        <v>0</v>
      </c>
      <c r="BM36" s="182">
        <f>'DOTACION ACTUALIZADA'!BM36-'DOTACION INICIAL'!BM36</f>
        <v>0</v>
      </c>
      <c r="BN36" s="182">
        <f>'DOTACION ACTUALIZADA'!BN36-'DOTACION INICIAL'!BN36</f>
        <v>0</v>
      </c>
      <c r="BO36" s="182">
        <f>'DOTACION ACTUALIZADA'!BO36-'DOTACION INICIAL'!BO36</f>
        <v>0</v>
      </c>
      <c r="BP36" s="182">
        <f>'DOTACION ACTUALIZADA'!BP36-'DOTACION INICIAL'!BP36</f>
        <v>0</v>
      </c>
      <c r="BQ36" s="182">
        <f>'DOTACION ACTUALIZADA'!BQ36-'DOTACION INICIAL'!BQ36</f>
        <v>0</v>
      </c>
      <c r="BR36" s="182">
        <f>'DOTACION ACTUALIZADA'!BR36-'DOTACION INICIAL'!BR36</f>
        <v>0</v>
      </c>
      <c r="BS36" s="182">
        <f>'DOTACION ACTUALIZADA'!BS36-'DOTACION INICIAL'!BS36</f>
        <v>0</v>
      </c>
      <c r="BT36" s="182">
        <f>'DOTACION ACTUALIZADA'!BT36-'DOTACION INICIAL'!BT36</f>
        <v>0</v>
      </c>
      <c r="BU36" s="182">
        <f>'DOTACION ACTUALIZADA'!BU36-'DOTACION INICIAL'!BU36</f>
        <v>5</v>
      </c>
      <c r="BV36" s="182">
        <f>'DOTACION ACTUALIZADA'!BV36-'DOTACION INICIAL'!BV36</f>
        <v>10</v>
      </c>
      <c r="BW36" s="182">
        <f>'DOTACION ACTUALIZADA'!BW36-'DOTACION INICIAL'!BW36</f>
        <v>13</v>
      </c>
      <c r="BX36" s="182">
        <f>'DOTACION ACTUALIZADA'!BX36-'DOTACION INICIAL'!BX36</f>
        <v>0</v>
      </c>
      <c r="BY36" s="182">
        <f>'DOTACION ACTUALIZADA'!BY36-'DOTACION INICIAL'!BY36</f>
        <v>0</v>
      </c>
      <c r="BZ36" s="182">
        <f>'DOTACION ACTUALIZADA'!BZ36-'DOTACION INICIAL'!BZ36</f>
        <v>0</v>
      </c>
      <c r="CA36" s="182">
        <f>'DOTACION ACTUALIZADA'!CA36-'DOTACION INICIAL'!CA36</f>
        <v>0</v>
      </c>
      <c r="CB36" s="182">
        <f>'DOTACION ACTUALIZADA'!CB36-'DOTACION INICIAL'!CB36</f>
        <v>0</v>
      </c>
      <c r="CC36" s="182">
        <f>'DOTACION ACTUALIZADA'!CC36-'DOTACION INICIAL'!CC36</f>
        <v>0</v>
      </c>
      <c r="CD36" s="183">
        <f t="shared" si="0"/>
        <v>12</v>
      </c>
      <c r="CE36" s="222">
        <f>'EM INICIALES'!J38</f>
        <v>78771.907798510496</v>
      </c>
      <c r="CF36" s="222">
        <f t="shared" si="1"/>
        <v>945262.89358212589</v>
      </c>
    </row>
    <row r="37" spans="1:87" ht="323.25" customHeight="1" x14ac:dyDescent="0.35">
      <c r="A37" s="162">
        <v>34</v>
      </c>
      <c r="B37" s="191" t="s">
        <v>210</v>
      </c>
      <c r="C37" s="184"/>
      <c r="D37" s="182">
        <f>'DOTACION ACTUALIZADA'!D37-'DOTACION INICIAL'!D37</f>
        <v>0</v>
      </c>
      <c r="E37" s="182">
        <f>'DOTACION ACTUALIZADA'!E37-'DOTACION INICIAL'!E37</f>
        <v>-2</v>
      </c>
      <c r="F37" s="182">
        <f>'DOTACION ACTUALIZADA'!F37-'DOTACION INICIAL'!F37</f>
        <v>0</v>
      </c>
      <c r="G37" s="182">
        <f>'DOTACION ACTUALIZADA'!G37-'DOTACION INICIAL'!G37</f>
        <v>0</v>
      </c>
      <c r="H37" s="182">
        <f>'DOTACION ACTUALIZADA'!H37-'DOTACION INICIAL'!H37</f>
        <v>0</v>
      </c>
      <c r="I37" s="182">
        <f>'DOTACION ACTUALIZADA'!I37-'DOTACION INICIAL'!I37</f>
        <v>0</v>
      </c>
      <c r="J37" s="182">
        <f>'DOTACION ACTUALIZADA'!J37-'DOTACION INICIAL'!J37</f>
        <v>0</v>
      </c>
      <c r="K37" s="182">
        <f>'DOTACION ACTUALIZADA'!K37-'DOTACION INICIAL'!K37</f>
        <v>0</v>
      </c>
      <c r="L37" s="182">
        <f>'DOTACION ACTUALIZADA'!L37-'DOTACION INICIAL'!L37</f>
        <v>0</v>
      </c>
      <c r="M37" s="182">
        <f>'DOTACION ACTUALIZADA'!M37-'DOTACION INICIAL'!M37</f>
        <v>0</v>
      </c>
      <c r="N37" s="182">
        <f>'DOTACION ACTUALIZADA'!N37-'DOTACION INICIAL'!N37</f>
        <v>0</v>
      </c>
      <c r="O37" s="182">
        <f>'DOTACION ACTUALIZADA'!O37-'DOTACION INICIAL'!O37</f>
        <v>0</v>
      </c>
      <c r="P37" s="182">
        <f>'DOTACION ACTUALIZADA'!P37-'DOTACION INICIAL'!P37</f>
        <v>0</v>
      </c>
      <c r="Q37" s="182">
        <f>'DOTACION ACTUALIZADA'!Q37-'DOTACION INICIAL'!Q37</f>
        <v>2</v>
      </c>
      <c r="R37" s="182">
        <f>'DOTACION ACTUALIZADA'!R37-'DOTACION INICIAL'!R37</f>
        <v>0</v>
      </c>
      <c r="S37" s="182">
        <f>'DOTACION ACTUALIZADA'!S37-'DOTACION INICIAL'!S37</f>
        <v>0</v>
      </c>
      <c r="T37" s="182">
        <f>'DOTACION ACTUALIZADA'!T37-'DOTACION INICIAL'!T37</f>
        <v>0</v>
      </c>
      <c r="U37" s="182">
        <f>'DOTACION ACTUALIZADA'!U37-'DOTACION INICIAL'!U37</f>
        <v>0</v>
      </c>
      <c r="V37" s="182">
        <f>'DOTACION ACTUALIZADA'!V37-'DOTACION INICIAL'!V37</f>
        <v>0</v>
      </c>
      <c r="W37" s="182">
        <f>'DOTACION ACTUALIZADA'!W37-'DOTACION INICIAL'!W37</f>
        <v>0</v>
      </c>
      <c r="X37" s="182">
        <f>'DOTACION ACTUALIZADA'!X37-'DOTACION INICIAL'!X37</f>
        <v>0</v>
      </c>
      <c r="Y37" s="182">
        <f>'DOTACION ACTUALIZADA'!Y37-'DOTACION INICIAL'!Y37</f>
        <v>0</v>
      </c>
      <c r="Z37" s="182">
        <f>'DOTACION ACTUALIZADA'!Z37-'DOTACION INICIAL'!Z37</f>
        <v>0</v>
      </c>
      <c r="AA37" s="182">
        <f>'DOTACION ACTUALIZADA'!AA37-'DOTACION INICIAL'!AA37</f>
        <v>0</v>
      </c>
      <c r="AB37" s="182">
        <f>'DOTACION ACTUALIZADA'!AB37-'DOTACION INICIAL'!AB37</f>
        <v>-1</v>
      </c>
      <c r="AC37" s="182">
        <f>'DOTACION ACTUALIZADA'!AC37-'DOTACION INICIAL'!AC37</f>
        <v>-2</v>
      </c>
      <c r="AD37" s="182">
        <f>'DOTACION ACTUALIZADA'!AD37-'DOTACION INICIAL'!AD37</f>
        <v>0</v>
      </c>
      <c r="AE37" s="182">
        <f>'DOTACION ACTUALIZADA'!AE37-'DOTACION INICIAL'!AE37</f>
        <v>0</v>
      </c>
      <c r="AF37" s="182">
        <f>'DOTACION ACTUALIZADA'!AF37-'DOTACION INICIAL'!AF37</f>
        <v>0</v>
      </c>
      <c r="AG37" s="182">
        <f>'DOTACION ACTUALIZADA'!AG37-'DOTACION INICIAL'!AG37</f>
        <v>5</v>
      </c>
      <c r="AH37" s="182">
        <f>'DOTACION ACTUALIZADA'!AH37-'DOTACION INICIAL'!AH37</f>
        <v>0</v>
      </c>
      <c r="AI37" s="182">
        <f>'DOTACION ACTUALIZADA'!AI37-'DOTACION INICIAL'!AI37</f>
        <v>0</v>
      </c>
      <c r="AJ37" s="182">
        <f>'DOTACION ACTUALIZADA'!AJ37-'DOTACION INICIAL'!AJ37</f>
        <v>0</v>
      </c>
      <c r="AK37" s="182">
        <f>'DOTACION ACTUALIZADA'!AK37-'DOTACION INICIAL'!AK37</f>
        <v>0</v>
      </c>
      <c r="AL37" s="182">
        <f>'DOTACION ACTUALIZADA'!AL37-'DOTACION INICIAL'!AL37</f>
        <v>0</v>
      </c>
      <c r="AM37" s="182">
        <f>'DOTACION ACTUALIZADA'!AM37-'DOTACION INICIAL'!AM37</f>
        <v>0</v>
      </c>
      <c r="AN37" s="182">
        <f>'DOTACION ACTUALIZADA'!AN37-'DOTACION INICIAL'!AN37</f>
        <v>-1</v>
      </c>
      <c r="AO37" s="182">
        <f>'DOTACION ACTUALIZADA'!AO37-'DOTACION INICIAL'!AO37</f>
        <v>0</v>
      </c>
      <c r="AP37" s="182">
        <f>'DOTACION ACTUALIZADA'!AP37-'DOTACION INICIAL'!AP37</f>
        <v>0</v>
      </c>
      <c r="AQ37" s="182">
        <f>'DOTACION ACTUALIZADA'!AQ37-'DOTACION INICIAL'!AQ37</f>
        <v>0</v>
      </c>
      <c r="AR37" s="182">
        <f>'DOTACION ACTUALIZADA'!AR37-'DOTACION INICIAL'!AR37</f>
        <v>0</v>
      </c>
      <c r="AS37" s="182">
        <f>'DOTACION ACTUALIZADA'!AS37-'DOTACION INICIAL'!AS37</f>
        <v>0</v>
      </c>
      <c r="AT37" s="182">
        <f>'DOTACION ACTUALIZADA'!AT37-'DOTACION INICIAL'!AT37</f>
        <v>0</v>
      </c>
      <c r="AU37" s="182">
        <f>'DOTACION ACTUALIZADA'!AU37-'DOTACION INICIAL'!AU37</f>
        <v>0</v>
      </c>
      <c r="AV37" s="182">
        <f>'DOTACION ACTUALIZADA'!AV37-'DOTACION INICIAL'!AV37</f>
        <v>0</v>
      </c>
      <c r="AW37" s="182">
        <f>'DOTACION ACTUALIZADA'!AW37-'DOTACION INICIAL'!AW37</f>
        <v>0</v>
      </c>
      <c r="AX37" s="182">
        <f>'DOTACION ACTUALIZADA'!AX37-'DOTACION INICIAL'!AX37</f>
        <v>0</v>
      </c>
      <c r="AY37" s="182">
        <f>'DOTACION ACTUALIZADA'!AY37-'DOTACION INICIAL'!AY37</f>
        <v>0</v>
      </c>
      <c r="AZ37" s="182">
        <f>'DOTACION ACTUALIZADA'!AZ37-'DOTACION INICIAL'!AZ37</f>
        <v>-1</v>
      </c>
      <c r="BA37" s="182">
        <f>'DOTACION ACTUALIZADA'!BA37-'DOTACION INICIAL'!BA37</f>
        <v>1</v>
      </c>
      <c r="BB37" s="182">
        <f>'DOTACION ACTUALIZADA'!BB37-'DOTACION INICIAL'!BB37</f>
        <v>-1</v>
      </c>
      <c r="BC37" s="182">
        <f>'DOTACION ACTUALIZADA'!BC37-'DOTACION INICIAL'!BC37</f>
        <v>12</v>
      </c>
      <c r="BD37" s="182">
        <f>'DOTACION ACTUALIZADA'!BD37-'DOTACION INICIAL'!BD37</f>
        <v>-1</v>
      </c>
      <c r="BE37" s="182">
        <f>'DOTACION ACTUALIZADA'!BE37-'DOTACION INICIAL'!BE37</f>
        <v>0</v>
      </c>
      <c r="BF37" s="182">
        <f>'DOTACION ACTUALIZADA'!BF37-'DOTACION INICIAL'!BF37</f>
        <v>0</v>
      </c>
      <c r="BG37" s="182">
        <f>'DOTACION ACTUALIZADA'!BG37-'DOTACION INICIAL'!BG37</f>
        <v>-1</v>
      </c>
      <c r="BH37" s="182">
        <f>'DOTACION ACTUALIZADA'!BH37-'DOTACION INICIAL'!BH37</f>
        <v>-4</v>
      </c>
      <c r="BI37" s="182">
        <f>'DOTACION ACTUALIZADA'!BI37-'DOTACION INICIAL'!BI37</f>
        <v>1</v>
      </c>
      <c r="BJ37" s="182">
        <f>'DOTACION ACTUALIZADA'!BJ37-'DOTACION INICIAL'!BJ37</f>
        <v>1</v>
      </c>
      <c r="BK37" s="182">
        <f>'DOTACION ACTUALIZADA'!BK37-'DOTACION INICIAL'!BK37</f>
        <v>2</v>
      </c>
      <c r="BL37" s="182">
        <f>'DOTACION ACTUALIZADA'!BL37-'DOTACION INICIAL'!BL37</f>
        <v>0</v>
      </c>
      <c r="BM37" s="182">
        <f>'DOTACION ACTUALIZADA'!BM37-'DOTACION INICIAL'!BM37</f>
        <v>0</v>
      </c>
      <c r="BN37" s="182">
        <f>'DOTACION ACTUALIZADA'!BN37-'DOTACION INICIAL'!BN37</f>
        <v>0</v>
      </c>
      <c r="BO37" s="182">
        <f>'DOTACION ACTUALIZADA'!BO37-'DOTACION INICIAL'!BO37</f>
        <v>0</v>
      </c>
      <c r="BP37" s="182">
        <f>'DOTACION ACTUALIZADA'!BP37-'DOTACION INICIAL'!BP37</f>
        <v>0</v>
      </c>
      <c r="BQ37" s="182">
        <f>'DOTACION ACTUALIZADA'!BQ37-'DOTACION INICIAL'!BQ37</f>
        <v>0</v>
      </c>
      <c r="BR37" s="182">
        <f>'DOTACION ACTUALIZADA'!BR37-'DOTACION INICIAL'!BR37</f>
        <v>-6</v>
      </c>
      <c r="BS37" s="182">
        <f>'DOTACION ACTUALIZADA'!BS37-'DOTACION INICIAL'!BS37</f>
        <v>6</v>
      </c>
      <c r="BT37" s="182">
        <f>'DOTACION ACTUALIZADA'!BT37-'DOTACION INICIAL'!BT37</f>
        <v>0</v>
      </c>
      <c r="BU37" s="182">
        <f>'DOTACION ACTUALIZADA'!BU37-'DOTACION INICIAL'!BU37</f>
        <v>-2</v>
      </c>
      <c r="BV37" s="182">
        <f>'DOTACION ACTUALIZADA'!BV37-'DOTACION INICIAL'!BV37</f>
        <v>1</v>
      </c>
      <c r="BW37" s="182">
        <f>'DOTACION ACTUALIZADA'!BW37-'DOTACION INICIAL'!BW37</f>
        <v>0</v>
      </c>
      <c r="BX37" s="182">
        <f>'DOTACION ACTUALIZADA'!BX37-'DOTACION INICIAL'!BX37</f>
        <v>0</v>
      </c>
      <c r="BY37" s="182">
        <f>'DOTACION ACTUALIZADA'!BY37-'DOTACION INICIAL'!BY37</f>
        <v>0</v>
      </c>
      <c r="BZ37" s="182">
        <f>'DOTACION ACTUALIZADA'!BZ37-'DOTACION INICIAL'!BZ37</f>
        <v>0</v>
      </c>
      <c r="CA37" s="182">
        <f>'DOTACION ACTUALIZADA'!CA37-'DOTACION INICIAL'!CA37</f>
        <v>0</v>
      </c>
      <c r="CB37" s="182">
        <f>'DOTACION ACTUALIZADA'!CB37-'DOTACION INICIAL'!CB37</f>
        <v>0</v>
      </c>
      <c r="CC37" s="182">
        <f>'DOTACION ACTUALIZADA'!CC37-'DOTACION INICIAL'!CC37</f>
        <v>0</v>
      </c>
      <c r="CD37" s="183">
        <f t="shared" si="0"/>
        <v>9</v>
      </c>
      <c r="CE37" s="222">
        <f>'EM INICIALES'!J39</f>
        <v>641847.72267030878</v>
      </c>
      <c r="CF37" s="222">
        <f t="shared" si="1"/>
        <v>5776629.5040327795</v>
      </c>
      <c r="CI37" s="185"/>
    </row>
    <row r="38" spans="1:87" ht="336.75" customHeight="1" x14ac:dyDescent="0.35">
      <c r="A38" s="162">
        <v>35</v>
      </c>
      <c r="B38" s="191" t="s">
        <v>211</v>
      </c>
      <c r="C38" s="184"/>
      <c r="D38" s="182">
        <f>'DOTACION ACTUALIZADA'!D38-'DOTACION INICIAL'!D38</f>
        <v>0</v>
      </c>
      <c r="E38" s="182">
        <f>'DOTACION ACTUALIZADA'!E38-'DOTACION INICIAL'!E38</f>
        <v>0</v>
      </c>
      <c r="F38" s="182">
        <f>'DOTACION ACTUALIZADA'!F38-'DOTACION INICIAL'!F38</f>
        <v>0</v>
      </c>
      <c r="G38" s="182">
        <f>'DOTACION ACTUALIZADA'!G38-'DOTACION INICIAL'!G38</f>
        <v>0</v>
      </c>
      <c r="H38" s="182">
        <f>'DOTACION ACTUALIZADA'!H38-'DOTACION INICIAL'!H38</f>
        <v>0</v>
      </c>
      <c r="I38" s="182">
        <f>'DOTACION ACTUALIZADA'!I38-'DOTACION INICIAL'!I38</f>
        <v>0</v>
      </c>
      <c r="J38" s="182">
        <f>'DOTACION ACTUALIZADA'!J38-'DOTACION INICIAL'!J38</f>
        <v>0</v>
      </c>
      <c r="K38" s="182">
        <f>'DOTACION ACTUALIZADA'!K38-'DOTACION INICIAL'!K38</f>
        <v>0</v>
      </c>
      <c r="L38" s="182">
        <f>'DOTACION ACTUALIZADA'!L38-'DOTACION INICIAL'!L38</f>
        <v>0</v>
      </c>
      <c r="M38" s="182">
        <f>'DOTACION ACTUALIZADA'!M38-'DOTACION INICIAL'!M38</f>
        <v>0</v>
      </c>
      <c r="N38" s="182">
        <f>'DOTACION ACTUALIZADA'!N38-'DOTACION INICIAL'!N38</f>
        <v>0</v>
      </c>
      <c r="O38" s="182">
        <f>'DOTACION ACTUALIZADA'!O38-'DOTACION INICIAL'!O38</f>
        <v>0</v>
      </c>
      <c r="P38" s="182">
        <f>'DOTACION ACTUALIZADA'!P38-'DOTACION INICIAL'!P38</f>
        <v>0</v>
      </c>
      <c r="Q38" s="182">
        <f>'DOTACION ACTUALIZADA'!Q38-'DOTACION INICIAL'!Q38</f>
        <v>0</v>
      </c>
      <c r="R38" s="182">
        <f>'DOTACION ACTUALIZADA'!R38-'DOTACION INICIAL'!R38</f>
        <v>0</v>
      </c>
      <c r="S38" s="182">
        <f>'DOTACION ACTUALIZADA'!S38-'DOTACION INICIAL'!S38</f>
        <v>0</v>
      </c>
      <c r="T38" s="182">
        <f>'DOTACION ACTUALIZADA'!T38-'DOTACION INICIAL'!T38</f>
        <v>0</v>
      </c>
      <c r="U38" s="182">
        <f>'DOTACION ACTUALIZADA'!U38-'DOTACION INICIAL'!U38</f>
        <v>0</v>
      </c>
      <c r="V38" s="182">
        <f>'DOTACION ACTUALIZADA'!V38-'DOTACION INICIAL'!V38</f>
        <v>0</v>
      </c>
      <c r="W38" s="182">
        <f>'DOTACION ACTUALIZADA'!W38-'DOTACION INICIAL'!W38</f>
        <v>0</v>
      </c>
      <c r="X38" s="182">
        <f>'DOTACION ACTUALIZADA'!X38-'DOTACION INICIAL'!X38</f>
        <v>0</v>
      </c>
      <c r="Y38" s="182">
        <f>'DOTACION ACTUALIZADA'!Y38-'DOTACION INICIAL'!Y38</f>
        <v>0</v>
      </c>
      <c r="Z38" s="182">
        <f>'DOTACION ACTUALIZADA'!Z38-'DOTACION INICIAL'!Z38</f>
        <v>0</v>
      </c>
      <c r="AA38" s="182">
        <f>'DOTACION ACTUALIZADA'!AA38-'DOTACION INICIAL'!AA38</f>
        <v>0</v>
      </c>
      <c r="AB38" s="182">
        <f>'DOTACION ACTUALIZADA'!AB38-'DOTACION INICIAL'!AB38</f>
        <v>0</v>
      </c>
      <c r="AC38" s="182">
        <f>'DOTACION ACTUALIZADA'!AC38-'DOTACION INICIAL'!AC38</f>
        <v>0</v>
      </c>
      <c r="AD38" s="182">
        <f>'DOTACION ACTUALIZADA'!AD38-'DOTACION INICIAL'!AD38</f>
        <v>0</v>
      </c>
      <c r="AE38" s="182">
        <f>'DOTACION ACTUALIZADA'!AE38-'DOTACION INICIAL'!AE38</f>
        <v>0</v>
      </c>
      <c r="AF38" s="182">
        <f>'DOTACION ACTUALIZADA'!AF38-'DOTACION INICIAL'!AF38</f>
        <v>0</v>
      </c>
      <c r="AG38" s="182">
        <f>'DOTACION ACTUALIZADA'!AG38-'DOTACION INICIAL'!AG38</f>
        <v>0</v>
      </c>
      <c r="AH38" s="182">
        <f>'DOTACION ACTUALIZADA'!AH38-'DOTACION INICIAL'!AH38</f>
        <v>2</v>
      </c>
      <c r="AI38" s="182">
        <f>'DOTACION ACTUALIZADA'!AI38-'DOTACION INICIAL'!AI38</f>
        <v>0</v>
      </c>
      <c r="AJ38" s="182">
        <f>'DOTACION ACTUALIZADA'!AJ38-'DOTACION INICIAL'!AJ38</f>
        <v>0</v>
      </c>
      <c r="AK38" s="182">
        <f>'DOTACION ACTUALIZADA'!AK38-'DOTACION INICIAL'!AK38</f>
        <v>0</v>
      </c>
      <c r="AL38" s="182">
        <f>'DOTACION ACTUALIZADA'!AL38-'DOTACION INICIAL'!AL38</f>
        <v>0</v>
      </c>
      <c r="AM38" s="182">
        <f>'DOTACION ACTUALIZADA'!AM38-'DOTACION INICIAL'!AM38</f>
        <v>0</v>
      </c>
      <c r="AN38" s="182">
        <f>'DOTACION ACTUALIZADA'!AN38-'DOTACION INICIAL'!AN38</f>
        <v>0</v>
      </c>
      <c r="AO38" s="182">
        <f>'DOTACION ACTUALIZADA'!AO38-'DOTACION INICIAL'!AO38</f>
        <v>0</v>
      </c>
      <c r="AP38" s="182">
        <f>'DOTACION ACTUALIZADA'!AP38-'DOTACION INICIAL'!AP38</f>
        <v>0</v>
      </c>
      <c r="AQ38" s="182">
        <f>'DOTACION ACTUALIZADA'!AQ38-'DOTACION INICIAL'!AQ38</f>
        <v>0</v>
      </c>
      <c r="AR38" s="182">
        <f>'DOTACION ACTUALIZADA'!AR38-'DOTACION INICIAL'!AR38</f>
        <v>0</v>
      </c>
      <c r="AS38" s="182">
        <f>'DOTACION ACTUALIZADA'!AS38-'DOTACION INICIAL'!AS38</f>
        <v>0</v>
      </c>
      <c r="AT38" s="182">
        <f>'DOTACION ACTUALIZADA'!AT38-'DOTACION INICIAL'!AT38</f>
        <v>0</v>
      </c>
      <c r="AU38" s="182">
        <f>'DOTACION ACTUALIZADA'!AU38-'DOTACION INICIAL'!AU38</f>
        <v>0</v>
      </c>
      <c r="AV38" s="182">
        <f>'DOTACION ACTUALIZADA'!AV38-'DOTACION INICIAL'!AV38</f>
        <v>0</v>
      </c>
      <c r="AW38" s="182">
        <f>'DOTACION ACTUALIZADA'!AW38-'DOTACION INICIAL'!AW38</f>
        <v>0</v>
      </c>
      <c r="AX38" s="182">
        <f>'DOTACION ACTUALIZADA'!AX38-'DOTACION INICIAL'!AX38</f>
        <v>0</v>
      </c>
      <c r="AY38" s="182">
        <f>'DOTACION ACTUALIZADA'!AY38-'DOTACION INICIAL'!AY38</f>
        <v>0</v>
      </c>
      <c r="AZ38" s="182">
        <f>'DOTACION ACTUALIZADA'!AZ38-'DOTACION INICIAL'!AZ38</f>
        <v>0</v>
      </c>
      <c r="BA38" s="182">
        <f>'DOTACION ACTUALIZADA'!BA38-'DOTACION INICIAL'!BA38</f>
        <v>0</v>
      </c>
      <c r="BB38" s="182">
        <f>'DOTACION ACTUALIZADA'!BB38-'DOTACION INICIAL'!BB38</f>
        <v>0</v>
      </c>
      <c r="BC38" s="182">
        <f>'DOTACION ACTUALIZADA'!BC38-'DOTACION INICIAL'!BC38</f>
        <v>0</v>
      </c>
      <c r="BD38" s="182">
        <f>'DOTACION ACTUALIZADA'!BD38-'DOTACION INICIAL'!BD38</f>
        <v>0</v>
      </c>
      <c r="BE38" s="182">
        <f>'DOTACION ACTUALIZADA'!BE38-'DOTACION INICIAL'!BE38</f>
        <v>0</v>
      </c>
      <c r="BF38" s="182">
        <f>'DOTACION ACTUALIZADA'!BF38-'DOTACION INICIAL'!BF38</f>
        <v>0</v>
      </c>
      <c r="BG38" s="182">
        <f>'DOTACION ACTUALIZADA'!BG38-'DOTACION INICIAL'!BG38</f>
        <v>0</v>
      </c>
      <c r="BH38" s="182">
        <f>'DOTACION ACTUALIZADA'!BH38-'DOTACION INICIAL'!BH38</f>
        <v>0</v>
      </c>
      <c r="BI38" s="182">
        <f>'DOTACION ACTUALIZADA'!BI38-'DOTACION INICIAL'!BI38</f>
        <v>0</v>
      </c>
      <c r="BJ38" s="182">
        <f>'DOTACION ACTUALIZADA'!BJ38-'DOTACION INICIAL'!BJ38</f>
        <v>0</v>
      </c>
      <c r="BK38" s="182">
        <f>'DOTACION ACTUALIZADA'!BK38-'DOTACION INICIAL'!BK38</f>
        <v>0</v>
      </c>
      <c r="BL38" s="182">
        <f>'DOTACION ACTUALIZADA'!BL38-'DOTACION INICIAL'!BL38</f>
        <v>0</v>
      </c>
      <c r="BM38" s="182">
        <f>'DOTACION ACTUALIZADA'!BM38-'DOTACION INICIAL'!BM38</f>
        <v>1</v>
      </c>
      <c r="BN38" s="182">
        <f>'DOTACION ACTUALIZADA'!BN38-'DOTACION INICIAL'!BN38</f>
        <v>1</v>
      </c>
      <c r="BO38" s="182">
        <f>'DOTACION ACTUALIZADA'!BO38-'DOTACION INICIAL'!BO38</f>
        <v>1</v>
      </c>
      <c r="BP38" s="182">
        <f>'DOTACION ACTUALIZADA'!BP38-'DOTACION INICIAL'!BP38</f>
        <v>1</v>
      </c>
      <c r="BQ38" s="182">
        <f>'DOTACION ACTUALIZADA'!BQ38-'DOTACION INICIAL'!BQ38</f>
        <v>1</v>
      </c>
      <c r="BR38" s="182">
        <f>'DOTACION ACTUALIZADA'!BR38-'DOTACION INICIAL'!BR38</f>
        <v>-2</v>
      </c>
      <c r="BS38" s="182">
        <f>'DOTACION ACTUALIZADA'!BS38-'DOTACION INICIAL'!BS38</f>
        <v>4</v>
      </c>
      <c r="BT38" s="182">
        <f>'DOTACION ACTUALIZADA'!BT38-'DOTACION INICIAL'!BT38</f>
        <v>0</v>
      </c>
      <c r="BU38" s="182">
        <f>'DOTACION ACTUALIZADA'!BU38-'DOTACION INICIAL'!BU38</f>
        <v>0</v>
      </c>
      <c r="BV38" s="182">
        <f>'DOTACION ACTUALIZADA'!BV38-'DOTACION INICIAL'!BV38</f>
        <v>0</v>
      </c>
      <c r="BW38" s="182">
        <f>'DOTACION ACTUALIZADA'!BW38-'DOTACION INICIAL'!BW38</f>
        <v>0</v>
      </c>
      <c r="BX38" s="182">
        <f>'DOTACION ACTUALIZADA'!BX38-'DOTACION INICIAL'!BX38</f>
        <v>0</v>
      </c>
      <c r="BY38" s="182">
        <f>'DOTACION ACTUALIZADA'!BY38-'DOTACION INICIAL'!BY38</f>
        <v>0</v>
      </c>
      <c r="BZ38" s="182">
        <f>'DOTACION ACTUALIZADA'!BZ38-'DOTACION INICIAL'!BZ38</f>
        <v>0</v>
      </c>
      <c r="CA38" s="182">
        <f>'DOTACION ACTUALIZADA'!CA38-'DOTACION INICIAL'!CA38</f>
        <v>0</v>
      </c>
      <c r="CB38" s="182">
        <f>'DOTACION ACTUALIZADA'!CB38-'DOTACION INICIAL'!CB38</f>
        <v>0</v>
      </c>
      <c r="CC38" s="182">
        <f>'DOTACION ACTUALIZADA'!CC38-'DOTACION INICIAL'!CC38</f>
        <v>0</v>
      </c>
      <c r="CD38" s="183">
        <f t="shared" si="0"/>
        <v>9</v>
      </c>
      <c r="CE38" s="222">
        <f>'EM INICIALES'!J40</f>
        <v>543002.45768292819</v>
      </c>
      <c r="CF38" s="222">
        <f t="shared" si="1"/>
        <v>4887022.1191463536</v>
      </c>
      <c r="CH38" s="186"/>
      <c r="CI38" s="185"/>
    </row>
    <row r="39" spans="1:87" ht="213" customHeight="1" x14ac:dyDescent="0.35">
      <c r="A39" s="162">
        <v>36</v>
      </c>
      <c r="B39" s="191" t="s">
        <v>146</v>
      </c>
      <c r="C39" s="184"/>
      <c r="D39" s="182">
        <f>'DOTACION ACTUALIZADA'!D39-'DOTACION INICIAL'!D39</f>
        <v>0</v>
      </c>
      <c r="E39" s="182">
        <f>'DOTACION ACTUALIZADA'!E39-'DOTACION INICIAL'!E39</f>
        <v>0</v>
      </c>
      <c r="F39" s="182">
        <f>'DOTACION ACTUALIZADA'!F39-'DOTACION INICIAL'!F39</f>
        <v>0</v>
      </c>
      <c r="G39" s="182">
        <f>'DOTACION ACTUALIZADA'!G39-'DOTACION INICIAL'!G39</f>
        <v>0</v>
      </c>
      <c r="H39" s="182">
        <f>'DOTACION ACTUALIZADA'!H39-'DOTACION INICIAL'!H39</f>
        <v>0</v>
      </c>
      <c r="I39" s="182">
        <f>'DOTACION ACTUALIZADA'!I39-'DOTACION INICIAL'!I39</f>
        <v>1</v>
      </c>
      <c r="J39" s="182">
        <f>'DOTACION ACTUALIZADA'!J39-'DOTACION INICIAL'!J39</f>
        <v>0</v>
      </c>
      <c r="K39" s="182">
        <f>'DOTACION ACTUALIZADA'!K39-'DOTACION INICIAL'!K39</f>
        <v>0</v>
      </c>
      <c r="L39" s="182">
        <f>'DOTACION ACTUALIZADA'!L39-'DOTACION INICIAL'!L39</f>
        <v>1</v>
      </c>
      <c r="M39" s="182">
        <f>'DOTACION ACTUALIZADA'!M39-'DOTACION INICIAL'!M39</f>
        <v>0</v>
      </c>
      <c r="N39" s="182">
        <f>'DOTACION ACTUALIZADA'!N39-'DOTACION INICIAL'!N39</f>
        <v>0</v>
      </c>
      <c r="O39" s="182">
        <f>'DOTACION ACTUALIZADA'!O39-'DOTACION INICIAL'!O39</f>
        <v>0</v>
      </c>
      <c r="P39" s="182">
        <f>'DOTACION ACTUALIZADA'!P39-'DOTACION INICIAL'!P39</f>
        <v>0</v>
      </c>
      <c r="Q39" s="182">
        <f>'DOTACION ACTUALIZADA'!Q39-'DOTACION INICIAL'!Q39</f>
        <v>0</v>
      </c>
      <c r="R39" s="182">
        <f>'DOTACION ACTUALIZADA'!R39-'DOTACION INICIAL'!R39</f>
        <v>0</v>
      </c>
      <c r="S39" s="182">
        <f>'DOTACION ACTUALIZADA'!S39-'DOTACION INICIAL'!S39</f>
        <v>0</v>
      </c>
      <c r="T39" s="182">
        <f>'DOTACION ACTUALIZADA'!T39-'DOTACION INICIAL'!T39</f>
        <v>0</v>
      </c>
      <c r="U39" s="182">
        <f>'DOTACION ACTUALIZADA'!U39-'DOTACION INICIAL'!U39</f>
        <v>0</v>
      </c>
      <c r="V39" s="182">
        <f>'DOTACION ACTUALIZADA'!V39-'DOTACION INICIAL'!V39</f>
        <v>0</v>
      </c>
      <c r="W39" s="182">
        <f>'DOTACION ACTUALIZADA'!W39-'DOTACION INICIAL'!W39</f>
        <v>0</v>
      </c>
      <c r="X39" s="182">
        <f>'DOTACION ACTUALIZADA'!X39-'DOTACION INICIAL'!X39</f>
        <v>0</v>
      </c>
      <c r="Y39" s="182">
        <f>'DOTACION ACTUALIZADA'!Y39-'DOTACION INICIAL'!Y39</f>
        <v>0</v>
      </c>
      <c r="Z39" s="182">
        <f>'DOTACION ACTUALIZADA'!Z39-'DOTACION INICIAL'!Z39</f>
        <v>0</v>
      </c>
      <c r="AA39" s="182">
        <f>'DOTACION ACTUALIZADA'!AA39-'DOTACION INICIAL'!AA39</f>
        <v>0</v>
      </c>
      <c r="AB39" s="182">
        <f>'DOTACION ACTUALIZADA'!AB39-'DOTACION INICIAL'!AB39</f>
        <v>0</v>
      </c>
      <c r="AC39" s="182">
        <f>'DOTACION ACTUALIZADA'!AC39-'DOTACION INICIAL'!AC39</f>
        <v>0</v>
      </c>
      <c r="AD39" s="182">
        <f>'DOTACION ACTUALIZADA'!AD39-'DOTACION INICIAL'!AD39</f>
        <v>0</v>
      </c>
      <c r="AE39" s="182">
        <f>'DOTACION ACTUALIZADA'!AE39-'DOTACION INICIAL'!AE39</f>
        <v>-1</v>
      </c>
      <c r="AF39" s="182">
        <f>'DOTACION ACTUALIZADA'!AF39-'DOTACION INICIAL'!AF39</f>
        <v>0</v>
      </c>
      <c r="AG39" s="182">
        <f>'DOTACION ACTUALIZADA'!AG39-'DOTACION INICIAL'!AG39</f>
        <v>0</v>
      </c>
      <c r="AH39" s="182">
        <f>'DOTACION ACTUALIZADA'!AH39-'DOTACION INICIAL'!AH39</f>
        <v>0</v>
      </c>
      <c r="AI39" s="182">
        <f>'DOTACION ACTUALIZADA'!AI39-'DOTACION INICIAL'!AI39</f>
        <v>0</v>
      </c>
      <c r="AJ39" s="182">
        <f>'DOTACION ACTUALIZADA'!AJ39-'DOTACION INICIAL'!AJ39</f>
        <v>0</v>
      </c>
      <c r="AK39" s="182">
        <f>'DOTACION ACTUALIZADA'!AK39-'DOTACION INICIAL'!AK39</f>
        <v>0</v>
      </c>
      <c r="AL39" s="182">
        <f>'DOTACION ACTUALIZADA'!AL39-'DOTACION INICIAL'!AL39</f>
        <v>0</v>
      </c>
      <c r="AM39" s="182">
        <f>'DOTACION ACTUALIZADA'!AM39-'DOTACION INICIAL'!AM39</f>
        <v>0</v>
      </c>
      <c r="AN39" s="182">
        <f>'DOTACION ACTUALIZADA'!AN39-'DOTACION INICIAL'!AN39</f>
        <v>0</v>
      </c>
      <c r="AO39" s="182">
        <f>'DOTACION ACTUALIZADA'!AO39-'DOTACION INICIAL'!AO39</f>
        <v>0</v>
      </c>
      <c r="AP39" s="182">
        <f>'DOTACION ACTUALIZADA'!AP39-'DOTACION INICIAL'!AP39</f>
        <v>0</v>
      </c>
      <c r="AQ39" s="182">
        <f>'DOTACION ACTUALIZADA'!AQ39-'DOTACION INICIAL'!AQ39</f>
        <v>0</v>
      </c>
      <c r="AR39" s="182">
        <f>'DOTACION ACTUALIZADA'!AR39-'DOTACION INICIAL'!AR39</f>
        <v>0</v>
      </c>
      <c r="AS39" s="182">
        <f>'DOTACION ACTUALIZADA'!AS39-'DOTACION INICIAL'!AS39</f>
        <v>0</v>
      </c>
      <c r="AT39" s="182">
        <f>'DOTACION ACTUALIZADA'!AT39-'DOTACION INICIAL'!AT39</f>
        <v>0</v>
      </c>
      <c r="AU39" s="182">
        <f>'DOTACION ACTUALIZADA'!AU39-'DOTACION INICIAL'!AU39</f>
        <v>0</v>
      </c>
      <c r="AV39" s="182">
        <f>'DOTACION ACTUALIZADA'!AV39-'DOTACION INICIAL'!AV39</f>
        <v>0</v>
      </c>
      <c r="AW39" s="182">
        <f>'DOTACION ACTUALIZADA'!AW39-'DOTACION INICIAL'!AW39</f>
        <v>0</v>
      </c>
      <c r="AX39" s="182">
        <f>'DOTACION ACTUALIZADA'!AX39-'DOTACION INICIAL'!AX39</f>
        <v>0</v>
      </c>
      <c r="AY39" s="182">
        <f>'DOTACION ACTUALIZADA'!AY39-'DOTACION INICIAL'!AY39</f>
        <v>0</v>
      </c>
      <c r="AZ39" s="182">
        <f>'DOTACION ACTUALIZADA'!AZ39-'DOTACION INICIAL'!AZ39</f>
        <v>0</v>
      </c>
      <c r="BA39" s="182">
        <f>'DOTACION ACTUALIZADA'!BA39-'DOTACION INICIAL'!BA39</f>
        <v>0</v>
      </c>
      <c r="BB39" s="182">
        <f>'DOTACION ACTUALIZADA'!BB39-'DOTACION INICIAL'!BB39</f>
        <v>-2</v>
      </c>
      <c r="BC39" s="182">
        <f>'DOTACION ACTUALIZADA'!BC39-'DOTACION INICIAL'!BC39</f>
        <v>1</v>
      </c>
      <c r="BD39" s="182">
        <f>'DOTACION ACTUALIZADA'!BD39-'DOTACION INICIAL'!BD39</f>
        <v>0</v>
      </c>
      <c r="BE39" s="182">
        <f>'DOTACION ACTUALIZADA'!BE39-'DOTACION INICIAL'!BE39</f>
        <v>0</v>
      </c>
      <c r="BF39" s="182">
        <f>'DOTACION ACTUALIZADA'!BF39-'DOTACION INICIAL'!BF39</f>
        <v>0</v>
      </c>
      <c r="BG39" s="182">
        <f>'DOTACION ACTUALIZADA'!BG39-'DOTACION INICIAL'!BG39</f>
        <v>0</v>
      </c>
      <c r="BH39" s="182">
        <f>'DOTACION ACTUALIZADA'!BH39-'DOTACION INICIAL'!BH39</f>
        <v>-1</v>
      </c>
      <c r="BI39" s="182">
        <f>'DOTACION ACTUALIZADA'!BI39-'DOTACION INICIAL'!BI39</f>
        <v>0</v>
      </c>
      <c r="BJ39" s="182">
        <f>'DOTACION ACTUALIZADA'!BJ39-'DOTACION INICIAL'!BJ39</f>
        <v>-1</v>
      </c>
      <c r="BK39" s="182">
        <f>'DOTACION ACTUALIZADA'!BK39-'DOTACION INICIAL'!BK39</f>
        <v>2</v>
      </c>
      <c r="BL39" s="182">
        <f>'DOTACION ACTUALIZADA'!BL39-'DOTACION INICIAL'!BL39</f>
        <v>0</v>
      </c>
      <c r="BM39" s="182">
        <f>'DOTACION ACTUALIZADA'!BM39-'DOTACION INICIAL'!BM39</f>
        <v>0</v>
      </c>
      <c r="BN39" s="182">
        <f>'DOTACION ACTUALIZADA'!BN39-'DOTACION INICIAL'!BN39</f>
        <v>0</v>
      </c>
      <c r="BO39" s="182">
        <f>'DOTACION ACTUALIZADA'!BO39-'DOTACION INICIAL'!BO39</f>
        <v>0</v>
      </c>
      <c r="BP39" s="182">
        <f>'DOTACION ACTUALIZADA'!BP39-'DOTACION INICIAL'!BP39</f>
        <v>0</v>
      </c>
      <c r="BQ39" s="182">
        <f>'DOTACION ACTUALIZADA'!BQ39-'DOTACION INICIAL'!BQ39</f>
        <v>0</v>
      </c>
      <c r="BR39" s="182">
        <f>'DOTACION ACTUALIZADA'!BR39-'DOTACION INICIAL'!BR39</f>
        <v>-1</v>
      </c>
      <c r="BS39" s="182">
        <f>'DOTACION ACTUALIZADA'!BS39-'DOTACION INICIAL'!BS39</f>
        <v>1</v>
      </c>
      <c r="BT39" s="182">
        <f>'DOTACION ACTUALIZADA'!BT39-'DOTACION INICIAL'!BT39</f>
        <v>0</v>
      </c>
      <c r="BU39" s="182">
        <f>'DOTACION ACTUALIZADA'!BU39-'DOTACION INICIAL'!BU39</f>
        <v>0</v>
      </c>
      <c r="BV39" s="182">
        <f>'DOTACION ACTUALIZADA'!BV39-'DOTACION INICIAL'!BV39</f>
        <v>0</v>
      </c>
      <c r="BW39" s="182">
        <f>'DOTACION ACTUALIZADA'!BW39-'DOTACION INICIAL'!BW39</f>
        <v>0</v>
      </c>
      <c r="BX39" s="182">
        <f>'DOTACION ACTUALIZADA'!BX39-'DOTACION INICIAL'!BX39</f>
        <v>0</v>
      </c>
      <c r="BY39" s="182">
        <f>'DOTACION ACTUALIZADA'!BY39-'DOTACION INICIAL'!BY39</f>
        <v>0</v>
      </c>
      <c r="BZ39" s="182">
        <f>'DOTACION ACTUALIZADA'!BZ39-'DOTACION INICIAL'!BZ39</f>
        <v>0</v>
      </c>
      <c r="CA39" s="182">
        <f>'DOTACION ACTUALIZADA'!CA39-'DOTACION INICIAL'!CA39</f>
        <v>0</v>
      </c>
      <c r="CB39" s="182">
        <f>'DOTACION ACTUALIZADA'!CB39-'DOTACION INICIAL'!CB39</f>
        <v>0</v>
      </c>
      <c r="CC39" s="182">
        <f>'DOTACION ACTUALIZADA'!CC39-'DOTACION INICIAL'!CC39</f>
        <v>0</v>
      </c>
      <c r="CD39" s="183">
        <f t="shared" si="0"/>
        <v>0</v>
      </c>
      <c r="CE39" s="222">
        <f>'EM INICIALES'!J41</f>
        <v>308351.09226842551</v>
      </c>
      <c r="CF39" s="222">
        <f t="shared" si="1"/>
        <v>0</v>
      </c>
    </row>
    <row r="40" spans="1:87" ht="231" customHeight="1" x14ac:dyDescent="0.35">
      <c r="A40" s="162">
        <v>37</v>
      </c>
      <c r="B40" s="191" t="s">
        <v>147</v>
      </c>
      <c r="C40" s="184"/>
      <c r="D40" s="182">
        <f>'DOTACION ACTUALIZADA'!D40-'DOTACION INICIAL'!D40</f>
        <v>0</v>
      </c>
      <c r="E40" s="182">
        <f>'DOTACION ACTUALIZADA'!E40-'DOTACION INICIAL'!E40</f>
        <v>0</v>
      </c>
      <c r="F40" s="182">
        <f>'DOTACION ACTUALIZADA'!F40-'DOTACION INICIAL'!F40</f>
        <v>0</v>
      </c>
      <c r="G40" s="182">
        <f>'DOTACION ACTUALIZADA'!G40-'DOTACION INICIAL'!G40</f>
        <v>0</v>
      </c>
      <c r="H40" s="182">
        <f>'DOTACION ACTUALIZADA'!H40-'DOTACION INICIAL'!H40</f>
        <v>0</v>
      </c>
      <c r="I40" s="182">
        <f>'DOTACION ACTUALIZADA'!I40-'DOTACION INICIAL'!I40</f>
        <v>0</v>
      </c>
      <c r="J40" s="182">
        <f>'DOTACION ACTUALIZADA'!J40-'DOTACION INICIAL'!J40</f>
        <v>0</v>
      </c>
      <c r="K40" s="182">
        <f>'DOTACION ACTUALIZADA'!K40-'DOTACION INICIAL'!K40</f>
        <v>0</v>
      </c>
      <c r="L40" s="182">
        <f>'DOTACION ACTUALIZADA'!L40-'DOTACION INICIAL'!L40</f>
        <v>0</v>
      </c>
      <c r="M40" s="182">
        <f>'DOTACION ACTUALIZADA'!M40-'DOTACION INICIAL'!M40</f>
        <v>0</v>
      </c>
      <c r="N40" s="182">
        <f>'DOTACION ACTUALIZADA'!N40-'DOTACION INICIAL'!N40</f>
        <v>0</v>
      </c>
      <c r="O40" s="182">
        <f>'DOTACION ACTUALIZADA'!O40-'DOTACION INICIAL'!O40</f>
        <v>0</v>
      </c>
      <c r="P40" s="182">
        <f>'DOTACION ACTUALIZADA'!P40-'DOTACION INICIAL'!P40</f>
        <v>0</v>
      </c>
      <c r="Q40" s="182">
        <f>'DOTACION ACTUALIZADA'!Q40-'DOTACION INICIAL'!Q40</f>
        <v>0</v>
      </c>
      <c r="R40" s="182">
        <f>'DOTACION ACTUALIZADA'!R40-'DOTACION INICIAL'!R40</f>
        <v>0</v>
      </c>
      <c r="S40" s="182">
        <f>'DOTACION ACTUALIZADA'!S40-'DOTACION INICIAL'!S40</f>
        <v>0</v>
      </c>
      <c r="T40" s="182">
        <f>'DOTACION ACTUALIZADA'!T40-'DOTACION INICIAL'!T40</f>
        <v>0</v>
      </c>
      <c r="U40" s="182">
        <f>'DOTACION ACTUALIZADA'!U40-'DOTACION INICIAL'!U40</f>
        <v>0</v>
      </c>
      <c r="V40" s="182">
        <f>'DOTACION ACTUALIZADA'!V40-'DOTACION INICIAL'!V40</f>
        <v>0</v>
      </c>
      <c r="W40" s="182">
        <f>'DOTACION ACTUALIZADA'!W40-'DOTACION INICIAL'!W40</f>
        <v>0</v>
      </c>
      <c r="X40" s="182">
        <f>'DOTACION ACTUALIZADA'!X40-'DOTACION INICIAL'!X40</f>
        <v>0</v>
      </c>
      <c r="Y40" s="182">
        <f>'DOTACION ACTUALIZADA'!Y40-'DOTACION INICIAL'!Y40</f>
        <v>0</v>
      </c>
      <c r="Z40" s="182">
        <f>'DOTACION ACTUALIZADA'!Z40-'DOTACION INICIAL'!Z40</f>
        <v>0</v>
      </c>
      <c r="AA40" s="182">
        <f>'DOTACION ACTUALIZADA'!AA40-'DOTACION INICIAL'!AA40</f>
        <v>0</v>
      </c>
      <c r="AB40" s="182">
        <f>'DOTACION ACTUALIZADA'!AB40-'DOTACION INICIAL'!AB40</f>
        <v>0</v>
      </c>
      <c r="AC40" s="182">
        <f>'DOTACION ACTUALIZADA'!AC40-'DOTACION INICIAL'!AC40</f>
        <v>0</v>
      </c>
      <c r="AD40" s="182">
        <f>'DOTACION ACTUALIZADA'!AD40-'DOTACION INICIAL'!AD40</f>
        <v>0</v>
      </c>
      <c r="AE40" s="182">
        <f>'DOTACION ACTUALIZADA'!AE40-'DOTACION INICIAL'!AE40</f>
        <v>0</v>
      </c>
      <c r="AF40" s="182">
        <f>'DOTACION ACTUALIZADA'!AF40-'DOTACION INICIAL'!AF40</f>
        <v>0</v>
      </c>
      <c r="AG40" s="182">
        <f>'DOTACION ACTUALIZADA'!AG40-'DOTACION INICIAL'!AG40</f>
        <v>0</v>
      </c>
      <c r="AH40" s="182">
        <f>'DOTACION ACTUALIZADA'!AH40-'DOTACION INICIAL'!AH40</f>
        <v>0</v>
      </c>
      <c r="AI40" s="182">
        <f>'DOTACION ACTUALIZADA'!AI40-'DOTACION INICIAL'!AI40</f>
        <v>0</v>
      </c>
      <c r="AJ40" s="182">
        <f>'DOTACION ACTUALIZADA'!AJ40-'DOTACION INICIAL'!AJ40</f>
        <v>0</v>
      </c>
      <c r="AK40" s="182">
        <f>'DOTACION ACTUALIZADA'!AK40-'DOTACION INICIAL'!AK40</f>
        <v>0</v>
      </c>
      <c r="AL40" s="182">
        <f>'DOTACION ACTUALIZADA'!AL40-'DOTACION INICIAL'!AL40</f>
        <v>0</v>
      </c>
      <c r="AM40" s="182">
        <f>'DOTACION ACTUALIZADA'!AM40-'DOTACION INICIAL'!AM40</f>
        <v>0</v>
      </c>
      <c r="AN40" s="182">
        <f>'DOTACION ACTUALIZADA'!AN40-'DOTACION INICIAL'!AN40</f>
        <v>0</v>
      </c>
      <c r="AO40" s="182">
        <f>'DOTACION ACTUALIZADA'!AO40-'DOTACION INICIAL'!AO40</f>
        <v>0</v>
      </c>
      <c r="AP40" s="182">
        <f>'DOTACION ACTUALIZADA'!AP40-'DOTACION INICIAL'!AP40</f>
        <v>0</v>
      </c>
      <c r="AQ40" s="182">
        <f>'DOTACION ACTUALIZADA'!AQ40-'DOTACION INICIAL'!AQ40</f>
        <v>0</v>
      </c>
      <c r="AR40" s="182">
        <f>'DOTACION ACTUALIZADA'!AR40-'DOTACION INICIAL'!AR40</f>
        <v>0</v>
      </c>
      <c r="AS40" s="182">
        <f>'DOTACION ACTUALIZADA'!AS40-'DOTACION INICIAL'!AS40</f>
        <v>0</v>
      </c>
      <c r="AT40" s="182">
        <f>'DOTACION ACTUALIZADA'!AT40-'DOTACION INICIAL'!AT40</f>
        <v>0</v>
      </c>
      <c r="AU40" s="182">
        <f>'DOTACION ACTUALIZADA'!AU40-'DOTACION INICIAL'!AU40</f>
        <v>0</v>
      </c>
      <c r="AV40" s="182">
        <f>'DOTACION ACTUALIZADA'!AV40-'DOTACION INICIAL'!AV40</f>
        <v>0</v>
      </c>
      <c r="AW40" s="182">
        <f>'DOTACION ACTUALIZADA'!AW40-'DOTACION INICIAL'!AW40</f>
        <v>0</v>
      </c>
      <c r="AX40" s="182">
        <f>'DOTACION ACTUALIZADA'!AX40-'DOTACION INICIAL'!AX40</f>
        <v>0</v>
      </c>
      <c r="AY40" s="182">
        <f>'DOTACION ACTUALIZADA'!AY40-'DOTACION INICIAL'!AY40</f>
        <v>0</v>
      </c>
      <c r="AZ40" s="182">
        <f>'DOTACION ACTUALIZADA'!AZ40-'DOTACION INICIAL'!AZ40</f>
        <v>0</v>
      </c>
      <c r="BA40" s="182">
        <f>'DOTACION ACTUALIZADA'!BA40-'DOTACION INICIAL'!BA40</f>
        <v>0</v>
      </c>
      <c r="BB40" s="182">
        <f>'DOTACION ACTUALIZADA'!BB40-'DOTACION INICIAL'!BB40</f>
        <v>0</v>
      </c>
      <c r="BC40" s="182">
        <f>'DOTACION ACTUALIZADA'!BC40-'DOTACION INICIAL'!BC40</f>
        <v>1</v>
      </c>
      <c r="BD40" s="182">
        <f>'DOTACION ACTUALIZADA'!BD40-'DOTACION INICIAL'!BD40</f>
        <v>0</v>
      </c>
      <c r="BE40" s="182">
        <f>'DOTACION ACTUALIZADA'!BE40-'DOTACION INICIAL'!BE40</f>
        <v>0</v>
      </c>
      <c r="BF40" s="182">
        <f>'DOTACION ACTUALIZADA'!BF40-'DOTACION INICIAL'!BF40</f>
        <v>0</v>
      </c>
      <c r="BG40" s="182">
        <f>'DOTACION ACTUALIZADA'!BG40-'DOTACION INICIAL'!BG40</f>
        <v>-1</v>
      </c>
      <c r="BH40" s="182">
        <f>'DOTACION ACTUALIZADA'!BH40-'DOTACION INICIAL'!BH40</f>
        <v>-1</v>
      </c>
      <c r="BI40" s="182">
        <f>'DOTACION ACTUALIZADA'!BI40-'DOTACION INICIAL'!BI40</f>
        <v>0</v>
      </c>
      <c r="BJ40" s="182">
        <f>'DOTACION ACTUALIZADA'!BJ40-'DOTACION INICIAL'!BJ40</f>
        <v>-1</v>
      </c>
      <c r="BK40" s="182">
        <f>'DOTACION ACTUALIZADA'!BK40-'DOTACION INICIAL'!BK40</f>
        <v>2</v>
      </c>
      <c r="BL40" s="182">
        <f>'DOTACION ACTUALIZADA'!BL40-'DOTACION INICIAL'!BL40</f>
        <v>0</v>
      </c>
      <c r="BM40" s="182">
        <f>'DOTACION ACTUALIZADA'!BM40-'DOTACION INICIAL'!BM40</f>
        <v>0</v>
      </c>
      <c r="BN40" s="182">
        <f>'DOTACION ACTUALIZADA'!BN40-'DOTACION INICIAL'!BN40</f>
        <v>0</v>
      </c>
      <c r="BO40" s="182">
        <f>'DOTACION ACTUALIZADA'!BO40-'DOTACION INICIAL'!BO40</f>
        <v>0</v>
      </c>
      <c r="BP40" s="182">
        <f>'DOTACION ACTUALIZADA'!BP40-'DOTACION INICIAL'!BP40</f>
        <v>0</v>
      </c>
      <c r="BQ40" s="182">
        <f>'DOTACION ACTUALIZADA'!BQ40-'DOTACION INICIAL'!BQ40</f>
        <v>0</v>
      </c>
      <c r="BR40" s="182">
        <f>'DOTACION ACTUALIZADA'!BR40-'DOTACION INICIAL'!BR40</f>
        <v>0</v>
      </c>
      <c r="BS40" s="182">
        <f>'DOTACION ACTUALIZADA'!BS40-'DOTACION INICIAL'!BS40</f>
        <v>0</v>
      </c>
      <c r="BT40" s="182">
        <f>'DOTACION ACTUALIZADA'!BT40-'DOTACION INICIAL'!BT40</f>
        <v>0</v>
      </c>
      <c r="BU40" s="182">
        <f>'DOTACION ACTUALIZADA'!BU40-'DOTACION INICIAL'!BU40</f>
        <v>0</v>
      </c>
      <c r="BV40" s="182">
        <f>'DOTACION ACTUALIZADA'!BV40-'DOTACION INICIAL'!BV40</f>
        <v>0</v>
      </c>
      <c r="BW40" s="182">
        <f>'DOTACION ACTUALIZADA'!BW40-'DOTACION INICIAL'!BW40</f>
        <v>0</v>
      </c>
      <c r="BX40" s="182">
        <f>'DOTACION ACTUALIZADA'!BX40-'DOTACION INICIAL'!BX40</f>
        <v>0</v>
      </c>
      <c r="BY40" s="182">
        <f>'DOTACION ACTUALIZADA'!BY40-'DOTACION INICIAL'!BY40</f>
        <v>0</v>
      </c>
      <c r="BZ40" s="182">
        <f>'DOTACION ACTUALIZADA'!BZ40-'DOTACION INICIAL'!BZ40</f>
        <v>0</v>
      </c>
      <c r="CA40" s="182">
        <f>'DOTACION ACTUALIZADA'!CA40-'DOTACION INICIAL'!CA40</f>
        <v>0</v>
      </c>
      <c r="CB40" s="182">
        <f>'DOTACION ACTUALIZADA'!CB40-'DOTACION INICIAL'!CB40</f>
        <v>0</v>
      </c>
      <c r="CC40" s="182">
        <f>'DOTACION ACTUALIZADA'!CC40-'DOTACION INICIAL'!CC40</f>
        <v>0</v>
      </c>
      <c r="CD40" s="183">
        <f t="shared" si="0"/>
        <v>0</v>
      </c>
      <c r="CE40" s="222">
        <f>'EM INICIALES'!J42</f>
        <v>308351.09226842551</v>
      </c>
      <c r="CF40" s="222">
        <f>+CD40*CE40</f>
        <v>0</v>
      </c>
    </row>
    <row r="41" spans="1:87" ht="231" customHeight="1" x14ac:dyDescent="0.35">
      <c r="A41" s="162">
        <v>38</v>
      </c>
      <c r="B41" s="191" t="s">
        <v>148</v>
      </c>
      <c r="C41" s="184"/>
      <c r="D41" s="182">
        <f>'DOTACION ACTUALIZADA'!D41-'DOTACION INICIAL'!D41</f>
        <v>0</v>
      </c>
      <c r="E41" s="182">
        <f>'DOTACION ACTUALIZADA'!E41-'DOTACION INICIAL'!E41</f>
        <v>0</v>
      </c>
      <c r="F41" s="182">
        <f>'DOTACION ACTUALIZADA'!F41-'DOTACION INICIAL'!F41</f>
        <v>0</v>
      </c>
      <c r="G41" s="182">
        <f>'DOTACION ACTUALIZADA'!G41-'DOTACION INICIAL'!G41</f>
        <v>0</v>
      </c>
      <c r="H41" s="182">
        <f>'DOTACION ACTUALIZADA'!H41-'DOTACION INICIAL'!H41</f>
        <v>0</v>
      </c>
      <c r="I41" s="182">
        <f>'DOTACION ACTUALIZADA'!I41-'DOTACION INICIAL'!I41</f>
        <v>0</v>
      </c>
      <c r="J41" s="182">
        <f>'DOTACION ACTUALIZADA'!J41-'DOTACION INICIAL'!J41</f>
        <v>0</v>
      </c>
      <c r="K41" s="182">
        <f>'DOTACION ACTUALIZADA'!K41-'DOTACION INICIAL'!K41</f>
        <v>0</v>
      </c>
      <c r="L41" s="182">
        <f>'DOTACION ACTUALIZADA'!L41-'DOTACION INICIAL'!L41</f>
        <v>0</v>
      </c>
      <c r="M41" s="182">
        <f>'DOTACION ACTUALIZADA'!M41-'DOTACION INICIAL'!M41</f>
        <v>0</v>
      </c>
      <c r="N41" s="182">
        <f>'DOTACION ACTUALIZADA'!N41-'DOTACION INICIAL'!N41</f>
        <v>0</v>
      </c>
      <c r="O41" s="182">
        <f>'DOTACION ACTUALIZADA'!O41-'DOTACION INICIAL'!O41</f>
        <v>0</v>
      </c>
      <c r="P41" s="182">
        <f>'DOTACION ACTUALIZADA'!P41-'DOTACION INICIAL'!P41</f>
        <v>0</v>
      </c>
      <c r="Q41" s="182">
        <f>'DOTACION ACTUALIZADA'!Q41-'DOTACION INICIAL'!Q41</f>
        <v>0</v>
      </c>
      <c r="R41" s="182">
        <f>'DOTACION ACTUALIZADA'!R41-'DOTACION INICIAL'!R41</f>
        <v>0</v>
      </c>
      <c r="S41" s="182">
        <f>'DOTACION ACTUALIZADA'!S41-'DOTACION INICIAL'!S41</f>
        <v>0</v>
      </c>
      <c r="T41" s="182">
        <f>'DOTACION ACTUALIZADA'!T41-'DOTACION INICIAL'!T41</f>
        <v>0</v>
      </c>
      <c r="U41" s="182">
        <f>'DOTACION ACTUALIZADA'!U41-'DOTACION INICIAL'!U41</f>
        <v>0</v>
      </c>
      <c r="V41" s="182">
        <f>'DOTACION ACTUALIZADA'!V41-'DOTACION INICIAL'!V41</f>
        <v>0</v>
      </c>
      <c r="W41" s="182">
        <f>'DOTACION ACTUALIZADA'!W41-'DOTACION INICIAL'!W41</f>
        <v>0</v>
      </c>
      <c r="X41" s="182">
        <f>'DOTACION ACTUALIZADA'!X41-'DOTACION INICIAL'!X41</f>
        <v>0</v>
      </c>
      <c r="Y41" s="182">
        <f>'DOTACION ACTUALIZADA'!Y41-'DOTACION INICIAL'!Y41</f>
        <v>0</v>
      </c>
      <c r="Z41" s="182">
        <f>'DOTACION ACTUALIZADA'!Z41-'DOTACION INICIAL'!Z41</f>
        <v>0</v>
      </c>
      <c r="AA41" s="182">
        <f>'DOTACION ACTUALIZADA'!AA41-'DOTACION INICIAL'!AA41</f>
        <v>0</v>
      </c>
      <c r="AB41" s="182">
        <f>'DOTACION ACTUALIZADA'!AB41-'DOTACION INICIAL'!AB41</f>
        <v>0</v>
      </c>
      <c r="AC41" s="182">
        <f>'DOTACION ACTUALIZADA'!AC41-'DOTACION INICIAL'!AC41</f>
        <v>0</v>
      </c>
      <c r="AD41" s="182">
        <f>'DOTACION ACTUALIZADA'!AD41-'DOTACION INICIAL'!AD41</f>
        <v>0</v>
      </c>
      <c r="AE41" s="182">
        <f>'DOTACION ACTUALIZADA'!AE41-'DOTACION INICIAL'!AE41</f>
        <v>0</v>
      </c>
      <c r="AF41" s="182">
        <f>'DOTACION ACTUALIZADA'!AF41-'DOTACION INICIAL'!AF41</f>
        <v>0</v>
      </c>
      <c r="AG41" s="182">
        <f>'DOTACION ACTUALIZADA'!AG41-'DOTACION INICIAL'!AG41</f>
        <v>0</v>
      </c>
      <c r="AH41" s="182">
        <f>'DOTACION ACTUALIZADA'!AH41-'DOTACION INICIAL'!AH41</f>
        <v>0</v>
      </c>
      <c r="AI41" s="182">
        <f>'DOTACION ACTUALIZADA'!AI41-'DOTACION INICIAL'!AI41</f>
        <v>0</v>
      </c>
      <c r="AJ41" s="182">
        <f>'DOTACION ACTUALIZADA'!AJ41-'DOTACION INICIAL'!AJ41</f>
        <v>0</v>
      </c>
      <c r="AK41" s="182">
        <f>'DOTACION ACTUALIZADA'!AK41-'DOTACION INICIAL'!AK41</f>
        <v>0</v>
      </c>
      <c r="AL41" s="182">
        <f>'DOTACION ACTUALIZADA'!AL41-'DOTACION INICIAL'!AL41</f>
        <v>0</v>
      </c>
      <c r="AM41" s="182">
        <f>'DOTACION ACTUALIZADA'!AM41-'DOTACION INICIAL'!AM41</f>
        <v>0</v>
      </c>
      <c r="AN41" s="182">
        <f>'DOTACION ACTUALIZADA'!AN41-'DOTACION INICIAL'!AN41</f>
        <v>0</v>
      </c>
      <c r="AO41" s="182">
        <f>'DOTACION ACTUALIZADA'!AO41-'DOTACION INICIAL'!AO41</f>
        <v>0</v>
      </c>
      <c r="AP41" s="182">
        <f>'DOTACION ACTUALIZADA'!AP41-'DOTACION INICIAL'!AP41</f>
        <v>0</v>
      </c>
      <c r="AQ41" s="182">
        <f>'DOTACION ACTUALIZADA'!AQ41-'DOTACION INICIAL'!AQ41</f>
        <v>0</v>
      </c>
      <c r="AR41" s="182">
        <f>'DOTACION ACTUALIZADA'!AR41-'DOTACION INICIAL'!AR41</f>
        <v>0</v>
      </c>
      <c r="AS41" s="182">
        <f>'DOTACION ACTUALIZADA'!AS41-'DOTACION INICIAL'!AS41</f>
        <v>0</v>
      </c>
      <c r="AT41" s="182">
        <f>'DOTACION ACTUALIZADA'!AT41-'DOTACION INICIAL'!AT41</f>
        <v>0</v>
      </c>
      <c r="AU41" s="182">
        <f>'DOTACION ACTUALIZADA'!AU41-'DOTACION INICIAL'!AU41</f>
        <v>0</v>
      </c>
      <c r="AV41" s="182">
        <f>'DOTACION ACTUALIZADA'!AV41-'DOTACION INICIAL'!AV41</f>
        <v>0</v>
      </c>
      <c r="AW41" s="182">
        <f>'DOTACION ACTUALIZADA'!AW41-'DOTACION INICIAL'!AW41</f>
        <v>0</v>
      </c>
      <c r="AX41" s="182">
        <f>'DOTACION ACTUALIZADA'!AX41-'DOTACION INICIAL'!AX41</f>
        <v>0</v>
      </c>
      <c r="AY41" s="182">
        <f>'DOTACION ACTUALIZADA'!AY41-'DOTACION INICIAL'!AY41</f>
        <v>0</v>
      </c>
      <c r="AZ41" s="182">
        <f>'DOTACION ACTUALIZADA'!AZ41-'DOTACION INICIAL'!AZ41</f>
        <v>0</v>
      </c>
      <c r="BA41" s="182">
        <f>'DOTACION ACTUALIZADA'!BA41-'DOTACION INICIAL'!BA41</f>
        <v>0</v>
      </c>
      <c r="BB41" s="182">
        <f>'DOTACION ACTUALIZADA'!BB41-'DOTACION INICIAL'!BB41</f>
        <v>0</v>
      </c>
      <c r="BC41" s="182">
        <f>'DOTACION ACTUALIZADA'!BC41-'DOTACION INICIAL'!BC41</f>
        <v>1</v>
      </c>
      <c r="BD41" s="182">
        <f>'DOTACION ACTUALIZADA'!BD41-'DOTACION INICIAL'!BD41</f>
        <v>0</v>
      </c>
      <c r="BE41" s="182">
        <f>'DOTACION ACTUALIZADA'!BE41-'DOTACION INICIAL'!BE41</f>
        <v>0</v>
      </c>
      <c r="BF41" s="182">
        <f>'DOTACION ACTUALIZADA'!BF41-'DOTACION INICIAL'!BF41</f>
        <v>0</v>
      </c>
      <c r="BG41" s="182">
        <f>'DOTACION ACTUALIZADA'!BG41-'DOTACION INICIAL'!BG41</f>
        <v>0</v>
      </c>
      <c r="BH41" s="182">
        <f>'DOTACION ACTUALIZADA'!BH41-'DOTACION INICIAL'!BH41</f>
        <v>-1</v>
      </c>
      <c r="BI41" s="182">
        <f>'DOTACION ACTUALIZADA'!BI41-'DOTACION INICIAL'!BI41</f>
        <v>1</v>
      </c>
      <c r="BJ41" s="182">
        <f>'DOTACION ACTUALIZADA'!BJ41-'DOTACION INICIAL'!BJ41</f>
        <v>-1</v>
      </c>
      <c r="BK41" s="182">
        <f>'DOTACION ACTUALIZADA'!BK41-'DOTACION INICIAL'!BK41</f>
        <v>1</v>
      </c>
      <c r="BL41" s="182">
        <f>'DOTACION ACTUALIZADA'!BL41-'DOTACION INICIAL'!BL41</f>
        <v>0</v>
      </c>
      <c r="BM41" s="182">
        <f>'DOTACION ACTUALIZADA'!BM41-'DOTACION INICIAL'!BM41</f>
        <v>0</v>
      </c>
      <c r="BN41" s="182">
        <f>'DOTACION ACTUALIZADA'!BN41-'DOTACION INICIAL'!BN41</f>
        <v>0</v>
      </c>
      <c r="BO41" s="182">
        <f>'DOTACION ACTUALIZADA'!BO41-'DOTACION INICIAL'!BO41</f>
        <v>0</v>
      </c>
      <c r="BP41" s="182">
        <f>'DOTACION ACTUALIZADA'!BP41-'DOTACION INICIAL'!BP41</f>
        <v>0</v>
      </c>
      <c r="BQ41" s="182">
        <f>'DOTACION ACTUALIZADA'!BQ41-'DOTACION INICIAL'!BQ41</f>
        <v>0</v>
      </c>
      <c r="BR41" s="182">
        <f>'DOTACION ACTUALIZADA'!BR41-'DOTACION INICIAL'!BR41</f>
        <v>-1</v>
      </c>
      <c r="BS41" s="182">
        <f>'DOTACION ACTUALIZADA'!BS41-'DOTACION INICIAL'!BS41</f>
        <v>1</v>
      </c>
      <c r="BT41" s="182">
        <f>'DOTACION ACTUALIZADA'!BT41-'DOTACION INICIAL'!BT41</f>
        <v>0</v>
      </c>
      <c r="BU41" s="182">
        <f>'DOTACION ACTUALIZADA'!BU41-'DOTACION INICIAL'!BU41</f>
        <v>0</v>
      </c>
      <c r="BV41" s="182">
        <f>'DOTACION ACTUALIZADA'!BV41-'DOTACION INICIAL'!BV41</f>
        <v>0</v>
      </c>
      <c r="BW41" s="182">
        <f>'DOTACION ACTUALIZADA'!BW41-'DOTACION INICIAL'!BW41</f>
        <v>0</v>
      </c>
      <c r="BX41" s="182">
        <f>'DOTACION ACTUALIZADA'!BX41-'DOTACION INICIAL'!BX41</f>
        <v>0</v>
      </c>
      <c r="BY41" s="182">
        <f>'DOTACION ACTUALIZADA'!BY41-'DOTACION INICIAL'!BY41</f>
        <v>0</v>
      </c>
      <c r="BZ41" s="182">
        <f>'DOTACION ACTUALIZADA'!BZ41-'DOTACION INICIAL'!BZ41</f>
        <v>0</v>
      </c>
      <c r="CA41" s="182">
        <f>'DOTACION ACTUALIZADA'!CA41-'DOTACION INICIAL'!CA41</f>
        <v>0</v>
      </c>
      <c r="CB41" s="182">
        <f>'DOTACION ACTUALIZADA'!CB41-'DOTACION INICIAL'!CB41</f>
        <v>0</v>
      </c>
      <c r="CC41" s="182">
        <f>'DOTACION ACTUALIZADA'!CC41-'DOTACION INICIAL'!CC41</f>
        <v>0</v>
      </c>
      <c r="CD41" s="183">
        <f t="shared" si="0"/>
        <v>1</v>
      </c>
      <c r="CE41" s="222">
        <f>'EM INICIALES'!J43</f>
        <v>308351.09226842551</v>
      </c>
      <c r="CF41" s="222">
        <f t="shared" si="1"/>
        <v>308351.09226842551</v>
      </c>
    </row>
    <row r="42" spans="1:87" ht="201" customHeight="1" x14ac:dyDescent="0.35">
      <c r="A42" s="162">
        <v>39</v>
      </c>
      <c r="B42" s="191" t="s">
        <v>149</v>
      </c>
      <c r="C42" s="184"/>
      <c r="D42" s="182">
        <f>'DOTACION ACTUALIZADA'!D42-'DOTACION INICIAL'!D42</f>
        <v>0</v>
      </c>
      <c r="E42" s="182">
        <f>'DOTACION ACTUALIZADA'!E42-'DOTACION INICIAL'!E42</f>
        <v>0</v>
      </c>
      <c r="F42" s="182">
        <f>'DOTACION ACTUALIZADA'!F42-'DOTACION INICIAL'!F42</f>
        <v>0</v>
      </c>
      <c r="G42" s="182">
        <f>'DOTACION ACTUALIZADA'!G42-'DOTACION INICIAL'!G42</f>
        <v>0</v>
      </c>
      <c r="H42" s="182">
        <f>'DOTACION ACTUALIZADA'!H42-'DOTACION INICIAL'!H42</f>
        <v>0</v>
      </c>
      <c r="I42" s="182">
        <f>'DOTACION ACTUALIZADA'!I42-'DOTACION INICIAL'!I42</f>
        <v>0</v>
      </c>
      <c r="J42" s="182">
        <f>'DOTACION ACTUALIZADA'!J42-'DOTACION INICIAL'!J42</f>
        <v>0</v>
      </c>
      <c r="K42" s="182">
        <f>'DOTACION ACTUALIZADA'!K42-'DOTACION INICIAL'!K42</f>
        <v>0</v>
      </c>
      <c r="L42" s="182">
        <f>'DOTACION ACTUALIZADA'!L42-'DOTACION INICIAL'!L42</f>
        <v>0</v>
      </c>
      <c r="M42" s="182">
        <f>'DOTACION ACTUALIZADA'!M42-'DOTACION INICIAL'!M42</f>
        <v>0</v>
      </c>
      <c r="N42" s="182">
        <f>'DOTACION ACTUALIZADA'!N42-'DOTACION INICIAL'!N42</f>
        <v>0</v>
      </c>
      <c r="O42" s="182">
        <f>'DOTACION ACTUALIZADA'!O42-'DOTACION INICIAL'!O42</f>
        <v>0</v>
      </c>
      <c r="P42" s="182">
        <f>'DOTACION ACTUALIZADA'!P42-'DOTACION INICIAL'!P42</f>
        <v>0</v>
      </c>
      <c r="Q42" s="182">
        <f>'DOTACION ACTUALIZADA'!Q42-'DOTACION INICIAL'!Q42</f>
        <v>0</v>
      </c>
      <c r="R42" s="182">
        <f>'DOTACION ACTUALIZADA'!R42-'DOTACION INICIAL'!R42</f>
        <v>0</v>
      </c>
      <c r="S42" s="182">
        <f>'DOTACION ACTUALIZADA'!S42-'DOTACION INICIAL'!S42</f>
        <v>0</v>
      </c>
      <c r="T42" s="182">
        <f>'DOTACION ACTUALIZADA'!T42-'DOTACION INICIAL'!T42</f>
        <v>0</v>
      </c>
      <c r="U42" s="182">
        <f>'DOTACION ACTUALIZADA'!U42-'DOTACION INICIAL'!U42</f>
        <v>0</v>
      </c>
      <c r="V42" s="182">
        <f>'DOTACION ACTUALIZADA'!V42-'DOTACION INICIAL'!V42</f>
        <v>0</v>
      </c>
      <c r="W42" s="182">
        <f>'DOTACION ACTUALIZADA'!W42-'DOTACION INICIAL'!W42</f>
        <v>0</v>
      </c>
      <c r="X42" s="182">
        <f>'DOTACION ACTUALIZADA'!X42-'DOTACION INICIAL'!X42</f>
        <v>0</v>
      </c>
      <c r="Y42" s="182">
        <f>'DOTACION ACTUALIZADA'!Y42-'DOTACION INICIAL'!Y42</f>
        <v>0</v>
      </c>
      <c r="Z42" s="182">
        <f>'DOTACION ACTUALIZADA'!Z42-'DOTACION INICIAL'!Z42</f>
        <v>0</v>
      </c>
      <c r="AA42" s="182">
        <f>'DOTACION ACTUALIZADA'!AA42-'DOTACION INICIAL'!AA42</f>
        <v>0</v>
      </c>
      <c r="AB42" s="182">
        <f>'DOTACION ACTUALIZADA'!AB42-'DOTACION INICIAL'!AB42</f>
        <v>0</v>
      </c>
      <c r="AC42" s="182">
        <f>'DOTACION ACTUALIZADA'!AC42-'DOTACION INICIAL'!AC42</f>
        <v>0</v>
      </c>
      <c r="AD42" s="182">
        <f>'DOTACION ACTUALIZADA'!AD42-'DOTACION INICIAL'!AD42</f>
        <v>0</v>
      </c>
      <c r="AE42" s="182">
        <f>'DOTACION ACTUALIZADA'!AE42-'DOTACION INICIAL'!AE42</f>
        <v>0</v>
      </c>
      <c r="AF42" s="182">
        <f>'DOTACION ACTUALIZADA'!AF42-'DOTACION INICIAL'!AF42</f>
        <v>0</v>
      </c>
      <c r="AG42" s="182">
        <f>'DOTACION ACTUALIZADA'!AG42-'DOTACION INICIAL'!AG42</f>
        <v>0</v>
      </c>
      <c r="AH42" s="182">
        <f>'DOTACION ACTUALIZADA'!AH42-'DOTACION INICIAL'!AH42</f>
        <v>0</v>
      </c>
      <c r="AI42" s="182">
        <f>'DOTACION ACTUALIZADA'!AI42-'DOTACION INICIAL'!AI42</f>
        <v>0</v>
      </c>
      <c r="AJ42" s="182">
        <f>'DOTACION ACTUALIZADA'!AJ42-'DOTACION INICIAL'!AJ42</f>
        <v>0</v>
      </c>
      <c r="AK42" s="182">
        <f>'DOTACION ACTUALIZADA'!AK42-'DOTACION INICIAL'!AK42</f>
        <v>0</v>
      </c>
      <c r="AL42" s="182">
        <f>'DOTACION ACTUALIZADA'!AL42-'DOTACION INICIAL'!AL42</f>
        <v>0</v>
      </c>
      <c r="AM42" s="182">
        <f>'DOTACION ACTUALIZADA'!AM42-'DOTACION INICIAL'!AM42</f>
        <v>0</v>
      </c>
      <c r="AN42" s="182">
        <f>'DOTACION ACTUALIZADA'!AN42-'DOTACION INICIAL'!AN42</f>
        <v>0</v>
      </c>
      <c r="AO42" s="182">
        <f>'DOTACION ACTUALIZADA'!AO42-'DOTACION INICIAL'!AO42</f>
        <v>0</v>
      </c>
      <c r="AP42" s="182">
        <f>'DOTACION ACTUALIZADA'!AP42-'DOTACION INICIAL'!AP42</f>
        <v>0</v>
      </c>
      <c r="AQ42" s="182">
        <f>'DOTACION ACTUALIZADA'!AQ42-'DOTACION INICIAL'!AQ42</f>
        <v>0</v>
      </c>
      <c r="AR42" s="182">
        <f>'DOTACION ACTUALIZADA'!AR42-'DOTACION INICIAL'!AR42</f>
        <v>0</v>
      </c>
      <c r="AS42" s="182">
        <f>'DOTACION ACTUALIZADA'!AS42-'DOTACION INICIAL'!AS42</f>
        <v>0</v>
      </c>
      <c r="AT42" s="182">
        <f>'DOTACION ACTUALIZADA'!AT42-'DOTACION INICIAL'!AT42</f>
        <v>0</v>
      </c>
      <c r="AU42" s="182">
        <f>'DOTACION ACTUALIZADA'!AU42-'DOTACION INICIAL'!AU42</f>
        <v>0</v>
      </c>
      <c r="AV42" s="182">
        <f>'DOTACION ACTUALIZADA'!AV42-'DOTACION INICIAL'!AV42</f>
        <v>0</v>
      </c>
      <c r="AW42" s="182">
        <f>'DOTACION ACTUALIZADA'!AW42-'DOTACION INICIAL'!AW42</f>
        <v>0</v>
      </c>
      <c r="AX42" s="182">
        <f>'DOTACION ACTUALIZADA'!AX42-'DOTACION INICIAL'!AX42</f>
        <v>0</v>
      </c>
      <c r="AY42" s="182">
        <f>'DOTACION ACTUALIZADA'!AY42-'DOTACION INICIAL'!AY42</f>
        <v>0</v>
      </c>
      <c r="AZ42" s="182">
        <f>'DOTACION ACTUALIZADA'!AZ42-'DOTACION INICIAL'!AZ42</f>
        <v>0</v>
      </c>
      <c r="BA42" s="182">
        <f>'DOTACION ACTUALIZADA'!BA42-'DOTACION INICIAL'!BA42</f>
        <v>0</v>
      </c>
      <c r="BB42" s="182">
        <f>'DOTACION ACTUALIZADA'!BB42-'DOTACION INICIAL'!BB42</f>
        <v>-1</v>
      </c>
      <c r="BC42" s="182">
        <f>'DOTACION ACTUALIZADA'!BC42-'DOTACION INICIAL'!BC42</f>
        <v>1</v>
      </c>
      <c r="BD42" s="182">
        <f>'DOTACION ACTUALIZADA'!BD42-'DOTACION INICIAL'!BD42</f>
        <v>0</v>
      </c>
      <c r="BE42" s="182">
        <f>'DOTACION ACTUALIZADA'!BE42-'DOTACION INICIAL'!BE42</f>
        <v>0</v>
      </c>
      <c r="BF42" s="182">
        <f>'DOTACION ACTUALIZADA'!BF42-'DOTACION INICIAL'!BF42</f>
        <v>0</v>
      </c>
      <c r="BG42" s="182">
        <f>'DOTACION ACTUALIZADA'!BG42-'DOTACION INICIAL'!BG42</f>
        <v>-1</v>
      </c>
      <c r="BH42" s="182">
        <f>'DOTACION ACTUALIZADA'!BH42-'DOTACION INICIAL'!BH42</f>
        <v>0</v>
      </c>
      <c r="BI42" s="182">
        <f>'DOTACION ACTUALIZADA'!BI42-'DOTACION INICIAL'!BI42</f>
        <v>0</v>
      </c>
      <c r="BJ42" s="182">
        <f>'DOTACION ACTUALIZADA'!BJ42-'DOTACION INICIAL'!BJ42</f>
        <v>-1</v>
      </c>
      <c r="BK42" s="182">
        <f>'DOTACION ACTUALIZADA'!BK42-'DOTACION INICIAL'!BK42</f>
        <v>1</v>
      </c>
      <c r="BL42" s="182">
        <f>'DOTACION ACTUALIZADA'!BL42-'DOTACION INICIAL'!BL42</f>
        <v>0</v>
      </c>
      <c r="BM42" s="182">
        <f>'DOTACION ACTUALIZADA'!BM42-'DOTACION INICIAL'!BM42</f>
        <v>0</v>
      </c>
      <c r="BN42" s="182">
        <f>'DOTACION ACTUALIZADA'!BN42-'DOTACION INICIAL'!BN42</f>
        <v>0</v>
      </c>
      <c r="BO42" s="182">
        <f>'DOTACION ACTUALIZADA'!BO42-'DOTACION INICIAL'!BO42</f>
        <v>0</v>
      </c>
      <c r="BP42" s="182">
        <f>'DOTACION ACTUALIZADA'!BP42-'DOTACION INICIAL'!BP42</f>
        <v>0</v>
      </c>
      <c r="BQ42" s="182">
        <f>'DOTACION ACTUALIZADA'!BQ42-'DOTACION INICIAL'!BQ42</f>
        <v>0</v>
      </c>
      <c r="BR42" s="182">
        <f>'DOTACION ACTUALIZADA'!BR42-'DOTACION INICIAL'!BR42</f>
        <v>0</v>
      </c>
      <c r="BS42" s="182">
        <f>'DOTACION ACTUALIZADA'!BS42-'DOTACION INICIAL'!BS42</f>
        <v>0</v>
      </c>
      <c r="BT42" s="182">
        <f>'DOTACION ACTUALIZADA'!BT42-'DOTACION INICIAL'!BT42</f>
        <v>0</v>
      </c>
      <c r="BU42" s="182">
        <f>'DOTACION ACTUALIZADA'!BU42-'DOTACION INICIAL'!BU42</f>
        <v>0</v>
      </c>
      <c r="BV42" s="182">
        <f>'DOTACION ACTUALIZADA'!BV42-'DOTACION INICIAL'!BV42</f>
        <v>0</v>
      </c>
      <c r="BW42" s="182">
        <f>'DOTACION ACTUALIZADA'!BW42-'DOTACION INICIAL'!BW42</f>
        <v>0</v>
      </c>
      <c r="BX42" s="182">
        <f>'DOTACION ACTUALIZADA'!BX42-'DOTACION INICIAL'!BX42</f>
        <v>0</v>
      </c>
      <c r="BY42" s="182">
        <f>'DOTACION ACTUALIZADA'!BY42-'DOTACION INICIAL'!BY42</f>
        <v>0</v>
      </c>
      <c r="BZ42" s="182">
        <f>'DOTACION ACTUALIZADA'!BZ42-'DOTACION INICIAL'!BZ42</f>
        <v>0</v>
      </c>
      <c r="CA42" s="182">
        <f>'DOTACION ACTUALIZADA'!CA42-'DOTACION INICIAL'!CA42</f>
        <v>0</v>
      </c>
      <c r="CB42" s="182">
        <f>'DOTACION ACTUALIZADA'!CB42-'DOTACION INICIAL'!CB42</f>
        <v>0</v>
      </c>
      <c r="CC42" s="182">
        <f>'DOTACION ACTUALIZADA'!CC42-'DOTACION INICIAL'!CC42</f>
        <v>0</v>
      </c>
      <c r="CD42" s="183">
        <f t="shared" si="0"/>
        <v>-1</v>
      </c>
      <c r="CE42" s="222">
        <f>'EM INICIALES'!J44</f>
        <v>308094.93000000005</v>
      </c>
      <c r="CF42" s="223">
        <f t="shared" si="1"/>
        <v>-308094.93000000005</v>
      </c>
    </row>
    <row r="43" spans="1:87" x14ac:dyDescent="0.35">
      <c r="A43" s="169"/>
      <c r="B43" s="193" t="s">
        <v>184</v>
      </c>
      <c r="C43" s="176"/>
      <c r="D43" s="187">
        <f t="shared" ref="D43:AI43" si="2">SUM(D4:D42)</f>
        <v>17</v>
      </c>
      <c r="E43" s="187">
        <f t="shared" si="2"/>
        <v>75</v>
      </c>
      <c r="F43" s="187">
        <f t="shared" si="2"/>
        <v>70</v>
      </c>
      <c r="G43" s="187">
        <f t="shared" si="2"/>
        <v>-58</v>
      </c>
      <c r="H43" s="187">
        <f t="shared" si="2"/>
        <v>35</v>
      </c>
      <c r="I43" s="187">
        <f t="shared" si="2"/>
        <v>62</v>
      </c>
      <c r="J43" s="187">
        <f t="shared" si="2"/>
        <v>-66</v>
      </c>
      <c r="K43" s="187">
        <f t="shared" si="2"/>
        <v>-29</v>
      </c>
      <c r="L43" s="187">
        <f t="shared" si="2"/>
        <v>25</v>
      </c>
      <c r="M43" s="187">
        <f t="shared" si="2"/>
        <v>24</v>
      </c>
      <c r="N43" s="187">
        <f t="shared" si="2"/>
        <v>0</v>
      </c>
      <c r="O43" s="187">
        <f t="shared" si="2"/>
        <v>0</v>
      </c>
      <c r="P43" s="187">
        <f t="shared" si="2"/>
        <v>0</v>
      </c>
      <c r="Q43" s="187">
        <f t="shared" si="2"/>
        <v>13</v>
      </c>
      <c r="R43" s="187">
        <f t="shared" si="2"/>
        <v>0</v>
      </c>
      <c r="S43" s="187">
        <f t="shared" si="2"/>
        <v>0</v>
      </c>
      <c r="T43" s="187">
        <f t="shared" si="2"/>
        <v>0</v>
      </c>
      <c r="U43" s="187">
        <f t="shared" si="2"/>
        <v>0</v>
      </c>
      <c r="V43" s="187">
        <f t="shared" si="2"/>
        <v>0</v>
      </c>
      <c r="W43" s="187">
        <f t="shared" si="2"/>
        <v>0</v>
      </c>
      <c r="X43" s="187">
        <f t="shared" si="2"/>
        <v>0</v>
      </c>
      <c r="Y43" s="187">
        <f t="shared" si="2"/>
        <v>0</v>
      </c>
      <c r="Z43" s="187">
        <f t="shared" si="2"/>
        <v>0</v>
      </c>
      <c r="AA43" s="187">
        <f t="shared" si="2"/>
        <v>0</v>
      </c>
      <c r="AB43" s="187">
        <f t="shared" si="2"/>
        <v>-9</v>
      </c>
      <c r="AC43" s="187">
        <f t="shared" si="2"/>
        <v>-11</v>
      </c>
      <c r="AD43" s="187">
        <f t="shared" si="2"/>
        <v>-2</v>
      </c>
      <c r="AE43" s="187">
        <f t="shared" si="2"/>
        <v>51</v>
      </c>
      <c r="AF43" s="187">
        <f t="shared" si="2"/>
        <v>0</v>
      </c>
      <c r="AG43" s="187">
        <f t="shared" si="2"/>
        <v>222</v>
      </c>
      <c r="AH43" s="187">
        <f t="shared" si="2"/>
        <v>150</v>
      </c>
      <c r="AI43" s="187">
        <f t="shared" si="2"/>
        <v>18</v>
      </c>
      <c r="AJ43" s="187">
        <f t="shared" ref="AJ43:BO43" si="3">SUM(AJ4:AJ42)</f>
        <v>4</v>
      </c>
      <c r="AK43" s="187">
        <f t="shared" si="3"/>
        <v>4</v>
      </c>
      <c r="AL43" s="187">
        <f t="shared" si="3"/>
        <v>24</v>
      </c>
      <c r="AM43" s="187">
        <f t="shared" si="3"/>
        <v>4</v>
      </c>
      <c r="AN43" s="187">
        <f t="shared" si="3"/>
        <v>-7</v>
      </c>
      <c r="AO43" s="187">
        <f t="shared" si="3"/>
        <v>60</v>
      </c>
      <c r="AP43" s="187">
        <f t="shared" si="3"/>
        <v>0</v>
      </c>
      <c r="AQ43" s="187">
        <f t="shared" si="3"/>
        <v>0</v>
      </c>
      <c r="AR43" s="187">
        <f t="shared" si="3"/>
        <v>0</v>
      </c>
      <c r="AS43" s="187">
        <f t="shared" si="3"/>
        <v>0</v>
      </c>
      <c r="AT43" s="187">
        <f t="shared" si="3"/>
        <v>0</v>
      </c>
      <c r="AU43" s="187">
        <f t="shared" si="3"/>
        <v>0</v>
      </c>
      <c r="AV43" s="187">
        <f t="shared" si="3"/>
        <v>0</v>
      </c>
      <c r="AW43" s="187">
        <f t="shared" si="3"/>
        <v>0</v>
      </c>
      <c r="AX43" s="187">
        <f t="shared" si="3"/>
        <v>0</v>
      </c>
      <c r="AY43" s="187">
        <f t="shared" si="3"/>
        <v>0</v>
      </c>
      <c r="AZ43" s="187">
        <f t="shared" si="3"/>
        <v>-32</v>
      </c>
      <c r="BA43" s="187">
        <f t="shared" si="3"/>
        <v>35</v>
      </c>
      <c r="BB43" s="187">
        <f t="shared" si="3"/>
        <v>-52</v>
      </c>
      <c r="BC43" s="187">
        <f t="shared" si="3"/>
        <v>175</v>
      </c>
      <c r="BD43" s="187">
        <f t="shared" si="3"/>
        <v>-36</v>
      </c>
      <c r="BE43" s="187">
        <f t="shared" si="3"/>
        <v>-4</v>
      </c>
      <c r="BF43" s="187">
        <f t="shared" si="3"/>
        <v>-1</v>
      </c>
      <c r="BG43" s="187">
        <f t="shared" si="3"/>
        <v>-59</v>
      </c>
      <c r="BH43" s="187">
        <f t="shared" si="3"/>
        <v>-57</v>
      </c>
      <c r="BI43" s="187">
        <f t="shared" si="3"/>
        <v>50</v>
      </c>
      <c r="BJ43" s="187">
        <f t="shared" si="3"/>
        <v>-1</v>
      </c>
      <c r="BK43" s="187">
        <f t="shared" si="3"/>
        <v>126</v>
      </c>
      <c r="BL43" s="187">
        <f t="shared" si="3"/>
        <v>22</v>
      </c>
      <c r="BM43" s="187">
        <f t="shared" si="3"/>
        <v>21</v>
      </c>
      <c r="BN43" s="187">
        <f t="shared" si="3"/>
        <v>21</v>
      </c>
      <c r="BO43" s="187">
        <f t="shared" si="3"/>
        <v>19</v>
      </c>
      <c r="BP43" s="187">
        <f t="shared" ref="BP43:CD43" si="4">SUM(BP4:BP42)</f>
        <v>2</v>
      </c>
      <c r="BQ43" s="187">
        <f t="shared" si="4"/>
        <v>22</v>
      </c>
      <c r="BR43" s="187">
        <f t="shared" si="4"/>
        <v>-133</v>
      </c>
      <c r="BS43" s="187">
        <f t="shared" si="4"/>
        <v>228</v>
      </c>
      <c r="BT43" s="187">
        <f t="shared" si="4"/>
        <v>26</v>
      </c>
      <c r="BU43" s="187">
        <f t="shared" si="4"/>
        <v>-28</v>
      </c>
      <c r="BV43" s="187">
        <f t="shared" si="4"/>
        <v>99</v>
      </c>
      <c r="BW43" s="187">
        <f t="shared" si="4"/>
        <v>333</v>
      </c>
      <c r="BX43" s="187">
        <f t="shared" si="4"/>
        <v>60</v>
      </c>
      <c r="BY43" s="187">
        <f t="shared" si="4"/>
        <v>0</v>
      </c>
      <c r="BZ43" s="187">
        <f t="shared" si="4"/>
        <v>0</v>
      </c>
      <c r="CA43" s="187">
        <f t="shared" si="4"/>
        <v>0</v>
      </c>
      <c r="CB43" s="187">
        <f t="shared" si="4"/>
        <v>0</v>
      </c>
      <c r="CC43" s="187">
        <f t="shared" si="4"/>
        <v>0</v>
      </c>
      <c r="CD43" s="135">
        <f t="shared" si="4"/>
        <v>1512</v>
      </c>
      <c r="CE43" s="178"/>
      <c r="CF43" s="178">
        <f t="shared" ref="CF43" si="5">SUM(CF4:CF42)</f>
        <v>553568410.64601886</v>
      </c>
    </row>
  </sheetData>
  <autoFilter ref="A3:CE43"/>
  <mergeCells count="18">
    <mergeCell ref="AE2:AF2"/>
    <mergeCell ref="AH2:AM2"/>
    <mergeCell ref="AN2:AY2"/>
    <mergeCell ref="AZ2:BA2"/>
    <mergeCell ref="BC2:BG2"/>
    <mergeCell ref="BH2:BI2"/>
    <mergeCell ref="A1:CF1"/>
    <mergeCell ref="BJ2:BQ2"/>
    <mergeCell ref="BV2:CC2"/>
    <mergeCell ref="CD2:CD3"/>
    <mergeCell ref="CE2:CE3"/>
    <mergeCell ref="CF2:CF3"/>
    <mergeCell ref="A2:A3"/>
    <mergeCell ref="B2:B3"/>
    <mergeCell ref="C2:C3"/>
    <mergeCell ref="F2:K2"/>
    <mergeCell ref="L2:AA2"/>
    <mergeCell ref="AB2:AD2"/>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15"/>
  <sheetViews>
    <sheetView zoomScale="125" workbookViewId="0">
      <selection activeCell="K13" sqref="K13"/>
    </sheetView>
  </sheetViews>
  <sheetFormatPr baseColWidth="10" defaultColWidth="10.6640625" defaultRowHeight="13.2" x14ac:dyDescent="0.3"/>
  <cols>
    <col min="1" max="2" width="10.6640625" style="112"/>
    <col min="3" max="3" width="42.44140625" style="112" customWidth="1"/>
    <col min="4" max="5" width="10.6640625" style="112"/>
    <col min="6" max="6" width="14.33203125" style="112" customWidth="1"/>
    <col min="7" max="7" width="11.44140625" style="112" bestFit="1" customWidth="1"/>
    <col min="8" max="8" width="13.6640625" style="112" bestFit="1" customWidth="1"/>
    <col min="9" max="9" width="10.6640625" style="123" bestFit="1" customWidth="1"/>
    <col min="10" max="11" width="13.33203125" style="112" customWidth="1"/>
    <col min="12" max="12" width="12" style="112" customWidth="1"/>
    <col min="13" max="13" width="15.109375" style="112" customWidth="1"/>
    <col min="14" max="14" width="13.6640625" style="112" customWidth="1"/>
    <col min="15" max="15" width="15.109375" style="112" customWidth="1"/>
    <col min="16" max="16384" width="10.6640625" style="112"/>
  </cols>
  <sheetData>
    <row r="1" spans="2:15" x14ac:dyDescent="0.3">
      <c r="B1" s="423" t="s">
        <v>202</v>
      </c>
      <c r="C1" s="423"/>
      <c r="D1" s="423"/>
      <c r="E1" s="423"/>
      <c r="F1" s="423"/>
      <c r="G1" s="423"/>
      <c r="H1" s="423"/>
      <c r="I1" s="423"/>
      <c r="J1" s="423"/>
      <c r="K1" s="423"/>
      <c r="L1" s="423"/>
      <c r="M1" s="423"/>
    </row>
    <row r="2" spans="2:15" ht="71.7" customHeight="1" x14ac:dyDescent="0.3">
      <c r="B2" s="139" t="s">
        <v>16</v>
      </c>
      <c r="C2" s="140" t="s">
        <v>172</v>
      </c>
      <c r="D2" s="141" t="s">
        <v>173</v>
      </c>
      <c r="E2" s="141" t="s">
        <v>174</v>
      </c>
      <c r="F2" s="141" t="s">
        <v>194</v>
      </c>
      <c r="G2" s="142" t="s">
        <v>195</v>
      </c>
      <c r="H2" s="142" t="s">
        <v>196</v>
      </c>
      <c r="I2" s="142" t="s">
        <v>197</v>
      </c>
      <c r="J2" s="142" t="s">
        <v>198</v>
      </c>
      <c r="K2" s="142" t="s">
        <v>199</v>
      </c>
      <c r="L2" s="142" t="s">
        <v>200</v>
      </c>
      <c r="M2" s="224" t="s">
        <v>187</v>
      </c>
      <c r="N2" s="225" t="s">
        <v>231</v>
      </c>
      <c r="O2" s="224" t="s">
        <v>187</v>
      </c>
    </row>
    <row r="3" spans="2:15" ht="39.6" x14ac:dyDescent="0.3">
      <c r="B3" s="113">
        <v>1</v>
      </c>
      <c r="C3" s="114" t="s">
        <v>168</v>
      </c>
      <c r="D3" s="113">
        <v>2</v>
      </c>
      <c r="E3" s="115" t="s">
        <v>178</v>
      </c>
      <c r="F3" s="116">
        <v>7712500</v>
      </c>
      <c r="G3" s="117">
        <v>6170000</v>
      </c>
      <c r="H3" s="117">
        <v>7404000</v>
      </c>
      <c r="I3" s="117">
        <f>AVERAGE(F3:H3)</f>
        <v>7095500</v>
      </c>
      <c r="J3" s="118">
        <f>HARMEAN(F3:H3)</f>
        <v>7029113.9240506329</v>
      </c>
      <c r="K3" s="117">
        <f>MIN(F3:H3)</f>
        <v>6170000</v>
      </c>
      <c r="L3" s="117">
        <f>J3</f>
        <v>7029113.9240506329</v>
      </c>
      <c r="M3" s="117">
        <f>J3*D3</f>
        <v>14058227.848101266</v>
      </c>
      <c r="N3" s="117">
        <f>L3+(L3*19%)</f>
        <v>8364645.5696202535</v>
      </c>
      <c r="O3" s="117">
        <f>N3*D3</f>
        <v>16729291.139240507</v>
      </c>
    </row>
    <row r="4" spans="2:15" ht="39.6" x14ac:dyDescent="0.3">
      <c r="B4" s="113">
        <v>2</v>
      </c>
      <c r="C4" s="114" t="s">
        <v>162</v>
      </c>
      <c r="D4" s="113">
        <v>1</v>
      </c>
      <c r="E4" s="115" t="s">
        <v>178</v>
      </c>
      <c r="F4" s="116">
        <v>5546300</v>
      </c>
      <c r="G4" s="117">
        <v>4437000</v>
      </c>
      <c r="H4" s="117">
        <v>5324400</v>
      </c>
      <c r="I4" s="117">
        <f t="shared" ref="I4:I12" si="0">AVERAGE(F4:H4)</f>
        <v>5102566.666666667</v>
      </c>
      <c r="J4" s="118">
        <f t="shared" ref="J4:J12" si="1">HARMEAN(F4:H4)</f>
        <v>5054823.9704306563</v>
      </c>
      <c r="K4" s="117">
        <f t="shared" ref="K4:K12" si="2">MIN(F4:H4)</f>
        <v>4437000</v>
      </c>
      <c r="L4" s="117">
        <f t="shared" ref="L4:L12" si="3">J4</f>
        <v>5054823.9704306563</v>
      </c>
      <c r="M4" s="117">
        <f t="shared" ref="M4:M12" si="4">J4*D4</f>
        <v>5054823.9704306563</v>
      </c>
      <c r="N4" s="117">
        <f t="shared" ref="N4:N12" si="5">L4+(L4*19%)</f>
        <v>6015240.5248124814</v>
      </c>
      <c r="O4" s="117">
        <f t="shared" ref="O4:O12" si="6">N4*D4</f>
        <v>6015240.5248124814</v>
      </c>
    </row>
    <row r="5" spans="2:15" ht="92.4" x14ac:dyDescent="0.3">
      <c r="B5" s="113">
        <v>3</v>
      </c>
      <c r="C5" s="114" t="s">
        <v>160</v>
      </c>
      <c r="D5" s="113">
        <v>1</v>
      </c>
      <c r="E5" s="115" t="s">
        <v>178</v>
      </c>
      <c r="F5" s="116">
        <v>4587500</v>
      </c>
      <c r="G5" s="117">
        <v>3670000</v>
      </c>
      <c r="H5" s="117">
        <v>4404000</v>
      </c>
      <c r="I5" s="117">
        <f t="shared" si="0"/>
        <v>4220500</v>
      </c>
      <c r="J5" s="118">
        <f t="shared" si="1"/>
        <v>4181012.6582278488</v>
      </c>
      <c r="K5" s="117">
        <f t="shared" si="2"/>
        <v>3670000</v>
      </c>
      <c r="L5" s="117">
        <f t="shared" si="3"/>
        <v>4181012.6582278488</v>
      </c>
      <c r="M5" s="117">
        <f t="shared" si="4"/>
        <v>4181012.6582278488</v>
      </c>
      <c r="N5" s="117">
        <f t="shared" si="5"/>
        <v>4975405.0632911399</v>
      </c>
      <c r="O5" s="117">
        <f t="shared" si="6"/>
        <v>4975405.0632911399</v>
      </c>
    </row>
    <row r="6" spans="2:15" ht="79.2" x14ac:dyDescent="0.3">
      <c r="B6" s="113">
        <v>4</v>
      </c>
      <c r="C6" s="114" t="s">
        <v>161</v>
      </c>
      <c r="D6" s="113">
        <v>1</v>
      </c>
      <c r="E6" s="115" t="s">
        <v>178</v>
      </c>
      <c r="F6" s="116">
        <v>521300</v>
      </c>
      <c r="G6" s="117">
        <v>417000</v>
      </c>
      <c r="H6" s="117">
        <v>500400</v>
      </c>
      <c r="I6" s="117">
        <f t="shared" si="0"/>
        <v>479566.66666666669</v>
      </c>
      <c r="J6" s="118">
        <f t="shared" si="1"/>
        <v>475077.13415004313</v>
      </c>
      <c r="K6" s="117">
        <f t="shared" si="2"/>
        <v>417000</v>
      </c>
      <c r="L6" s="117">
        <f t="shared" si="3"/>
        <v>475077.13415004313</v>
      </c>
      <c r="M6" s="117">
        <f t="shared" si="4"/>
        <v>475077.13415004313</v>
      </c>
      <c r="N6" s="117">
        <f t="shared" si="5"/>
        <v>565341.7896385513</v>
      </c>
      <c r="O6" s="117">
        <f t="shared" si="6"/>
        <v>565341.7896385513</v>
      </c>
    </row>
    <row r="7" spans="2:15" x14ac:dyDescent="0.3">
      <c r="B7" s="113">
        <v>5</v>
      </c>
      <c r="C7" s="114" t="s">
        <v>163</v>
      </c>
      <c r="D7" s="113">
        <v>1</v>
      </c>
      <c r="E7" s="115" t="s">
        <v>178</v>
      </c>
      <c r="F7" s="116">
        <v>1000000</v>
      </c>
      <c r="G7" s="117">
        <v>800000</v>
      </c>
      <c r="H7" s="117">
        <v>960000</v>
      </c>
      <c r="I7" s="117">
        <f t="shared" si="0"/>
        <v>920000</v>
      </c>
      <c r="J7" s="118">
        <f t="shared" si="1"/>
        <v>911392.40506329108</v>
      </c>
      <c r="K7" s="117">
        <f t="shared" si="2"/>
        <v>800000</v>
      </c>
      <c r="L7" s="117">
        <f t="shared" si="3"/>
        <v>911392.40506329108</v>
      </c>
      <c r="M7" s="117">
        <f t="shared" si="4"/>
        <v>911392.40506329108</v>
      </c>
      <c r="N7" s="117">
        <f t="shared" si="5"/>
        <v>1084556.9620253164</v>
      </c>
      <c r="O7" s="117">
        <f t="shared" si="6"/>
        <v>1084556.9620253164</v>
      </c>
    </row>
    <row r="8" spans="2:15" ht="39.6" x14ac:dyDescent="0.3">
      <c r="B8" s="113">
        <v>6</v>
      </c>
      <c r="C8" s="114" t="s">
        <v>164</v>
      </c>
      <c r="D8" s="113">
        <v>2</v>
      </c>
      <c r="E8" s="115" t="s">
        <v>178</v>
      </c>
      <c r="F8" s="116">
        <v>3187500</v>
      </c>
      <c r="G8" s="117">
        <v>2550000</v>
      </c>
      <c r="H8" s="117">
        <v>3060000</v>
      </c>
      <c r="I8" s="117">
        <f t="shared" si="0"/>
        <v>2932500</v>
      </c>
      <c r="J8" s="118">
        <f t="shared" si="1"/>
        <v>2905063.2911392404</v>
      </c>
      <c r="K8" s="117">
        <f t="shared" si="2"/>
        <v>2550000</v>
      </c>
      <c r="L8" s="117">
        <f t="shared" si="3"/>
        <v>2905063.2911392404</v>
      </c>
      <c r="M8" s="117">
        <f t="shared" si="4"/>
        <v>5810126.5822784808</v>
      </c>
      <c r="N8" s="117">
        <f t="shared" si="5"/>
        <v>3457025.3164556958</v>
      </c>
      <c r="O8" s="117">
        <f t="shared" si="6"/>
        <v>6914050.6329113916</v>
      </c>
    </row>
    <row r="9" spans="2:15" ht="143.69999999999999" customHeight="1" x14ac:dyDescent="0.3">
      <c r="B9" s="113">
        <v>7</v>
      </c>
      <c r="C9" s="119" t="s">
        <v>192</v>
      </c>
      <c r="D9" s="113">
        <v>1</v>
      </c>
      <c r="E9" s="115" t="s">
        <v>178</v>
      </c>
      <c r="F9" s="116">
        <v>9065000</v>
      </c>
      <c r="G9" s="117">
        <v>7252000</v>
      </c>
      <c r="H9" s="117">
        <v>7252000</v>
      </c>
      <c r="I9" s="117">
        <f t="shared" si="0"/>
        <v>7856333.333333333</v>
      </c>
      <c r="J9" s="118">
        <f t="shared" si="1"/>
        <v>7769999.9999999991</v>
      </c>
      <c r="K9" s="117">
        <f t="shared" si="2"/>
        <v>7252000</v>
      </c>
      <c r="L9" s="117">
        <f t="shared" si="3"/>
        <v>7769999.9999999991</v>
      </c>
      <c r="M9" s="117">
        <f t="shared" si="4"/>
        <v>7769999.9999999991</v>
      </c>
      <c r="N9" s="117">
        <f t="shared" si="5"/>
        <v>9246299.9999999981</v>
      </c>
      <c r="O9" s="117">
        <f t="shared" si="6"/>
        <v>9246299.9999999981</v>
      </c>
    </row>
    <row r="10" spans="2:15" ht="250.8" x14ac:dyDescent="0.3">
      <c r="B10" s="113">
        <v>8</v>
      </c>
      <c r="C10" s="114" t="s">
        <v>165</v>
      </c>
      <c r="D10" s="113">
        <v>10</v>
      </c>
      <c r="E10" s="115" t="s">
        <v>178</v>
      </c>
      <c r="F10" s="116">
        <v>9562500</v>
      </c>
      <c r="G10" s="117">
        <v>7650000</v>
      </c>
      <c r="H10" s="117">
        <v>9180000</v>
      </c>
      <c r="I10" s="117">
        <f t="shared" si="0"/>
        <v>8797500</v>
      </c>
      <c r="J10" s="118">
        <f t="shared" si="1"/>
        <v>8715189.8734177221</v>
      </c>
      <c r="K10" s="117">
        <f t="shared" si="2"/>
        <v>7650000</v>
      </c>
      <c r="L10" s="117">
        <f t="shared" si="3"/>
        <v>8715189.8734177221</v>
      </c>
      <c r="M10" s="117">
        <f t="shared" si="4"/>
        <v>87151898.734177217</v>
      </c>
      <c r="N10" s="117">
        <f t="shared" si="5"/>
        <v>10371075.949367089</v>
      </c>
      <c r="O10" s="117">
        <f t="shared" si="6"/>
        <v>103710759.4936709</v>
      </c>
    </row>
    <row r="11" spans="2:15" ht="66" x14ac:dyDescent="0.3">
      <c r="B11" s="113">
        <v>9</v>
      </c>
      <c r="C11" s="120" t="s">
        <v>166</v>
      </c>
      <c r="D11" s="121">
        <v>30</v>
      </c>
      <c r="E11" s="115" t="s">
        <v>178</v>
      </c>
      <c r="F11" s="116">
        <v>181300</v>
      </c>
      <c r="G11" s="117">
        <v>145000</v>
      </c>
      <c r="H11" s="117">
        <v>174000</v>
      </c>
      <c r="I11" s="117">
        <f t="shared" si="0"/>
        <v>166766.66666666666</v>
      </c>
      <c r="J11" s="118">
        <f t="shared" si="1"/>
        <v>165203.71469468981</v>
      </c>
      <c r="K11" s="117">
        <f t="shared" si="2"/>
        <v>145000</v>
      </c>
      <c r="L11" s="117">
        <f t="shared" si="3"/>
        <v>165203.71469468981</v>
      </c>
      <c r="M11" s="117">
        <f t="shared" si="4"/>
        <v>4956111.4408406941</v>
      </c>
      <c r="N11" s="117">
        <f t="shared" si="5"/>
        <v>196592.42048668087</v>
      </c>
      <c r="O11" s="117">
        <f t="shared" si="6"/>
        <v>5897772.6146004265</v>
      </c>
    </row>
    <row r="12" spans="2:15" ht="52.8" x14ac:dyDescent="0.3">
      <c r="B12" s="113">
        <v>10</v>
      </c>
      <c r="C12" s="114" t="s">
        <v>169</v>
      </c>
      <c r="D12" s="125">
        <v>3</v>
      </c>
      <c r="E12" s="124" t="s">
        <v>178</v>
      </c>
      <c r="F12" s="116">
        <v>4790000</v>
      </c>
      <c r="G12" s="117">
        <v>3832000</v>
      </c>
      <c r="H12" s="117">
        <v>4598400</v>
      </c>
      <c r="I12" s="117">
        <f t="shared" si="0"/>
        <v>4406800</v>
      </c>
      <c r="J12" s="118">
        <f t="shared" si="1"/>
        <v>4365569.6202531643</v>
      </c>
      <c r="K12" s="117">
        <f t="shared" si="2"/>
        <v>3832000</v>
      </c>
      <c r="L12" s="117">
        <f t="shared" si="3"/>
        <v>4365569.6202531643</v>
      </c>
      <c r="M12" s="117">
        <f t="shared" si="4"/>
        <v>13096708.860759493</v>
      </c>
      <c r="N12" s="117">
        <f t="shared" si="5"/>
        <v>5195027.8481012657</v>
      </c>
      <c r="O12" s="117">
        <f t="shared" si="6"/>
        <v>15585083.544303797</v>
      </c>
    </row>
    <row r="13" spans="2:15" x14ac:dyDescent="0.3">
      <c r="F13" s="122"/>
      <c r="G13" s="122"/>
      <c r="H13" s="122"/>
      <c r="L13" s="126"/>
      <c r="M13" s="127">
        <f>SUM(M3:M12)</f>
        <v>143465379.634029</v>
      </c>
      <c r="N13" s="127">
        <f>SUM(N3:N12)</f>
        <v>49471211.443798475</v>
      </c>
      <c r="O13" s="127">
        <f>SUM(O3:O12)</f>
        <v>170723801.76449451</v>
      </c>
    </row>
    <row r="14" spans="2:15" x14ac:dyDescent="0.3">
      <c r="L14" s="126" t="s">
        <v>201</v>
      </c>
      <c r="M14" s="127">
        <f>M13*19%</f>
        <v>27258422.130465511</v>
      </c>
      <c r="N14" s="126"/>
      <c r="O14" s="126"/>
    </row>
    <row r="15" spans="2:15" x14ac:dyDescent="0.3">
      <c r="L15" s="126" t="s">
        <v>36</v>
      </c>
      <c r="M15" s="127">
        <f>SUM(M13:M14)</f>
        <v>170723801.76449451</v>
      </c>
      <c r="N15" s="126"/>
      <c r="O15" s="126"/>
    </row>
  </sheetData>
  <mergeCells count="1">
    <mergeCell ref="B1:M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59999389629810485"/>
  </sheetPr>
  <dimension ref="A1:CF412"/>
  <sheetViews>
    <sheetView zoomScale="82" workbookViewId="0">
      <pane xSplit="3" ySplit="3" topLeftCell="AO4" activePane="bottomRight" state="frozen"/>
      <selection pane="topRight" activeCell="D1" sqref="D1"/>
      <selection pane="bottomLeft" activeCell="A4" sqref="A4"/>
      <selection pane="bottomRight" activeCell="BB7" sqref="BB7"/>
    </sheetView>
  </sheetViews>
  <sheetFormatPr baseColWidth="10" defaultColWidth="11.44140625" defaultRowHeight="18" x14ac:dyDescent="0.35"/>
  <cols>
    <col min="1" max="1" width="8.33203125" style="143" customWidth="1"/>
    <col min="2" max="2" width="68.109375" style="143" customWidth="1"/>
    <col min="3" max="3" width="40" style="143" customWidth="1"/>
    <col min="4" max="4" width="17.6640625" style="179" customWidth="1"/>
    <col min="5" max="5" width="13.6640625" style="179" customWidth="1"/>
    <col min="6" max="10" width="6.6640625" style="179" customWidth="1"/>
    <col min="11" max="11" width="5" style="179" customWidth="1"/>
    <col min="12" max="12" width="5.33203125" style="179" customWidth="1"/>
    <col min="13" max="13" width="5" style="179" customWidth="1"/>
    <col min="14" max="14" width="5.44140625" style="179" customWidth="1"/>
    <col min="15" max="16" width="3.44140625" style="179" customWidth="1"/>
    <col min="17" max="17" width="7.6640625" style="179" customWidth="1"/>
    <col min="18" max="18" width="4.44140625" style="179" customWidth="1"/>
    <col min="19" max="19" width="3.44140625" style="179" customWidth="1"/>
    <col min="20" max="20" width="4.6640625" style="179" customWidth="1"/>
    <col min="21" max="21" width="3.44140625" style="179" customWidth="1"/>
    <col min="22" max="22" width="4.44140625" style="179" customWidth="1"/>
    <col min="23" max="23" width="3.6640625" style="179" customWidth="1"/>
    <col min="24" max="24" width="4.44140625" style="179" customWidth="1"/>
    <col min="25" max="25" width="4" style="179" customWidth="1"/>
    <col min="26" max="26" width="4.44140625" style="179" customWidth="1"/>
    <col min="27" max="27" width="4.109375" style="179" customWidth="1"/>
    <col min="28" max="29" width="4.44140625" style="179" customWidth="1"/>
    <col min="30" max="30" width="5.44140625" style="179" customWidth="1"/>
    <col min="31" max="31" width="6" style="179" customWidth="1"/>
    <col min="32" max="32" width="6.44140625" style="179" customWidth="1"/>
    <col min="33" max="33" width="11.44140625" style="179"/>
    <col min="34" max="34" width="4.33203125" style="179" customWidth="1"/>
    <col min="35" max="36" width="3.44140625" style="179" customWidth="1"/>
    <col min="37" max="37" width="5.44140625" style="179" customWidth="1"/>
    <col min="38" max="39" width="3.44140625" style="179" customWidth="1"/>
    <col min="40" max="40" width="6.109375" style="179" customWidth="1"/>
    <col min="41" max="41" width="4.109375" style="179" customWidth="1"/>
    <col min="42" max="44" width="3.6640625" style="179" customWidth="1"/>
    <col min="45" max="46" width="3.33203125" style="179" customWidth="1"/>
    <col min="47" max="47" width="3.44140625" style="179" customWidth="1"/>
    <col min="48" max="48" width="3.33203125" style="179" customWidth="1"/>
    <col min="49" max="49" width="3.44140625" style="179" customWidth="1"/>
    <col min="50" max="50" width="4.109375" style="179" customWidth="1"/>
    <col min="51" max="51" width="2.6640625" style="179" customWidth="1"/>
    <col min="52" max="53" width="7.6640625" style="179" customWidth="1"/>
    <col min="54" max="55" width="9.44140625" style="179" customWidth="1"/>
    <col min="56" max="56" width="5.44140625" style="179" customWidth="1"/>
    <col min="57" max="57" width="6.109375" style="179" customWidth="1"/>
    <col min="58" max="58" width="4.44140625" style="179" customWidth="1"/>
    <col min="59" max="59" width="6" style="179" customWidth="1"/>
    <col min="60" max="60" width="9" style="179" customWidth="1"/>
    <col min="61" max="61" width="8.6640625" style="179" customWidth="1"/>
    <col min="62" max="62" width="7.109375" style="179" customWidth="1"/>
    <col min="63" max="63" width="6" style="179" customWidth="1"/>
    <col min="64" max="64" width="6.6640625" style="179" customWidth="1"/>
    <col min="65" max="65" width="5" style="179" customWidth="1"/>
    <col min="66" max="69" width="4.44140625" style="179" customWidth="1"/>
    <col min="70" max="70" width="8" style="179" customWidth="1"/>
    <col min="71" max="71" width="5.6640625" style="179" customWidth="1"/>
    <col min="72" max="72" width="5.33203125" style="179" customWidth="1"/>
    <col min="73" max="73" width="8.6640625" style="179" customWidth="1"/>
    <col min="74" max="81" width="7" style="179" customWidth="1"/>
    <col min="82" max="82" width="17.6640625" style="179" customWidth="1"/>
    <col min="83" max="83" width="21.44140625" style="143" customWidth="1"/>
    <col min="84" max="84" width="25" style="143" customWidth="1"/>
    <col min="85" max="85" width="11.44140625" style="143"/>
    <col min="86" max="86" width="15.33203125" style="143" bestFit="1" customWidth="1"/>
    <col min="87" max="16384" width="11.44140625" style="143"/>
  </cols>
  <sheetData>
    <row r="1" spans="1:84" x14ac:dyDescent="0.35">
      <c r="A1" s="405" t="s">
        <v>186</v>
      </c>
      <c r="B1" s="405"/>
      <c r="C1" s="405"/>
      <c r="D1" s="405"/>
      <c r="E1" s="405"/>
      <c r="F1" s="405"/>
      <c r="G1" s="405"/>
      <c r="H1" s="405"/>
      <c r="I1" s="405"/>
      <c r="J1" s="405"/>
      <c r="K1" s="405"/>
      <c r="L1" s="405"/>
      <c r="M1" s="405"/>
      <c r="N1" s="405"/>
      <c r="O1" s="405"/>
      <c r="P1" s="405"/>
      <c r="Q1" s="405"/>
      <c r="R1" s="405"/>
      <c r="S1" s="405"/>
      <c r="T1" s="405"/>
      <c r="U1" s="405"/>
      <c r="V1" s="405"/>
      <c r="W1" s="405"/>
      <c r="X1" s="405"/>
      <c r="Y1" s="405"/>
      <c r="Z1" s="405"/>
      <c r="AA1" s="405"/>
      <c r="AB1" s="405"/>
      <c r="AC1" s="405"/>
      <c r="AD1" s="405"/>
      <c r="AE1" s="405"/>
      <c r="AF1" s="405"/>
      <c r="AG1" s="405"/>
      <c r="AH1" s="405"/>
      <c r="AI1" s="405"/>
      <c r="AJ1" s="405"/>
      <c r="AK1" s="405"/>
      <c r="AL1" s="405"/>
      <c r="AM1" s="405"/>
      <c r="AN1" s="405"/>
      <c r="AO1" s="405"/>
      <c r="AP1" s="405"/>
      <c r="AQ1" s="405"/>
      <c r="AR1" s="405"/>
      <c r="AS1" s="405"/>
      <c r="AT1" s="405"/>
      <c r="AU1" s="405"/>
      <c r="AV1" s="405"/>
      <c r="AW1" s="405"/>
      <c r="AX1" s="405"/>
      <c r="AY1" s="405"/>
      <c r="AZ1" s="405"/>
      <c r="BA1" s="405"/>
      <c r="BB1" s="405"/>
      <c r="BC1" s="405"/>
      <c r="BD1" s="405"/>
      <c r="BE1" s="405"/>
      <c r="BF1" s="405"/>
      <c r="BG1" s="405"/>
      <c r="BH1" s="405"/>
      <c r="BI1" s="405"/>
      <c r="BJ1" s="405"/>
      <c r="BK1" s="405"/>
      <c r="BL1" s="405"/>
      <c r="BM1" s="405"/>
      <c r="BN1" s="405"/>
      <c r="BO1" s="405"/>
      <c r="BP1" s="405"/>
      <c r="BQ1" s="405"/>
      <c r="BR1" s="405"/>
      <c r="BS1" s="405"/>
      <c r="BT1" s="405"/>
      <c r="BU1" s="405"/>
      <c r="BV1" s="405"/>
      <c r="BW1" s="405"/>
      <c r="BX1" s="405"/>
      <c r="BY1" s="405"/>
      <c r="BZ1" s="405"/>
      <c r="CA1" s="405"/>
      <c r="CB1" s="405"/>
      <c r="CC1" s="405"/>
      <c r="CD1" s="405"/>
      <c r="CE1" s="405"/>
      <c r="CF1" s="405"/>
    </row>
    <row r="2" spans="1:84" ht="45" customHeight="1" x14ac:dyDescent="0.35">
      <c r="A2" s="415" t="s">
        <v>16</v>
      </c>
      <c r="B2" s="424" t="s">
        <v>17</v>
      </c>
      <c r="C2" s="417" t="s">
        <v>18</v>
      </c>
      <c r="D2" s="144" t="s">
        <v>19</v>
      </c>
      <c r="E2" s="144" t="s">
        <v>20</v>
      </c>
      <c r="F2" s="418" t="s">
        <v>21</v>
      </c>
      <c r="G2" s="418"/>
      <c r="H2" s="418"/>
      <c r="I2" s="418"/>
      <c r="J2" s="418"/>
      <c r="K2" s="418"/>
      <c r="L2" s="419" t="s">
        <v>22</v>
      </c>
      <c r="M2" s="419"/>
      <c r="N2" s="419"/>
      <c r="O2" s="419"/>
      <c r="P2" s="419"/>
      <c r="Q2" s="419"/>
      <c r="R2" s="419"/>
      <c r="S2" s="419"/>
      <c r="T2" s="419"/>
      <c r="U2" s="419"/>
      <c r="V2" s="419"/>
      <c r="W2" s="419"/>
      <c r="X2" s="419"/>
      <c r="Y2" s="419"/>
      <c r="Z2" s="419"/>
      <c r="AA2" s="419"/>
      <c r="AB2" s="420" t="s">
        <v>23</v>
      </c>
      <c r="AC2" s="420"/>
      <c r="AD2" s="420"/>
      <c r="AE2" s="421" t="s">
        <v>24</v>
      </c>
      <c r="AF2" s="421"/>
      <c r="AG2" s="145" t="s">
        <v>25</v>
      </c>
      <c r="AH2" s="422" t="s">
        <v>26</v>
      </c>
      <c r="AI2" s="422"/>
      <c r="AJ2" s="422"/>
      <c r="AK2" s="422"/>
      <c r="AL2" s="422"/>
      <c r="AM2" s="422"/>
      <c r="AN2" s="408" t="s">
        <v>27</v>
      </c>
      <c r="AO2" s="408"/>
      <c r="AP2" s="408"/>
      <c r="AQ2" s="408"/>
      <c r="AR2" s="408"/>
      <c r="AS2" s="408"/>
      <c r="AT2" s="408"/>
      <c r="AU2" s="408"/>
      <c r="AV2" s="408"/>
      <c r="AW2" s="408"/>
      <c r="AX2" s="408"/>
      <c r="AY2" s="408"/>
      <c r="AZ2" s="409" t="s">
        <v>28</v>
      </c>
      <c r="BA2" s="409"/>
      <c r="BB2" s="146" t="s">
        <v>29</v>
      </c>
      <c r="BC2" s="410" t="s">
        <v>30</v>
      </c>
      <c r="BD2" s="410"/>
      <c r="BE2" s="410"/>
      <c r="BF2" s="410"/>
      <c r="BG2" s="410"/>
      <c r="BH2" s="411" t="s">
        <v>31</v>
      </c>
      <c r="BI2" s="411"/>
      <c r="BJ2" s="412" t="s">
        <v>32</v>
      </c>
      <c r="BK2" s="412"/>
      <c r="BL2" s="412"/>
      <c r="BM2" s="412"/>
      <c r="BN2" s="412"/>
      <c r="BO2" s="412"/>
      <c r="BP2" s="412"/>
      <c r="BQ2" s="412"/>
      <c r="BR2" s="147" t="s">
        <v>33</v>
      </c>
      <c r="BS2" s="147"/>
      <c r="BT2" s="147"/>
      <c r="BU2" s="148" t="s">
        <v>34</v>
      </c>
      <c r="BV2" s="413" t="s">
        <v>35</v>
      </c>
      <c r="BW2" s="413"/>
      <c r="BX2" s="413"/>
      <c r="BY2" s="413"/>
      <c r="BZ2" s="413"/>
      <c r="CA2" s="413"/>
      <c r="CB2" s="413"/>
      <c r="CC2" s="413"/>
      <c r="CD2" s="414" t="s">
        <v>170</v>
      </c>
      <c r="CE2" s="407" t="s">
        <v>231</v>
      </c>
      <c r="CF2" s="407" t="s">
        <v>232</v>
      </c>
    </row>
    <row r="3" spans="1:84" ht="127.5" customHeight="1" x14ac:dyDescent="0.35">
      <c r="A3" s="415"/>
      <c r="B3" s="424"/>
      <c r="C3" s="417"/>
      <c r="D3" s="149" t="s">
        <v>39</v>
      </c>
      <c r="E3" s="149" t="s">
        <v>40</v>
      </c>
      <c r="F3" s="150" t="s">
        <v>41</v>
      </c>
      <c r="G3" s="150" t="s">
        <v>42</v>
      </c>
      <c r="H3" s="150" t="s">
        <v>43</v>
      </c>
      <c r="I3" s="150" t="s">
        <v>44</v>
      </c>
      <c r="J3" s="150" t="s">
        <v>45</v>
      </c>
      <c r="K3" s="150" t="s">
        <v>46</v>
      </c>
      <c r="L3" s="151" t="s">
        <v>47</v>
      </c>
      <c r="M3" s="151" t="s">
        <v>48</v>
      </c>
      <c r="N3" s="151" t="s">
        <v>49</v>
      </c>
      <c r="O3" s="151" t="s">
        <v>50</v>
      </c>
      <c r="P3" s="151" t="s">
        <v>51</v>
      </c>
      <c r="Q3" s="151" t="s">
        <v>52</v>
      </c>
      <c r="R3" s="151" t="s">
        <v>53</v>
      </c>
      <c r="S3" s="151" t="s">
        <v>54</v>
      </c>
      <c r="T3" s="151" t="s">
        <v>55</v>
      </c>
      <c r="U3" s="151" t="s">
        <v>56</v>
      </c>
      <c r="V3" s="151" t="s">
        <v>57</v>
      </c>
      <c r="W3" s="151" t="s">
        <v>58</v>
      </c>
      <c r="X3" s="151" t="s">
        <v>59</v>
      </c>
      <c r="Y3" s="151" t="s">
        <v>60</v>
      </c>
      <c r="Z3" s="151" t="s">
        <v>61</v>
      </c>
      <c r="AA3" s="151" t="s">
        <v>62</v>
      </c>
      <c r="AB3" s="152" t="s">
        <v>63</v>
      </c>
      <c r="AC3" s="152" t="s">
        <v>64</v>
      </c>
      <c r="AD3" s="152" t="s">
        <v>65</v>
      </c>
      <c r="AE3" s="153" t="s">
        <v>66</v>
      </c>
      <c r="AF3" s="153" t="s">
        <v>67</v>
      </c>
      <c r="AG3" s="154" t="s">
        <v>68</v>
      </c>
      <c r="AH3" s="155" t="s">
        <v>69</v>
      </c>
      <c r="AI3" s="156" t="s">
        <v>70</v>
      </c>
      <c r="AJ3" s="156" t="s">
        <v>71</v>
      </c>
      <c r="AK3" s="155" t="s">
        <v>72</v>
      </c>
      <c r="AL3" s="156" t="s">
        <v>73</v>
      </c>
      <c r="AM3" s="156" t="s">
        <v>74</v>
      </c>
      <c r="AN3" s="157" t="s">
        <v>75</v>
      </c>
      <c r="AO3" s="157" t="s">
        <v>76</v>
      </c>
      <c r="AP3" s="157" t="s">
        <v>77</v>
      </c>
      <c r="AQ3" s="157" t="s">
        <v>78</v>
      </c>
      <c r="AR3" s="157" t="s">
        <v>79</v>
      </c>
      <c r="AS3" s="157" t="s">
        <v>80</v>
      </c>
      <c r="AT3" s="157" t="s">
        <v>81</v>
      </c>
      <c r="AU3" s="157" t="s">
        <v>82</v>
      </c>
      <c r="AV3" s="157" t="s">
        <v>83</v>
      </c>
      <c r="AW3" s="157" t="s">
        <v>84</v>
      </c>
      <c r="AX3" s="157" t="s">
        <v>85</v>
      </c>
      <c r="AY3" s="157" t="s">
        <v>86</v>
      </c>
      <c r="AZ3" s="158" t="s">
        <v>87</v>
      </c>
      <c r="BA3" s="228" t="s">
        <v>88</v>
      </c>
      <c r="BB3" s="159" t="s">
        <v>89</v>
      </c>
      <c r="BC3" s="149" t="s">
        <v>90</v>
      </c>
      <c r="BD3" s="149" t="s">
        <v>91</v>
      </c>
      <c r="BE3" s="149" t="s">
        <v>92</v>
      </c>
      <c r="BF3" s="149" t="s">
        <v>93</v>
      </c>
      <c r="BG3" s="149" t="s">
        <v>94</v>
      </c>
      <c r="BH3" s="151" t="s">
        <v>95</v>
      </c>
      <c r="BI3" s="151" t="s">
        <v>96</v>
      </c>
      <c r="BJ3" s="159" t="s">
        <v>97</v>
      </c>
      <c r="BK3" s="159" t="s">
        <v>98</v>
      </c>
      <c r="BL3" s="159" t="s">
        <v>99</v>
      </c>
      <c r="BM3" s="159" t="s">
        <v>100</v>
      </c>
      <c r="BN3" s="159" t="s">
        <v>101</v>
      </c>
      <c r="BO3" s="159" t="s">
        <v>102</v>
      </c>
      <c r="BP3" s="159" t="s">
        <v>103</v>
      </c>
      <c r="BQ3" s="159" t="s">
        <v>104</v>
      </c>
      <c r="BR3" s="154" t="s">
        <v>33</v>
      </c>
      <c r="BS3" s="154" t="s">
        <v>105</v>
      </c>
      <c r="BT3" s="154" t="s">
        <v>106</v>
      </c>
      <c r="BU3" s="160" t="s">
        <v>107</v>
      </c>
      <c r="BV3" s="161" t="s">
        <v>108</v>
      </c>
      <c r="BW3" s="161" t="s">
        <v>109</v>
      </c>
      <c r="BX3" s="161" t="s">
        <v>110</v>
      </c>
      <c r="BY3" s="161" t="s">
        <v>111</v>
      </c>
      <c r="BZ3" s="161" t="s">
        <v>112</v>
      </c>
      <c r="CA3" s="161" t="s">
        <v>113</v>
      </c>
      <c r="CB3" s="161" t="s">
        <v>114</v>
      </c>
      <c r="CC3" s="161" t="s">
        <v>115</v>
      </c>
      <c r="CD3" s="414"/>
      <c r="CE3" s="407"/>
      <c r="CF3" s="407"/>
    </row>
    <row r="4" spans="1:84" s="168" customFormat="1" ht="130.94999999999999" customHeight="1" x14ac:dyDescent="0.35">
      <c r="A4" s="162">
        <f>+'BALANCE MAYORES Y MENORES'!A42+1</f>
        <v>40</v>
      </c>
      <c r="B4" s="163" t="s">
        <v>168</v>
      </c>
      <c r="C4" s="164"/>
      <c r="D4" s="165"/>
      <c r="E4" s="162">
        <v>2</v>
      </c>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c r="AJ4" s="162"/>
      <c r="AK4" s="162"/>
      <c r="AL4" s="162"/>
      <c r="AM4" s="162"/>
      <c r="AN4" s="162"/>
      <c r="AO4" s="162"/>
      <c r="AP4" s="162"/>
      <c r="AQ4" s="162"/>
      <c r="AR4" s="162"/>
      <c r="AS4" s="162"/>
      <c r="AT4" s="162"/>
      <c r="AU4" s="162"/>
      <c r="AV4" s="162"/>
      <c r="AW4" s="162"/>
      <c r="AX4" s="162"/>
      <c r="AY4" s="162"/>
      <c r="AZ4" s="162"/>
      <c r="BA4" s="162"/>
      <c r="BB4" s="162"/>
      <c r="BC4" s="162"/>
      <c r="BD4" s="162"/>
      <c r="BE4" s="162"/>
      <c r="BF4" s="162"/>
      <c r="BG4" s="162"/>
      <c r="BH4" s="162"/>
      <c r="BI4" s="162"/>
      <c r="BJ4" s="162"/>
      <c r="BK4" s="162"/>
      <c r="BL4" s="162"/>
      <c r="BM4" s="162"/>
      <c r="BN4" s="162"/>
      <c r="BO4" s="162"/>
      <c r="BP4" s="162"/>
      <c r="BQ4" s="162"/>
      <c r="BR4" s="162"/>
      <c r="BS4" s="162"/>
      <c r="BT4" s="162"/>
      <c r="BU4" s="162"/>
      <c r="BV4" s="162"/>
      <c r="BW4" s="162"/>
      <c r="BX4" s="162"/>
      <c r="BY4" s="162"/>
      <c r="BZ4" s="162"/>
      <c r="CA4" s="162"/>
      <c r="CB4" s="162"/>
      <c r="CC4" s="162"/>
      <c r="CD4" s="166">
        <f>SUM(D4:CC4)</f>
        <v>2</v>
      </c>
      <c r="CE4" s="167">
        <f>'EM NO PREVISTOS'!N3</f>
        <v>8364645.5696202535</v>
      </c>
      <c r="CF4" s="167">
        <f>+CD4*CE4</f>
        <v>16729291.139240507</v>
      </c>
    </row>
    <row r="5" spans="1:84" s="168" customFormat="1" ht="120" customHeight="1" x14ac:dyDescent="0.35">
      <c r="A5" s="162">
        <f>+A4+1</f>
        <v>41</v>
      </c>
      <c r="B5" s="163" t="s">
        <v>193</v>
      </c>
      <c r="C5" s="164"/>
      <c r="D5" s="165"/>
      <c r="E5" s="169"/>
      <c r="F5" s="169"/>
      <c r="G5" s="169"/>
      <c r="H5" s="169"/>
      <c r="I5" s="169"/>
      <c r="J5" s="169"/>
      <c r="K5" s="169"/>
      <c r="L5" s="169"/>
      <c r="M5" s="169"/>
      <c r="N5" s="169"/>
      <c r="O5" s="169"/>
      <c r="P5" s="169"/>
      <c r="Q5" s="169"/>
      <c r="R5" s="169"/>
      <c r="S5" s="169"/>
      <c r="T5" s="169"/>
      <c r="U5" s="169"/>
      <c r="V5" s="169"/>
      <c r="W5" s="169"/>
      <c r="X5" s="169"/>
      <c r="Y5" s="169"/>
      <c r="Z5" s="169"/>
      <c r="AA5" s="170"/>
      <c r="AB5" s="170"/>
      <c r="AC5" s="170"/>
      <c r="AD5" s="170"/>
      <c r="AE5" s="170"/>
      <c r="AF5" s="169"/>
      <c r="AG5" s="169"/>
      <c r="AH5" s="169"/>
      <c r="AI5" s="169"/>
      <c r="AJ5" s="169"/>
      <c r="AK5" s="169"/>
      <c r="AL5" s="169"/>
      <c r="AM5" s="169"/>
      <c r="AN5" s="169"/>
      <c r="AO5" s="169"/>
      <c r="AP5" s="169"/>
      <c r="AQ5" s="169"/>
      <c r="AR5" s="169"/>
      <c r="AS5" s="169"/>
      <c r="AT5" s="169"/>
      <c r="AU5" s="169"/>
      <c r="AV5" s="169"/>
      <c r="AW5" s="169"/>
      <c r="AX5" s="169"/>
      <c r="AY5" s="169"/>
      <c r="AZ5" s="170"/>
      <c r="BA5" s="170"/>
      <c r="BB5" s="170"/>
      <c r="BC5" s="170"/>
      <c r="BD5" s="169"/>
      <c r="BE5" s="169"/>
      <c r="BF5" s="169"/>
      <c r="BG5" s="169"/>
      <c r="BH5" s="169"/>
      <c r="BI5" s="169"/>
      <c r="BJ5" s="169"/>
      <c r="BK5" s="169"/>
      <c r="BL5" s="169"/>
      <c r="BM5" s="169"/>
      <c r="BN5" s="169"/>
      <c r="BO5" s="169"/>
      <c r="BP5" s="169"/>
      <c r="BQ5" s="169"/>
      <c r="BR5" s="227">
        <v>1</v>
      </c>
      <c r="BS5" s="227"/>
      <c r="BT5" s="227"/>
      <c r="BV5" s="169"/>
      <c r="BW5" s="169"/>
      <c r="BX5" s="169"/>
      <c r="BY5" s="169"/>
      <c r="BZ5" s="169"/>
      <c r="CA5" s="169"/>
      <c r="CB5" s="169"/>
      <c r="CC5" s="169"/>
      <c r="CD5" s="166">
        <f t="shared" ref="CD5:CD13" si="0">SUM(D5:CC5)</f>
        <v>1</v>
      </c>
      <c r="CE5" s="167">
        <f>'EM NO PREVISTOS'!N4</f>
        <v>6015240.5248124814</v>
      </c>
      <c r="CF5" s="167">
        <f t="shared" ref="CF5:CF13" si="1">+CD5*CE5</f>
        <v>6015240.5248124814</v>
      </c>
    </row>
    <row r="6" spans="1:84" s="168" customFormat="1" ht="120" customHeight="1" x14ac:dyDescent="0.35">
      <c r="A6" s="162">
        <f t="shared" ref="A6:A13" si="2">+A5+1</f>
        <v>42</v>
      </c>
      <c r="B6" s="163" t="s">
        <v>160</v>
      </c>
      <c r="C6" s="164"/>
      <c r="D6" s="165"/>
      <c r="E6" s="169"/>
      <c r="F6" s="169"/>
      <c r="G6" s="169"/>
      <c r="H6" s="169"/>
      <c r="I6" s="169"/>
      <c r="J6" s="169"/>
      <c r="K6" s="169"/>
      <c r="L6" s="169"/>
      <c r="M6" s="169"/>
      <c r="N6" s="169"/>
      <c r="O6" s="169"/>
      <c r="P6" s="169"/>
      <c r="Q6" s="169"/>
      <c r="R6" s="169"/>
      <c r="S6" s="169"/>
      <c r="T6" s="169"/>
      <c r="U6" s="169"/>
      <c r="V6" s="169"/>
      <c r="W6" s="169"/>
      <c r="X6" s="169"/>
      <c r="Y6" s="169"/>
      <c r="Z6" s="169"/>
      <c r="AA6" s="170"/>
      <c r="AB6" s="170"/>
      <c r="AC6" s="170"/>
      <c r="AD6" s="170"/>
      <c r="AE6" s="170"/>
      <c r="AF6" s="169"/>
      <c r="AG6" s="169"/>
      <c r="AH6" s="169"/>
      <c r="AI6" s="169"/>
      <c r="AJ6" s="169"/>
      <c r="AK6" s="169"/>
      <c r="AL6" s="169"/>
      <c r="AM6" s="169"/>
      <c r="AN6" s="169"/>
      <c r="AO6" s="169"/>
      <c r="AP6" s="169"/>
      <c r="AQ6" s="169"/>
      <c r="AR6" s="169"/>
      <c r="AS6" s="169"/>
      <c r="AT6" s="169"/>
      <c r="AU6" s="169"/>
      <c r="AV6" s="169"/>
      <c r="AW6" s="169"/>
      <c r="AX6" s="169"/>
      <c r="AY6" s="169"/>
      <c r="AZ6" s="170">
        <v>1</v>
      </c>
      <c r="BA6" s="170"/>
      <c r="BB6" s="170"/>
      <c r="BC6" s="170"/>
      <c r="BD6" s="169"/>
      <c r="BE6" s="169"/>
      <c r="BF6" s="169"/>
      <c r="BG6" s="169"/>
      <c r="BH6" s="169"/>
      <c r="BI6" s="169"/>
      <c r="BJ6" s="169"/>
      <c r="BK6" s="169"/>
      <c r="BL6" s="169"/>
      <c r="BM6" s="169"/>
      <c r="BN6" s="169"/>
      <c r="BO6" s="169"/>
      <c r="BP6" s="169"/>
      <c r="BQ6" s="169"/>
      <c r="BR6" s="169"/>
      <c r="BS6" s="169"/>
      <c r="BT6" s="169"/>
      <c r="BU6" s="169"/>
      <c r="BV6" s="169"/>
      <c r="BW6" s="169"/>
      <c r="BX6" s="169"/>
      <c r="BY6" s="169"/>
      <c r="BZ6" s="169"/>
      <c r="CA6" s="169"/>
      <c r="CB6" s="169"/>
      <c r="CC6" s="169"/>
      <c r="CD6" s="166">
        <f t="shared" si="0"/>
        <v>1</v>
      </c>
      <c r="CE6" s="167">
        <f>'EM NO PREVISTOS'!N5</f>
        <v>4975405.0632911399</v>
      </c>
      <c r="CF6" s="167">
        <f t="shared" si="1"/>
        <v>4975405.0632911399</v>
      </c>
    </row>
    <row r="7" spans="1:84" s="168" customFormat="1" ht="120" customHeight="1" x14ac:dyDescent="0.35">
      <c r="A7" s="162">
        <f t="shared" si="2"/>
        <v>43</v>
      </c>
      <c r="B7" s="163" t="s">
        <v>161</v>
      </c>
      <c r="C7" s="164"/>
      <c r="D7" s="165">
        <v>1</v>
      </c>
      <c r="E7" s="169"/>
      <c r="F7" s="169"/>
      <c r="G7" s="169"/>
      <c r="H7" s="169"/>
      <c r="I7" s="169"/>
      <c r="J7" s="169"/>
      <c r="K7" s="169"/>
      <c r="L7" s="169"/>
      <c r="M7" s="169"/>
      <c r="N7" s="169"/>
      <c r="O7" s="169"/>
      <c r="P7" s="169"/>
      <c r="Q7" s="169"/>
      <c r="R7" s="169"/>
      <c r="S7" s="169"/>
      <c r="T7" s="169"/>
      <c r="U7" s="169"/>
      <c r="V7" s="169"/>
      <c r="W7" s="169"/>
      <c r="X7" s="169"/>
      <c r="Y7" s="169"/>
      <c r="Z7" s="169"/>
      <c r="AA7" s="170"/>
      <c r="AB7" s="170"/>
      <c r="AC7" s="170"/>
      <c r="AD7" s="170"/>
      <c r="AE7" s="170"/>
      <c r="AF7" s="169"/>
      <c r="AG7" s="169"/>
      <c r="AH7" s="169"/>
      <c r="AI7" s="169"/>
      <c r="AJ7" s="169"/>
      <c r="AK7" s="169"/>
      <c r="AL7" s="169"/>
      <c r="AM7" s="169"/>
      <c r="AN7" s="169"/>
      <c r="AO7" s="169"/>
      <c r="AP7" s="169"/>
      <c r="AQ7" s="169"/>
      <c r="AR7" s="169"/>
      <c r="AS7" s="169"/>
      <c r="AT7" s="169"/>
      <c r="AU7" s="169"/>
      <c r="AV7" s="169"/>
      <c r="AW7" s="169"/>
      <c r="AX7" s="169"/>
      <c r="AY7" s="169"/>
      <c r="AZ7" s="170"/>
      <c r="BA7" s="170"/>
      <c r="BB7" s="170"/>
      <c r="BC7" s="170"/>
      <c r="BD7" s="169"/>
      <c r="BE7" s="169"/>
      <c r="BF7" s="169"/>
      <c r="BG7" s="169"/>
      <c r="BH7" s="169"/>
      <c r="BI7" s="169"/>
      <c r="BJ7" s="169"/>
      <c r="BK7" s="169"/>
      <c r="BL7" s="169"/>
      <c r="BM7" s="169"/>
      <c r="BN7" s="169"/>
      <c r="BO7" s="169"/>
      <c r="BP7" s="169"/>
      <c r="BQ7" s="169"/>
      <c r="BR7" s="169"/>
      <c r="BS7" s="169"/>
      <c r="BT7" s="169"/>
      <c r="BU7" s="169"/>
      <c r="BV7" s="169"/>
      <c r="BW7" s="169"/>
      <c r="BX7" s="169"/>
      <c r="BY7" s="169"/>
      <c r="BZ7" s="169"/>
      <c r="CA7" s="169"/>
      <c r="CB7" s="169"/>
      <c r="CC7" s="169"/>
      <c r="CD7" s="166">
        <f t="shared" si="0"/>
        <v>1</v>
      </c>
      <c r="CE7" s="167">
        <f>'EM NO PREVISTOS'!N6</f>
        <v>565341.7896385513</v>
      </c>
      <c r="CF7" s="167">
        <f t="shared" si="1"/>
        <v>565341.7896385513</v>
      </c>
    </row>
    <row r="8" spans="1:84" s="168" customFormat="1" ht="120" customHeight="1" x14ac:dyDescent="0.35">
      <c r="A8" s="162">
        <f t="shared" si="2"/>
        <v>44</v>
      </c>
      <c r="B8" s="163" t="s">
        <v>163</v>
      </c>
      <c r="C8" s="164"/>
      <c r="D8" s="172"/>
      <c r="E8" s="169"/>
      <c r="F8" s="169"/>
      <c r="G8" s="169"/>
      <c r="H8" s="169"/>
      <c r="I8" s="169"/>
      <c r="J8" s="169"/>
      <c r="K8" s="169"/>
      <c r="L8" s="169"/>
      <c r="M8" s="169"/>
      <c r="N8" s="169"/>
      <c r="O8" s="169"/>
      <c r="P8" s="169"/>
      <c r="Q8" s="169"/>
      <c r="R8" s="169"/>
      <c r="S8" s="169"/>
      <c r="T8" s="169"/>
      <c r="U8" s="169"/>
      <c r="V8" s="169"/>
      <c r="W8" s="169"/>
      <c r="X8" s="169"/>
      <c r="Y8" s="169"/>
      <c r="Z8" s="169"/>
      <c r="AA8" s="170"/>
      <c r="AB8" s="170"/>
      <c r="AC8" s="170"/>
      <c r="AD8" s="170"/>
      <c r="AE8" s="170"/>
      <c r="AF8" s="169"/>
      <c r="AG8" s="169"/>
      <c r="AH8" s="169"/>
      <c r="AI8" s="169"/>
      <c r="AJ8" s="169"/>
      <c r="AK8" s="169"/>
      <c r="AL8" s="169"/>
      <c r="AM8" s="169"/>
      <c r="AN8" s="169"/>
      <c r="AO8" s="169"/>
      <c r="AP8" s="169"/>
      <c r="AQ8" s="169"/>
      <c r="AR8" s="169"/>
      <c r="AS8" s="169"/>
      <c r="AT8" s="169"/>
      <c r="AU8" s="169"/>
      <c r="AV8" s="169"/>
      <c r="AW8" s="169"/>
      <c r="AX8" s="169"/>
      <c r="AY8" s="169"/>
      <c r="AZ8" s="170"/>
      <c r="BA8" s="170"/>
      <c r="BB8" s="170"/>
      <c r="BC8" s="170"/>
      <c r="BD8" s="169"/>
      <c r="BE8" s="169"/>
      <c r="BF8" s="169"/>
      <c r="BG8" s="169"/>
      <c r="BH8" s="169"/>
      <c r="BI8" s="169"/>
      <c r="BJ8" s="169"/>
      <c r="BK8" s="169"/>
      <c r="BL8" s="169"/>
      <c r="BM8" s="169"/>
      <c r="BN8" s="169"/>
      <c r="BO8" s="169"/>
      <c r="BP8" s="169"/>
      <c r="BQ8" s="169"/>
      <c r="BR8" s="169">
        <v>1</v>
      </c>
      <c r="BS8" s="169"/>
      <c r="BT8" s="169"/>
      <c r="BU8" s="169"/>
      <c r="BV8" s="169"/>
      <c r="BW8" s="169"/>
      <c r="BX8" s="169"/>
      <c r="BY8" s="169"/>
      <c r="BZ8" s="169"/>
      <c r="CA8" s="169"/>
      <c r="CB8" s="169"/>
      <c r="CC8" s="169"/>
      <c r="CD8" s="166">
        <f t="shared" si="0"/>
        <v>1</v>
      </c>
      <c r="CE8" s="167">
        <f>'EM NO PREVISTOS'!N7</f>
        <v>1084556.9620253164</v>
      </c>
      <c r="CF8" s="167">
        <f t="shared" si="1"/>
        <v>1084556.9620253164</v>
      </c>
    </row>
    <row r="9" spans="1:84" s="168" customFormat="1" ht="120" customHeight="1" x14ac:dyDescent="0.35">
      <c r="A9" s="162">
        <f t="shared" si="2"/>
        <v>45</v>
      </c>
      <c r="B9" s="163" t="s">
        <v>164</v>
      </c>
      <c r="C9" s="164"/>
      <c r="D9" s="172"/>
      <c r="E9" s="169"/>
      <c r="F9" s="169"/>
      <c r="G9" s="169"/>
      <c r="H9" s="169"/>
      <c r="I9" s="169"/>
      <c r="J9" s="169"/>
      <c r="K9" s="169"/>
      <c r="L9" s="169"/>
      <c r="M9" s="169"/>
      <c r="N9" s="169"/>
      <c r="O9" s="169"/>
      <c r="P9" s="169"/>
      <c r="Q9" s="169"/>
      <c r="R9" s="169"/>
      <c r="S9" s="169"/>
      <c r="T9" s="169"/>
      <c r="U9" s="169"/>
      <c r="V9" s="169"/>
      <c r="W9" s="169"/>
      <c r="X9" s="169"/>
      <c r="Y9" s="169"/>
      <c r="Z9" s="169"/>
      <c r="AA9" s="170"/>
      <c r="AB9" s="170"/>
      <c r="AC9" s="170"/>
      <c r="AD9" s="170"/>
      <c r="AE9" s="170"/>
      <c r="AF9" s="169"/>
      <c r="AG9" s="169"/>
      <c r="AH9" s="169"/>
      <c r="AI9" s="169"/>
      <c r="AJ9" s="169"/>
      <c r="AK9" s="169"/>
      <c r="AL9" s="169"/>
      <c r="AM9" s="169"/>
      <c r="AN9" s="169"/>
      <c r="AO9" s="169"/>
      <c r="AP9" s="169"/>
      <c r="AQ9" s="169"/>
      <c r="AR9" s="169"/>
      <c r="AS9" s="169"/>
      <c r="AT9" s="169"/>
      <c r="AU9" s="169"/>
      <c r="AV9" s="169"/>
      <c r="AW9" s="169"/>
      <c r="AX9" s="169"/>
      <c r="AY9" s="169"/>
      <c r="AZ9" s="170"/>
      <c r="BA9" s="170"/>
      <c r="BB9" s="170"/>
      <c r="BC9" s="170"/>
      <c r="BD9" s="169"/>
      <c r="BE9" s="169"/>
      <c r="BF9" s="169"/>
      <c r="BG9" s="169"/>
      <c r="BH9" s="169"/>
      <c r="BI9" s="169"/>
      <c r="BJ9" s="169"/>
      <c r="BK9" s="169"/>
      <c r="BL9" s="169"/>
      <c r="BM9" s="169"/>
      <c r="BN9" s="169"/>
      <c r="BO9" s="169"/>
      <c r="BP9" s="169"/>
      <c r="BQ9" s="169"/>
      <c r="BR9" s="169">
        <v>2</v>
      </c>
      <c r="BS9" s="169"/>
      <c r="BT9" s="169"/>
      <c r="BU9" s="169"/>
      <c r="BV9" s="169"/>
      <c r="BW9" s="169"/>
      <c r="BX9" s="169"/>
      <c r="BY9" s="169"/>
      <c r="BZ9" s="169"/>
      <c r="CA9" s="169"/>
      <c r="CB9" s="169"/>
      <c r="CC9" s="169"/>
      <c r="CD9" s="166">
        <f t="shared" si="0"/>
        <v>2</v>
      </c>
      <c r="CE9" s="167">
        <f>'EM NO PREVISTOS'!N8</f>
        <v>3457025.3164556958</v>
      </c>
      <c r="CF9" s="167">
        <f t="shared" si="1"/>
        <v>6914050.6329113916</v>
      </c>
    </row>
    <row r="10" spans="1:84" s="168" customFormat="1" ht="126" customHeight="1" x14ac:dyDescent="0.35">
      <c r="A10" s="162">
        <f t="shared" si="2"/>
        <v>46</v>
      </c>
      <c r="B10" s="173" t="s">
        <v>192</v>
      </c>
      <c r="C10" s="164"/>
      <c r="D10" s="172"/>
      <c r="E10" s="169"/>
      <c r="F10" s="169"/>
      <c r="G10" s="169"/>
      <c r="H10" s="169"/>
      <c r="I10" s="169"/>
      <c r="J10" s="169"/>
      <c r="K10" s="169"/>
      <c r="L10" s="169"/>
      <c r="M10" s="169"/>
      <c r="N10" s="169"/>
      <c r="O10" s="169"/>
      <c r="P10" s="169"/>
      <c r="Q10" s="169"/>
      <c r="R10" s="169"/>
      <c r="S10" s="169"/>
      <c r="T10" s="169"/>
      <c r="U10" s="169"/>
      <c r="V10" s="169"/>
      <c r="W10" s="169"/>
      <c r="X10" s="169"/>
      <c r="Y10" s="169"/>
      <c r="Z10" s="169"/>
      <c r="AA10" s="170"/>
      <c r="AB10" s="170"/>
      <c r="AC10" s="170"/>
      <c r="AD10" s="170"/>
      <c r="AE10" s="170"/>
      <c r="AF10" s="169"/>
      <c r="AG10" s="169"/>
      <c r="AH10" s="169"/>
      <c r="AI10" s="169"/>
      <c r="AJ10" s="169"/>
      <c r="AK10" s="169"/>
      <c r="AL10" s="169"/>
      <c r="AM10" s="169"/>
      <c r="AN10" s="169"/>
      <c r="AO10" s="169"/>
      <c r="AP10" s="169"/>
      <c r="AQ10" s="169"/>
      <c r="AR10" s="169"/>
      <c r="AS10" s="169"/>
      <c r="AT10" s="169"/>
      <c r="AU10" s="169"/>
      <c r="AV10" s="169"/>
      <c r="AW10" s="169"/>
      <c r="AX10" s="169"/>
      <c r="AY10" s="169"/>
      <c r="AZ10" s="170"/>
      <c r="BA10" s="170"/>
      <c r="BB10" s="170"/>
      <c r="BC10" s="170"/>
      <c r="BD10" s="169"/>
      <c r="BE10" s="169"/>
      <c r="BF10" s="169"/>
      <c r="BG10" s="169"/>
      <c r="BH10" s="169"/>
      <c r="BI10" s="169"/>
      <c r="BJ10" s="169"/>
      <c r="BK10" s="169"/>
      <c r="BL10" s="169"/>
      <c r="BM10" s="169"/>
      <c r="BN10" s="169"/>
      <c r="BO10" s="169"/>
      <c r="BP10" s="169"/>
      <c r="BQ10" s="169"/>
      <c r="BR10" s="171">
        <v>1</v>
      </c>
      <c r="BS10" s="171"/>
      <c r="BT10" s="171"/>
      <c r="BU10" s="169"/>
      <c r="BV10" s="169"/>
      <c r="BW10" s="169"/>
      <c r="BX10" s="169"/>
      <c r="BY10" s="169"/>
      <c r="BZ10" s="169"/>
      <c r="CA10" s="169"/>
      <c r="CB10" s="169"/>
      <c r="CC10" s="169"/>
      <c r="CD10" s="166">
        <f t="shared" si="0"/>
        <v>1</v>
      </c>
      <c r="CE10" s="167">
        <f>'EM NO PREVISTOS'!N9</f>
        <v>9246299.9999999981</v>
      </c>
      <c r="CF10" s="167">
        <f t="shared" si="1"/>
        <v>9246299.9999999981</v>
      </c>
    </row>
    <row r="11" spans="1:84" s="168" customFormat="1" ht="306" x14ac:dyDescent="0.35">
      <c r="A11" s="162">
        <f t="shared" si="2"/>
        <v>47</v>
      </c>
      <c r="B11" s="163" t="s">
        <v>165</v>
      </c>
      <c r="C11" s="164"/>
      <c r="D11" s="169"/>
      <c r="E11" s="169"/>
      <c r="F11" s="169"/>
      <c r="G11" s="169"/>
      <c r="H11" s="169"/>
      <c r="I11" s="169"/>
      <c r="J11" s="169"/>
      <c r="K11" s="169"/>
      <c r="L11" s="169"/>
      <c r="M11" s="169"/>
      <c r="N11" s="169"/>
      <c r="O11" s="169"/>
      <c r="P11" s="169"/>
      <c r="Q11" s="169"/>
      <c r="R11" s="169"/>
      <c r="S11" s="169"/>
      <c r="T11" s="169"/>
      <c r="U11" s="169"/>
      <c r="V11" s="169"/>
      <c r="W11" s="169"/>
      <c r="X11" s="169"/>
      <c r="Y11" s="169"/>
      <c r="Z11" s="169"/>
      <c r="AA11" s="169"/>
      <c r="AB11" s="170"/>
      <c r="AC11" s="170"/>
      <c r="AD11" s="170"/>
      <c r="AE11" s="170"/>
      <c r="AF11" s="170"/>
      <c r="AG11" s="169"/>
      <c r="AH11" s="169"/>
      <c r="AI11" s="169"/>
      <c r="AJ11" s="169"/>
      <c r="AK11" s="169"/>
      <c r="AL11" s="169"/>
      <c r="AM11" s="169"/>
      <c r="AN11" s="169"/>
      <c r="AO11" s="169"/>
      <c r="AP11" s="169"/>
      <c r="AQ11" s="169"/>
      <c r="AR11" s="169"/>
      <c r="AS11" s="169"/>
      <c r="AT11" s="169"/>
      <c r="AU11" s="169"/>
      <c r="AV11" s="169"/>
      <c r="AW11" s="169"/>
      <c r="AX11" s="169"/>
      <c r="AY11" s="169"/>
      <c r="AZ11" s="169"/>
      <c r="BA11" s="170"/>
      <c r="BB11" s="170"/>
      <c r="BC11" s="170"/>
      <c r="BD11" s="170"/>
      <c r="BE11" s="169"/>
      <c r="BF11" s="169"/>
      <c r="BG11" s="169"/>
      <c r="BH11" s="169"/>
      <c r="BI11" s="169"/>
      <c r="BJ11" s="169"/>
      <c r="BK11" s="169"/>
      <c r="BL11" s="169"/>
      <c r="BM11" s="169"/>
      <c r="BN11" s="169"/>
      <c r="BO11" s="169"/>
      <c r="BP11" s="169"/>
      <c r="BQ11" s="169"/>
      <c r="BR11" s="169">
        <v>10</v>
      </c>
      <c r="BT11" s="169"/>
      <c r="BU11" s="169"/>
      <c r="BV11" s="169"/>
      <c r="BW11" s="169"/>
      <c r="BX11" s="169"/>
      <c r="BY11" s="169"/>
      <c r="BZ11" s="169"/>
      <c r="CA11" s="169"/>
      <c r="CB11" s="169"/>
      <c r="CC11" s="169"/>
      <c r="CD11" s="166">
        <f t="shared" si="0"/>
        <v>10</v>
      </c>
      <c r="CE11" s="167">
        <f>'EM NO PREVISTOS'!N10</f>
        <v>10371075.949367089</v>
      </c>
      <c r="CF11" s="167">
        <f t="shared" si="1"/>
        <v>103710759.4936709</v>
      </c>
    </row>
    <row r="12" spans="1:84" s="168" customFormat="1" ht="136.94999999999999" customHeight="1" x14ac:dyDescent="0.35">
      <c r="A12" s="162">
        <f t="shared" si="2"/>
        <v>48</v>
      </c>
      <c r="B12" s="163" t="s">
        <v>166</v>
      </c>
      <c r="C12" s="164"/>
      <c r="D12" s="169"/>
      <c r="E12" s="169"/>
      <c r="F12" s="169"/>
      <c r="G12" s="169"/>
      <c r="H12" s="169"/>
      <c r="I12" s="169"/>
      <c r="J12" s="169"/>
      <c r="K12" s="169"/>
      <c r="L12" s="169"/>
      <c r="M12" s="169"/>
      <c r="N12" s="169"/>
      <c r="O12" s="169"/>
      <c r="P12" s="169"/>
      <c r="Q12" s="169"/>
      <c r="R12" s="169"/>
      <c r="S12" s="169"/>
      <c r="T12" s="169"/>
      <c r="U12" s="169"/>
      <c r="V12" s="169"/>
      <c r="W12" s="169"/>
      <c r="X12" s="169"/>
      <c r="Y12" s="169"/>
      <c r="Z12" s="169"/>
      <c r="AA12" s="169"/>
      <c r="AB12" s="170"/>
      <c r="AC12" s="170"/>
      <c r="AD12" s="170"/>
      <c r="AE12" s="170"/>
      <c r="AF12" s="170"/>
      <c r="AG12" s="169"/>
      <c r="AH12" s="169"/>
      <c r="AI12" s="169"/>
      <c r="AJ12" s="169"/>
      <c r="AK12" s="169"/>
      <c r="AL12" s="169"/>
      <c r="AM12" s="169"/>
      <c r="AN12" s="169"/>
      <c r="AO12" s="169"/>
      <c r="AP12" s="169"/>
      <c r="AQ12" s="169"/>
      <c r="AR12" s="169"/>
      <c r="AS12" s="169"/>
      <c r="AT12" s="169"/>
      <c r="AU12" s="169"/>
      <c r="AV12" s="169"/>
      <c r="AW12" s="169"/>
      <c r="AX12" s="169"/>
      <c r="AY12" s="169"/>
      <c r="AZ12" s="169"/>
      <c r="BA12" s="170"/>
      <c r="BB12" s="170"/>
      <c r="BC12" s="170"/>
      <c r="BD12" s="170"/>
      <c r="BE12" s="169"/>
      <c r="BF12" s="169"/>
      <c r="BG12" s="169"/>
      <c r="BH12" s="169"/>
      <c r="BI12" s="169"/>
      <c r="BJ12" s="169"/>
      <c r="BK12" s="169"/>
      <c r="BL12" s="169"/>
      <c r="BM12" s="169"/>
      <c r="BN12" s="169"/>
      <c r="BO12" s="169"/>
      <c r="BP12" s="169"/>
      <c r="BQ12" s="169"/>
      <c r="BR12" s="169">
        <v>30</v>
      </c>
      <c r="BS12" s="169"/>
      <c r="BT12" s="169"/>
      <c r="BU12" s="169"/>
      <c r="BV12" s="169"/>
      <c r="BW12" s="169"/>
      <c r="BX12" s="169"/>
      <c r="BY12" s="169"/>
      <c r="BZ12" s="169"/>
      <c r="CA12" s="169"/>
      <c r="CB12" s="169"/>
      <c r="CC12" s="169"/>
      <c r="CD12" s="166">
        <f t="shared" si="0"/>
        <v>30</v>
      </c>
      <c r="CE12" s="167">
        <f>'EM NO PREVISTOS'!N11</f>
        <v>196592.42048668087</v>
      </c>
      <c r="CF12" s="167">
        <f t="shared" si="1"/>
        <v>5897772.6146004265</v>
      </c>
    </row>
    <row r="13" spans="1:84" s="168" customFormat="1" ht="154.94999999999999" customHeight="1" x14ac:dyDescent="0.35">
      <c r="A13" s="162">
        <f t="shared" si="2"/>
        <v>49</v>
      </c>
      <c r="B13" s="174" t="s">
        <v>169</v>
      </c>
      <c r="C13" s="164"/>
      <c r="D13" s="169"/>
      <c r="E13" s="169"/>
      <c r="F13" s="169"/>
      <c r="G13" s="169"/>
      <c r="H13" s="169"/>
      <c r="I13" s="169"/>
      <c r="J13" s="169"/>
      <c r="K13" s="169"/>
      <c r="L13" s="169"/>
      <c r="M13" s="169"/>
      <c r="N13" s="169"/>
      <c r="O13" s="169"/>
      <c r="P13" s="169"/>
      <c r="Q13" s="169"/>
      <c r="R13" s="169"/>
      <c r="S13" s="169"/>
      <c r="T13" s="169"/>
      <c r="U13" s="169"/>
      <c r="V13" s="169"/>
      <c r="W13" s="169"/>
      <c r="X13" s="169"/>
      <c r="Y13" s="169"/>
      <c r="Z13" s="169"/>
      <c r="AA13" s="169"/>
      <c r="AB13" s="170"/>
      <c r="AC13" s="170"/>
      <c r="AD13" s="170"/>
      <c r="AE13" s="170"/>
      <c r="AF13" s="170"/>
      <c r="AG13" s="169"/>
      <c r="AH13" s="169"/>
      <c r="AI13" s="169"/>
      <c r="AJ13" s="169"/>
      <c r="AK13" s="169"/>
      <c r="AL13" s="169"/>
      <c r="AM13" s="169"/>
      <c r="AN13" s="169"/>
      <c r="AO13" s="169"/>
      <c r="AP13" s="169"/>
      <c r="AQ13" s="169"/>
      <c r="AR13" s="169"/>
      <c r="AS13" s="169"/>
      <c r="AT13" s="169"/>
      <c r="AU13" s="169"/>
      <c r="AV13" s="169"/>
      <c r="AW13" s="169"/>
      <c r="AX13" s="169"/>
      <c r="AY13" s="169"/>
      <c r="AZ13" s="169"/>
      <c r="BA13" s="170"/>
      <c r="BB13" s="170"/>
      <c r="BC13" s="170"/>
      <c r="BD13" s="170"/>
      <c r="BE13" s="169"/>
      <c r="BF13" s="169"/>
      <c r="BG13" s="169"/>
      <c r="BH13" s="169"/>
      <c r="BI13" s="169"/>
      <c r="BJ13" s="169"/>
      <c r="BK13" s="169"/>
      <c r="BL13" s="169"/>
      <c r="BM13" s="169"/>
      <c r="BN13" s="169"/>
      <c r="BO13" s="169"/>
      <c r="BP13" s="169"/>
      <c r="BQ13" s="169"/>
      <c r="BR13" s="169">
        <v>3</v>
      </c>
      <c r="BS13" s="169"/>
      <c r="BT13" s="169"/>
      <c r="BU13" s="169"/>
      <c r="BV13" s="169"/>
      <c r="BW13" s="169"/>
      <c r="BX13" s="169"/>
      <c r="BY13" s="169"/>
      <c r="BZ13" s="169"/>
      <c r="CA13" s="169"/>
      <c r="CB13" s="169"/>
      <c r="CC13" s="169"/>
      <c r="CD13" s="166">
        <f t="shared" si="0"/>
        <v>3</v>
      </c>
      <c r="CE13" s="167">
        <f>'EM NO PREVISTOS'!N12</f>
        <v>5195027.8481012657</v>
      </c>
      <c r="CF13" s="167">
        <f t="shared" si="1"/>
        <v>15585083.544303797</v>
      </c>
    </row>
    <row r="14" spans="1:84" x14ac:dyDescent="0.35">
      <c r="B14" s="175" t="s">
        <v>184</v>
      </c>
      <c r="C14" s="176"/>
      <c r="D14" s="177">
        <f>SUM(D4:D13)</f>
        <v>1</v>
      </c>
      <c r="E14" s="177">
        <f t="shared" ref="E14:BP14" si="3">SUM(E4:E13)</f>
        <v>2</v>
      </c>
      <c r="F14" s="177">
        <f t="shared" si="3"/>
        <v>0</v>
      </c>
      <c r="G14" s="177">
        <f t="shared" si="3"/>
        <v>0</v>
      </c>
      <c r="H14" s="177">
        <f t="shared" si="3"/>
        <v>0</v>
      </c>
      <c r="I14" s="177">
        <f t="shared" si="3"/>
        <v>0</v>
      </c>
      <c r="J14" s="177">
        <f t="shared" si="3"/>
        <v>0</v>
      </c>
      <c r="K14" s="177">
        <f t="shared" si="3"/>
        <v>0</v>
      </c>
      <c r="L14" s="177">
        <f t="shared" si="3"/>
        <v>0</v>
      </c>
      <c r="M14" s="177">
        <f t="shared" si="3"/>
        <v>0</v>
      </c>
      <c r="N14" s="177">
        <f t="shared" si="3"/>
        <v>0</v>
      </c>
      <c r="O14" s="177">
        <f t="shared" si="3"/>
        <v>0</v>
      </c>
      <c r="P14" s="177">
        <f t="shared" si="3"/>
        <v>0</v>
      </c>
      <c r="Q14" s="177">
        <f t="shared" si="3"/>
        <v>0</v>
      </c>
      <c r="R14" s="177">
        <f t="shared" si="3"/>
        <v>0</v>
      </c>
      <c r="S14" s="177">
        <f t="shared" si="3"/>
        <v>0</v>
      </c>
      <c r="T14" s="177">
        <f t="shared" si="3"/>
        <v>0</v>
      </c>
      <c r="U14" s="177">
        <f t="shared" si="3"/>
        <v>0</v>
      </c>
      <c r="V14" s="177">
        <f t="shared" si="3"/>
        <v>0</v>
      </c>
      <c r="W14" s="177">
        <f t="shared" si="3"/>
        <v>0</v>
      </c>
      <c r="X14" s="177">
        <f t="shared" si="3"/>
        <v>0</v>
      </c>
      <c r="Y14" s="177">
        <f t="shared" si="3"/>
        <v>0</v>
      </c>
      <c r="Z14" s="177">
        <f t="shared" si="3"/>
        <v>0</v>
      </c>
      <c r="AA14" s="177">
        <f t="shared" si="3"/>
        <v>0</v>
      </c>
      <c r="AB14" s="177">
        <f t="shared" si="3"/>
        <v>0</v>
      </c>
      <c r="AC14" s="177">
        <f t="shared" si="3"/>
        <v>0</v>
      </c>
      <c r="AD14" s="177">
        <f t="shared" si="3"/>
        <v>0</v>
      </c>
      <c r="AE14" s="177">
        <f t="shared" si="3"/>
        <v>0</v>
      </c>
      <c r="AF14" s="177">
        <f t="shared" si="3"/>
        <v>0</v>
      </c>
      <c r="AG14" s="177">
        <f t="shared" si="3"/>
        <v>0</v>
      </c>
      <c r="AH14" s="177">
        <f t="shared" si="3"/>
        <v>0</v>
      </c>
      <c r="AI14" s="177">
        <f t="shared" si="3"/>
        <v>0</v>
      </c>
      <c r="AJ14" s="177">
        <f t="shared" si="3"/>
        <v>0</v>
      </c>
      <c r="AK14" s="177">
        <f t="shared" si="3"/>
        <v>0</v>
      </c>
      <c r="AL14" s="177">
        <f t="shared" si="3"/>
        <v>0</v>
      </c>
      <c r="AM14" s="177">
        <f t="shared" si="3"/>
        <v>0</v>
      </c>
      <c r="AN14" s="177">
        <f t="shared" si="3"/>
        <v>0</v>
      </c>
      <c r="AO14" s="177">
        <f t="shared" si="3"/>
        <v>0</v>
      </c>
      <c r="AP14" s="177">
        <f t="shared" si="3"/>
        <v>0</v>
      </c>
      <c r="AQ14" s="177">
        <f t="shared" si="3"/>
        <v>0</v>
      </c>
      <c r="AR14" s="177">
        <f t="shared" si="3"/>
        <v>0</v>
      </c>
      <c r="AS14" s="177">
        <f t="shared" si="3"/>
        <v>0</v>
      </c>
      <c r="AT14" s="177">
        <f t="shared" si="3"/>
        <v>0</v>
      </c>
      <c r="AU14" s="177">
        <f t="shared" si="3"/>
        <v>0</v>
      </c>
      <c r="AV14" s="177">
        <f t="shared" si="3"/>
        <v>0</v>
      </c>
      <c r="AW14" s="177">
        <f t="shared" si="3"/>
        <v>0</v>
      </c>
      <c r="AX14" s="177">
        <f t="shared" si="3"/>
        <v>0</v>
      </c>
      <c r="AY14" s="177">
        <f t="shared" si="3"/>
        <v>0</v>
      </c>
      <c r="AZ14" s="177">
        <f t="shared" si="3"/>
        <v>1</v>
      </c>
      <c r="BA14" s="177">
        <f t="shared" si="3"/>
        <v>0</v>
      </c>
      <c r="BB14" s="177">
        <f t="shared" si="3"/>
        <v>0</v>
      </c>
      <c r="BC14" s="177">
        <f t="shared" si="3"/>
        <v>0</v>
      </c>
      <c r="BD14" s="177">
        <f t="shared" si="3"/>
        <v>0</v>
      </c>
      <c r="BE14" s="177">
        <f t="shared" si="3"/>
        <v>0</v>
      </c>
      <c r="BF14" s="177">
        <f t="shared" si="3"/>
        <v>0</v>
      </c>
      <c r="BG14" s="177">
        <f t="shared" si="3"/>
        <v>0</v>
      </c>
      <c r="BH14" s="177">
        <f t="shared" si="3"/>
        <v>0</v>
      </c>
      <c r="BI14" s="177">
        <f t="shared" si="3"/>
        <v>0</v>
      </c>
      <c r="BJ14" s="177">
        <f t="shared" si="3"/>
        <v>0</v>
      </c>
      <c r="BK14" s="177">
        <f t="shared" si="3"/>
        <v>0</v>
      </c>
      <c r="BL14" s="177">
        <f t="shared" si="3"/>
        <v>0</v>
      </c>
      <c r="BM14" s="177">
        <f t="shared" si="3"/>
        <v>0</v>
      </c>
      <c r="BN14" s="177">
        <f t="shared" si="3"/>
        <v>0</v>
      </c>
      <c r="BO14" s="177">
        <f t="shared" si="3"/>
        <v>0</v>
      </c>
      <c r="BP14" s="177">
        <f t="shared" si="3"/>
        <v>0</v>
      </c>
      <c r="BQ14" s="177">
        <f t="shared" ref="BQ14:CD14" si="4">SUM(BQ4:BQ13)</f>
        <v>0</v>
      </c>
      <c r="BR14" s="177">
        <f>SUM(BR4:BR13)</f>
        <v>48</v>
      </c>
      <c r="BS14" s="177">
        <f>SUM(BS4:BS13)</f>
        <v>0</v>
      </c>
      <c r="BT14" s="177">
        <f t="shared" si="4"/>
        <v>0</v>
      </c>
      <c r="BU14" s="177">
        <f t="shared" si="4"/>
        <v>0</v>
      </c>
      <c r="BV14" s="177">
        <f t="shared" si="4"/>
        <v>0</v>
      </c>
      <c r="BW14" s="177">
        <f t="shared" si="4"/>
        <v>0</v>
      </c>
      <c r="BX14" s="177">
        <f t="shared" si="4"/>
        <v>0</v>
      </c>
      <c r="BY14" s="177">
        <f t="shared" si="4"/>
        <v>0</v>
      </c>
      <c r="BZ14" s="177">
        <f t="shared" si="4"/>
        <v>0</v>
      </c>
      <c r="CA14" s="177">
        <f t="shared" si="4"/>
        <v>0</v>
      </c>
      <c r="CB14" s="177">
        <f t="shared" si="4"/>
        <v>0</v>
      </c>
      <c r="CC14" s="177">
        <f t="shared" si="4"/>
        <v>0</v>
      </c>
      <c r="CD14" s="177">
        <f t="shared" si="4"/>
        <v>52</v>
      </c>
      <c r="CE14" s="178"/>
      <c r="CF14" s="178">
        <f>SUM(CF4:CF13)</f>
        <v>170723801.76449451</v>
      </c>
    </row>
    <row r="15" spans="1:84" ht="18" customHeight="1" x14ac:dyDescent="0.35"/>
    <row r="16" spans="1:84" ht="18" customHeight="1" x14ac:dyDescent="0.35"/>
    <row r="17" ht="18" customHeight="1" x14ac:dyDescent="0.35"/>
    <row r="18" ht="18" customHeight="1" x14ac:dyDescent="0.35"/>
    <row r="19" ht="18" customHeight="1" x14ac:dyDescent="0.35"/>
    <row r="20" ht="18" customHeight="1" x14ac:dyDescent="0.35"/>
    <row r="21" ht="18" customHeight="1" x14ac:dyDescent="0.35"/>
    <row r="22" ht="18" customHeight="1" x14ac:dyDescent="0.35"/>
    <row r="23" ht="18" customHeight="1" x14ac:dyDescent="0.35"/>
    <row r="24" ht="18" customHeight="1" x14ac:dyDescent="0.35"/>
    <row r="25" ht="18" customHeight="1" x14ac:dyDescent="0.35"/>
    <row r="26" ht="18" customHeight="1" x14ac:dyDescent="0.35"/>
    <row r="27" ht="18" customHeight="1" x14ac:dyDescent="0.35"/>
    <row r="28" ht="18" customHeight="1" x14ac:dyDescent="0.35"/>
    <row r="29" ht="18" customHeight="1" x14ac:dyDescent="0.35"/>
    <row r="30" ht="18" customHeight="1" x14ac:dyDescent="0.35"/>
    <row r="31" ht="18" customHeight="1" x14ac:dyDescent="0.35"/>
    <row r="32" ht="18" customHeight="1" x14ac:dyDescent="0.35"/>
    <row r="33" ht="18" customHeight="1" x14ac:dyDescent="0.35"/>
    <row r="34" ht="18" customHeight="1" x14ac:dyDescent="0.35"/>
    <row r="35" ht="18" customHeight="1" x14ac:dyDescent="0.35"/>
    <row r="36" ht="18" customHeight="1" x14ac:dyDescent="0.35"/>
    <row r="37" ht="18" customHeight="1" x14ac:dyDescent="0.35"/>
    <row r="38" ht="18" customHeight="1" x14ac:dyDescent="0.35"/>
    <row r="39" ht="18" customHeight="1" x14ac:dyDescent="0.35"/>
    <row r="40" ht="18" customHeight="1" x14ac:dyDescent="0.35"/>
    <row r="41" ht="18" customHeight="1" x14ac:dyDescent="0.35"/>
    <row r="42" ht="18" customHeight="1" x14ac:dyDescent="0.35"/>
    <row r="43" ht="18" customHeight="1" x14ac:dyDescent="0.35"/>
    <row r="44" ht="18" customHeight="1" x14ac:dyDescent="0.35"/>
    <row r="45" ht="18" customHeight="1" x14ac:dyDescent="0.35"/>
    <row r="46" ht="18" customHeight="1" x14ac:dyDescent="0.35"/>
    <row r="47" ht="18" customHeight="1" x14ac:dyDescent="0.35"/>
    <row r="48" ht="18" customHeight="1" x14ac:dyDescent="0.35"/>
    <row r="49" ht="18" customHeight="1" x14ac:dyDescent="0.35"/>
    <row r="50" ht="18" customHeight="1" x14ac:dyDescent="0.35"/>
    <row r="51" ht="18" customHeight="1" x14ac:dyDescent="0.35"/>
    <row r="52" ht="18" customHeight="1" x14ac:dyDescent="0.35"/>
    <row r="53" ht="18" customHeight="1" x14ac:dyDescent="0.35"/>
    <row r="54" ht="18" customHeight="1" x14ac:dyDescent="0.35"/>
    <row r="55" ht="18" customHeight="1" x14ac:dyDescent="0.35"/>
    <row r="56" ht="18" customHeight="1" x14ac:dyDescent="0.35"/>
    <row r="57" ht="18" customHeight="1" x14ac:dyDescent="0.35"/>
    <row r="58" ht="18" customHeight="1" x14ac:dyDescent="0.35"/>
    <row r="59" ht="18" customHeight="1" x14ac:dyDescent="0.35"/>
    <row r="60" ht="18" customHeight="1" x14ac:dyDescent="0.35"/>
    <row r="61" ht="18" customHeight="1" x14ac:dyDescent="0.35"/>
    <row r="62" ht="18" customHeight="1" x14ac:dyDescent="0.35"/>
    <row r="63" ht="18" customHeight="1" x14ac:dyDescent="0.35"/>
    <row r="64" ht="18" customHeight="1" x14ac:dyDescent="0.35"/>
    <row r="65" ht="18" customHeight="1" x14ac:dyDescent="0.35"/>
    <row r="66" ht="18" customHeight="1" x14ac:dyDescent="0.35"/>
    <row r="67" ht="18" customHeight="1" x14ac:dyDescent="0.35"/>
    <row r="68" ht="18" customHeight="1" x14ac:dyDescent="0.35"/>
    <row r="69" ht="18" customHeight="1" x14ac:dyDescent="0.35"/>
    <row r="70" ht="18" customHeight="1" x14ac:dyDescent="0.35"/>
    <row r="71" ht="18" customHeight="1" x14ac:dyDescent="0.35"/>
    <row r="72" ht="18" customHeight="1" x14ac:dyDescent="0.35"/>
    <row r="73" ht="18" customHeight="1" x14ac:dyDescent="0.35"/>
    <row r="74" ht="18" customHeight="1" x14ac:dyDescent="0.35"/>
    <row r="75" ht="18" customHeight="1" x14ac:dyDescent="0.35"/>
    <row r="76" ht="18" customHeight="1" x14ac:dyDescent="0.35"/>
    <row r="77" ht="18" customHeight="1" x14ac:dyDescent="0.35"/>
    <row r="78" ht="18" customHeight="1" x14ac:dyDescent="0.35"/>
    <row r="79" ht="18" customHeight="1" x14ac:dyDescent="0.35"/>
    <row r="80" ht="18" customHeight="1" x14ac:dyDescent="0.35"/>
    <row r="81" ht="18" customHeight="1" x14ac:dyDescent="0.35"/>
    <row r="82" ht="18" customHeight="1" x14ac:dyDescent="0.35"/>
    <row r="83" ht="18" customHeight="1" x14ac:dyDescent="0.35"/>
    <row r="84" ht="18" customHeight="1" x14ac:dyDescent="0.35"/>
    <row r="85" ht="18" customHeight="1" x14ac:dyDescent="0.35"/>
    <row r="86" ht="18" customHeight="1" x14ac:dyDescent="0.35"/>
    <row r="87" ht="18" customHeight="1" x14ac:dyDescent="0.35"/>
    <row r="88" ht="18" customHeight="1" x14ac:dyDescent="0.35"/>
    <row r="89" ht="18" customHeight="1" x14ac:dyDescent="0.35"/>
    <row r="90" ht="18" customHeight="1" x14ac:dyDescent="0.35"/>
    <row r="91" ht="18" customHeight="1" x14ac:dyDescent="0.35"/>
    <row r="92" ht="18" customHeight="1" x14ac:dyDescent="0.35"/>
    <row r="93" ht="18" customHeight="1" x14ac:dyDescent="0.35"/>
    <row r="94" ht="18" customHeight="1" x14ac:dyDescent="0.35"/>
    <row r="95" ht="18" customHeight="1" x14ac:dyDescent="0.35"/>
    <row r="96" ht="18" customHeight="1" x14ac:dyDescent="0.35"/>
    <row r="97" ht="18" customHeight="1" x14ac:dyDescent="0.35"/>
    <row r="98" ht="18" customHeight="1" x14ac:dyDescent="0.35"/>
    <row r="99" ht="18" customHeight="1" x14ac:dyDescent="0.35"/>
    <row r="100" ht="18" customHeight="1" x14ac:dyDescent="0.35"/>
    <row r="101" ht="18" customHeight="1" x14ac:dyDescent="0.35"/>
    <row r="102" ht="18" customHeight="1" x14ac:dyDescent="0.35"/>
    <row r="103" ht="18" customHeight="1" x14ac:dyDescent="0.35"/>
    <row r="104" ht="18" customHeight="1" x14ac:dyDescent="0.35"/>
    <row r="105" ht="18" customHeight="1" x14ac:dyDescent="0.35"/>
    <row r="106" ht="18" customHeight="1" x14ac:dyDescent="0.35"/>
    <row r="107" ht="18" customHeight="1" x14ac:dyDescent="0.35"/>
    <row r="108" ht="18" customHeight="1" x14ac:dyDescent="0.35"/>
    <row r="109" ht="18" customHeight="1" x14ac:dyDescent="0.35"/>
    <row r="110" ht="18" customHeight="1" x14ac:dyDescent="0.35"/>
    <row r="111" ht="18" customHeight="1" x14ac:dyDescent="0.35"/>
    <row r="112" ht="18" customHeight="1" x14ac:dyDescent="0.35"/>
    <row r="113" ht="18" customHeight="1" x14ac:dyDescent="0.35"/>
    <row r="114" ht="18" customHeight="1" x14ac:dyDescent="0.35"/>
    <row r="115" ht="18" customHeight="1" x14ac:dyDescent="0.35"/>
    <row r="116" ht="18" customHeight="1" x14ac:dyDescent="0.35"/>
    <row r="117" ht="18" customHeight="1" x14ac:dyDescent="0.35"/>
    <row r="118" ht="18" customHeight="1" x14ac:dyDescent="0.35"/>
    <row r="119" ht="18" customHeight="1" x14ac:dyDescent="0.35"/>
    <row r="120" ht="18" customHeight="1" x14ac:dyDescent="0.35"/>
    <row r="121" ht="18" customHeight="1" x14ac:dyDescent="0.35"/>
    <row r="122" ht="18" customHeight="1" x14ac:dyDescent="0.35"/>
    <row r="123" ht="18" customHeight="1" x14ac:dyDescent="0.35"/>
    <row r="124" ht="18" customHeight="1" x14ac:dyDescent="0.35"/>
    <row r="125" ht="18" customHeight="1" x14ac:dyDescent="0.35"/>
    <row r="126" ht="18" customHeight="1" x14ac:dyDescent="0.35"/>
    <row r="127" ht="18" customHeight="1" x14ac:dyDescent="0.35"/>
    <row r="128" ht="18" customHeight="1" x14ac:dyDescent="0.35"/>
    <row r="129" ht="18" customHeight="1" x14ac:dyDescent="0.35"/>
    <row r="130" ht="18" customHeight="1" x14ac:dyDescent="0.35"/>
    <row r="131" ht="18" customHeight="1" x14ac:dyDescent="0.35"/>
    <row r="132" ht="18" customHeight="1" x14ac:dyDescent="0.35"/>
    <row r="133" ht="18" customHeight="1" x14ac:dyDescent="0.35"/>
    <row r="134" ht="18" customHeight="1" x14ac:dyDescent="0.35"/>
    <row r="135" ht="18" customHeight="1" x14ac:dyDescent="0.35"/>
    <row r="136" ht="18" customHeight="1" x14ac:dyDescent="0.35"/>
    <row r="137" ht="18" customHeight="1" x14ac:dyDescent="0.35"/>
    <row r="138" ht="18" customHeight="1" x14ac:dyDescent="0.35"/>
    <row r="139" ht="18" customHeight="1" x14ac:dyDescent="0.35"/>
    <row r="140" ht="18" customHeight="1" x14ac:dyDescent="0.35"/>
    <row r="141" ht="18" customHeight="1" x14ac:dyDescent="0.35"/>
    <row r="142" ht="18" customHeight="1" x14ac:dyDescent="0.35"/>
    <row r="143" ht="18" customHeight="1" x14ac:dyDescent="0.35"/>
    <row r="144" ht="18" customHeight="1" x14ac:dyDescent="0.35"/>
    <row r="145" ht="18" customHeight="1" x14ac:dyDescent="0.35"/>
    <row r="146" ht="18" customHeight="1" x14ac:dyDescent="0.35"/>
    <row r="147" ht="18" customHeight="1" x14ac:dyDescent="0.35"/>
    <row r="148" ht="18" customHeight="1" x14ac:dyDescent="0.35"/>
    <row r="149" ht="18" customHeight="1" x14ac:dyDescent="0.35"/>
    <row r="150" ht="18" customHeight="1" x14ac:dyDescent="0.35"/>
    <row r="151" ht="18" customHeight="1" x14ac:dyDescent="0.35"/>
    <row r="152" ht="18" customHeight="1" x14ac:dyDescent="0.35"/>
    <row r="153" ht="18" customHeight="1" x14ac:dyDescent="0.35"/>
    <row r="154" ht="18" customHeight="1" x14ac:dyDescent="0.35"/>
    <row r="155" ht="18" customHeight="1" x14ac:dyDescent="0.35"/>
    <row r="156" ht="18" customHeight="1" x14ac:dyDescent="0.35"/>
    <row r="157" ht="18" customHeight="1" x14ac:dyDescent="0.35"/>
    <row r="158" ht="18" customHeight="1" x14ac:dyDescent="0.35"/>
    <row r="159" ht="18" customHeight="1" x14ac:dyDescent="0.35"/>
    <row r="160" ht="18" customHeight="1" x14ac:dyDescent="0.35"/>
    <row r="161" ht="18" customHeight="1" x14ac:dyDescent="0.35"/>
    <row r="162" ht="18" customHeight="1" x14ac:dyDescent="0.35"/>
    <row r="163" ht="18" customHeight="1" x14ac:dyDescent="0.35"/>
    <row r="164" ht="18" customHeight="1" x14ac:dyDescent="0.35"/>
    <row r="165" ht="18" customHeight="1" x14ac:dyDescent="0.35"/>
    <row r="166" ht="18" customHeight="1" x14ac:dyDescent="0.35"/>
    <row r="167" ht="18" customHeight="1" x14ac:dyDescent="0.35"/>
    <row r="168" ht="18" customHeight="1" x14ac:dyDescent="0.35"/>
    <row r="169" ht="18" customHeight="1" x14ac:dyDescent="0.35"/>
    <row r="170" ht="18" customHeight="1" x14ac:dyDescent="0.35"/>
    <row r="171" ht="18" customHeight="1" x14ac:dyDescent="0.35"/>
    <row r="172" ht="18" customHeight="1" x14ac:dyDescent="0.35"/>
    <row r="173" ht="18" customHeight="1" x14ac:dyDescent="0.35"/>
    <row r="174" ht="18" customHeight="1" x14ac:dyDescent="0.35"/>
    <row r="175" ht="18" customHeight="1" x14ac:dyDescent="0.35"/>
    <row r="176" ht="18" customHeight="1" x14ac:dyDescent="0.35"/>
    <row r="177" ht="18" customHeight="1" x14ac:dyDescent="0.35"/>
    <row r="178" ht="18" customHeight="1" x14ac:dyDescent="0.35"/>
    <row r="179" ht="18" customHeight="1" x14ac:dyDescent="0.35"/>
    <row r="180" ht="18" customHeight="1" x14ac:dyDescent="0.35"/>
    <row r="181" ht="18" customHeight="1" x14ac:dyDescent="0.35"/>
    <row r="182" ht="18" customHeight="1" x14ac:dyDescent="0.35"/>
    <row r="183" ht="18" customHeight="1" x14ac:dyDescent="0.35"/>
    <row r="184" ht="18" customHeight="1" x14ac:dyDescent="0.35"/>
    <row r="185" ht="18" customHeight="1" x14ac:dyDescent="0.35"/>
    <row r="186" ht="18" customHeight="1" x14ac:dyDescent="0.35"/>
    <row r="187" ht="18" customHeight="1" x14ac:dyDescent="0.35"/>
    <row r="188" ht="18" customHeight="1" x14ac:dyDescent="0.35"/>
    <row r="189" ht="18" customHeight="1" x14ac:dyDescent="0.35"/>
    <row r="190" ht="18" customHeight="1" x14ac:dyDescent="0.35"/>
    <row r="191" ht="18" customHeight="1" x14ac:dyDescent="0.35"/>
    <row r="192" ht="18" customHeight="1" x14ac:dyDescent="0.35"/>
    <row r="193" ht="18" customHeight="1" x14ac:dyDescent="0.35"/>
    <row r="194" ht="18" customHeight="1" x14ac:dyDescent="0.35"/>
    <row r="195" ht="18" customHeight="1" x14ac:dyDescent="0.35"/>
    <row r="196" ht="18" customHeight="1" x14ac:dyDescent="0.35"/>
    <row r="197" ht="18" customHeight="1" x14ac:dyDescent="0.35"/>
    <row r="198" ht="18" customHeight="1" x14ac:dyDescent="0.35"/>
    <row r="199" ht="18" customHeight="1" x14ac:dyDescent="0.35"/>
    <row r="200" ht="18" customHeight="1" x14ac:dyDescent="0.35"/>
    <row r="201" ht="18" customHeight="1" x14ac:dyDescent="0.35"/>
    <row r="202" ht="18" customHeight="1" x14ac:dyDescent="0.35"/>
    <row r="203" ht="18" customHeight="1" x14ac:dyDescent="0.35"/>
    <row r="204" ht="18" customHeight="1" x14ac:dyDescent="0.35"/>
    <row r="205" ht="18" customHeight="1" x14ac:dyDescent="0.35"/>
    <row r="206" ht="18" customHeight="1" x14ac:dyDescent="0.35"/>
    <row r="207" ht="18" customHeight="1" x14ac:dyDescent="0.35"/>
    <row r="208" ht="18" customHeight="1" x14ac:dyDescent="0.35"/>
    <row r="209" ht="18" customHeight="1" x14ac:dyDescent="0.35"/>
    <row r="210" ht="18" customHeight="1" x14ac:dyDescent="0.35"/>
    <row r="211" ht="18" customHeight="1" x14ac:dyDescent="0.35"/>
    <row r="212" ht="18" customHeight="1" x14ac:dyDescent="0.35"/>
    <row r="213" ht="18" customHeight="1" x14ac:dyDescent="0.35"/>
    <row r="214" ht="18" customHeight="1" x14ac:dyDescent="0.35"/>
    <row r="215" ht="18" customHeight="1" x14ac:dyDescent="0.35"/>
    <row r="216" ht="18" customHeight="1" x14ac:dyDescent="0.35"/>
    <row r="217" ht="18" customHeight="1" x14ac:dyDescent="0.35"/>
    <row r="218" ht="18" customHeight="1" x14ac:dyDescent="0.35"/>
    <row r="219" ht="18" customHeight="1" x14ac:dyDescent="0.35"/>
    <row r="220" ht="18" customHeight="1" x14ac:dyDescent="0.35"/>
    <row r="221" ht="18" customHeight="1" x14ac:dyDescent="0.35"/>
    <row r="222" ht="18" customHeight="1" x14ac:dyDescent="0.35"/>
    <row r="223" ht="18" customHeight="1" x14ac:dyDescent="0.35"/>
    <row r="224" ht="18" customHeight="1" x14ac:dyDescent="0.35"/>
    <row r="225" ht="18" customHeight="1" x14ac:dyDescent="0.35"/>
    <row r="226" ht="18" customHeight="1" x14ac:dyDescent="0.35"/>
    <row r="227" ht="18" customHeight="1" x14ac:dyDescent="0.35"/>
    <row r="228" ht="18" customHeight="1" x14ac:dyDescent="0.35"/>
    <row r="229" ht="18" customHeight="1" x14ac:dyDescent="0.35"/>
    <row r="230" ht="18" customHeight="1" x14ac:dyDescent="0.35"/>
    <row r="231" ht="18" customHeight="1" x14ac:dyDescent="0.35"/>
    <row r="232" ht="18" customHeight="1" x14ac:dyDescent="0.35"/>
    <row r="233" ht="18" customHeight="1" x14ac:dyDescent="0.35"/>
    <row r="234" ht="18" customHeight="1" x14ac:dyDescent="0.35"/>
    <row r="235" ht="18" customHeight="1" x14ac:dyDescent="0.35"/>
    <row r="236" ht="18" customHeight="1" x14ac:dyDescent="0.35"/>
    <row r="237" ht="18" customHeight="1" x14ac:dyDescent="0.35"/>
    <row r="238" ht="18" customHeight="1" x14ac:dyDescent="0.35"/>
    <row r="239" ht="18" customHeight="1" x14ac:dyDescent="0.35"/>
    <row r="240" ht="18" customHeight="1" x14ac:dyDescent="0.35"/>
    <row r="241" ht="18" customHeight="1" x14ac:dyDescent="0.35"/>
    <row r="242" ht="18" customHeight="1" x14ac:dyDescent="0.35"/>
    <row r="243" ht="18" customHeight="1" x14ac:dyDescent="0.35"/>
    <row r="244" ht="18" customHeight="1" x14ac:dyDescent="0.35"/>
    <row r="245" ht="18" customHeight="1" x14ac:dyDescent="0.35"/>
    <row r="246" ht="18" customHeight="1" x14ac:dyDescent="0.35"/>
    <row r="247" ht="18" customHeight="1" x14ac:dyDescent="0.35"/>
    <row r="248" ht="18" customHeight="1" x14ac:dyDescent="0.35"/>
    <row r="249" ht="18" customHeight="1" x14ac:dyDescent="0.35"/>
    <row r="250" ht="18" customHeight="1" x14ac:dyDescent="0.35"/>
    <row r="251" ht="18" customHeight="1" x14ac:dyDescent="0.35"/>
    <row r="252" ht="18" customHeight="1" x14ac:dyDescent="0.35"/>
    <row r="253" ht="18" customHeight="1" x14ac:dyDescent="0.35"/>
    <row r="254" ht="18" customHeight="1" x14ac:dyDescent="0.35"/>
    <row r="255" ht="18" customHeight="1" x14ac:dyDescent="0.35"/>
    <row r="256" ht="18" customHeight="1" x14ac:dyDescent="0.35"/>
    <row r="257" ht="18" customHeight="1" x14ac:dyDescent="0.35"/>
    <row r="258" ht="18" customHeight="1" x14ac:dyDescent="0.35"/>
    <row r="259" ht="18" customHeight="1" x14ac:dyDescent="0.35"/>
    <row r="260" ht="18" customHeight="1" x14ac:dyDescent="0.35"/>
    <row r="261" ht="18" customHeight="1" x14ac:dyDescent="0.35"/>
    <row r="262" ht="18" customHeight="1" x14ac:dyDescent="0.35"/>
    <row r="263" ht="18" customHeight="1" x14ac:dyDescent="0.35"/>
    <row r="264" ht="18" customHeight="1" x14ac:dyDescent="0.35"/>
    <row r="265" ht="18" customHeight="1" x14ac:dyDescent="0.35"/>
    <row r="266" ht="18" customHeight="1" x14ac:dyDescent="0.35"/>
    <row r="267" ht="18" customHeight="1" x14ac:dyDescent="0.35"/>
    <row r="268" ht="18" customHeight="1" x14ac:dyDescent="0.35"/>
    <row r="269" ht="18" customHeight="1" x14ac:dyDescent="0.35"/>
    <row r="270" ht="18" customHeight="1" x14ac:dyDescent="0.35"/>
    <row r="271" ht="18" customHeight="1" x14ac:dyDescent="0.35"/>
    <row r="272" ht="18" customHeight="1" x14ac:dyDescent="0.35"/>
    <row r="273" ht="18" customHeight="1" x14ac:dyDescent="0.35"/>
    <row r="274" ht="18" customHeight="1" x14ac:dyDescent="0.35"/>
    <row r="275" ht="18" customHeight="1" x14ac:dyDescent="0.35"/>
    <row r="276" ht="18" customHeight="1" x14ac:dyDescent="0.35"/>
    <row r="277" ht="18" customHeight="1" x14ac:dyDescent="0.35"/>
    <row r="278" ht="18" customHeight="1" x14ac:dyDescent="0.35"/>
    <row r="279" ht="18" customHeight="1" x14ac:dyDescent="0.35"/>
    <row r="280" ht="18" customHeight="1" x14ac:dyDescent="0.35"/>
    <row r="281" ht="18" customHeight="1" x14ac:dyDescent="0.35"/>
    <row r="282" ht="18" customHeight="1" x14ac:dyDescent="0.35"/>
    <row r="283" ht="18" customHeight="1" x14ac:dyDescent="0.35"/>
    <row r="284" ht="18" customHeight="1" x14ac:dyDescent="0.35"/>
    <row r="285" ht="18" customHeight="1" x14ac:dyDescent="0.35"/>
    <row r="286" ht="18" customHeight="1" x14ac:dyDescent="0.35"/>
    <row r="287" ht="18" customHeight="1" x14ac:dyDescent="0.35"/>
    <row r="288" ht="18" customHeight="1" x14ac:dyDescent="0.35"/>
    <row r="289" ht="18" customHeight="1" x14ac:dyDescent="0.35"/>
    <row r="290" ht="18" customHeight="1" x14ac:dyDescent="0.35"/>
    <row r="291" ht="18" customHeight="1" x14ac:dyDescent="0.35"/>
    <row r="292" ht="18" customHeight="1" x14ac:dyDescent="0.35"/>
    <row r="293" ht="18" customHeight="1" x14ac:dyDescent="0.35"/>
    <row r="294" ht="18" customHeight="1" x14ac:dyDescent="0.35"/>
    <row r="295" ht="18" customHeight="1" x14ac:dyDescent="0.35"/>
    <row r="296" ht="18" customHeight="1" x14ac:dyDescent="0.35"/>
    <row r="297" ht="18" customHeight="1" x14ac:dyDescent="0.35"/>
    <row r="298" ht="18" customHeight="1" x14ac:dyDescent="0.35"/>
    <row r="299" ht="18" customHeight="1" x14ac:dyDescent="0.35"/>
    <row r="300" ht="18" customHeight="1" x14ac:dyDescent="0.35"/>
    <row r="301" ht="18" customHeight="1" x14ac:dyDescent="0.35"/>
    <row r="302" ht="18" customHeight="1" x14ac:dyDescent="0.35"/>
    <row r="303" ht="18" customHeight="1" x14ac:dyDescent="0.35"/>
    <row r="304" ht="18" customHeight="1" x14ac:dyDescent="0.35"/>
    <row r="305" ht="18" customHeight="1" x14ac:dyDescent="0.35"/>
    <row r="306" ht="18" customHeight="1" x14ac:dyDescent="0.35"/>
    <row r="307" ht="18" customHeight="1" x14ac:dyDescent="0.35"/>
    <row r="308" ht="18" customHeight="1" x14ac:dyDescent="0.35"/>
    <row r="309" ht="18" customHeight="1" x14ac:dyDescent="0.35"/>
    <row r="310" ht="18" customHeight="1" x14ac:dyDescent="0.35"/>
    <row r="311" ht="18" customHeight="1" x14ac:dyDescent="0.35"/>
    <row r="312" ht="18" customHeight="1" x14ac:dyDescent="0.35"/>
    <row r="313" ht="18" customHeight="1" x14ac:dyDescent="0.35"/>
    <row r="314" ht="18" customHeight="1" x14ac:dyDescent="0.35"/>
    <row r="315" ht="18" customHeight="1" x14ac:dyDescent="0.35"/>
    <row r="316" ht="18" customHeight="1" x14ac:dyDescent="0.35"/>
    <row r="317" ht="18" customHeight="1" x14ac:dyDescent="0.35"/>
    <row r="318" ht="18" customHeight="1" x14ac:dyDescent="0.35"/>
    <row r="319" ht="18" customHeight="1" x14ac:dyDescent="0.35"/>
    <row r="320" ht="18" customHeight="1" x14ac:dyDescent="0.35"/>
    <row r="321" ht="18" customHeight="1" x14ac:dyDescent="0.35"/>
    <row r="322" ht="18" customHeight="1" x14ac:dyDescent="0.35"/>
    <row r="323" ht="18" customHeight="1" x14ac:dyDescent="0.35"/>
    <row r="324" ht="18" customHeight="1" x14ac:dyDescent="0.35"/>
    <row r="325" ht="18" customHeight="1" x14ac:dyDescent="0.35"/>
    <row r="326" ht="18" customHeight="1" x14ac:dyDescent="0.35"/>
    <row r="327" ht="18" customHeight="1" x14ac:dyDescent="0.35"/>
    <row r="328" ht="18" customHeight="1" x14ac:dyDescent="0.35"/>
    <row r="329" ht="18" customHeight="1" x14ac:dyDescent="0.35"/>
    <row r="330" ht="18" customHeight="1" x14ac:dyDescent="0.35"/>
    <row r="331" ht="18" customHeight="1" x14ac:dyDescent="0.35"/>
    <row r="332" ht="18" customHeight="1" x14ac:dyDescent="0.35"/>
    <row r="333" ht="18" customHeight="1" x14ac:dyDescent="0.35"/>
    <row r="334" ht="18" customHeight="1" x14ac:dyDescent="0.35"/>
    <row r="335" ht="18" customHeight="1" x14ac:dyDescent="0.35"/>
    <row r="336" ht="18" customHeight="1" x14ac:dyDescent="0.35"/>
    <row r="337" ht="18" customHeight="1" x14ac:dyDescent="0.35"/>
    <row r="338" ht="18" customHeight="1" x14ac:dyDescent="0.35"/>
    <row r="339" ht="18" customHeight="1" x14ac:dyDescent="0.35"/>
    <row r="340" ht="18" customHeight="1" x14ac:dyDescent="0.35"/>
    <row r="341" ht="18" customHeight="1" x14ac:dyDescent="0.35"/>
    <row r="342" ht="18" customHeight="1" x14ac:dyDescent="0.35"/>
    <row r="343" ht="18" customHeight="1" x14ac:dyDescent="0.35"/>
    <row r="344" ht="18" customHeight="1" x14ac:dyDescent="0.35"/>
    <row r="345" ht="18" customHeight="1" x14ac:dyDescent="0.35"/>
    <row r="346" ht="18" customHeight="1" x14ac:dyDescent="0.35"/>
    <row r="347" ht="18" customHeight="1" x14ac:dyDescent="0.35"/>
    <row r="348" ht="18" customHeight="1" x14ac:dyDescent="0.35"/>
    <row r="349" ht="18" customHeight="1" x14ac:dyDescent="0.35"/>
    <row r="350" ht="18" customHeight="1" x14ac:dyDescent="0.35"/>
    <row r="351" ht="18" customHeight="1" x14ac:dyDescent="0.35"/>
    <row r="352" ht="18" customHeight="1" x14ac:dyDescent="0.35"/>
    <row r="353" ht="18" customHeight="1" x14ac:dyDescent="0.35"/>
    <row r="354" ht="18" customHeight="1" x14ac:dyDescent="0.35"/>
    <row r="355" ht="18" customHeight="1" x14ac:dyDescent="0.35"/>
    <row r="356" ht="18" customHeight="1" x14ac:dyDescent="0.35"/>
    <row r="357" ht="18" customHeight="1" x14ac:dyDescent="0.35"/>
    <row r="358" ht="18" customHeight="1" x14ac:dyDescent="0.35"/>
    <row r="359" ht="18" customHeight="1" x14ac:dyDescent="0.35"/>
    <row r="360" ht="18" customHeight="1" x14ac:dyDescent="0.35"/>
    <row r="361" ht="18" customHeight="1" x14ac:dyDescent="0.35"/>
    <row r="362" ht="18" customHeight="1" x14ac:dyDescent="0.35"/>
    <row r="363" ht="18" customHeight="1" x14ac:dyDescent="0.35"/>
    <row r="364" ht="18" customHeight="1" x14ac:dyDescent="0.35"/>
    <row r="365" ht="18" customHeight="1" x14ac:dyDescent="0.35"/>
    <row r="366" ht="18" customHeight="1" x14ac:dyDescent="0.35"/>
    <row r="367" ht="18" customHeight="1" x14ac:dyDescent="0.35"/>
    <row r="368" ht="18" customHeight="1" x14ac:dyDescent="0.35"/>
    <row r="369" ht="18" customHeight="1" x14ac:dyDescent="0.35"/>
    <row r="370" ht="18" customHeight="1" x14ac:dyDescent="0.35"/>
    <row r="371" ht="18" customHeight="1" x14ac:dyDescent="0.35"/>
    <row r="372" ht="18" customHeight="1" x14ac:dyDescent="0.35"/>
    <row r="373" ht="18" customHeight="1" x14ac:dyDescent="0.35"/>
    <row r="374" ht="18" customHeight="1" x14ac:dyDescent="0.35"/>
    <row r="375" ht="18" customHeight="1" x14ac:dyDescent="0.35"/>
    <row r="376" ht="18" customHeight="1" x14ac:dyDescent="0.35"/>
    <row r="377" ht="18" customHeight="1" x14ac:dyDescent="0.35"/>
    <row r="378" ht="18" customHeight="1" x14ac:dyDescent="0.35"/>
    <row r="379" ht="18" customHeight="1" x14ac:dyDescent="0.35"/>
    <row r="380" ht="18" customHeight="1" x14ac:dyDescent="0.35"/>
    <row r="381" ht="18" customHeight="1" x14ac:dyDescent="0.35"/>
    <row r="382" ht="18" customHeight="1" x14ac:dyDescent="0.35"/>
    <row r="383" ht="18" customHeight="1" x14ac:dyDescent="0.35"/>
    <row r="384" ht="18" customHeight="1" x14ac:dyDescent="0.35"/>
    <row r="385" ht="18" customHeight="1" x14ac:dyDescent="0.35"/>
    <row r="386" ht="18" customHeight="1" x14ac:dyDescent="0.35"/>
    <row r="387" ht="18" customHeight="1" x14ac:dyDescent="0.35"/>
    <row r="388" ht="18" customHeight="1" x14ac:dyDescent="0.35"/>
    <row r="389" ht="18" customHeight="1" x14ac:dyDescent="0.35"/>
    <row r="390" ht="18" customHeight="1" x14ac:dyDescent="0.35"/>
    <row r="391" ht="18" customHeight="1" x14ac:dyDescent="0.35"/>
    <row r="392" ht="18" customHeight="1" x14ac:dyDescent="0.35"/>
    <row r="393" ht="18" customHeight="1" x14ac:dyDescent="0.35"/>
    <row r="394" ht="18" customHeight="1" x14ac:dyDescent="0.35"/>
    <row r="395" ht="18" customHeight="1" x14ac:dyDescent="0.35"/>
    <row r="396" ht="18" customHeight="1" x14ac:dyDescent="0.35"/>
    <row r="397" ht="18" customHeight="1" x14ac:dyDescent="0.35"/>
    <row r="398" ht="18" customHeight="1" x14ac:dyDescent="0.35"/>
    <row r="399" ht="18" customHeight="1" x14ac:dyDescent="0.35"/>
    <row r="400" ht="18" customHeight="1" x14ac:dyDescent="0.35"/>
    <row r="401" ht="18" customHeight="1" x14ac:dyDescent="0.35"/>
    <row r="402" ht="18" customHeight="1" x14ac:dyDescent="0.35"/>
    <row r="403" ht="18" customHeight="1" x14ac:dyDescent="0.35"/>
    <row r="404" ht="18" customHeight="1" x14ac:dyDescent="0.35"/>
    <row r="405" ht="18" customHeight="1" x14ac:dyDescent="0.35"/>
    <row r="406" ht="18" customHeight="1" x14ac:dyDescent="0.35"/>
    <row r="407" ht="18" customHeight="1" x14ac:dyDescent="0.35"/>
    <row r="408" ht="18" customHeight="1" x14ac:dyDescent="0.35"/>
    <row r="409" ht="18" customHeight="1" x14ac:dyDescent="0.35"/>
    <row r="410" ht="18" customHeight="1" x14ac:dyDescent="0.35"/>
    <row r="411" ht="18" customHeight="1" x14ac:dyDescent="0.35"/>
    <row r="412" ht="18" customHeight="1" x14ac:dyDescent="0.35"/>
  </sheetData>
  <mergeCells count="18">
    <mergeCell ref="CD2:CD3"/>
    <mergeCell ref="A1:CF1"/>
    <mergeCell ref="F2:K2"/>
    <mergeCell ref="L2:AA2"/>
    <mergeCell ref="AB2:AD2"/>
    <mergeCell ref="AE2:AF2"/>
    <mergeCell ref="AH2:AM2"/>
    <mergeCell ref="AN2:AY2"/>
    <mergeCell ref="A2:A3"/>
    <mergeCell ref="B2:B3"/>
    <mergeCell ref="C2:C3"/>
    <mergeCell ref="CE2:CE3"/>
    <mergeCell ref="CF2:CF3"/>
    <mergeCell ref="AZ2:BA2"/>
    <mergeCell ref="BC2:BG2"/>
    <mergeCell ref="BH2:BI2"/>
    <mergeCell ref="BJ2:BQ2"/>
    <mergeCell ref="BV2:CC2"/>
  </mergeCell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1"/>
  <sheetViews>
    <sheetView topLeftCell="A13" zoomScale="80" zoomScaleNormal="80" workbookViewId="0">
      <selection activeCell="B18" sqref="B18"/>
    </sheetView>
  </sheetViews>
  <sheetFormatPr baseColWidth="10" defaultRowHeight="14.4" x14ac:dyDescent="0.3"/>
  <cols>
    <col min="1" max="1" width="8.33203125" style="107" customWidth="1"/>
    <col min="2" max="2" width="68.109375" style="21" customWidth="1"/>
    <col min="3" max="3" width="22.33203125" customWidth="1"/>
    <col min="4" max="4" width="17" customWidth="1"/>
    <col min="5" max="5" width="21.5546875" customWidth="1"/>
    <col min="6" max="6" width="17" customWidth="1"/>
    <col min="7" max="7" width="19.6640625" customWidth="1"/>
    <col min="8" max="8" width="17" customWidth="1"/>
    <col min="9" max="9" width="22.5546875" customWidth="1"/>
    <col min="10" max="10" width="13.6640625" bestFit="1" customWidth="1"/>
  </cols>
  <sheetData>
    <row r="2" spans="1:9" s="199" customFormat="1" ht="15" customHeight="1" x14ac:dyDescent="0.3">
      <c r="A2" s="431" t="s">
        <v>16</v>
      </c>
      <c r="B2" s="416" t="s">
        <v>17</v>
      </c>
      <c r="C2" s="427" t="s">
        <v>233</v>
      </c>
      <c r="D2" s="428" t="s">
        <v>188</v>
      </c>
      <c r="E2" s="428"/>
      <c r="F2" s="429" t="s">
        <v>190</v>
      </c>
      <c r="G2" s="429"/>
      <c r="H2" s="430" t="s">
        <v>191</v>
      </c>
      <c r="I2" s="430"/>
    </row>
    <row r="3" spans="1:9" s="199" customFormat="1" ht="36" customHeight="1" x14ac:dyDescent="0.3">
      <c r="A3" s="431"/>
      <c r="B3" s="416"/>
      <c r="C3" s="427"/>
      <c r="D3" s="197" t="s">
        <v>170</v>
      </c>
      <c r="E3" s="198" t="s">
        <v>187</v>
      </c>
      <c r="F3" s="197" t="s">
        <v>189</v>
      </c>
      <c r="G3" s="198" t="s">
        <v>187</v>
      </c>
      <c r="H3" s="197" t="s">
        <v>189</v>
      </c>
      <c r="I3" s="198" t="s">
        <v>187</v>
      </c>
    </row>
    <row r="4" spans="1:9" ht="151.80000000000001" x14ac:dyDescent="0.3">
      <c r="A4" s="108">
        <v>1</v>
      </c>
      <c r="B4" s="56" t="s">
        <v>120</v>
      </c>
      <c r="C4" s="128">
        <f>'DOTACION INICIAL'!CE4</f>
        <v>304009.09561297798</v>
      </c>
      <c r="D4" s="100">
        <f>'DOTACION INICIAL'!CD4</f>
        <v>148</v>
      </c>
      <c r="E4" s="195">
        <f>+C4*D4</f>
        <v>44993346.150720738</v>
      </c>
      <c r="F4" s="100">
        <f>'BALANCE MAYORES Y MENORES'!CD4</f>
        <v>105</v>
      </c>
      <c r="G4" s="195">
        <f>+C4*F4</f>
        <v>31920955.039362688</v>
      </c>
      <c r="H4" s="100">
        <f>+D4+F4</f>
        <v>253</v>
      </c>
      <c r="I4" s="195">
        <f>+C4*H4</f>
        <v>76914301.190083429</v>
      </c>
    </row>
    <row r="5" spans="1:9" ht="151.80000000000001" x14ac:dyDescent="0.3">
      <c r="A5" s="108">
        <v>2</v>
      </c>
      <c r="B5" s="52" t="s">
        <v>121</v>
      </c>
      <c r="C5" s="128">
        <f>'DOTACION INICIAL'!CE5</f>
        <v>266118.44181064382</v>
      </c>
      <c r="D5" s="100">
        <f>'DOTACION INICIAL'!CD5</f>
        <v>25</v>
      </c>
      <c r="E5" s="195">
        <f t="shared" ref="E5:E42" si="0">+C5*D5</f>
        <v>6652961.0452660955</v>
      </c>
      <c r="F5" s="100">
        <f>'BALANCE MAYORES Y MENORES'!CD5</f>
        <v>26</v>
      </c>
      <c r="G5" s="195">
        <f t="shared" ref="G5:G54" si="1">+C5*F5</f>
        <v>6919079.4870767398</v>
      </c>
      <c r="H5" s="100">
        <f t="shared" ref="H5:H54" si="2">+D5+F5</f>
        <v>51</v>
      </c>
      <c r="I5" s="195">
        <f t="shared" ref="I5:I54" si="3">+C5*H5</f>
        <v>13572040.532342834</v>
      </c>
    </row>
    <row r="6" spans="1:9" ht="82.8" x14ac:dyDescent="0.3">
      <c r="A6" s="108">
        <v>3</v>
      </c>
      <c r="B6" s="52" t="s">
        <v>122</v>
      </c>
      <c r="C6" s="128">
        <f>'DOTACION INICIAL'!CE6</f>
        <v>593133.63114568498</v>
      </c>
      <c r="D6" s="100">
        <f>'DOTACION INICIAL'!CD6</f>
        <v>39</v>
      </c>
      <c r="E6" s="195">
        <f t="shared" si="0"/>
        <v>23132211.614681713</v>
      </c>
      <c r="F6" s="100">
        <f>'BALANCE MAYORES Y MENORES'!CD6</f>
        <v>111</v>
      </c>
      <c r="G6" s="195">
        <f t="shared" si="1"/>
        <v>65837833.057171032</v>
      </c>
      <c r="H6" s="100">
        <f t="shared" si="2"/>
        <v>150</v>
      </c>
      <c r="I6" s="195">
        <f t="shared" si="3"/>
        <v>88970044.671852753</v>
      </c>
    </row>
    <row r="7" spans="1:9" ht="69" x14ac:dyDescent="0.3">
      <c r="A7" s="108">
        <v>4</v>
      </c>
      <c r="B7" s="52" t="s">
        <v>123</v>
      </c>
      <c r="C7" s="128">
        <f>'DOTACION INICIAL'!CE7</f>
        <v>241586.02738095837</v>
      </c>
      <c r="D7" s="100">
        <f>'DOTACION INICIAL'!CD7</f>
        <v>34</v>
      </c>
      <c r="E7" s="195">
        <f t="shared" si="0"/>
        <v>8213924.9309525844</v>
      </c>
      <c r="F7" s="100">
        <f>'BALANCE MAYORES Y MENORES'!CD7</f>
        <v>36</v>
      </c>
      <c r="G7" s="195">
        <f t="shared" si="1"/>
        <v>8697096.9857145008</v>
      </c>
      <c r="H7" s="100">
        <f t="shared" si="2"/>
        <v>70</v>
      </c>
      <c r="I7" s="195">
        <f t="shared" si="3"/>
        <v>16911021.916667085</v>
      </c>
    </row>
    <row r="8" spans="1:9" ht="39" customHeight="1" x14ac:dyDescent="0.3">
      <c r="A8" s="108">
        <v>5</v>
      </c>
      <c r="B8" s="53" t="s">
        <v>124</v>
      </c>
      <c r="C8" s="128">
        <f>'DOTACION INICIAL'!CE8</f>
        <v>740121.55067718017</v>
      </c>
      <c r="D8" s="100">
        <f>'DOTACION INICIAL'!CD8</f>
        <v>22</v>
      </c>
      <c r="E8" s="195">
        <f t="shared" si="0"/>
        <v>16282674.114897965</v>
      </c>
      <c r="F8" s="100">
        <f>'BALANCE MAYORES Y MENORES'!CD8</f>
        <v>5</v>
      </c>
      <c r="G8" s="195">
        <f t="shared" si="1"/>
        <v>3700607.753385901</v>
      </c>
      <c r="H8" s="100">
        <f t="shared" si="2"/>
        <v>27</v>
      </c>
      <c r="I8" s="195">
        <f t="shared" si="3"/>
        <v>19983281.868283864</v>
      </c>
    </row>
    <row r="9" spans="1:9" ht="248.4" x14ac:dyDescent="0.3">
      <c r="A9" s="108">
        <v>6</v>
      </c>
      <c r="B9" s="52" t="s">
        <v>152</v>
      </c>
      <c r="C9" s="128">
        <f>'DOTACION INICIAL'!CE9</f>
        <v>2766256.2929547001</v>
      </c>
      <c r="D9" s="100">
        <f>'DOTACION INICIAL'!CD9</f>
        <v>4</v>
      </c>
      <c r="E9" s="195">
        <f t="shared" si="0"/>
        <v>11065025.1718188</v>
      </c>
      <c r="F9" s="100">
        <f>'BALANCE MAYORES Y MENORES'!CD9</f>
        <v>7</v>
      </c>
      <c r="G9" s="195">
        <f t="shared" si="1"/>
        <v>19363794.050682902</v>
      </c>
      <c r="H9" s="100">
        <f t="shared" si="2"/>
        <v>11</v>
      </c>
      <c r="I9" s="195">
        <f t="shared" si="3"/>
        <v>30428819.222501703</v>
      </c>
    </row>
    <row r="10" spans="1:9" ht="69" x14ac:dyDescent="0.3">
      <c r="A10" s="108">
        <v>7</v>
      </c>
      <c r="B10" s="52" t="s">
        <v>125</v>
      </c>
      <c r="C10" s="128">
        <f>'DOTACION INICIAL'!CE10</f>
        <v>184083.41464233209</v>
      </c>
      <c r="D10" s="100">
        <f>'DOTACION INICIAL'!CD10</f>
        <v>103</v>
      </c>
      <c r="E10" s="195">
        <f t="shared" si="0"/>
        <v>18960591.708160207</v>
      </c>
      <c r="F10" s="100">
        <f>'BALANCE MAYORES Y MENORES'!CD10</f>
        <v>474</v>
      </c>
      <c r="G10" s="195">
        <f t="shared" si="1"/>
        <v>87255538.540465415</v>
      </c>
      <c r="H10" s="100">
        <f t="shared" si="2"/>
        <v>577</v>
      </c>
      <c r="I10" s="195">
        <f t="shared" si="3"/>
        <v>106216130.24862562</v>
      </c>
    </row>
    <row r="11" spans="1:9" ht="82.8" x14ac:dyDescent="0.3">
      <c r="A11" s="108">
        <v>8</v>
      </c>
      <c r="B11" s="52" t="s">
        <v>126</v>
      </c>
      <c r="C11" s="128">
        <f>'DOTACION INICIAL'!CE11</f>
        <v>281639.41327378084</v>
      </c>
      <c r="D11" s="100">
        <f>'DOTACION INICIAL'!CD11</f>
        <v>710</v>
      </c>
      <c r="E11" s="195">
        <f t="shared" si="0"/>
        <v>199963983.42438439</v>
      </c>
      <c r="F11" s="100">
        <f>'BALANCE MAYORES Y MENORES'!CD11</f>
        <v>140</v>
      </c>
      <c r="G11" s="195">
        <f t="shared" si="1"/>
        <v>39429517.858329318</v>
      </c>
      <c r="H11" s="100">
        <f t="shared" si="2"/>
        <v>850</v>
      </c>
      <c r="I11" s="195">
        <f t="shared" si="3"/>
        <v>239393501.28271371</v>
      </c>
    </row>
    <row r="12" spans="1:9" ht="41.4" x14ac:dyDescent="0.3">
      <c r="A12" s="108">
        <v>9</v>
      </c>
      <c r="B12" s="52" t="s">
        <v>127</v>
      </c>
      <c r="C12" s="128">
        <f>'DOTACION INICIAL'!CE12</f>
        <v>688959.76408811996</v>
      </c>
      <c r="D12" s="100">
        <f>'DOTACION INICIAL'!CD12</f>
        <v>9</v>
      </c>
      <c r="E12" s="195">
        <f t="shared" si="0"/>
        <v>6200637.87679308</v>
      </c>
      <c r="F12" s="100">
        <f>'BALANCE MAYORES Y MENORES'!CD12</f>
        <v>15</v>
      </c>
      <c r="G12" s="195">
        <f t="shared" si="1"/>
        <v>10334396.461321799</v>
      </c>
      <c r="H12" s="100">
        <f t="shared" si="2"/>
        <v>24</v>
      </c>
      <c r="I12" s="195">
        <f t="shared" si="3"/>
        <v>16535034.33811488</v>
      </c>
    </row>
    <row r="13" spans="1:9" ht="69" x14ac:dyDescent="0.3">
      <c r="A13" s="108">
        <v>10</v>
      </c>
      <c r="B13" s="52" t="s">
        <v>153</v>
      </c>
      <c r="C13" s="128">
        <f>'DOTACION INICIAL'!CE13</f>
        <v>225588.28068630002</v>
      </c>
      <c r="D13" s="100">
        <f>'DOTACION INICIAL'!CD13</f>
        <v>46</v>
      </c>
      <c r="E13" s="195">
        <f t="shared" si="0"/>
        <v>10377060.9115698</v>
      </c>
      <c r="F13" s="100">
        <f>'BALANCE MAYORES Y MENORES'!CD13</f>
        <v>48</v>
      </c>
      <c r="G13" s="195">
        <f t="shared" si="1"/>
        <v>10828237.472942401</v>
      </c>
      <c r="H13" s="100">
        <f t="shared" si="2"/>
        <v>94</v>
      </c>
      <c r="I13" s="195">
        <f t="shared" si="3"/>
        <v>21205298.384512201</v>
      </c>
    </row>
    <row r="14" spans="1:9" ht="69" x14ac:dyDescent="0.3">
      <c r="A14" s="108">
        <v>11</v>
      </c>
      <c r="B14" s="52" t="s">
        <v>154</v>
      </c>
      <c r="C14" s="128">
        <f>'DOTACION INICIAL'!CE14</f>
        <v>118393.84943820001</v>
      </c>
      <c r="D14" s="100">
        <f>'DOTACION INICIAL'!CD14</f>
        <v>8</v>
      </c>
      <c r="E14" s="195">
        <f t="shared" si="0"/>
        <v>947150.79550560005</v>
      </c>
      <c r="F14" s="100">
        <f>'BALANCE MAYORES Y MENORES'!CD14</f>
        <v>5</v>
      </c>
      <c r="G14" s="195">
        <f t="shared" si="1"/>
        <v>591969.24719100003</v>
      </c>
      <c r="H14" s="100">
        <f t="shared" si="2"/>
        <v>13</v>
      </c>
      <c r="I14" s="195">
        <f t="shared" si="3"/>
        <v>1539120.0426966001</v>
      </c>
    </row>
    <row r="15" spans="1:9" ht="69" x14ac:dyDescent="0.3">
      <c r="A15" s="108">
        <v>12</v>
      </c>
      <c r="B15" s="52" t="s">
        <v>155</v>
      </c>
      <c r="C15" s="128">
        <f>'DOTACION INICIAL'!CE15</f>
        <v>174515.37836859</v>
      </c>
      <c r="D15" s="100">
        <f>'DOTACION INICIAL'!CD15</f>
        <v>11</v>
      </c>
      <c r="E15" s="195">
        <f t="shared" si="0"/>
        <v>1919669.1620544901</v>
      </c>
      <c r="F15" s="100">
        <f>'BALANCE MAYORES Y MENORES'!CD15</f>
        <v>0</v>
      </c>
      <c r="G15" s="195">
        <f t="shared" si="1"/>
        <v>0</v>
      </c>
      <c r="H15" s="100">
        <f t="shared" si="2"/>
        <v>11</v>
      </c>
      <c r="I15" s="195">
        <f t="shared" si="3"/>
        <v>1919669.1620544901</v>
      </c>
    </row>
    <row r="16" spans="1:9" ht="55.2" x14ac:dyDescent="0.3">
      <c r="A16" s="108">
        <v>13</v>
      </c>
      <c r="B16" s="52" t="s">
        <v>151</v>
      </c>
      <c r="C16" s="128">
        <f>'DOTACION INICIAL'!CE16</f>
        <v>245933.89039831504</v>
      </c>
      <c r="D16" s="100">
        <f>'DOTACION INICIAL'!CD16</f>
        <v>4</v>
      </c>
      <c r="E16" s="195">
        <f t="shared" si="0"/>
        <v>983735.56159326015</v>
      </c>
      <c r="F16" s="100">
        <f>'BALANCE MAYORES Y MENORES'!CD16</f>
        <v>17</v>
      </c>
      <c r="G16" s="195">
        <f t="shared" si="1"/>
        <v>4180876.1367713558</v>
      </c>
      <c r="H16" s="100">
        <f t="shared" si="2"/>
        <v>21</v>
      </c>
      <c r="I16" s="195">
        <f t="shared" si="3"/>
        <v>5164611.6983646154</v>
      </c>
    </row>
    <row r="17" spans="1:9" ht="110.4" x14ac:dyDescent="0.3">
      <c r="A17" s="108">
        <v>14</v>
      </c>
      <c r="B17" s="57" t="s">
        <v>245</v>
      </c>
      <c r="C17" s="128">
        <f>'DOTACION INICIAL'!CE17</f>
        <v>1256921.3695874852</v>
      </c>
      <c r="D17" s="100">
        <f>'DOTACION INICIAL'!CD17</f>
        <v>4</v>
      </c>
      <c r="E17" s="195">
        <f t="shared" si="0"/>
        <v>5027685.4783499409</v>
      </c>
      <c r="F17" s="100">
        <f>'BALANCE MAYORES Y MENORES'!CD17</f>
        <v>11</v>
      </c>
      <c r="G17" s="195">
        <f t="shared" si="1"/>
        <v>13826135.065462338</v>
      </c>
      <c r="H17" s="100">
        <f t="shared" si="2"/>
        <v>15</v>
      </c>
      <c r="I17" s="195">
        <f t="shared" si="3"/>
        <v>18853820.543812279</v>
      </c>
    </row>
    <row r="18" spans="1:9" ht="55.2" x14ac:dyDescent="0.3">
      <c r="A18" s="108">
        <v>15</v>
      </c>
      <c r="B18" s="52" t="s">
        <v>157</v>
      </c>
      <c r="C18" s="128">
        <f>'DOTACION INICIAL'!CE18</f>
        <v>318845.65818671999</v>
      </c>
      <c r="D18" s="100">
        <f>'DOTACION INICIAL'!CD18</f>
        <v>8</v>
      </c>
      <c r="E18" s="195">
        <f t="shared" si="0"/>
        <v>2550765.2654937599</v>
      </c>
      <c r="F18" s="100">
        <f>'BALANCE MAYORES Y MENORES'!CD18</f>
        <v>29</v>
      </c>
      <c r="G18" s="195">
        <f t="shared" si="1"/>
        <v>9246524.0874148794</v>
      </c>
      <c r="H18" s="100">
        <f t="shared" si="2"/>
        <v>37</v>
      </c>
      <c r="I18" s="195">
        <f t="shared" si="3"/>
        <v>11797289.352908639</v>
      </c>
    </row>
    <row r="19" spans="1:9" ht="55.2" x14ac:dyDescent="0.3">
      <c r="A19" s="108">
        <v>16</v>
      </c>
      <c r="B19" s="54" t="s">
        <v>128</v>
      </c>
      <c r="C19" s="128">
        <f>'DOTACION INICIAL'!CE19</f>
        <v>169191.21051472498</v>
      </c>
      <c r="D19" s="100">
        <f>'DOTACION INICIAL'!CD19</f>
        <v>60</v>
      </c>
      <c r="E19" s="195">
        <f t="shared" si="0"/>
        <v>10151472.630883498</v>
      </c>
      <c r="F19" s="100">
        <f>'BALANCE MAYORES Y MENORES'!CD19</f>
        <v>47</v>
      </c>
      <c r="G19" s="195">
        <f t="shared" si="1"/>
        <v>7951986.8941920744</v>
      </c>
      <c r="H19" s="100">
        <f t="shared" si="2"/>
        <v>107</v>
      </c>
      <c r="I19" s="195">
        <f t="shared" si="3"/>
        <v>18103459.525075573</v>
      </c>
    </row>
    <row r="20" spans="1:9" ht="151.80000000000001" x14ac:dyDescent="0.3">
      <c r="A20" s="108">
        <v>17</v>
      </c>
      <c r="B20" s="54" t="s">
        <v>129</v>
      </c>
      <c r="C20" s="128">
        <f>'DOTACION INICIAL'!CE20</f>
        <v>243471.79608192001</v>
      </c>
      <c r="D20" s="100">
        <f>'DOTACION INICIAL'!CD20</f>
        <v>24</v>
      </c>
      <c r="E20" s="195">
        <f t="shared" si="0"/>
        <v>5843323.10596608</v>
      </c>
      <c r="F20" s="100">
        <f>'BALANCE MAYORES Y MENORES'!CD20</f>
        <v>25</v>
      </c>
      <c r="G20" s="195">
        <f t="shared" si="1"/>
        <v>6086794.9020480001</v>
      </c>
      <c r="H20" s="100">
        <f t="shared" si="2"/>
        <v>49</v>
      </c>
      <c r="I20" s="195">
        <f t="shared" si="3"/>
        <v>11930118.008014081</v>
      </c>
    </row>
    <row r="21" spans="1:9" ht="151.80000000000001" x14ac:dyDescent="0.3">
      <c r="A21" s="108">
        <v>18</v>
      </c>
      <c r="B21" s="54" t="s">
        <v>130</v>
      </c>
      <c r="C21" s="128">
        <f>'DOTACION INICIAL'!CE21</f>
        <v>252360.22321691996</v>
      </c>
      <c r="D21" s="100">
        <f>'DOTACION INICIAL'!CD21</f>
        <v>24</v>
      </c>
      <c r="E21" s="195">
        <f t="shared" si="0"/>
        <v>6056645.3572060792</v>
      </c>
      <c r="F21" s="100">
        <f>'BALANCE MAYORES Y MENORES'!CD21</f>
        <v>25</v>
      </c>
      <c r="G21" s="195">
        <f t="shared" si="1"/>
        <v>6309005.5804229993</v>
      </c>
      <c r="H21" s="100">
        <f t="shared" si="2"/>
        <v>49</v>
      </c>
      <c r="I21" s="195">
        <f t="shared" si="3"/>
        <v>12365650.937629078</v>
      </c>
    </row>
    <row r="22" spans="1:9" ht="151.80000000000001" x14ac:dyDescent="0.3">
      <c r="A22" s="108">
        <v>19</v>
      </c>
      <c r="B22" s="54" t="s">
        <v>131</v>
      </c>
      <c r="C22" s="128">
        <f>'DOTACION INICIAL'!CE22</f>
        <v>252360.22321691996</v>
      </c>
      <c r="D22" s="100">
        <f>'DOTACION INICIAL'!CD22</f>
        <v>23</v>
      </c>
      <c r="E22" s="195">
        <f t="shared" si="0"/>
        <v>5804285.133989159</v>
      </c>
      <c r="F22" s="100">
        <f>'BALANCE MAYORES Y MENORES'!CD22</f>
        <v>14</v>
      </c>
      <c r="G22" s="195">
        <f t="shared" si="1"/>
        <v>3533043.1250368794</v>
      </c>
      <c r="H22" s="100">
        <f t="shared" si="2"/>
        <v>37</v>
      </c>
      <c r="I22" s="195">
        <f t="shared" si="3"/>
        <v>9337328.2590260375</v>
      </c>
    </row>
    <row r="23" spans="1:9" ht="55.8" x14ac:dyDescent="0.3">
      <c r="A23" s="108">
        <v>20</v>
      </c>
      <c r="B23" s="55" t="s">
        <v>132</v>
      </c>
      <c r="C23" s="128">
        <f>'DOTACION INICIAL'!CE23</f>
        <v>81133.562888280008</v>
      </c>
      <c r="D23" s="100">
        <f>'DOTACION INICIAL'!CD23</f>
        <v>2</v>
      </c>
      <c r="E23" s="195">
        <f t="shared" si="0"/>
        <v>162267.12577656002</v>
      </c>
      <c r="F23" s="100">
        <f>'BALANCE MAYORES Y MENORES'!CD23</f>
        <v>52</v>
      </c>
      <c r="G23" s="195">
        <f t="shared" si="1"/>
        <v>4218945.2701905603</v>
      </c>
      <c r="H23" s="100">
        <f t="shared" si="2"/>
        <v>54</v>
      </c>
      <c r="I23" s="195">
        <f t="shared" si="3"/>
        <v>4381212.3959671203</v>
      </c>
    </row>
    <row r="24" spans="1:9" ht="69" x14ac:dyDescent="0.3">
      <c r="A24" s="108">
        <v>21</v>
      </c>
      <c r="B24" s="53" t="s">
        <v>133</v>
      </c>
      <c r="C24" s="128">
        <f>'DOTACION INICIAL'!CE24</f>
        <v>139159.88175370052</v>
      </c>
      <c r="D24" s="100">
        <f>'DOTACION INICIAL'!CD24</f>
        <v>85</v>
      </c>
      <c r="E24" s="195">
        <f t="shared" si="0"/>
        <v>11828589.949064545</v>
      </c>
      <c r="F24" s="100">
        <f>'BALANCE MAYORES Y MENORES'!CD24</f>
        <v>84</v>
      </c>
      <c r="G24" s="195">
        <f t="shared" si="1"/>
        <v>11689430.067310844</v>
      </c>
      <c r="H24" s="100">
        <f t="shared" si="2"/>
        <v>169</v>
      </c>
      <c r="I24" s="195">
        <f t="shared" si="3"/>
        <v>23518020.016375389</v>
      </c>
    </row>
    <row r="25" spans="1:9" ht="41.4" x14ac:dyDescent="0.3">
      <c r="A25" s="108">
        <v>22</v>
      </c>
      <c r="B25" s="53" t="s">
        <v>134</v>
      </c>
      <c r="C25" s="128">
        <f>'DOTACION INICIAL'!CE25</f>
        <v>2077723.1733690596</v>
      </c>
      <c r="D25" s="100">
        <f>'DOTACION INICIAL'!CD25</f>
        <v>34</v>
      </c>
      <c r="E25" s="195">
        <f t="shared" si="0"/>
        <v>70642587.894548029</v>
      </c>
      <c r="F25" s="100">
        <f>'BALANCE MAYORES Y MENORES'!CD25</f>
        <v>20</v>
      </c>
      <c r="G25" s="195">
        <f t="shared" si="1"/>
        <v>41554463.467381194</v>
      </c>
      <c r="H25" s="100">
        <f t="shared" si="2"/>
        <v>54</v>
      </c>
      <c r="I25" s="195">
        <f t="shared" si="3"/>
        <v>112197051.36192922</v>
      </c>
    </row>
    <row r="26" spans="1:9" ht="124.2" x14ac:dyDescent="0.3">
      <c r="A26" s="108">
        <v>23</v>
      </c>
      <c r="B26" s="53" t="s">
        <v>135</v>
      </c>
      <c r="C26" s="128">
        <f>'DOTACION INICIAL'!CE26</f>
        <v>387913.18123923743</v>
      </c>
      <c r="D26" s="100">
        <f>'DOTACION INICIAL'!CD26</f>
        <v>13</v>
      </c>
      <c r="E26" s="195">
        <f t="shared" si="0"/>
        <v>5042871.3561100867</v>
      </c>
      <c r="F26" s="100">
        <f>'BALANCE MAYORES Y MENORES'!CD26</f>
        <v>6</v>
      </c>
      <c r="G26" s="195">
        <f t="shared" si="1"/>
        <v>2327479.0874354243</v>
      </c>
      <c r="H26" s="100">
        <f t="shared" si="2"/>
        <v>19</v>
      </c>
      <c r="I26" s="195">
        <f t="shared" si="3"/>
        <v>7370350.443545511</v>
      </c>
    </row>
    <row r="27" spans="1:9" ht="82.8" x14ac:dyDescent="0.3">
      <c r="A27" s="108">
        <v>24</v>
      </c>
      <c r="B27" s="53" t="s">
        <v>136</v>
      </c>
      <c r="C27" s="128">
        <f>'DOTACION INICIAL'!CE27</f>
        <v>2689726.9353223499</v>
      </c>
      <c r="D27" s="100">
        <f>'DOTACION INICIAL'!CD27</f>
        <v>13</v>
      </c>
      <c r="E27" s="195">
        <f t="shared" si="0"/>
        <v>34966450.15919055</v>
      </c>
      <c r="F27" s="100">
        <f>'BALANCE MAYORES Y MENORES'!CD27</f>
        <v>9</v>
      </c>
      <c r="G27" s="195">
        <f t="shared" si="1"/>
        <v>24207542.417901151</v>
      </c>
      <c r="H27" s="100">
        <f t="shared" si="2"/>
        <v>22</v>
      </c>
      <c r="I27" s="195">
        <f t="shared" si="3"/>
        <v>59173992.577091694</v>
      </c>
    </row>
    <row r="28" spans="1:9" ht="55.2" x14ac:dyDescent="0.3">
      <c r="A28" s="108">
        <v>25</v>
      </c>
      <c r="B28" s="53" t="s">
        <v>150</v>
      </c>
      <c r="C28" s="128">
        <f>'DOTACION INICIAL'!CE28</f>
        <v>125237.93833214999</v>
      </c>
      <c r="D28" s="100">
        <f>'DOTACION INICIAL'!CD28</f>
        <v>9</v>
      </c>
      <c r="E28" s="195">
        <f t="shared" si="0"/>
        <v>1127141.4449893499</v>
      </c>
      <c r="F28" s="100">
        <f>'BALANCE MAYORES Y MENORES'!CD28</f>
        <v>3</v>
      </c>
      <c r="G28" s="195">
        <f t="shared" si="1"/>
        <v>375713.81499644998</v>
      </c>
      <c r="H28" s="100">
        <f t="shared" si="2"/>
        <v>12</v>
      </c>
      <c r="I28" s="195">
        <f t="shared" si="3"/>
        <v>1502855.2599857999</v>
      </c>
    </row>
    <row r="29" spans="1:9" ht="138" x14ac:dyDescent="0.3">
      <c r="A29" s="108">
        <v>26</v>
      </c>
      <c r="B29" s="53" t="s">
        <v>137</v>
      </c>
      <c r="C29" s="128">
        <f>'DOTACION INICIAL'!CE29</f>
        <v>281805.36020839121</v>
      </c>
      <c r="D29" s="100">
        <f>'DOTACION INICIAL'!CD29</f>
        <v>8</v>
      </c>
      <c r="E29" s="195">
        <f t="shared" si="0"/>
        <v>2254442.8816671297</v>
      </c>
      <c r="F29" s="100">
        <f>'BALANCE MAYORES Y MENORES'!CD29</f>
        <v>9</v>
      </c>
      <c r="G29" s="195">
        <f t="shared" si="1"/>
        <v>2536248.2418755209</v>
      </c>
      <c r="H29" s="100">
        <f t="shared" si="2"/>
        <v>17</v>
      </c>
      <c r="I29" s="195">
        <f t="shared" si="3"/>
        <v>4790691.1235426506</v>
      </c>
    </row>
    <row r="30" spans="1:9" ht="151.80000000000001" x14ac:dyDescent="0.3">
      <c r="A30" s="108">
        <v>27</v>
      </c>
      <c r="B30" s="53" t="s">
        <v>158</v>
      </c>
      <c r="C30" s="128">
        <f>'DOTACION INICIAL'!CE30</f>
        <v>725682.30079637235</v>
      </c>
      <c r="D30" s="100">
        <f>'DOTACION INICIAL'!CD30</f>
        <v>6</v>
      </c>
      <c r="E30" s="195">
        <f t="shared" si="0"/>
        <v>4354093.8047782341</v>
      </c>
      <c r="F30" s="100">
        <f>'BALANCE MAYORES Y MENORES'!CD30</f>
        <v>20</v>
      </c>
      <c r="G30" s="195">
        <f t="shared" si="1"/>
        <v>14513646.015927447</v>
      </c>
      <c r="H30" s="100">
        <f t="shared" si="2"/>
        <v>26</v>
      </c>
      <c r="I30" s="195">
        <f t="shared" si="3"/>
        <v>18867739.820705682</v>
      </c>
    </row>
    <row r="31" spans="1:9" ht="124.2" x14ac:dyDescent="0.3">
      <c r="A31" s="108">
        <v>28</v>
      </c>
      <c r="B31" s="53" t="s">
        <v>138</v>
      </c>
      <c r="C31" s="128">
        <f>'DOTACION INICIAL'!CE31</f>
        <v>230146.26612112799</v>
      </c>
      <c r="D31" s="100">
        <f>'DOTACION INICIAL'!CD31</f>
        <v>20</v>
      </c>
      <c r="E31" s="195">
        <f t="shared" si="0"/>
        <v>4602925.3224225603</v>
      </c>
      <c r="F31" s="100">
        <f>'BALANCE MAYORES Y MENORES'!CD31</f>
        <v>32</v>
      </c>
      <c r="G31" s="195">
        <f t="shared" si="1"/>
        <v>7364680.5158760957</v>
      </c>
      <c r="H31" s="100">
        <f t="shared" si="2"/>
        <v>52</v>
      </c>
      <c r="I31" s="195">
        <f t="shared" si="3"/>
        <v>11967605.838298656</v>
      </c>
    </row>
    <row r="32" spans="1:9" ht="180" x14ac:dyDescent="0.3">
      <c r="A32" s="108">
        <v>29</v>
      </c>
      <c r="B32" s="55" t="s">
        <v>139</v>
      </c>
      <c r="C32" s="128">
        <f>'DOTACION INICIAL'!CE32</f>
        <v>1581784.4929446001</v>
      </c>
      <c r="D32" s="100">
        <f>'DOTACION INICIAL'!CD32</f>
        <v>37</v>
      </c>
      <c r="E32" s="195">
        <f t="shared" si="0"/>
        <v>58526026.2389502</v>
      </c>
      <c r="F32" s="100">
        <f>'BALANCE MAYORES Y MENORES'!CD32</f>
        <v>27</v>
      </c>
      <c r="G32" s="195">
        <f t="shared" si="1"/>
        <v>42708181.309504203</v>
      </c>
      <c r="H32" s="100">
        <f t="shared" si="2"/>
        <v>64</v>
      </c>
      <c r="I32" s="195">
        <f t="shared" si="3"/>
        <v>101234207.5484544</v>
      </c>
    </row>
    <row r="33" spans="1:10" ht="97.2" x14ac:dyDescent="0.3">
      <c r="A33" s="108">
        <v>30</v>
      </c>
      <c r="B33" s="55" t="s">
        <v>140</v>
      </c>
      <c r="C33" s="128">
        <f>'DOTACION INICIAL'!CE33</f>
        <v>202353.48773405325</v>
      </c>
      <c r="D33" s="100">
        <f>'DOTACION INICIAL'!CD33</f>
        <v>1</v>
      </c>
      <c r="E33" s="195">
        <f t="shared" si="0"/>
        <v>202353.48773405325</v>
      </c>
      <c r="F33" s="100">
        <f>'BALANCE MAYORES Y MENORES'!CD33</f>
        <v>5</v>
      </c>
      <c r="G33" s="195">
        <f t="shared" si="1"/>
        <v>1011767.4386702663</v>
      </c>
      <c r="H33" s="100">
        <f t="shared" si="2"/>
        <v>6</v>
      </c>
      <c r="I33" s="195">
        <f t="shared" si="3"/>
        <v>1214120.9264043195</v>
      </c>
    </row>
    <row r="34" spans="1:10" ht="138.6" x14ac:dyDescent="0.3">
      <c r="A34" s="109">
        <v>31</v>
      </c>
      <c r="B34" s="55" t="s">
        <v>141</v>
      </c>
      <c r="C34" s="128">
        <f>'DOTACION INICIAL'!CE34</f>
        <v>1130154.6217881148</v>
      </c>
      <c r="D34" s="100">
        <f>'DOTACION INICIAL'!CD34</f>
        <v>1</v>
      </c>
      <c r="E34" s="195">
        <f t="shared" si="0"/>
        <v>1130154.6217881148</v>
      </c>
      <c r="F34" s="100">
        <f>'BALANCE MAYORES Y MENORES'!CD34</f>
        <v>22</v>
      </c>
      <c r="G34" s="195">
        <f t="shared" si="1"/>
        <v>24863401.679338526</v>
      </c>
      <c r="H34" s="100">
        <f t="shared" si="2"/>
        <v>23</v>
      </c>
      <c r="I34" s="195">
        <f t="shared" si="3"/>
        <v>25993556.30112664</v>
      </c>
    </row>
    <row r="35" spans="1:10" ht="97.2" x14ac:dyDescent="0.3">
      <c r="A35" s="108">
        <v>32</v>
      </c>
      <c r="B35" s="55" t="s">
        <v>142</v>
      </c>
      <c r="C35" s="128">
        <f>'DOTACION INICIAL'!CE35</f>
        <v>539138.65840734378</v>
      </c>
      <c r="D35" s="100">
        <f>'DOTACION INICIAL'!CD35</f>
        <v>2</v>
      </c>
      <c r="E35" s="195">
        <f t="shared" si="0"/>
        <v>1078277.3168146876</v>
      </c>
      <c r="F35" s="100">
        <f>'BALANCE MAYORES Y MENORES'!CD35</f>
        <v>53</v>
      </c>
      <c r="G35" s="195">
        <f t="shared" si="1"/>
        <v>28574348.895589221</v>
      </c>
      <c r="H35" s="100">
        <f t="shared" si="2"/>
        <v>55</v>
      </c>
      <c r="I35" s="195">
        <f t="shared" si="3"/>
        <v>29652626.212403908</v>
      </c>
    </row>
    <row r="36" spans="1:10" ht="97.2" x14ac:dyDescent="0.3">
      <c r="A36" s="108">
        <v>33</v>
      </c>
      <c r="B36" s="55" t="s">
        <v>143</v>
      </c>
      <c r="C36" s="128">
        <f>'DOTACION INICIAL'!CE36</f>
        <v>78771.907798510496</v>
      </c>
      <c r="D36" s="100">
        <f>'DOTACION INICIAL'!CD36</f>
        <v>165</v>
      </c>
      <c r="E36" s="195">
        <f t="shared" si="0"/>
        <v>12997364.786754232</v>
      </c>
      <c r="F36" s="100">
        <f>'BALANCE MAYORES Y MENORES'!CD36</f>
        <v>12</v>
      </c>
      <c r="G36" s="195">
        <f t="shared" si="1"/>
        <v>945262.89358212589</v>
      </c>
      <c r="H36" s="100">
        <f t="shared" si="2"/>
        <v>177</v>
      </c>
      <c r="I36" s="195">
        <f t="shared" si="3"/>
        <v>13942627.680336358</v>
      </c>
    </row>
    <row r="37" spans="1:10" ht="221.4" x14ac:dyDescent="0.3">
      <c r="A37" s="108">
        <v>34</v>
      </c>
      <c r="B37" s="55" t="s">
        <v>144</v>
      </c>
      <c r="C37" s="128">
        <f>'DOTACION INICIAL'!CE37</f>
        <v>641847.72267030878</v>
      </c>
      <c r="D37" s="100">
        <f>'DOTACION INICIAL'!CD37</f>
        <v>52</v>
      </c>
      <c r="E37" s="195">
        <f t="shared" si="0"/>
        <v>33376081.578856058</v>
      </c>
      <c r="F37" s="100">
        <f>'BALANCE MAYORES Y MENORES'!CD37</f>
        <v>9</v>
      </c>
      <c r="G37" s="195">
        <f t="shared" si="1"/>
        <v>5776629.5040327795</v>
      </c>
      <c r="H37" s="100">
        <f t="shared" si="2"/>
        <v>61</v>
      </c>
      <c r="I37" s="195">
        <f t="shared" si="3"/>
        <v>39152711.082888834</v>
      </c>
    </row>
    <row r="38" spans="1:10" ht="221.4" x14ac:dyDescent="0.3">
      <c r="A38" s="108">
        <v>35</v>
      </c>
      <c r="B38" s="55" t="s">
        <v>145</v>
      </c>
      <c r="C38" s="128">
        <f>'DOTACION INICIAL'!CE38</f>
        <v>543002.45768292819</v>
      </c>
      <c r="D38" s="100">
        <f>'DOTACION INICIAL'!CD38</f>
        <v>5</v>
      </c>
      <c r="E38" s="195">
        <f t="shared" si="0"/>
        <v>2715012.2884146408</v>
      </c>
      <c r="F38" s="100">
        <f>'BALANCE MAYORES Y MENORES'!CD38</f>
        <v>9</v>
      </c>
      <c r="G38" s="195">
        <f t="shared" si="1"/>
        <v>4887022.1191463536</v>
      </c>
      <c r="H38" s="100">
        <f t="shared" si="2"/>
        <v>14</v>
      </c>
      <c r="I38" s="195">
        <f t="shared" si="3"/>
        <v>7602034.4075609948</v>
      </c>
    </row>
    <row r="39" spans="1:10" ht="152.4" x14ac:dyDescent="0.3">
      <c r="A39" s="108">
        <v>36</v>
      </c>
      <c r="B39" s="55" t="s">
        <v>146</v>
      </c>
      <c r="C39" s="128">
        <f>'DOTACION INICIAL'!CE39</f>
        <v>308351.09226842551</v>
      </c>
      <c r="D39" s="100">
        <f>'DOTACION INICIAL'!CD39</f>
        <v>17</v>
      </c>
      <c r="E39" s="195">
        <f t="shared" si="0"/>
        <v>5241968.5685632341</v>
      </c>
      <c r="F39" s="100">
        <f>'BALANCE MAYORES Y MENORES'!CD39</f>
        <v>0</v>
      </c>
      <c r="G39" s="195">
        <f t="shared" si="1"/>
        <v>0</v>
      </c>
      <c r="H39" s="100">
        <f t="shared" si="2"/>
        <v>17</v>
      </c>
      <c r="I39" s="195">
        <f t="shared" si="3"/>
        <v>5241968.5685632341</v>
      </c>
    </row>
    <row r="40" spans="1:10" ht="152.4" x14ac:dyDescent="0.3">
      <c r="A40" s="108">
        <v>37</v>
      </c>
      <c r="B40" s="55" t="s">
        <v>147</v>
      </c>
      <c r="C40" s="128">
        <f>'DOTACION INICIAL'!CE40</f>
        <v>308351.09226842551</v>
      </c>
      <c r="D40" s="100">
        <f>'DOTACION INICIAL'!CD40</f>
        <v>8</v>
      </c>
      <c r="E40" s="195">
        <f t="shared" si="0"/>
        <v>2466808.738147404</v>
      </c>
      <c r="F40" s="100">
        <f>'BALANCE MAYORES Y MENORES'!CD40</f>
        <v>0</v>
      </c>
      <c r="G40" s="195">
        <f t="shared" si="1"/>
        <v>0</v>
      </c>
      <c r="H40" s="100">
        <f t="shared" si="2"/>
        <v>8</v>
      </c>
      <c r="I40" s="195">
        <f t="shared" si="3"/>
        <v>2466808.738147404</v>
      </c>
    </row>
    <row r="41" spans="1:10" ht="152.4" x14ac:dyDescent="0.3">
      <c r="A41" s="108">
        <v>38</v>
      </c>
      <c r="B41" s="55" t="s">
        <v>148</v>
      </c>
      <c r="C41" s="128">
        <f>'DOTACION INICIAL'!CE41</f>
        <v>308351.09226842551</v>
      </c>
      <c r="D41" s="100">
        <f>'DOTACION INICIAL'!CD41</f>
        <v>3</v>
      </c>
      <c r="E41" s="195">
        <f t="shared" si="0"/>
        <v>925053.27680527652</v>
      </c>
      <c r="F41" s="100">
        <f>'BALANCE MAYORES Y MENORES'!CD41</f>
        <v>1</v>
      </c>
      <c r="G41" s="195">
        <f t="shared" si="1"/>
        <v>308351.09226842551</v>
      </c>
      <c r="H41" s="100">
        <f t="shared" si="2"/>
        <v>4</v>
      </c>
      <c r="I41" s="195">
        <f t="shared" si="3"/>
        <v>1233404.369073702</v>
      </c>
    </row>
    <row r="42" spans="1:10" ht="152.4" x14ac:dyDescent="0.3">
      <c r="A42" s="108">
        <v>39</v>
      </c>
      <c r="B42" s="55" t="s">
        <v>149</v>
      </c>
      <c r="C42" s="128">
        <f>'DOTACION INICIAL'!CE42</f>
        <v>308094.93000000005</v>
      </c>
      <c r="D42" s="100">
        <f>'DOTACION INICIAL'!CD42</f>
        <v>4</v>
      </c>
      <c r="E42" s="195">
        <f t="shared" si="0"/>
        <v>1232379.7200000002</v>
      </c>
      <c r="F42" s="100">
        <f>'BALANCE MAYORES Y MENORES'!CD42</f>
        <v>-1</v>
      </c>
      <c r="G42" s="195">
        <f t="shared" si="1"/>
        <v>-308094.93000000005</v>
      </c>
      <c r="H42" s="100">
        <f t="shared" si="2"/>
        <v>3</v>
      </c>
      <c r="I42" s="195">
        <f t="shared" si="3"/>
        <v>924284.79000000015</v>
      </c>
    </row>
    <row r="43" spans="1:10" ht="21" x14ac:dyDescent="0.4">
      <c r="A43" s="110"/>
      <c r="B43" s="96" t="s">
        <v>184</v>
      </c>
      <c r="C43" s="99"/>
      <c r="D43" s="99">
        <f t="shared" ref="D43:E43" si="4">SUM(D4:D42)</f>
        <v>1791</v>
      </c>
      <c r="E43" s="95">
        <f t="shared" si="4"/>
        <v>640000000.00166214</v>
      </c>
      <c r="F43" s="99">
        <f t="shared" ref="F43" si="5">SUM(F4:F42)</f>
        <v>1512</v>
      </c>
      <c r="G43" s="95">
        <f t="shared" ref="G43" si="6">SUM(G4:G42)</f>
        <v>553568410.64601886</v>
      </c>
      <c r="H43" s="99">
        <f t="shared" ref="H43" si="7">SUM(H4:H42)</f>
        <v>3303</v>
      </c>
      <c r="I43" s="95">
        <f t="shared" ref="I43" si="8">SUM(I4:I42)</f>
        <v>1193568410.6476812</v>
      </c>
      <c r="J43" s="226"/>
    </row>
    <row r="44" spans="1:10" ht="23.4" x14ac:dyDescent="0.3">
      <c r="A44" s="425" t="s">
        <v>167</v>
      </c>
      <c r="B44" s="426"/>
    </row>
    <row r="45" spans="1:10" ht="28.8" x14ac:dyDescent="0.3">
      <c r="A45" s="108">
        <v>40</v>
      </c>
      <c r="B45" s="86" t="s">
        <v>168</v>
      </c>
      <c r="C45" s="196">
        <f>'EM NO PREVISTOS'!N3</f>
        <v>8364645.5696202535</v>
      </c>
      <c r="D45" s="100"/>
      <c r="E45" s="195"/>
      <c r="F45" s="100">
        <f>'NO PREVISTOS'!CD4</f>
        <v>2</v>
      </c>
      <c r="G45" s="195">
        <f t="shared" ref="G45" si="9">+C45*F45</f>
        <v>16729291.139240507</v>
      </c>
      <c r="H45" s="100">
        <f t="shared" ref="H45" si="10">+D45+F45</f>
        <v>2</v>
      </c>
      <c r="I45" s="195">
        <f t="shared" ref="I45" si="11">+C45*H45</f>
        <v>16729291.139240507</v>
      </c>
    </row>
    <row r="46" spans="1:10" ht="28.8" x14ac:dyDescent="0.3">
      <c r="A46" s="108">
        <v>41</v>
      </c>
      <c r="B46" s="86" t="s">
        <v>193</v>
      </c>
      <c r="C46" s="196">
        <f>'EM NO PREVISTOS'!N4</f>
        <v>6015240.5248124814</v>
      </c>
      <c r="D46" s="100"/>
      <c r="E46" s="94"/>
      <c r="F46" s="100">
        <f>'NO PREVISTOS'!CD5</f>
        <v>1</v>
      </c>
      <c r="G46" s="195">
        <f t="shared" si="1"/>
        <v>6015240.5248124814</v>
      </c>
      <c r="H46" s="100">
        <f t="shared" si="2"/>
        <v>1</v>
      </c>
      <c r="I46" s="195">
        <f t="shared" si="3"/>
        <v>6015240.5248124814</v>
      </c>
    </row>
    <row r="47" spans="1:10" ht="72" x14ac:dyDescent="0.3">
      <c r="A47" s="108">
        <v>42</v>
      </c>
      <c r="B47" s="86" t="s">
        <v>160</v>
      </c>
      <c r="C47" s="196">
        <f>'EM NO PREVISTOS'!N5</f>
        <v>4975405.0632911399</v>
      </c>
      <c r="D47" s="100"/>
      <c r="E47" s="94"/>
      <c r="F47" s="100">
        <f>'NO PREVISTOS'!CD6</f>
        <v>1</v>
      </c>
      <c r="G47" s="195">
        <f t="shared" si="1"/>
        <v>4975405.0632911399</v>
      </c>
      <c r="H47" s="100">
        <f t="shared" si="2"/>
        <v>1</v>
      </c>
      <c r="I47" s="195">
        <f t="shared" si="3"/>
        <v>4975405.0632911399</v>
      </c>
    </row>
    <row r="48" spans="1:10" ht="57.6" x14ac:dyDescent="0.3">
      <c r="A48" s="108">
        <v>43</v>
      </c>
      <c r="B48" s="86" t="s">
        <v>161</v>
      </c>
      <c r="C48" s="196">
        <f>'EM NO PREVISTOS'!N6</f>
        <v>565341.7896385513</v>
      </c>
      <c r="D48" s="100"/>
      <c r="E48" s="94"/>
      <c r="F48" s="100">
        <f>'NO PREVISTOS'!CD7</f>
        <v>1</v>
      </c>
      <c r="G48" s="195">
        <f t="shared" si="1"/>
        <v>565341.7896385513</v>
      </c>
      <c r="H48" s="100">
        <f t="shared" si="2"/>
        <v>1</v>
      </c>
      <c r="I48" s="195">
        <f t="shared" si="3"/>
        <v>565341.7896385513</v>
      </c>
    </row>
    <row r="49" spans="1:9" x14ac:dyDescent="0.3">
      <c r="A49" s="108">
        <v>45</v>
      </c>
      <c r="B49" s="86" t="s">
        <v>163</v>
      </c>
      <c r="C49" s="196">
        <f>'EM NO PREVISTOS'!N7</f>
        <v>1084556.9620253164</v>
      </c>
      <c r="D49" s="100"/>
      <c r="E49" s="94"/>
      <c r="F49" s="100">
        <f>'NO PREVISTOS'!CD8</f>
        <v>1</v>
      </c>
      <c r="G49" s="195">
        <f t="shared" si="1"/>
        <v>1084556.9620253164</v>
      </c>
      <c r="H49" s="100">
        <f t="shared" si="2"/>
        <v>1</v>
      </c>
      <c r="I49" s="195">
        <f t="shared" si="3"/>
        <v>1084556.9620253164</v>
      </c>
    </row>
    <row r="50" spans="1:9" ht="28.8" x14ac:dyDescent="0.3">
      <c r="A50" s="108">
        <v>46</v>
      </c>
      <c r="B50" s="86" t="s">
        <v>164</v>
      </c>
      <c r="C50" s="196">
        <f>'EM NO PREVISTOS'!N8</f>
        <v>3457025.3164556958</v>
      </c>
      <c r="D50" s="100"/>
      <c r="E50" s="94"/>
      <c r="F50" s="100">
        <f>'NO PREVISTOS'!CD9</f>
        <v>2</v>
      </c>
      <c r="G50" s="195">
        <f t="shared" si="1"/>
        <v>6914050.6329113916</v>
      </c>
      <c r="H50" s="100">
        <f t="shared" si="2"/>
        <v>2</v>
      </c>
      <c r="I50" s="195">
        <f t="shared" si="3"/>
        <v>6914050.6329113916</v>
      </c>
    </row>
    <row r="51" spans="1:9" ht="132" x14ac:dyDescent="0.3">
      <c r="A51" s="108">
        <v>47</v>
      </c>
      <c r="B51" s="105" t="s">
        <v>192</v>
      </c>
      <c r="C51" s="196">
        <f>'EM NO PREVISTOS'!N9</f>
        <v>9246299.9999999981</v>
      </c>
      <c r="D51" s="100"/>
      <c r="E51" s="94"/>
      <c r="F51" s="100">
        <f>'NO PREVISTOS'!CD10</f>
        <v>1</v>
      </c>
      <c r="G51" s="195">
        <f t="shared" si="1"/>
        <v>9246299.9999999981</v>
      </c>
      <c r="H51" s="100">
        <f t="shared" si="2"/>
        <v>1</v>
      </c>
      <c r="I51" s="195">
        <f t="shared" si="3"/>
        <v>9246299.9999999981</v>
      </c>
    </row>
    <row r="52" spans="1:9" ht="216" x14ac:dyDescent="0.3">
      <c r="A52" s="111">
        <v>48</v>
      </c>
      <c r="B52" s="86" t="s">
        <v>165</v>
      </c>
      <c r="C52" s="196">
        <f>'EM NO PREVISTOS'!N10</f>
        <v>10371075.949367089</v>
      </c>
      <c r="D52" s="100"/>
      <c r="E52" s="94"/>
      <c r="F52" s="100">
        <f>'NO PREVISTOS'!CD11</f>
        <v>10</v>
      </c>
      <c r="G52" s="195">
        <f t="shared" si="1"/>
        <v>103710759.4936709</v>
      </c>
      <c r="H52" s="100">
        <f t="shared" si="2"/>
        <v>10</v>
      </c>
      <c r="I52" s="195">
        <f t="shared" si="3"/>
        <v>103710759.4936709</v>
      </c>
    </row>
    <row r="53" spans="1:9" ht="43.2" x14ac:dyDescent="0.3">
      <c r="A53" s="111">
        <v>49</v>
      </c>
      <c r="B53" s="86" t="s">
        <v>166</v>
      </c>
      <c r="C53" s="196">
        <f>'EM NO PREVISTOS'!N11</f>
        <v>196592.42048668087</v>
      </c>
      <c r="D53" s="100"/>
      <c r="E53" s="94"/>
      <c r="F53" s="100">
        <f>'NO PREVISTOS'!CD12</f>
        <v>30</v>
      </c>
      <c r="G53" s="195">
        <f t="shared" si="1"/>
        <v>5897772.6146004265</v>
      </c>
      <c r="H53" s="100">
        <f t="shared" si="2"/>
        <v>30</v>
      </c>
      <c r="I53" s="195">
        <f t="shared" si="3"/>
        <v>5897772.6146004265</v>
      </c>
    </row>
    <row r="54" spans="1:9" ht="43.2" x14ac:dyDescent="0.3">
      <c r="A54" s="111">
        <v>50</v>
      </c>
      <c r="B54" s="106" t="s">
        <v>169</v>
      </c>
      <c r="C54" s="196">
        <f>'EM NO PREVISTOS'!N12</f>
        <v>5195027.8481012657</v>
      </c>
      <c r="D54" s="100"/>
      <c r="E54" s="94"/>
      <c r="F54" s="100">
        <f>'NO PREVISTOS'!CD13</f>
        <v>3</v>
      </c>
      <c r="G54" s="195">
        <f t="shared" si="1"/>
        <v>15585083.544303797</v>
      </c>
      <c r="H54" s="100">
        <f t="shared" si="2"/>
        <v>3</v>
      </c>
      <c r="I54" s="195">
        <f t="shared" si="3"/>
        <v>15585083.544303797</v>
      </c>
    </row>
    <row r="55" spans="1:9" ht="21" x14ac:dyDescent="0.4">
      <c r="A55" s="110"/>
      <c r="B55" s="96" t="s">
        <v>184</v>
      </c>
      <c r="C55" s="95"/>
      <c r="D55" s="101"/>
      <c r="E55" s="95"/>
      <c r="F55" s="101">
        <f>SUM(F45:F54)</f>
        <v>52</v>
      </c>
      <c r="G55" s="95">
        <f>SUM(G45:G54)</f>
        <v>170723801.76449451</v>
      </c>
      <c r="H55" s="101">
        <f>SUM(H45:H54)</f>
        <v>52</v>
      </c>
      <c r="I55" s="95">
        <f>SUM(I45:I54)</f>
        <v>170723801.76449451</v>
      </c>
    </row>
    <row r="57" spans="1:9" ht="21" x14ac:dyDescent="0.4">
      <c r="A57" s="110"/>
      <c r="B57" s="96" t="s">
        <v>184</v>
      </c>
      <c r="C57" s="95"/>
      <c r="D57" s="101">
        <f t="shared" ref="D57:I57" si="12">+D55+D43</f>
        <v>1791</v>
      </c>
      <c r="E57" s="95">
        <f t="shared" si="12"/>
        <v>640000000.00166214</v>
      </c>
      <c r="F57" s="101">
        <f t="shared" si="12"/>
        <v>1564</v>
      </c>
      <c r="G57" s="95">
        <f t="shared" si="12"/>
        <v>724292212.4105134</v>
      </c>
      <c r="H57" s="101">
        <f t="shared" si="12"/>
        <v>3355</v>
      </c>
      <c r="I57" s="95">
        <f t="shared" si="12"/>
        <v>1364292212.4121757</v>
      </c>
    </row>
    <row r="59" spans="1:9" ht="42" x14ac:dyDescent="0.4">
      <c r="H59" s="231" t="s">
        <v>234</v>
      </c>
      <c r="I59" s="95">
        <v>1428076471</v>
      </c>
    </row>
    <row r="61" spans="1:9" ht="21" x14ac:dyDescent="0.4">
      <c r="H61" s="229" t="s">
        <v>235</v>
      </c>
      <c r="I61" s="230">
        <f>+I59-I57</f>
        <v>63784258.587824345</v>
      </c>
    </row>
  </sheetData>
  <mergeCells count="7">
    <mergeCell ref="A44:B44"/>
    <mergeCell ref="C2:C3"/>
    <mergeCell ref="D2:E2"/>
    <mergeCell ref="F2:G2"/>
    <mergeCell ref="H2:I2"/>
    <mergeCell ref="A2:A3"/>
    <mergeCell ref="B2:B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CH60"/>
  <sheetViews>
    <sheetView zoomScale="70" zoomScaleNormal="70" workbookViewId="0">
      <pane xSplit="3" ySplit="3" topLeftCell="D4" activePane="bottomRight" state="frozen"/>
      <selection pane="topRight" activeCell="D1" sqref="D1"/>
      <selection pane="bottomLeft" activeCell="A4" sqref="A4"/>
      <selection pane="bottomRight" activeCell="K21" sqref="K21"/>
    </sheetView>
  </sheetViews>
  <sheetFormatPr baseColWidth="10" defaultColWidth="11.44140625" defaultRowHeight="14.4" x14ac:dyDescent="0.3"/>
  <cols>
    <col min="1" max="1" width="8.33203125" customWidth="1"/>
    <col min="2" max="2" width="68.109375" style="21" customWidth="1"/>
    <col min="3" max="3" width="52.109375" customWidth="1"/>
    <col min="4" max="4" width="17.6640625" customWidth="1"/>
    <col min="5" max="5" width="13.6640625" customWidth="1"/>
    <col min="6" max="10" width="6.6640625" customWidth="1"/>
    <col min="11" max="13" width="7" customWidth="1"/>
    <col min="14" max="14" width="5.44140625" customWidth="1"/>
    <col min="15" max="16" width="3.44140625" customWidth="1"/>
    <col min="17" max="17" width="7.6640625" customWidth="1"/>
    <col min="18" max="18" width="4.44140625" customWidth="1"/>
    <col min="19" max="19" width="3.44140625" customWidth="1"/>
    <col min="20" max="20" width="4.6640625" customWidth="1"/>
    <col min="21" max="21" width="3.44140625" customWidth="1"/>
    <col min="22" max="22" width="4.44140625" customWidth="1"/>
    <col min="23" max="23" width="3.6640625" customWidth="1"/>
    <col min="24" max="24" width="4.44140625" customWidth="1"/>
    <col min="25" max="25" width="4" customWidth="1"/>
    <col min="26" max="26" width="4.44140625" customWidth="1"/>
    <col min="27" max="27" width="4.109375" customWidth="1"/>
    <col min="28" max="28" width="6" style="22" customWidth="1"/>
    <col min="29" max="29" width="4.44140625" style="22" customWidth="1"/>
    <col min="30" max="30" width="5.44140625" style="22" customWidth="1"/>
    <col min="31" max="31" width="7" style="22" customWidth="1"/>
    <col min="32" max="32" width="6.44140625" style="22" customWidth="1"/>
    <col min="33" max="33" width="11.44140625" customWidth="1"/>
    <col min="34" max="34" width="7.109375" customWidth="1"/>
    <col min="35" max="35" width="5.33203125" customWidth="1"/>
    <col min="36" max="36" width="5" customWidth="1"/>
    <col min="37" max="38" width="5.44140625" customWidth="1"/>
    <col min="39" max="39" width="5.6640625" customWidth="1"/>
    <col min="40" max="40" width="6.33203125" customWidth="1"/>
    <col min="41" max="41" width="8" customWidth="1"/>
    <col min="42" max="42" width="4.109375" customWidth="1"/>
    <col min="43" max="45" width="3.6640625" customWidth="1"/>
    <col min="46" max="47" width="3.33203125" customWidth="1"/>
    <col min="48" max="48" width="3.44140625" customWidth="1"/>
    <col min="49" max="49" width="3.33203125" customWidth="1"/>
    <col min="50" max="50" width="3.44140625" customWidth="1"/>
    <col min="51" max="51" width="4.109375" customWidth="1"/>
    <col min="52" max="52" width="5.33203125" customWidth="1"/>
    <col min="53" max="54" width="7.6640625" style="22" customWidth="1"/>
    <col min="55" max="56" width="9.44140625" style="22" customWidth="1"/>
    <col min="57" max="57" width="5.44140625" customWidth="1"/>
    <col min="58" max="58" width="6.109375" customWidth="1"/>
    <col min="59" max="59" width="4.44140625" customWidth="1"/>
    <col min="60" max="60" width="6" customWidth="1"/>
    <col min="61" max="61" width="9" customWidth="1"/>
    <col min="62" max="62" width="8.6640625" customWidth="1"/>
    <col min="63" max="63" width="7.109375" customWidth="1"/>
    <col min="64" max="64" width="6" customWidth="1"/>
    <col min="65" max="65" width="6.6640625" customWidth="1"/>
    <col min="66" max="66" width="5" customWidth="1"/>
    <col min="67" max="67" width="5.5546875" customWidth="1"/>
    <col min="68" max="68" width="4.44140625" customWidth="1"/>
    <col min="69" max="69" width="7.6640625" customWidth="1"/>
    <col min="70" max="70" width="4.44140625" customWidth="1"/>
    <col min="71" max="71" width="8" customWidth="1"/>
    <col min="72" max="72" width="5.6640625" customWidth="1"/>
    <col min="73" max="73" width="7.33203125" customWidth="1"/>
    <col min="74" max="74" width="8.6640625" customWidth="1"/>
    <col min="75" max="82" width="7" customWidth="1"/>
    <col min="83" max="83" width="17" customWidth="1"/>
    <col min="84" max="84" width="26.33203125" customWidth="1"/>
    <col min="85" max="85" width="27.6640625" customWidth="1"/>
    <col min="86" max="86" width="20.44140625" customWidth="1"/>
  </cols>
  <sheetData>
    <row r="2" spans="1:86" s="1" customFormat="1" ht="45" customHeight="1" x14ac:dyDescent="0.3">
      <c r="A2" s="385" t="s">
        <v>16</v>
      </c>
      <c r="B2" s="386" t="s">
        <v>17</v>
      </c>
      <c r="C2" s="387" t="s">
        <v>18</v>
      </c>
      <c r="D2" s="48" t="s">
        <v>19</v>
      </c>
      <c r="E2" s="48" t="s">
        <v>20</v>
      </c>
      <c r="F2" s="388" t="s">
        <v>21</v>
      </c>
      <c r="G2" s="388"/>
      <c r="H2" s="388"/>
      <c r="I2" s="388"/>
      <c r="J2" s="388"/>
      <c r="K2" s="388"/>
      <c r="L2" s="389" t="s">
        <v>22</v>
      </c>
      <c r="M2" s="389"/>
      <c r="N2" s="389"/>
      <c r="O2" s="389"/>
      <c r="P2" s="389"/>
      <c r="Q2" s="389"/>
      <c r="R2" s="389"/>
      <c r="S2" s="389"/>
      <c r="T2" s="389"/>
      <c r="U2" s="389"/>
      <c r="V2" s="389"/>
      <c r="W2" s="389"/>
      <c r="X2" s="389"/>
      <c r="Y2" s="389"/>
      <c r="Z2" s="389"/>
      <c r="AA2" s="389"/>
      <c r="AB2" s="379" t="s">
        <v>23</v>
      </c>
      <c r="AC2" s="379"/>
      <c r="AD2" s="379"/>
      <c r="AE2" s="390" t="s">
        <v>24</v>
      </c>
      <c r="AF2" s="390"/>
      <c r="AG2" s="4" t="s">
        <v>25</v>
      </c>
      <c r="AH2" s="432" t="s">
        <v>26</v>
      </c>
      <c r="AI2" s="433"/>
      <c r="AJ2" s="433"/>
      <c r="AK2" s="433"/>
      <c r="AL2" s="433"/>
      <c r="AM2" s="433"/>
      <c r="AN2" s="434"/>
      <c r="AO2" s="392" t="s">
        <v>27</v>
      </c>
      <c r="AP2" s="392"/>
      <c r="AQ2" s="392"/>
      <c r="AR2" s="392"/>
      <c r="AS2" s="392"/>
      <c r="AT2" s="392"/>
      <c r="AU2" s="392"/>
      <c r="AV2" s="392"/>
      <c r="AW2" s="392"/>
      <c r="AX2" s="392"/>
      <c r="AY2" s="392"/>
      <c r="AZ2" s="392"/>
      <c r="BA2" s="393" t="s">
        <v>28</v>
      </c>
      <c r="BB2" s="393"/>
      <c r="BC2" s="5" t="s">
        <v>29</v>
      </c>
      <c r="BD2" s="394" t="s">
        <v>30</v>
      </c>
      <c r="BE2" s="394"/>
      <c r="BF2" s="394"/>
      <c r="BG2" s="394"/>
      <c r="BH2" s="394"/>
      <c r="BI2" s="395" t="s">
        <v>31</v>
      </c>
      <c r="BJ2" s="395"/>
      <c r="BK2" s="382" t="s">
        <v>32</v>
      </c>
      <c r="BL2" s="382"/>
      <c r="BM2" s="382"/>
      <c r="BN2" s="382"/>
      <c r="BO2" s="382"/>
      <c r="BP2" s="382"/>
      <c r="BQ2" s="382"/>
      <c r="BR2" s="382"/>
      <c r="BS2" s="88" t="s">
        <v>33</v>
      </c>
      <c r="BT2" s="88"/>
      <c r="BU2" s="88"/>
      <c r="BV2" s="6" t="s">
        <v>34</v>
      </c>
      <c r="BW2" s="383" t="s">
        <v>35</v>
      </c>
      <c r="BX2" s="383"/>
      <c r="BY2" s="383"/>
      <c r="BZ2" s="383"/>
      <c r="CA2" s="383"/>
      <c r="CB2" s="383"/>
      <c r="CC2" s="383"/>
      <c r="CD2" s="383"/>
      <c r="CE2" s="406" t="s">
        <v>170</v>
      </c>
      <c r="CF2" s="407" t="s">
        <v>231</v>
      </c>
      <c r="CG2" s="407" t="s">
        <v>232</v>
      </c>
      <c r="CH2" s="435"/>
    </row>
    <row r="3" spans="1:86" ht="127.5" customHeight="1" x14ac:dyDescent="0.3">
      <c r="A3" s="385"/>
      <c r="B3" s="386"/>
      <c r="C3" s="387"/>
      <c r="D3" s="7" t="s">
        <v>39</v>
      </c>
      <c r="E3" s="7" t="s">
        <v>40</v>
      </c>
      <c r="F3" s="27" t="s">
        <v>41</v>
      </c>
      <c r="G3" s="27" t="s">
        <v>42</v>
      </c>
      <c r="H3" s="27" t="s">
        <v>43</v>
      </c>
      <c r="I3" s="27" t="s">
        <v>44</v>
      </c>
      <c r="J3" s="27" t="s">
        <v>45</v>
      </c>
      <c r="K3" s="27" t="s">
        <v>46</v>
      </c>
      <c r="L3" s="28" t="s">
        <v>47</v>
      </c>
      <c r="M3" s="28" t="s">
        <v>48</v>
      </c>
      <c r="N3" s="28" t="s">
        <v>49</v>
      </c>
      <c r="O3" s="28" t="s">
        <v>50</v>
      </c>
      <c r="P3" s="28" t="s">
        <v>51</v>
      </c>
      <c r="Q3" s="28" t="s">
        <v>52</v>
      </c>
      <c r="R3" s="28" t="s">
        <v>53</v>
      </c>
      <c r="S3" s="28" t="s">
        <v>54</v>
      </c>
      <c r="T3" s="28" t="s">
        <v>55</v>
      </c>
      <c r="U3" s="28" t="s">
        <v>56</v>
      </c>
      <c r="V3" s="28" t="s">
        <v>57</v>
      </c>
      <c r="W3" s="28" t="s">
        <v>58</v>
      </c>
      <c r="X3" s="28" t="s">
        <v>59</v>
      </c>
      <c r="Y3" s="28" t="s">
        <v>60</v>
      </c>
      <c r="Z3" s="28" t="s">
        <v>61</v>
      </c>
      <c r="AA3" s="28" t="s">
        <v>62</v>
      </c>
      <c r="AB3" s="29" t="s">
        <v>63</v>
      </c>
      <c r="AC3" s="29" t="s">
        <v>64</v>
      </c>
      <c r="AD3" s="29" t="s">
        <v>65</v>
      </c>
      <c r="AE3" s="30" t="s">
        <v>66</v>
      </c>
      <c r="AF3" s="30" t="s">
        <v>67</v>
      </c>
      <c r="AG3" s="8" t="s">
        <v>68</v>
      </c>
      <c r="AH3" s="31" t="s">
        <v>69</v>
      </c>
      <c r="AI3" s="32" t="s">
        <v>70</v>
      </c>
      <c r="AJ3" s="32" t="s">
        <v>71</v>
      </c>
      <c r="AK3" s="31" t="s">
        <v>72</v>
      </c>
      <c r="AL3" s="32" t="s">
        <v>73</v>
      </c>
      <c r="AM3" s="77" t="s">
        <v>159</v>
      </c>
      <c r="AN3" s="32" t="s">
        <v>74</v>
      </c>
      <c r="AO3" s="33" t="s">
        <v>75</v>
      </c>
      <c r="AP3" s="33" t="s">
        <v>76</v>
      </c>
      <c r="AQ3" s="33" t="s">
        <v>77</v>
      </c>
      <c r="AR3" s="33" t="s">
        <v>78</v>
      </c>
      <c r="AS3" s="33" t="s">
        <v>79</v>
      </c>
      <c r="AT3" s="33" t="s">
        <v>80</v>
      </c>
      <c r="AU3" s="33" t="s">
        <v>81</v>
      </c>
      <c r="AV3" s="33" t="s">
        <v>82</v>
      </c>
      <c r="AW3" s="33" t="s">
        <v>83</v>
      </c>
      <c r="AX3" s="33" t="s">
        <v>84</v>
      </c>
      <c r="AY3" s="33" t="s">
        <v>85</v>
      </c>
      <c r="AZ3" s="33" t="s">
        <v>86</v>
      </c>
      <c r="BA3" s="34" t="s">
        <v>87</v>
      </c>
      <c r="BB3" s="34" t="s">
        <v>88</v>
      </c>
      <c r="BC3" s="35" t="s">
        <v>89</v>
      </c>
      <c r="BD3" s="7" t="s">
        <v>90</v>
      </c>
      <c r="BE3" s="7" t="s">
        <v>91</v>
      </c>
      <c r="BF3" s="7" t="s">
        <v>92</v>
      </c>
      <c r="BG3" s="7" t="s">
        <v>93</v>
      </c>
      <c r="BH3" s="7" t="s">
        <v>94</v>
      </c>
      <c r="BI3" s="36" t="s">
        <v>95</v>
      </c>
      <c r="BJ3" s="36" t="s">
        <v>96</v>
      </c>
      <c r="BK3" s="35" t="s">
        <v>97</v>
      </c>
      <c r="BL3" s="35" t="s">
        <v>98</v>
      </c>
      <c r="BM3" s="35" t="s">
        <v>99</v>
      </c>
      <c r="BN3" s="35" t="s">
        <v>100</v>
      </c>
      <c r="BO3" s="35" t="s">
        <v>101</v>
      </c>
      <c r="BP3" s="35" t="s">
        <v>102</v>
      </c>
      <c r="BQ3" s="35" t="s">
        <v>103</v>
      </c>
      <c r="BR3" s="35" t="s">
        <v>104</v>
      </c>
      <c r="BS3" s="8" t="s">
        <v>33</v>
      </c>
      <c r="BT3" s="8" t="s">
        <v>105</v>
      </c>
      <c r="BU3" s="9" t="s">
        <v>106</v>
      </c>
      <c r="BV3" s="37" t="s">
        <v>107</v>
      </c>
      <c r="BW3" s="10" t="s">
        <v>108</v>
      </c>
      <c r="BX3" s="10" t="s">
        <v>109</v>
      </c>
      <c r="BY3" s="10" t="s">
        <v>110</v>
      </c>
      <c r="BZ3" s="10" t="s">
        <v>111</v>
      </c>
      <c r="CA3" s="10" t="s">
        <v>112</v>
      </c>
      <c r="CB3" s="10" t="s">
        <v>113</v>
      </c>
      <c r="CC3" s="10" t="s">
        <v>114</v>
      </c>
      <c r="CD3" s="10" t="s">
        <v>115</v>
      </c>
      <c r="CE3" s="406"/>
      <c r="CF3" s="407"/>
      <c r="CG3" s="407"/>
      <c r="CH3" s="435"/>
    </row>
    <row r="4" spans="1:86" s="1" customFormat="1" ht="225.45" customHeight="1" x14ac:dyDescent="0.3">
      <c r="A4" s="2">
        <v>1</v>
      </c>
      <c r="B4" s="56" t="s">
        <v>120</v>
      </c>
      <c r="C4" s="20"/>
      <c r="D4" s="11"/>
      <c r="E4" s="15">
        <v>8</v>
      </c>
      <c r="F4" s="58">
        <v>12</v>
      </c>
      <c r="G4" s="58">
        <v>1</v>
      </c>
      <c r="H4" s="58">
        <v>3</v>
      </c>
      <c r="I4" s="58">
        <v>4</v>
      </c>
      <c r="J4" s="58">
        <v>2</v>
      </c>
      <c r="K4" s="58">
        <v>1</v>
      </c>
      <c r="L4" s="15"/>
      <c r="M4" s="5">
        <v>3</v>
      </c>
      <c r="N4" s="15"/>
      <c r="O4" s="15"/>
      <c r="P4" s="15"/>
      <c r="Q4" s="15"/>
      <c r="R4" s="15"/>
      <c r="S4" s="15"/>
      <c r="T4" s="15"/>
      <c r="U4" s="15"/>
      <c r="V4" s="15"/>
      <c r="W4" s="15"/>
      <c r="X4" s="15"/>
      <c r="Y4" s="15"/>
      <c r="Z4" s="15"/>
      <c r="AA4" s="15"/>
      <c r="AB4" s="15"/>
      <c r="AC4" s="15"/>
      <c r="AD4" s="15"/>
      <c r="AE4" s="15">
        <v>5</v>
      </c>
      <c r="AF4" s="15"/>
      <c r="AG4" s="15">
        <v>20</v>
      </c>
      <c r="AH4" s="45">
        <v>10</v>
      </c>
      <c r="AI4" s="15"/>
      <c r="AJ4" s="15"/>
      <c r="AK4" s="15"/>
      <c r="AL4" s="15"/>
      <c r="AM4" s="15"/>
      <c r="AN4" s="15"/>
      <c r="AO4" s="15"/>
      <c r="AP4" s="15"/>
      <c r="AQ4" s="15"/>
      <c r="AR4" s="15"/>
      <c r="AS4" s="15"/>
      <c r="AT4" s="15"/>
      <c r="AU4" s="15"/>
      <c r="AV4" s="15"/>
      <c r="AW4" s="15"/>
      <c r="AX4" s="15"/>
      <c r="AY4" s="15"/>
      <c r="AZ4" s="15"/>
      <c r="BA4" s="73"/>
      <c r="BB4" s="73"/>
      <c r="BC4" s="67">
        <v>35</v>
      </c>
      <c r="BD4" s="15"/>
      <c r="BE4" s="15"/>
      <c r="BF4" s="15"/>
      <c r="BG4" s="15"/>
      <c r="BH4" s="15"/>
      <c r="BI4" s="15">
        <v>10</v>
      </c>
      <c r="BJ4" s="15">
        <v>4</v>
      </c>
      <c r="BK4" s="15"/>
      <c r="BL4" s="15"/>
      <c r="BM4" s="15"/>
      <c r="BN4" s="15"/>
      <c r="BO4" s="15"/>
      <c r="BP4" s="15"/>
      <c r="BQ4" s="15"/>
      <c r="BR4" s="15"/>
      <c r="BS4" s="15">
        <v>65</v>
      </c>
      <c r="BT4" s="15">
        <v>22</v>
      </c>
      <c r="BU4" s="15">
        <v>28</v>
      </c>
      <c r="BV4" s="15">
        <v>0</v>
      </c>
      <c r="BW4" s="45">
        <v>20</v>
      </c>
      <c r="BX4" s="15"/>
      <c r="BY4" s="15"/>
      <c r="BZ4" s="15"/>
      <c r="CA4" s="15"/>
      <c r="CB4" s="15"/>
      <c r="CC4" s="15"/>
      <c r="CD4" s="15"/>
      <c r="CE4" s="100">
        <f>SUM(D4:CD4)</f>
        <v>253</v>
      </c>
      <c r="CF4" s="128">
        <f>'DOTACION INICIAL'!CE4</f>
        <v>304009.09561297798</v>
      </c>
      <c r="CG4" s="128">
        <f>+CE4*CF4</f>
        <v>76914301.190083429</v>
      </c>
    </row>
    <row r="5" spans="1:86" ht="225.75" customHeight="1" x14ac:dyDescent="0.3">
      <c r="A5" s="2">
        <v>2</v>
      </c>
      <c r="B5" s="52" t="s">
        <v>121</v>
      </c>
      <c r="C5" s="3"/>
      <c r="D5" s="11">
        <f>20</f>
        <v>20</v>
      </c>
      <c r="E5" s="11">
        <v>10</v>
      </c>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70">
        <v>6</v>
      </c>
      <c r="AH5" s="45"/>
      <c r="AI5" s="11"/>
      <c r="AJ5" s="11"/>
      <c r="AK5" s="11"/>
      <c r="AL5" s="11"/>
      <c r="AM5" s="11"/>
      <c r="AN5" s="11"/>
      <c r="AO5" s="11"/>
      <c r="AP5" s="11"/>
      <c r="AQ5" s="11"/>
      <c r="AR5" s="11"/>
      <c r="AS5" s="11"/>
      <c r="AT5" s="11"/>
      <c r="AU5" s="11"/>
      <c r="AV5" s="11"/>
      <c r="AW5" s="11"/>
      <c r="AX5" s="11"/>
      <c r="AY5" s="11"/>
      <c r="AZ5" s="11"/>
      <c r="BA5" s="66">
        <v>15</v>
      </c>
      <c r="BB5" s="66"/>
      <c r="BC5" s="68"/>
      <c r="BD5" s="15"/>
      <c r="BE5" s="11"/>
      <c r="BF5" s="11"/>
      <c r="BG5" s="11"/>
      <c r="BH5" s="11"/>
      <c r="BI5" s="11"/>
      <c r="BJ5" s="11"/>
      <c r="BK5" s="16"/>
      <c r="BL5" s="16"/>
      <c r="BM5" s="16"/>
      <c r="BN5" s="16"/>
      <c r="BO5" s="16"/>
      <c r="BP5" s="16"/>
      <c r="BQ5" s="16"/>
      <c r="BR5" s="16"/>
      <c r="BS5" s="15"/>
      <c r="BT5" s="11"/>
      <c r="BU5" s="11"/>
      <c r="BV5" s="11">
        <v>0</v>
      </c>
      <c r="BW5" s="15">
        <v>0</v>
      </c>
      <c r="BX5" s="15"/>
      <c r="BY5" s="15"/>
      <c r="BZ5" s="15"/>
      <c r="CA5" s="15"/>
      <c r="CB5" s="15"/>
      <c r="CC5" s="15"/>
      <c r="CD5" s="15"/>
      <c r="CE5" s="100">
        <f t="shared" ref="CE5:CE42" si="0">SUM(D5:CD5)</f>
        <v>51</v>
      </c>
      <c r="CF5" s="128">
        <f>'DOTACION INICIAL'!CE5</f>
        <v>266118.44181064382</v>
      </c>
      <c r="CG5" s="128">
        <f t="shared" ref="CG5:CG42" si="1">+CE5*CF5</f>
        <v>13572040.532342834</v>
      </c>
    </row>
    <row r="6" spans="1:86" ht="130.5" customHeight="1" x14ac:dyDescent="0.3">
      <c r="A6" s="2">
        <v>3</v>
      </c>
      <c r="B6" s="52" t="s">
        <v>122</v>
      </c>
      <c r="C6" s="3"/>
      <c r="D6" s="11">
        <f>1+2</f>
        <v>3</v>
      </c>
      <c r="E6" s="11">
        <v>1</v>
      </c>
      <c r="F6" s="58">
        <v>6</v>
      </c>
      <c r="G6" s="58"/>
      <c r="H6" s="58">
        <v>3</v>
      </c>
      <c r="I6" s="58">
        <v>3</v>
      </c>
      <c r="J6" s="58"/>
      <c r="K6" s="58"/>
      <c r="L6" s="11"/>
      <c r="M6" s="11"/>
      <c r="N6" s="11"/>
      <c r="O6" s="11"/>
      <c r="P6" s="11"/>
      <c r="Q6" s="11"/>
      <c r="R6" s="11"/>
      <c r="S6" s="11"/>
      <c r="T6" s="11"/>
      <c r="U6" s="11"/>
      <c r="V6" s="11"/>
      <c r="W6" s="11"/>
      <c r="X6" s="11"/>
      <c r="Y6" s="11"/>
      <c r="Z6" s="11"/>
      <c r="AA6" s="11"/>
      <c r="AB6" s="11"/>
      <c r="AC6" s="11"/>
      <c r="AD6" s="11"/>
      <c r="AE6" s="11">
        <v>1</v>
      </c>
      <c r="AF6" s="11"/>
      <c r="AG6" s="70">
        <v>2</v>
      </c>
      <c r="AH6" s="45">
        <v>3</v>
      </c>
      <c r="AI6" s="11"/>
      <c r="AJ6" s="11"/>
      <c r="AK6" s="11"/>
      <c r="AL6" s="11"/>
      <c r="AM6" s="11"/>
      <c r="AN6" s="11"/>
      <c r="AO6" s="11">
        <v>30</v>
      </c>
      <c r="AP6" s="11"/>
      <c r="AQ6" s="11"/>
      <c r="AR6" s="11"/>
      <c r="AS6" s="11"/>
      <c r="AT6" s="11"/>
      <c r="AU6" s="11"/>
      <c r="AV6" s="11"/>
      <c r="AW6" s="11"/>
      <c r="AX6" s="11"/>
      <c r="AY6" s="11"/>
      <c r="AZ6" s="11"/>
      <c r="BA6" s="66">
        <v>1</v>
      </c>
      <c r="BB6" s="66"/>
      <c r="BC6" s="68"/>
      <c r="BD6" s="15"/>
      <c r="BE6" s="11"/>
      <c r="BF6" s="11"/>
      <c r="BG6" s="11"/>
      <c r="BH6" s="11"/>
      <c r="BI6" s="11">
        <v>1</v>
      </c>
      <c r="BJ6" s="11"/>
      <c r="BK6" s="15">
        <v>30</v>
      </c>
      <c r="BL6" s="15"/>
      <c r="BM6" s="15"/>
      <c r="BN6" s="15"/>
      <c r="BO6" s="15"/>
      <c r="BP6" s="15"/>
      <c r="BQ6" s="15"/>
      <c r="BR6" s="15"/>
      <c r="BS6" s="11">
        <v>30</v>
      </c>
      <c r="BT6" s="11"/>
      <c r="BU6" s="11"/>
      <c r="BV6" s="11">
        <v>35</v>
      </c>
      <c r="BW6" s="45">
        <v>1</v>
      </c>
      <c r="BX6" s="15"/>
      <c r="BY6" s="15"/>
      <c r="BZ6" s="15"/>
      <c r="CA6" s="15"/>
      <c r="CB6" s="15"/>
      <c r="CC6" s="15"/>
      <c r="CD6" s="15"/>
      <c r="CE6" s="100">
        <f t="shared" si="0"/>
        <v>150</v>
      </c>
      <c r="CF6" s="128">
        <f>'DOTACION INICIAL'!CE6</f>
        <v>593133.63114568498</v>
      </c>
      <c r="CG6" s="128">
        <f t="shared" si="1"/>
        <v>88970044.671852753</v>
      </c>
    </row>
    <row r="7" spans="1:86" ht="128.25" customHeight="1" x14ac:dyDescent="0.3">
      <c r="A7" s="2">
        <v>4</v>
      </c>
      <c r="B7" s="52" t="s">
        <v>123</v>
      </c>
      <c r="C7" s="3"/>
      <c r="D7" s="298">
        <v>12</v>
      </c>
      <c r="E7" s="298">
        <v>12</v>
      </c>
      <c r="F7" s="298">
        <v>6</v>
      </c>
      <c r="G7" s="110">
        <v>2</v>
      </c>
      <c r="H7" s="298">
        <v>4</v>
      </c>
      <c r="I7" s="298">
        <v>4</v>
      </c>
      <c r="J7" s="298">
        <v>2</v>
      </c>
      <c r="K7" s="298">
        <v>2</v>
      </c>
      <c r="L7" s="11"/>
      <c r="M7" s="11"/>
      <c r="N7" s="11"/>
      <c r="O7" s="11"/>
      <c r="P7" s="11"/>
      <c r="Q7" s="11"/>
      <c r="R7" s="11"/>
      <c r="S7" s="11"/>
      <c r="T7" s="11"/>
      <c r="U7" s="11"/>
      <c r="V7" s="11"/>
      <c r="W7" s="11"/>
      <c r="X7" s="11"/>
      <c r="Y7" s="11"/>
      <c r="Z7" s="11"/>
      <c r="AA7" s="11"/>
      <c r="AB7" s="11"/>
      <c r="AC7" s="11"/>
      <c r="AD7" s="11"/>
      <c r="AE7" s="11"/>
      <c r="AF7" s="11"/>
      <c r="AG7" s="70">
        <v>10</v>
      </c>
      <c r="AH7" s="45">
        <v>10</v>
      </c>
      <c r="AI7" s="11"/>
      <c r="AJ7" s="11"/>
      <c r="AK7" s="11"/>
      <c r="AL7" s="11"/>
      <c r="AM7" s="11"/>
      <c r="AN7" s="11"/>
      <c r="AO7" s="11">
        <v>6</v>
      </c>
      <c r="AP7" s="11"/>
      <c r="AQ7" s="11"/>
      <c r="AR7" s="11"/>
      <c r="AS7" s="11"/>
      <c r="AT7" s="11"/>
      <c r="AU7" s="11"/>
      <c r="AV7" s="11"/>
      <c r="AW7" s="11"/>
      <c r="AX7" s="11"/>
      <c r="AY7" s="11"/>
      <c r="AZ7" s="11"/>
      <c r="BA7" s="66"/>
      <c r="BB7" s="66"/>
      <c r="BC7" s="68"/>
      <c r="BD7" s="15"/>
      <c r="BE7" s="11"/>
      <c r="BF7" s="11"/>
      <c r="BG7" s="11"/>
      <c r="BH7" s="11"/>
      <c r="BI7" s="11"/>
      <c r="BJ7" s="11"/>
      <c r="BK7" s="16"/>
      <c r="BL7" s="16"/>
      <c r="BM7" s="16"/>
      <c r="BN7" s="16"/>
      <c r="BO7" s="16"/>
      <c r="BP7" s="16"/>
      <c r="BQ7" s="16"/>
      <c r="BR7" s="16"/>
      <c r="BS7" s="11"/>
      <c r="BT7" s="11"/>
      <c r="BU7" s="11"/>
      <c r="BV7" s="11">
        <v>0</v>
      </c>
      <c r="BW7" s="15">
        <v>0</v>
      </c>
      <c r="BX7" s="15"/>
      <c r="BY7" s="15"/>
      <c r="BZ7" s="15"/>
      <c r="CA7" s="15"/>
      <c r="CB7" s="15"/>
      <c r="CC7" s="15"/>
      <c r="CD7" s="15"/>
      <c r="CE7" s="100">
        <f t="shared" si="0"/>
        <v>70</v>
      </c>
      <c r="CF7" s="128">
        <f>'DOTACION INICIAL'!CE7</f>
        <v>241586.02738095837</v>
      </c>
      <c r="CG7" s="128">
        <f t="shared" si="1"/>
        <v>16911021.916667085</v>
      </c>
    </row>
    <row r="8" spans="1:86" ht="163.5" customHeight="1" x14ac:dyDescent="0.3">
      <c r="A8" s="2">
        <v>5</v>
      </c>
      <c r="B8" s="53" t="s">
        <v>124</v>
      </c>
      <c r="C8" s="3"/>
      <c r="D8" s="11"/>
      <c r="E8" s="298">
        <v>8</v>
      </c>
      <c r="F8" s="298">
        <v>1</v>
      </c>
      <c r="G8" s="298">
        <v>1</v>
      </c>
      <c r="H8" s="298">
        <v>1</v>
      </c>
      <c r="I8" s="298">
        <v>4</v>
      </c>
      <c r="J8" s="298">
        <v>1</v>
      </c>
      <c r="K8" s="298">
        <v>1</v>
      </c>
      <c r="L8" s="298">
        <v>4</v>
      </c>
      <c r="M8" s="298">
        <v>2</v>
      </c>
      <c r="N8" s="11"/>
      <c r="O8" s="11"/>
      <c r="P8" s="11"/>
      <c r="Q8" s="11">
        <v>1</v>
      </c>
      <c r="R8" s="11"/>
      <c r="S8" s="11"/>
      <c r="T8" s="11"/>
      <c r="U8" s="11"/>
      <c r="V8" s="11"/>
      <c r="W8" s="11"/>
      <c r="X8" s="11"/>
      <c r="Y8" s="11"/>
      <c r="Z8" s="11"/>
      <c r="AA8" s="11"/>
      <c r="AB8" s="11"/>
      <c r="AC8" s="11"/>
      <c r="AD8" s="11"/>
      <c r="AE8" s="11"/>
      <c r="AF8" s="11"/>
      <c r="AG8" s="302">
        <v>3</v>
      </c>
      <c r="AH8" s="45"/>
      <c r="AI8" s="11"/>
      <c r="AJ8" s="11"/>
      <c r="AK8" s="11"/>
      <c r="AL8" s="11"/>
      <c r="AM8" s="11"/>
      <c r="AN8" s="11"/>
      <c r="AO8" s="11"/>
      <c r="AP8" s="11"/>
      <c r="AQ8" s="11"/>
      <c r="AR8" s="11"/>
      <c r="AS8" s="11"/>
      <c r="AT8" s="11"/>
      <c r="AU8" s="11"/>
      <c r="AV8" s="11"/>
      <c r="AW8" s="11"/>
      <c r="AX8" s="11"/>
      <c r="AY8" s="11"/>
      <c r="AZ8" s="11"/>
      <c r="BA8" s="66"/>
      <c r="BB8" s="66"/>
      <c r="BC8" s="68"/>
      <c r="BD8" s="15"/>
      <c r="BE8" s="11"/>
      <c r="BF8" s="11"/>
      <c r="BG8" s="11"/>
      <c r="BH8" s="11"/>
      <c r="BI8" s="11"/>
      <c r="BJ8" s="11"/>
      <c r="BK8" s="15"/>
      <c r="BL8" s="15"/>
      <c r="BM8" s="15"/>
      <c r="BN8" s="15"/>
      <c r="BO8" s="15"/>
      <c r="BP8" s="15"/>
      <c r="BQ8" s="15"/>
      <c r="BR8" s="15"/>
      <c r="BS8" s="11"/>
      <c r="BT8" s="11"/>
      <c r="BU8" s="11"/>
      <c r="BV8" s="11">
        <v>0</v>
      </c>
      <c r="BW8" s="15">
        <v>0</v>
      </c>
      <c r="BX8" s="15"/>
      <c r="BY8" s="15"/>
      <c r="BZ8" s="15"/>
      <c r="CA8" s="15"/>
      <c r="CB8" s="15"/>
      <c r="CC8" s="15"/>
      <c r="CD8" s="15"/>
      <c r="CE8" s="100">
        <f t="shared" si="0"/>
        <v>27</v>
      </c>
      <c r="CF8" s="128">
        <f>'DOTACION INICIAL'!CE8</f>
        <v>740121.55067718017</v>
      </c>
      <c r="CG8" s="128">
        <f t="shared" si="1"/>
        <v>19983281.868283864</v>
      </c>
    </row>
    <row r="9" spans="1:86" ht="368.25" customHeight="1" x14ac:dyDescent="0.3">
      <c r="A9" s="2">
        <v>6</v>
      </c>
      <c r="B9" s="52" t="s">
        <v>152</v>
      </c>
      <c r="C9" s="3"/>
      <c r="D9" s="11"/>
      <c r="E9" s="298">
        <v>3</v>
      </c>
      <c r="F9" s="298">
        <v>2</v>
      </c>
      <c r="G9" s="58"/>
      <c r="H9" s="58"/>
      <c r="I9" s="58"/>
      <c r="J9" s="58"/>
      <c r="K9" s="58"/>
      <c r="L9" s="11"/>
      <c r="M9" s="11"/>
      <c r="N9" s="11"/>
      <c r="O9" s="11"/>
      <c r="P9" s="11"/>
      <c r="Q9" s="11"/>
      <c r="R9" s="11"/>
      <c r="S9" s="11"/>
      <c r="T9" s="11"/>
      <c r="U9" s="11"/>
      <c r="V9" s="11"/>
      <c r="W9" s="11"/>
      <c r="X9" s="11"/>
      <c r="Y9" s="11"/>
      <c r="Z9" s="11"/>
      <c r="AA9" s="11"/>
      <c r="AB9" s="11"/>
      <c r="AC9" s="11"/>
      <c r="AD9" s="11"/>
      <c r="AE9" s="11"/>
      <c r="AF9" s="11"/>
      <c r="AG9" s="298">
        <v>2</v>
      </c>
      <c r="AH9" s="298">
        <v>2</v>
      </c>
      <c r="AI9" s="11"/>
      <c r="AJ9" s="11"/>
      <c r="AK9" s="11"/>
      <c r="AL9" s="11"/>
      <c r="AM9" s="11"/>
      <c r="AN9" s="11"/>
      <c r="AO9" s="11"/>
      <c r="AP9" s="11"/>
      <c r="AQ9" s="11"/>
      <c r="AR9" s="11"/>
      <c r="AS9" s="11"/>
      <c r="AT9" s="11"/>
      <c r="AU9" s="11"/>
      <c r="AV9" s="11"/>
      <c r="AW9" s="11"/>
      <c r="AX9" s="11"/>
      <c r="AY9" s="11"/>
      <c r="AZ9" s="11"/>
      <c r="BA9" s="66"/>
      <c r="BB9" s="66"/>
      <c r="BC9" s="68"/>
      <c r="BD9" s="15"/>
      <c r="BE9" s="11"/>
      <c r="BF9" s="11"/>
      <c r="BG9" s="11"/>
      <c r="BH9" s="11"/>
      <c r="BI9" s="298">
        <v>1</v>
      </c>
      <c r="BJ9" s="11"/>
      <c r="BK9" s="15"/>
      <c r="BL9" s="15"/>
      <c r="BM9" s="15"/>
      <c r="BN9" s="15"/>
      <c r="BO9" s="15"/>
      <c r="BP9" s="15"/>
      <c r="BQ9" s="15"/>
      <c r="BR9" s="15"/>
      <c r="BS9" s="110">
        <v>1</v>
      </c>
      <c r="BT9" s="11"/>
      <c r="BU9" s="11"/>
      <c r="BV9" s="11">
        <v>0</v>
      </c>
      <c r="BW9" s="15">
        <v>0</v>
      </c>
      <c r="BX9" s="15"/>
      <c r="BY9" s="15"/>
      <c r="BZ9" s="15"/>
      <c r="CA9" s="15"/>
      <c r="CB9" s="15"/>
      <c r="CC9" s="15"/>
      <c r="CD9" s="15"/>
      <c r="CE9" s="100">
        <f t="shared" si="0"/>
        <v>11</v>
      </c>
      <c r="CF9" s="128">
        <f>'DOTACION INICIAL'!CE9</f>
        <v>2766256.2929547001</v>
      </c>
      <c r="CG9" s="128">
        <f t="shared" si="1"/>
        <v>30428819.222501703</v>
      </c>
    </row>
    <row r="10" spans="1:86" ht="121.5" customHeight="1" x14ac:dyDescent="0.3">
      <c r="A10" s="2">
        <v>7</v>
      </c>
      <c r="B10" s="52" t="s">
        <v>125</v>
      </c>
      <c r="C10" s="3"/>
      <c r="D10" s="298">
        <v>12</v>
      </c>
      <c r="E10" s="298">
        <v>20</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298">
        <v>35</v>
      </c>
      <c r="AF10" s="11"/>
      <c r="AG10" s="299">
        <v>150</v>
      </c>
      <c r="AH10" s="298">
        <v>60</v>
      </c>
      <c r="AI10" s="298">
        <v>20</v>
      </c>
      <c r="AJ10" s="11"/>
      <c r="AK10" s="11"/>
      <c r="AL10" s="298">
        <v>20</v>
      </c>
      <c r="AM10" s="11"/>
      <c r="AN10" s="11"/>
      <c r="AO10" s="11"/>
      <c r="AP10" s="11"/>
      <c r="AQ10" s="11"/>
      <c r="AR10" s="11"/>
      <c r="AS10" s="11"/>
      <c r="AT10" s="11"/>
      <c r="AU10" s="11"/>
      <c r="AV10" s="11"/>
      <c r="AW10" s="11"/>
      <c r="AX10" s="11"/>
      <c r="AY10" s="11"/>
      <c r="AZ10" s="11"/>
      <c r="BA10" s="66"/>
      <c r="BB10" s="66"/>
      <c r="BC10" s="68"/>
      <c r="BD10" s="15"/>
      <c r="BE10" s="11"/>
      <c r="BF10" s="11"/>
      <c r="BG10" s="11"/>
      <c r="BH10" s="11"/>
      <c r="BI10" s="11"/>
      <c r="BJ10" s="11"/>
      <c r="BK10" s="15"/>
      <c r="BL10" s="15"/>
      <c r="BM10" s="15"/>
      <c r="BN10" s="15"/>
      <c r="BO10" s="15"/>
      <c r="BP10" s="15"/>
      <c r="BQ10" s="15"/>
      <c r="BR10" s="15"/>
      <c r="BS10" s="11"/>
      <c r="BT10" s="11"/>
      <c r="BU10" s="11"/>
      <c r="BV10" s="11"/>
      <c r="BW10" s="61">
        <v>200</v>
      </c>
      <c r="BX10" s="300">
        <v>60</v>
      </c>
      <c r="BY10" s="13"/>
      <c r="BZ10" s="13"/>
      <c r="CA10" s="13"/>
      <c r="CB10" s="13"/>
      <c r="CC10" s="13"/>
      <c r="CD10" s="14"/>
      <c r="CE10" s="100">
        <f t="shared" si="0"/>
        <v>577</v>
      </c>
      <c r="CF10" s="128">
        <f>'DOTACION INICIAL'!CE10</f>
        <v>184083.41464233209</v>
      </c>
      <c r="CG10" s="128">
        <f t="shared" si="1"/>
        <v>106216130.24862562</v>
      </c>
    </row>
    <row r="11" spans="1:86" ht="138.75" customHeight="1" x14ac:dyDescent="0.3">
      <c r="A11" s="2">
        <v>8</v>
      </c>
      <c r="B11" s="52" t="s">
        <v>126</v>
      </c>
      <c r="C11" s="3"/>
      <c r="D11" s="11"/>
      <c r="E11" s="11"/>
      <c r="F11" s="298">
        <v>150</v>
      </c>
      <c r="G11" s="298">
        <v>50</v>
      </c>
      <c r="H11" s="298">
        <v>50</v>
      </c>
      <c r="I11" s="298">
        <v>100</v>
      </c>
      <c r="J11" s="298">
        <v>50</v>
      </c>
      <c r="K11" s="298">
        <v>50</v>
      </c>
      <c r="L11" s="11"/>
      <c r="M11" s="11"/>
      <c r="N11" s="11"/>
      <c r="O11" s="11"/>
      <c r="P11" s="11"/>
      <c r="Q11" s="11"/>
      <c r="R11" s="11"/>
      <c r="S11" s="11"/>
      <c r="T11" s="11"/>
      <c r="U11" s="11"/>
      <c r="V11" s="11"/>
      <c r="W11" s="11"/>
      <c r="X11" s="11"/>
      <c r="Y11" s="11"/>
      <c r="Z11" s="11"/>
      <c r="AA11" s="11"/>
      <c r="AB11" s="11"/>
      <c r="AC11" s="11"/>
      <c r="AD11" s="11"/>
      <c r="AE11" s="298">
        <v>20</v>
      </c>
      <c r="AF11" s="11"/>
      <c r="AG11" s="11"/>
      <c r="AH11" s="298">
        <v>40</v>
      </c>
      <c r="AI11" s="11"/>
      <c r="AJ11" s="11"/>
      <c r="AK11" s="11"/>
      <c r="AL11" s="11"/>
      <c r="AM11" s="11"/>
      <c r="AN11" s="11"/>
      <c r="AO11" s="11"/>
      <c r="AP11" s="11"/>
      <c r="AQ11" s="11"/>
      <c r="AR11" s="11"/>
      <c r="AS11" s="11"/>
      <c r="AT11" s="11"/>
      <c r="AU11" s="11"/>
      <c r="AV11" s="11"/>
      <c r="AW11" s="11"/>
      <c r="AX11" s="11"/>
      <c r="AY11" s="11"/>
      <c r="AZ11" s="11"/>
      <c r="BA11" s="66"/>
      <c r="BB11" s="66"/>
      <c r="BC11" s="81">
        <v>50</v>
      </c>
      <c r="BD11" s="15"/>
      <c r="BE11" s="11"/>
      <c r="BF11" s="11"/>
      <c r="BG11" s="11"/>
      <c r="BH11" s="11"/>
      <c r="BI11" s="11"/>
      <c r="BJ11" s="11"/>
      <c r="BK11" s="15">
        <v>40</v>
      </c>
      <c r="BL11" s="15">
        <v>20</v>
      </c>
      <c r="BM11" s="15">
        <v>20</v>
      </c>
      <c r="BN11" s="15">
        <v>20</v>
      </c>
      <c r="BO11" s="15">
        <v>20</v>
      </c>
      <c r="BP11" s="15"/>
      <c r="BQ11" s="15">
        <v>20</v>
      </c>
      <c r="BR11" s="15"/>
      <c r="BS11" s="11"/>
      <c r="BT11" s="11"/>
      <c r="BU11" s="11"/>
      <c r="BV11" s="298">
        <v>100</v>
      </c>
      <c r="BW11" s="45">
        <v>50</v>
      </c>
      <c r="BX11" s="15"/>
      <c r="BY11" s="15"/>
      <c r="BZ11" s="15"/>
      <c r="CA11" s="15"/>
      <c r="CB11" s="15"/>
      <c r="CC11" s="15"/>
      <c r="CD11" s="15"/>
      <c r="CE11" s="100">
        <f t="shared" si="0"/>
        <v>850</v>
      </c>
      <c r="CF11" s="128">
        <f>'DOTACION INICIAL'!CE11</f>
        <v>281639.41327378084</v>
      </c>
      <c r="CG11" s="128">
        <f t="shared" si="1"/>
        <v>239393501.28271371</v>
      </c>
    </row>
    <row r="12" spans="1:86" ht="132" customHeight="1" x14ac:dyDescent="0.3">
      <c r="A12" s="2">
        <v>9</v>
      </c>
      <c r="B12" s="52" t="s">
        <v>127</v>
      </c>
      <c r="C12" s="3"/>
      <c r="D12" s="11"/>
      <c r="E12" s="298">
        <v>10</v>
      </c>
      <c r="F12" s="11"/>
      <c r="G12" s="11"/>
      <c r="H12" s="11"/>
      <c r="I12" s="11"/>
      <c r="J12" s="11"/>
      <c r="K12" s="11"/>
      <c r="L12" s="15"/>
      <c r="M12" s="11"/>
      <c r="N12" s="11"/>
      <c r="O12" s="11"/>
      <c r="P12" s="11"/>
      <c r="Q12" s="11"/>
      <c r="R12" s="11"/>
      <c r="S12" s="11"/>
      <c r="T12" s="11"/>
      <c r="U12" s="11"/>
      <c r="V12" s="11"/>
      <c r="W12" s="11"/>
      <c r="X12" s="11"/>
      <c r="Y12" s="11"/>
      <c r="Z12" s="11"/>
      <c r="AA12" s="11"/>
      <c r="AB12" s="11"/>
      <c r="AC12" s="11"/>
      <c r="AD12" s="11"/>
      <c r="AE12" s="11"/>
      <c r="AF12" s="11"/>
      <c r="AG12" s="3">
        <v>10</v>
      </c>
      <c r="AH12" s="45">
        <v>4</v>
      </c>
      <c r="AI12" s="11"/>
      <c r="AJ12" s="11"/>
      <c r="AK12" s="11"/>
      <c r="AL12" s="11"/>
      <c r="AM12" s="11"/>
      <c r="AN12" s="11"/>
      <c r="AO12" s="11"/>
      <c r="AP12" s="11"/>
      <c r="AQ12" s="11"/>
      <c r="AR12" s="11"/>
      <c r="AS12" s="11"/>
      <c r="AT12" s="11"/>
      <c r="AU12" s="11"/>
      <c r="AV12" s="11"/>
      <c r="AW12" s="11"/>
      <c r="AX12" s="11"/>
      <c r="AY12" s="11"/>
      <c r="AZ12" s="11"/>
      <c r="BA12" s="66"/>
      <c r="BB12" s="66"/>
      <c r="BC12" s="68"/>
      <c r="BD12" s="15"/>
      <c r="BE12" s="15"/>
      <c r="BF12" s="3"/>
      <c r="BG12" s="3"/>
      <c r="BH12" s="3"/>
      <c r="BI12" s="11"/>
      <c r="BJ12" s="11"/>
      <c r="BK12" s="15"/>
      <c r="BL12" s="15"/>
      <c r="BM12" s="15"/>
      <c r="BN12" s="15"/>
      <c r="BO12" s="15"/>
      <c r="BP12" s="15"/>
      <c r="BQ12" s="15"/>
      <c r="BR12" s="15"/>
      <c r="BS12" s="11"/>
      <c r="BT12" s="11"/>
      <c r="BU12" s="3"/>
      <c r="BV12" s="11"/>
      <c r="BW12" s="13">
        <v>0</v>
      </c>
      <c r="BX12" s="13"/>
      <c r="BY12" s="13"/>
      <c r="BZ12" s="13"/>
      <c r="CA12" s="13"/>
      <c r="CB12" s="13"/>
      <c r="CC12" s="13"/>
      <c r="CD12" s="14"/>
      <c r="CE12" s="100">
        <f t="shared" si="0"/>
        <v>24</v>
      </c>
      <c r="CF12" s="128">
        <f>'DOTACION INICIAL'!CE12</f>
        <v>688959.76408811996</v>
      </c>
      <c r="CG12" s="128">
        <f t="shared" si="1"/>
        <v>16535034.33811488</v>
      </c>
    </row>
    <row r="13" spans="1:86" ht="130.5" customHeight="1" x14ac:dyDescent="0.3">
      <c r="A13" s="2">
        <v>10</v>
      </c>
      <c r="B13" s="52" t="s">
        <v>153</v>
      </c>
      <c r="C13" s="3"/>
      <c r="D13" s="11"/>
      <c r="E13" s="11"/>
      <c r="F13" s="58"/>
      <c r="G13" s="298">
        <v>6</v>
      </c>
      <c r="H13" s="58"/>
      <c r="I13" s="298">
        <v>6</v>
      </c>
      <c r="J13" s="298">
        <v>6</v>
      </c>
      <c r="K13" s="298">
        <v>2</v>
      </c>
      <c r="L13" s="11"/>
      <c r="M13" s="11"/>
      <c r="N13" s="11"/>
      <c r="O13" s="11"/>
      <c r="P13" s="11"/>
      <c r="Q13" s="236">
        <v>5</v>
      </c>
      <c r="R13" s="11"/>
      <c r="S13" s="11"/>
      <c r="T13" s="11"/>
      <c r="U13" s="11"/>
      <c r="V13" s="11"/>
      <c r="W13" s="11"/>
      <c r="X13" s="11"/>
      <c r="Y13" s="11"/>
      <c r="Z13" s="11"/>
      <c r="AA13" s="11"/>
      <c r="AB13" s="11"/>
      <c r="AC13" s="11"/>
      <c r="AD13" s="11"/>
      <c r="AE13" s="298">
        <v>1</v>
      </c>
      <c r="AF13" s="11"/>
      <c r="AG13" s="304">
        <v>3</v>
      </c>
      <c r="AH13" s="45"/>
      <c r="AI13" s="11"/>
      <c r="AJ13" s="11"/>
      <c r="AK13" s="11"/>
      <c r="AL13" s="11"/>
      <c r="AM13" s="11"/>
      <c r="AN13" s="11"/>
      <c r="AO13" s="11"/>
      <c r="AP13" s="11"/>
      <c r="AQ13" s="11"/>
      <c r="AR13" s="11"/>
      <c r="AS13" s="11"/>
      <c r="AT13" s="11"/>
      <c r="AU13" s="11"/>
      <c r="AV13" s="11"/>
      <c r="AW13" s="11"/>
      <c r="AX13" s="11"/>
      <c r="AY13" s="11"/>
      <c r="AZ13" s="11"/>
      <c r="BA13" s="66"/>
      <c r="BB13" s="66"/>
      <c r="BC13" s="68"/>
      <c r="BD13" s="15"/>
      <c r="BE13" s="11"/>
      <c r="BF13" s="11"/>
      <c r="BG13" s="11"/>
      <c r="BH13" s="11"/>
      <c r="BI13" s="11"/>
      <c r="BJ13" s="11"/>
      <c r="BK13" s="15"/>
      <c r="BL13" s="15"/>
      <c r="BM13" s="15"/>
      <c r="BN13" s="15"/>
      <c r="BO13" s="15"/>
      <c r="BP13" s="15"/>
      <c r="BQ13" s="15"/>
      <c r="BR13" s="15"/>
      <c r="BS13" s="298">
        <v>65</v>
      </c>
      <c r="BT13" s="11"/>
      <c r="BU13" s="3"/>
      <c r="BV13" s="11"/>
      <c r="BW13" s="13">
        <v>0</v>
      </c>
      <c r="BX13" s="13"/>
      <c r="BY13" s="13"/>
      <c r="BZ13" s="13"/>
      <c r="CA13" s="13"/>
      <c r="CB13" s="13"/>
      <c r="CC13" s="13"/>
      <c r="CD13" s="14"/>
      <c r="CE13" s="100">
        <f t="shared" si="0"/>
        <v>94</v>
      </c>
      <c r="CF13" s="128">
        <f>'DOTACION INICIAL'!CE13</f>
        <v>225588.28068630002</v>
      </c>
      <c r="CG13" s="128">
        <f t="shared" si="1"/>
        <v>21205298.384512201</v>
      </c>
    </row>
    <row r="14" spans="1:86" ht="134.25" customHeight="1" x14ac:dyDescent="0.3">
      <c r="A14" s="2">
        <v>11</v>
      </c>
      <c r="B14" s="52" t="s">
        <v>154</v>
      </c>
      <c r="C14" s="3"/>
      <c r="D14" s="93"/>
      <c r="E14" s="93"/>
      <c r="F14" s="11"/>
      <c r="G14" s="11"/>
      <c r="H14" s="11"/>
      <c r="I14" s="11"/>
      <c r="J14" s="11"/>
      <c r="K14" s="3"/>
      <c r="L14" s="11"/>
      <c r="M14" s="11"/>
      <c r="N14" s="11"/>
      <c r="O14" s="11"/>
      <c r="P14" s="11"/>
      <c r="Q14" s="11"/>
      <c r="R14" s="11"/>
      <c r="S14" s="11"/>
      <c r="T14" s="11"/>
      <c r="U14" s="11"/>
      <c r="V14" s="11"/>
      <c r="W14" s="11"/>
      <c r="X14" s="11"/>
      <c r="Y14" s="11"/>
      <c r="Z14" s="11"/>
      <c r="AA14" s="11"/>
      <c r="AB14" s="11"/>
      <c r="AC14" s="11"/>
      <c r="AD14" s="11"/>
      <c r="AE14" s="11"/>
      <c r="AF14" s="11"/>
      <c r="AG14" s="3"/>
      <c r="AH14" s="45"/>
      <c r="AI14" s="11"/>
      <c r="AJ14" s="11"/>
      <c r="AK14" s="11"/>
      <c r="AL14" s="11"/>
      <c r="AM14" s="11"/>
      <c r="AN14" s="11"/>
      <c r="AO14" s="11"/>
      <c r="AP14" s="11"/>
      <c r="AQ14" s="11"/>
      <c r="AR14" s="11"/>
      <c r="AS14" s="11"/>
      <c r="AT14" s="11"/>
      <c r="AU14" s="11"/>
      <c r="AV14" s="11"/>
      <c r="AW14" s="11"/>
      <c r="AX14" s="11"/>
      <c r="AY14" s="11"/>
      <c r="AZ14" s="11"/>
      <c r="BA14" s="66"/>
      <c r="BB14" s="66"/>
      <c r="BC14" s="68"/>
      <c r="BD14" s="15"/>
      <c r="BE14" s="11"/>
      <c r="BF14" s="11"/>
      <c r="BG14" s="11"/>
      <c r="BH14" s="11"/>
      <c r="BI14" s="298">
        <v>4</v>
      </c>
      <c r="BJ14" s="298">
        <v>3</v>
      </c>
      <c r="BK14" s="298">
        <v>4</v>
      </c>
      <c r="BL14" s="15"/>
      <c r="BM14" s="15"/>
      <c r="BN14" s="15"/>
      <c r="BO14" s="15"/>
      <c r="BP14" s="15"/>
      <c r="BQ14" s="15">
        <v>1</v>
      </c>
      <c r="BR14" s="15"/>
      <c r="BS14" s="11">
        <v>1</v>
      </c>
      <c r="BT14" s="11"/>
      <c r="BU14" s="3"/>
      <c r="BV14" s="11"/>
      <c r="BW14" s="13">
        <v>0</v>
      </c>
      <c r="BX14" s="13"/>
      <c r="BY14" s="13"/>
      <c r="BZ14" s="13"/>
      <c r="CA14" s="13"/>
      <c r="CB14" s="13"/>
      <c r="CC14" s="13"/>
      <c r="CD14" s="14"/>
      <c r="CE14" s="100">
        <f t="shared" si="0"/>
        <v>13</v>
      </c>
      <c r="CF14" s="128">
        <f>'DOTACION INICIAL'!CE14</f>
        <v>118393.84943820001</v>
      </c>
      <c r="CG14" s="128">
        <f t="shared" si="1"/>
        <v>1539120.0426966001</v>
      </c>
    </row>
    <row r="15" spans="1:86" ht="143.25" customHeight="1" x14ac:dyDescent="0.3">
      <c r="A15" s="2">
        <v>12</v>
      </c>
      <c r="B15" s="52" t="s">
        <v>155</v>
      </c>
      <c r="C15" s="3"/>
      <c r="D15" s="11"/>
      <c r="E15" s="11"/>
      <c r="F15" s="11"/>
      <c r="G15" s="11"/>
      <c r="H15" s="11"/>
      <c r="I15" s="11"/>
      <c r="J15" s="11"/>
      <c r="K15" s="3"/>
      <c r="L15" s="11"/>
      <c r="M15" s="11"/>
      <c r="N15" s="11"/>
      <c r="O15" s="11"/>
      <c r="P15" s="11"/>
      <c r="Q15" s="11"/>
      <c r="R15" s="11"/>
      <c r="S15" s="11"/>
      <c r="T15" s="11"/>
      <c r="U15" s="11"/>
      <c r="V15" s="11"/>
      <c r="W15" s="11"/>
      <c r="X15" s="11"/>
      <c r="Y15" s="11"/>
      <c r="Z15" s="11"/>
      <c r="AA15" s="11"/>
      <c r="AB15" s="11"/>
      <c r="AC15" s="11"/>
      <c r="AD15" s="11"/>
      <c r="AE15" s="298">
        <v>10</v>
      </c>
      <c r="AF15" s="11"/>
      <c r="AG15" s="3"/>
      <c r="AH15" s="45"/>
      <c r="AI15" s="11"/>
      <c r="AJ15" s="11"/>
      <c r="AK15" s="11"/>
      <c r="AL15" s="11"/>
      <c r="AM15" s="11"/>
      <c r="AN15" s="11"/>
      <c r="AO15" s="11"/>
      <c r="AP15" s="11"/>
      <c r="AQ15" s="11"/>
      <c r="AR15" s="11"/>
      <c r="AS15" s="11"/>
      <c r="AT15" s="11"/>
      <c r="AU15" s="11"/>
      <c r="AV15" s="11"/>
      <c r="AW15" s="11"/>
      <c r="AX15" s="11"/>
      <c r="AY15" s="11"/>
      <c r="AZ15" s="11"/>
      <c r="BA15" s="66"/>
      <c r="BB15" s="66"/>
      <c r="BC15" s="68"/>
      <c r="BD15" s="15"/>
      <c r="BE15" s="11"/>
      <c r="BF15" s="11"/>
      <c r="BG15" s="11"/>
      <c r="BH15" s="11"/>
      <c r="BI15" s="11"/>
      <c r="BJ15" s="11"/>
      <c r="BK15" s="15"/>
      <c r="BL15" s="15"/>
      <c r="BM15" s="15"/>
      <c r="BN15" s="15"/>
      <c r="BO15" s="15"/>
      <c r="BP15" s="15"/>
      <c r="BQ15" s="15"/>
      <c r="BR15" s="15"/>
      <c r="BS15" s="11">
        <v>1</v>
      </c>
      <c r="BT15" s="11"/>
      <c r="BU15" s="3"/>
      <c r="BV15" s="11"/>
      <c r="BW15" s="13">
        <v>0</v>
      </c>
      <c r="BX15" s="13"/>
      <c r="BY15" s="13"/>
      <c r="BZ15" s="13"/>
      <c r="CA15" s="13"/>
      <c r="CB15" s="13"/>
      <c r="CC15" s="13"/>
      <c r="CD15" s="14"/>
      <c r="CE15" s="100">
        <f t="shared" si="0"/>
        <v>11</v>
      </c>
      <c r="CF15" s="128">
        <f>'DOTACION INICIAL'!CE15</f>
        <v>174515.37836859</v>
      </c>
      <c r="CG15" s="128">
        <f t="shared" si="1"/>
        <v>1919669.1620544901</v>
      </c>
    </row>
    <row r="16" spans="1:86" ht="110.25" customHeight="1" x14ac:dyDescent="0.3">
      <c r="A16" s="2">
        <v>13</v>
      </c>
      <c r="B16" s="52" t="s">
        <v>151</v>
      </c>
      <c r="C16" s="3"/>
      <c r="D16" s="11"/>
      <c r="E16" s="298">
        <v>3</v>
      </c>
      <c r="F16" s="11"/>
      <c r="G16" s="11"/>
      <c r="H16" s="11"/>
      <c r="I16" s="11"/>
      <c r="J16" s="11"/>
      <c r="K16" s="3"/>
      <c r="L16" s="298">
        <v>2</v>
      </c>
      <c r="M16" s="298">
        <v>2</v>
      </c>
      <c r="N16" s="11"/>
      <c r="O16" s="11"/>
      <c r="P16" s="11"/>
      <c r="Q16" s="236">
        <v>2</v>
      </c>
      <c r="R16" s="11"/>
      <c r="S16" s="11"/>
      <c r="T16" s="11"/>
      <c r="U16" s="11"/>
      <c r="V16" s="11"/>
      <c r="W16" s="11"/>
      <c r="X16" s="11"/>
      <c r="Y16" s="11"/>
      <c r="Z16" s="11"/>
      <c r="AA16" s="11"/>
      <c r="AB16" s="11"/>
      <c r="AC16" s="11"/>
      <c r="AD16" s="11"/>
      <c r="AE16" s="11"/>
      <c r="AF16" s="11"/>
      <c r="AG16" s="302">
        <v>2</v>
      </c>
      <c r="AH16" s="298">
        <v>1</v>
      </c>
      <c r="AI16" s="11"/>
      <c r="AJ16" s="11"/>
      <c r="AK16" s="11"/>
      <c r="AL16" s="11"/>
      <c r="AM16" s="11"/>
      <c r="AN16" s="11"/>
      <c r="AO16" s="11"/>
      <c r="AP16" s="11"/>
      <c r="AQ16" s="11"/>
      <c r="AR16" s="11"/>
      <c r="AS16" s="11"/>
      <c r="AT16" s="11"/>
      <c r="AU16" s="11"/>
      <c r="AV16" s="11"/>
      <c r="AW16" s="11"/>
      <c r="AX16" s="11"/>
      <c r="AY16" s="11"/>
      <c r="AZ16" s="11"/>
      <c r="BA16" s="66"/>
      <c r="BB16" s="66"/>
      <c r="BC16" s="295">
        <v>2</v>
      </c>
      <c r="BD16" s="15"/>
      <c r="BE16" s="11"/>
      <c r="BF16" s="11"/>
      <c r="BG16" s="11"/>
      <c r="BH16" s="11"/>
      <c r="BI16" s="11">
        <v>1</v>
      </c>
      <c r="BJ16" s="11">
        <v>1</v>
      </c>
      <c r="BK16" s="15"/>
      <c r="BL16" s="15"/>
      <c r="BM16" s="15"/>
      <c r="BN16" s="15"/>
      <c r="BO16" s="15"/>
      <c r="BP16" s="15"/>
      <c r="BQ16" s="15"/>
      <c r="BR16" s="15"/>
      <c r="BS16" s="11"/>
      <c r="BT16" s="11"/>
      <c r="BU16" s="3"/>
      <c r="BV16" s="11">
        <v>5</v>
      </c>
      <c r="BW16" s="13">
        <v>0</v>
      </c>
      <c r="BX16" s="13"/>
      <c r="BY16" s="13"/>
      <c r="BZ16" s="13"/>
      <c r="CA16" s="13"/>
      <c r="CB16" s="13"/>
      <c r="CC16" s="13"/>
      <c r="CD16" s="14"/>
      <c r="CE16" s="100">
        <f t="shared" si="0"/>
        <v>21</v>
      </c>
      <c r="CF16" s="128">
        <f>'DOTACION INICIAL'!CE16</f>
        <v>245933.89039831504</v>
      </c>
      <c r="CG16" s="128">
        <f t="shared" si="1"/>
        <v>5164611.6983646154</v>
      </c>
    </row>
    <row r="17" spans="1:85" ht="171.75" customHeight="1" x14ac:dyDescent="0.3">
      <c r="A17" s="2">
        <v>14</v>
      </c>
      <c r="B17" s="57" t="s">
        <v>245</v>
      </c>
      <c r="C17" s="3"/>
      <c r="D17" s="17"/>
      <c r="E17" s="17"/>
      <c r="F17" s="59"/>
      <c r="G17" s="305">
        <v>1</v>
      </c>
      <c r="H17" s="59"/>
      <c r="I17" s="305">
        <v>2</v>
      </c>
      <c r="J17" s="59"/>
      <c r="K17" s="305">
        <v>1</v>
      </c>
      <c r="L17" s="17"/>
      <c r="M17" s="17"/>
      <c r="N17" s="17"/>
      <c r="O17" s="17"/>
      <c r="P17" s="17"/>
      <c r="Q17" s="17"/>
      <c r="R17" s="17"/>
      <c r="S17" s="17"/>
      <c r="T17" s="17"/>
      <c r="U17" s="17"/>
      <c r="V17" s="17"/>
      <c r="W17" s="17"/>
      <c r="X17" s="17"/>
      <c r="Y17" s="17"/>
      <c r="Z17" s="17"/>
      <c r="AA17" s="17"/>
      <c r="AB17" s="17"/>
      <c r="AC17" s="17"/>
      <c r="AD17" s="17"/>
      <c r="AE17" s="17"/>
      <c r="AF17" s="17"/>
      <c r="AG17" s="304">
        <v>5</v>
      </c>
      <c r="AH17" s="76"/>
      <c r="AI17" s="17"/>
      <c r="AJ17" s="17"/>
      <c r="AK17" s="17"/>
      <c r="AL17" s="17"/>
      <c r="AM17" s="17"/>
      <c r="AN17" s="17"/>
      <c r="AO17" s="17"/>
      <c r="AP17" s="17"/>
      <c r="AQ17" s="17"/>
      <c r="AR17" s="17"/>
      <c r="AS17" s="17"/>
      <c r="AT17" s="17"/>
      <c r="AU17" s="17"/>
      <c r="AV17" s="17"/>
      <c r="AW17" s="17"/>
      <c r="AX17" s="17"/>
      <c r="AY17" s="17"/>
      <c r="AZ17" s="17"/>
      <c r="BA17" s="74"/>
      <c r="BB17" s="74"/>
      <c r="BC17" s="69"/>
      <c r="BD17" s="19"/>
      <c r="BE17" s="17"/>
      <c r="BF17" s="17"/>
      <c r="BG17" s="17"/>
      <c r="BH17" s="17"/>
      <c r="BI17" s="17"/>
      <c r="BJ17" s="17"/>
      <c r="BK17" s="304">
        <v>6</v>
      </c>
      <c r="BL17" s="16"/>
      <c r="BM17" s="16"/>
      <c r="BN17" s="16"/>
      <c r="BO17" s="16"/>
      <c r="BP17" s="16"/>
      <c r="BQ17" s="16"/>
      <c r="BR17" s="16"/>
      <c r="BS17" s="11"/>
      <c r="BT17" s="17"/>
      <c r="BU17" s="17"/>
      <c r="BV17" s="17"/>
      <c r="BW17" s="19">
        <v>0</v>
      </c>
      <c r="BX17" s="19"/>
      <c r="BY17" s="19"/>
      <c r="BZ17" s="19"/>
      <c r="CA17" s="19"/>
      <c r="CB17" s="19"/>
      <c r="CC17" s="19"/>
      <c r="CD17" s="19"/>
      <c r="CE17" s="100">
        <f t="shared" si="0"/>
        <v>15</v>
      </c>
      <c r="CF17" s="128">
        <f>'DOTACION INICIAL'!CE17</f>
        <v>1256921.3695874852</v>
      </c>
      <c r="CG17" s="128">
        <f t="shared" si="1"/>
        <v>18853820.543812279</v>
      </c>
    </row>
    <row r="18" spans="1:85" ht="129" customHeight="1" x14ac:dyDescent="0.3">
      <c r="A18" s="2">
        <v>15</v>
      </c>
      <c r="B18" s="52" t="s">
        <v>157</v>
      </c>
      <c r="C18" s="3"/>
      <c r="D18" s="11"/>
      <c r="E18" s="11">
        <v>10</v>
      </c>
      <c r="F18" s="58">
        <v>8</v>
      </c>
      <c r="G18" s="58">
        <v>1</v>
      </c>
      <c r="H18" s="58">
        <v>3</v>
      </c>
      <c r="I18" s="58">
        <v>5</v>
      </c>
      <c r="J18" s="58">
        <v>1</v>
      </c>
      <c r="K18" s="58">
        <v>1</v>
      </c>
      <c r="L18" s="11"/>
      <c r="M18" s="11"/>
      <c r="N18" s="11"/>
      <c r="O18" s="11"/>
      <c r="P18" s="11"/>
      <c r="Q18" s="11"/>
      <c r="R18" s="11"/>
      <c r="S18" s="11"/>
      <c r="T18" s="11"/>
      <c r="U18" s="11"/>
      <c r="V18" s="11"/>
      <c r="W18" s="11"/>
      <c r="X18" s="11"/>
      <c r="Y18" s="11"/>
      <c r="Z18" s="11"/>
      <c r="AA18" s="11"/>
      <c r="AB18" s="11"/>
      <c r="AC18" s="11"/>
      <c r="AD18" s="11"/>
      <c r="AE18" s="11"/>
      <c r="AF18" s="11"/>
      <c r="AG18" s="3"/>
      <c r="AH18" s="43">
        <v>5</v>
      </c>
      <c r="AI18" s="3"/>
      <c r="AJ18" s="3"/>
      <c r="AK18" s="3"/>
      <c r="AL18" s="3"/>
      <c r="AM18" s="3"/>
      <c r="AN18" s="3"/>
      <c r="AO18" s="11">
        <v>3</v>
      </c>
      <c r="AP18" s="11"/>
      <c r="AQ18" s="11"/>
      <c r="AR18" s="11"/>
      <c r="AS18" s="11"/>
      <c r="AT18" s="11"/>
      <c r="AU18" s="11"/>
      <c r="AV18" s="11"/>
      <c r="AW18" s="11"/>
      <c r="AX18" s="11"/>
      <c r="AY18" s="11"/>
      <c r="AZ18" s="11"/>
      <c r="BA18" s="66"/>
      <c r="BB18" s="66"/>
      <c r="BC18" s="68"/>
      <c r="BD18" s="15"/>
      <c r="BE18" s="3"/>
      <c r="BF18" s="3"/>
      <c r="BG18" s="3"/>
      <c r="BH18" s="3"/>
      <c r="BI18" s="11"/>
      <c r="BJ18" s="3"/>
      <c r="BK18" s="15"/>
      <c r="BL18" s="15"/>
      <c r="BM18" s="15"/>
      <c r="BN18" s="15"/>
      <c r="BO18" s="15"/>
      <c r="BP18" s="15"/>
      <c r="BQ18" s="15"/>
      <c r="BR18" s="15"/>
      <c r="BS18" s="11"/>
      <c r="BT18" s="11"/>
      <c r="BU18" s="3"/>
      <c r="BV18" s="3"/>
      <c r="BW18" s="15">
        <v>0</v>
      </c>
      <c r="BX18" s="15"/>
      <c r="BY18" s="15"/>
      <c r="BZ18" s="15"/>
      <c r="CA18" s="15"/>
      <c r="CB18" s="15"/>
      <c r="CC18" s="15"/>
      <c r="CD18" s="15"/>
      <c r="CE18" s="100">
        <f t="shared" si="0"/>
        <v>37</v>
      </c>
      <c r="CF18" s="128">
        <f>'DOTACION INICIAL'!CE18</f>
        <v>318845.65818671999</v>
      </c>
      <c r="CG18" s="128">
        <f t="shared" si="1"/>
        <v>11797289.352908639</v>
      </c>
    </row>
    <row r="19" spans="1:85" ht="130.5" customHeight="1" x14ac:dyDescent="0.3">
      <c r="A19" s="2">
        <v>16</v>
      </c>
      <c r="B19" s="54" t="s">
        <v>128</v>
      </c>
      <c r="C19" s="3"/>
      <c r="D19" s="236">
        <v>3</v>
      </c>
      <c r="E19" s="304">
        <v>3</v>
      </c>
      <c r="F19" s="298">
        <v>3</v>
      </c>
      <c r="G19" s="298">
        <v>3</v>
      </c>
      <c r="H19" s="298">
        <v>3</v>
      </c>
      <c r="I19" s="298">
        <v>3</v>
      </c>
      <c r="J19" s="298">
        <v>3</v>
      </c>
      <c r="K19" s="58"/>
      <c r="L19" s="304">
        <v>3</v>
      </c>
      <c r="M19" s="304">
        <v>3</v>
      </c>
      <c r="N19" s="3"/>
      <c r="O19" s="3"/>
      <c r="P19" s="3"/>
      <c r="Q19" s="303">
        <v>3</v>
      </c>
      <c r="R19" s="3"/>
      <c r="S19" s="3"/>
      <c r="T19" s="3"/>
      <c r="U19" s="3"/>
      <c r="V19" s="3"/>
      <c r="W19" s="3"/>
      <c r="X19" s="3"/>
      <c r="Y19" s="3"/>
      <c r="Z19" s="3"/>
      <c r="AA19" s="3"/>
      <c r="AB19" s="11"/>
      <c r="AC19" s="11"/>
      <c r="AD19" s="11"/>
      <c r="AE19" s="304">
        <v>3</v>
      </c>
      <c r="AF19" s="3"/>
      <c r="AG19" s="304">
        <v>25</v>
      </c>
      <c r="AH19" s="304">
        <v>3</v>
      </c>
      <c r="AI19" s="304">
        <v>2</v>
      </c>
      <c r="AJ19" s="303">
        <v>2</v>
      </c>
      <c r="AK19" s="304">
        <v>2</v>
      </c>
      <c r="AL19" s="304">
        <v>2</v>
      </c>
      <c r="AM19" s="304">
        <v>2</v>
      </c>
      <c r="AN19" s="304">
        <v>2</v>
      </c>
      <c r="AO19" s="304">
        <v>3</v>
      </c>
      <c r="AP19" s="3"/>
      <c r="AQ19" s="3"/>
      <c r="AR19" s="3"/>
      <c r="AS19" s="3"/>
      <c r="AT19" s="3"/>
      <c r="AU19" s="3"/>
      <c r="AV19" s="3"/>
      <c r="AW19" s="3"/>
      <c r="AX19" s="3"/>
      <c r="AY19" s="3"/>
      <c r="AZ19" s="3"/>
      <c r="BA19" s="78">
        <v>3</v>
      </c>
      <c r="BB19" s="78">
        <v>3</v>
      </c>
      <c r="BC19" s="295">
        <v>3</v>
      </c>
      <c r="BD19" s="15"/>
      <c r="BE19" s="3"/>
      <c r="BF19" s="3"/>
      <c r="BG19" s="3"/>
      <c r="BH19" s="3"/>
      <c r="BI19" s="3">
        <v>3</v>
      </c>
      <c r="BJ19" s="304">
        <v>4</v>
      </c>
      <c r="BK19" s="304">
        <v>6</v>
      </c>
      <c r="BL19" s="16"/>
      <c r="BM19" s="16"/>
      <c r="BN19" s="16"/>
      <c r="BO19" s="16"/>
      <c r="BP19" s="16"/>
      <c r="BQ19" s="16"/>
      <c r="BR19" s="16"/>
      <c r="BS19" s="298">
        <v>3</v>
      </c>
      <c r="BT19" s="3"/>
      <c r="BU19" s="3"/>
      <c r="BV19" s="304">
        <v>3</v>
      </c>
      <c r="BW19" s="298">
        <v>3</v>
      </c>
      <c r="BX19" s="15"/>
      <c r="BY19" s="15"/>
      <c r="BZ19" s="15"/>
      <c r="CA19" s="15"/>
      <c r="CB19" s="15"/>
      <c r="CC19" s="15"/>
      <c r="CD19" s="15"/>
      <c r="CE19" s="100">
        <f t="shared" si="0"/>
        <v>107</v>
      </c>
      <c r="CF19" s="128">
        <f>'DOTACION INICIAL'!CE19</f>
        <v>169191.21051472498</v>
      </c>
      <c r="CG19" s="128">
        <f t="shared" si="1"/>
        <v>18103459.525075573</v>
      </c>
    </row>
    <row r="20" spans="1:85" ht="258" customHeight="1" x14ac:dyDescent="0.3">
      <c r="A20" s="2">
        <v>17</v>
      </c>
      <c r="B20" s="54" t="s">
        <v>129</v>
      </c>
      <c r="C20" s="3"/>
      <c r="D20" s="306">
        <v>1</v>
      </c>
      <c r="E20" s="304">
        <v>5</v>
      </c>
      <c r="F20" s="298">
        <v>1</v>
      </c>
      <c r="G20" s="298">
        <v>1</v>
      </c>
      <c r="H20" s="298">
        <v>1</v>
      </c>
      <c r="I20" s="298">
        <v>1</v>
      </c>
      <c r="J20" s="298">
        <v>1</v>
      </c>
      <c r="K20" s="298">
        <v>1</v>
      </c>
      <c r="L20" s="304">
        <v>2</v>
      </c>
      <c r="M20" s="304">
        <v>2</v>
      </c>
      <c r="N20" s="3"/>
      <c r="O20" s="3"/>
      <c r="P20" s="3"/>
      <c r="Q20" s="303">
        <v>1</v>
      </c>
      <c r="R20" s="3"/>
      <c r="S20" s="3"/>
      <c r="T20" s="3"/>
      <c r="U20" s="3"/>
      <c r="V20" s="3"/>
      <c r="W20" s="3"/>
      <c r="X20" s="3"/>
      <c r="Y20" s="3"/>
      <c r="Z20" s="3"/>
      <c r="AA20" s="3"/>
      <c r="AB20" s="11"/>
      <c r="AC20" s="11"/>
      <c r="AD20" s="11"/>
      <c r="AE20" s="304">
        <v>1</v>
      </c>
      <c r="AF20" s="3"/>
      <c r="AG20" s="302">
        <v>4</v>
      </c>
      <c r="AH20" s="304">
        <v>2</v>
      </c>
      <c r="AI20" s="304">
        <v>1</v>
      </c>
      <c r="AJ20" s="303">
        <v>1</v>
      </c>
      <c r="AK20" s="304">
        <v>1</v>
      </c>
      <c r="AL20" s="304">
        <v>1</v>
      </c>
      <c r="AM20" s="304">
        <v>1</v>
      </c>
      <c r="AN20" s="304">
        <v>1</v>
      </c>
      <c r="AO20" s="304">
        <v>1</v>
      </c>
      <c r="AP20" s="3"/>
      <c r="AQ20" s="3"/>
      <c r="AR20" s="3"/>
      <c r="AS20" s="3"/>
      <c r="AT20" s="3"/>
      <c r="AU20" s="3"/>
      <c r="AV20" s="3"/>
      <c r="AW20" s="3"/>
      <c r="AX20" s="3"/>
      <c r="AY20" s="3"/>
      <c r="AZ20" s="3"/>
      <c r="BA20" s="78">
        <v>1</v>
      </c>
      <c r="BB20" s="78">
        <v>1</v>
      </c>
      <c r="BC20" s="295">
        <v>3</v>
      </c>
      <c r="BD20" s="15"/>
      <c r="BE20" s="3"/>
      <c r="BF20" s="3"/>
      <c r="BG20" s="3"/>
      <c r="BH20" s="3"/>
      <c r="BI20" s="304">
        <v>1</v>
      </c>
      <c r="BJ20" s="304">
        <v>1</v>
      </c>
      <c r="BK20" s="304">
        <v>2</v>
      </c>
      <c r="BL20" s="16"/>
      <c r="BM20" s="16"/>
      <c r="BN20" s="16"/>
      <c r="BO20" s="16"/>
      <c r="BP20" s="16"/>
      <c r="BQ20" s="16"/>
      <c r="BR20" s="16"/>
      <c r="BS20" s="298">
        <v>2</v>
      </c>
      <c r="BT20" s="304">
        <v>1</v>
      </c>
      <c r="BU20" s="3"/>
      <c r="BV20" s="304">
        <v>3</v>
      </c>
      <c r="BW20" s="298">
        <v>3</v>
      </c>
      <c r="BX20" s="15"/>
      <c r="BY20" s="15"/>
      <c r="BZ20" s="15"/>
      <c r="CA20" s="15"/>
      <c r="CB20" s="15"/>
      <c r="CC20" s="15"/>
      <c r="CD20" s="15"/>
      <c r="CE20" s="100">
        <f t="shared" si="0"/>
        <v>49</v>
      </c>
      <c r="CF20" s="128">
        <f>'DOTACION INICIAL'!CE20</f>
        <v>243471.79608192001</v>
      </c>
      <c r="CG20" s="128">
        <f t="shared" si="1"/>
        <v>11930118.008014081</v>
      </c>
    </row>
    <row r="21" spans="1:85" ht="247.5" customHeight="1" x14ac:dyDescent="0.3">
      <c r="A21" s="2">
        <v>18</v>
      </c>
      <c r="B21" s="54" t="s">
        <v>130</v>
      </c>
      <c r="C21" s="3"/>
      <c r="D21" s="236">
        <v>1</v>
      </c>
      <c r="E21" s="304">
        <v>5</v>
      </c>
      <c r="F21" s="298">
        <v>1</v>
      </c>
      <c r="G21" s="298">
        <v>1</v>
      </c>
      <c r="H21" s="298">
        <v>1</v>
      </c>
      <c r="I21" s="298">
        <v>1</v>
      </c>
      <c r="J21" s="298">
        <v>1</v>
      </c>
      <c r="K21" s="298">
        <v>1</v>
      </c>
      <c r="L21" s="304">
        <v>2</v>
      </c>
      <c r="M21" s="304">
        <v>2</v>
      </c>
      <c r="N21" s="3"/>
      <c r="O21" s="3"/>
      <c r="P21" s="3"/>
      <c r="Q21" s="3">
        <v>1</v>
      </c>
      <c r="R21" s="3"/>
      <c r="S21" s="3"/>
      <c r="T21" s="3"/>
      <c r="U21" s="3"/>
      <c r="V21" s="3"/>
      <c r="W21" s="3"/>
      <c r="X21" s="3"/>
      <c r="Y21" s="3"/>
      <c r="Z21" s="3"/>
      <c r="AA21" s="3"/>
      <c r="AB21" s="11"/>
      <c r="AC21" s="11"/>
      <c r="AD21" s="11"/>
      <c r="AE21" s="304">
        <v>1</v>
      </c>
      <c r="AF21" s="3"/>
      <c r="AG21" s="302">
        <v>4</v>
      </c>
      <c r="AH21" s="304">
        <v>2</v>
      </c>
      <c r="AI21" s="304">
        <v>1</v>
      </c>
      <c r="AJ21" s="303">
        <v>1</v>
      </c>
      <c r="AK21" s="304">
        <v>1</v>
      </c>
      <c r="AL21" s="304">
        <v>1</v>
      </c>
      <c r="AM21" s="304">
        <v>1</v>
      </c>
      <c r="AN21" s="304">
        <v>1</v>
      </c>
      <c r="AO21" s="304">
        <v>1</v>
      </c>
      <c r="AP21" s="3"/>
      <c r="AQ21" s="3"/>
      <c r="AR21" s="3"/>
      <c r="AS21" s="3"/>
      <c r="AT21" s="3"/>
      <c r="AU21" s="3"/>
      <c r="AV21" s="3"/>
      <c r="AW21" s="3"/>
      <c r="AX21" s="3"/>
      <c r="AY21" s="3"/>
      <c r="AZ21" s="3"/>
      <c r="BA21" s="78">
        <v>1</v>
      </c>
      <c r="BB21" s="78">
        <v>1</v>
      </c>
      <c r="BC21" s="68">
        <v>3</v>
      </c>
      <c r="BD21" s="15"/>
      <c r="BE21" s="3"/>
      <c r="BF21" s="3"/>
      <c r="BG21" s="3"/>
      <c r="BH21" s="3"/>
      <c r="BI21" s="3">
        <v>1</v>
      </c>
      <c r="BJ21" s="3">
        <v>1</v>
      </c>
      <c r="BK21" s="16">
        <v>2</v>
      </c>
      <c r="BL21" s="16"/>
      <c r="BM21" s="16"/>
      <c r="BN21" s="16"/>
      <c r="BO21" s="16"/>
      <c r="BP21" s="16"/>
      <c r="BQ21" s="16"/>
      <c r="BR21" s="16"/>
      <c r="BS21" s="298">
        <v>2</v>
      </c>
      <c r="BT21" s="304">
        <v>1</v>
      </c>
      <c r="BU21" s="3"/>
      <c r="BV21" s="304">
        <v>3</v>
      </c>
      <c r="BW21" s="298">
        <v>3</v>
      </c>
      <c r="BX21" s="15"/>
      <c r="BY21" s="15"/>
      <c r="BZ21" s="15"/>
      <c r="CA21" s="15"/>
      <c r="CB21" s="15"/>
      <c r="CC21" s="15"/>
      <c r="CD21" s="15"/>
      <c r="CE21" s="100">
        <f t="shared" si="0"/>
        <v>49</v>
      </c>
      <c r="CF21" s="128">
        <f>'DOTACION INICIAL'!CE21</f>
        <v>252360.22321691996</v>
      </c>
      <c r="CG21" s="128">
        <f t="shared" si="1"/>
        <v>12365650.937629078</v>
      </c>
    </row>
    <row r="22" spans="1:85" ht="200.7" customHeight="1" x14ac:dyDescent="0.3">
      <c r="A22" s="2">
        <v>19</v>
      </c>
      <c r="B22" s="54" t="s">
        <v>131</v>
      </c>
      <c r="C22" s="3"/>
      <c r="D22" s="236">
        <v>1</v>
      </c>
      <c r="E22" s="304">
        <v>5</v>
      </c>
      <c r="F22" s="298">
        <v>1</v>
      </c>
      <c r="G22" s="58"/>
      <c r="H22" s="298">
        <v>1</v>
      </c>
      <c r="I22" s="298">
        <v>1</v>
      </c>
      <c r="J22" s="58"/>
      <c r="K22" s="58"/>
      <c r="L22" s="304">
        <v>1</v>
      </c>
      <c r="M22" s="304">
        <v>1</v>
      </c>
      <c r="N22" s="3"/>
      <c r="O22" s="3"/>
      <c r="P22" s="3"/>
      <c r="Q22" s="303">
        <v>1</v>
      </c>
      <c r="R22" s="3"/>
      <c r="S22" s="3"/>
      <c r="T22" s="3"/>
      <c r="U22" s="3"/>
      <c r="V22" s="3"/>
      <c r="W22" s="3"/>
      <c r="X22" s="3"/>
      <c r="Y22" s="3"/>
      <c r="Z22" s="3"/>
      <c r="AA22" s="3"/>
      <c r="AB22" s="11"/>
      <c r="AC22" s="11"/>
      <c r="AD22" s="11"/>
      <c r="AE22" s="304">
        <v>1</v>
      </c>
      <c r="AF22" s="3"/>
      <c r="AG22" s="302">
        <v>4</v>
      </c>
      <c r="AH22" s="304">
        <v>1</v>
      </c>
      <c r="AI22" s="3"/>
      <c r="AJ22" s="3"/>
      <c r="AK22" s="3"/>
      <c r="AL22" s="3"/>
      <c r="AM22" s="3"/>
      <c r="AN22" s="3"/>
      <c r="AO22" s="304">
        <v>1</v>
      </c>
      <c r="AP22" s="3"/>
      <c r="AQ22" s="3"/>
      <c r="AR22" s="3"/>
      <c r="AS22" s="3"/>
      <c r="AT22" s="3"/>
      <c r="AU22" s="3"/>
      <c r="AV22" s="3"/>
      <c r="AW22" s="3"/>
      <c r="AX22" s="3"/>
      <c r="AY22" s="3"/>
      <c r="AZ22" s="3"/>
      <c r="BA22" s="78">
        <v>1</v>
      </c>
      <c r="BB22" s="78">
        <v>1</v>
      </c>
      <c r="BC22" s="295">
        <v>2</v>
      </c>
      <c r="BD22" s="15"/>
      <c r="BE22" s="3"/>
      <c r="BF22" s="3"/>
      <c r="BG22" s="3"/>
      <c r="BH22" s="3"/>
      <c r="BI22" s="304">
        <v>1</v>
      </c>
      <c r="BJ22" s="304">
        <v>2</v>
      </c>
      <c r="BK22" s="304">
        <v>2</v>
      </c>
      <c r="BL22" s="16"/>
      <c r="BM22" s="16"/>
      <c r="BN22" s="16"/>
      <c r="BO22" s="16"/>
      <c r="BP22" s="16"/>
      <c r="BQ22" s="16"/>
      <c r="BR22" s="16"/>
      <c r="BS22" s="298">
        <v>2</v>
      </c>
      <c r="BT22" s="304">
        <v>1</v>
      </c>
      <c r="BU22" s="3"/>
      <c r="BV22" s="304">
        <v>3</v>
      </c>
      <c r="BW22" s="298">
        <v>3</v>
      </c>
      <c r="BX22" s="15"/>
      <c r="BY22" s="15"/>
      <c r="BZ22" s="15"/>
      <c r="CA22" s="15"/>
      <c r="CB22" s="15"/>
      <c r="CC22" s="15"/>
      <c r="CD22" s="15"/>
      <c r="CE22" s="100">
        <f t="shared" si="0"/>
        <v>37</v>
      </c>
      <c r="CF22" s="128">
        <f>'DOTACION INICIAL'!CE22</f>
        <v>252360.22321691996</v>
      </c>
      <c r="CG22" s="128">
        <f t="shared" si="1"/>
        <v>9337328.2590260375</v>
      </c>
    </row>
    <row r="23" spans="1:85" ht="111.75" customHeight="1" x14ac:dyDescent="0.3">
      <c r="A23" s="2">
        <v>20</v>
      </c>
      <c r="B23" s="55" t="s">
        <v>132</v>
      </c>
      <c r="C23" s="3"/>
      <c r="D23" s="11">
        <v>2</v>
      </c>
      <c r="E23" s="3"/>
      <c r="F23" s="58">
        <v>12</v>
      </c>
      <c r="G23" s="58">
        <v>2</v>
      </c>
      <c r="H23" s="58">
        <v>2</v>
      </c>
      <c r="I23" s="58">
        <v>2</v>
      </c>
      <c r="J23" s="58">
        <v>2</v>
      </c>
      <c r="K23" s="58">
        <v>2</v>
      </c>
      <c r="L23" s="3"/>
      <c r="M23" s="3"/>
      <c r="N23" s="3"/>
      <c r="O23" s="3"/>
      <c r="P23" s="3"/>
      <c r="Q23" s="3"/>
      <c r="R23" s="3"/>
      <c r="S23" s="3"/>
      <c r="T23" s="3"/>
      <c r="U23" s="3"/>
      <c r="V23" s="3"/>
      <c r="W23" s="3"/>
      <c r="X23" s="3"/>
      <c r="Y23" s="3"/>
      <c r="Z23" s="3"/>
      <c r="AA23" s="3"/>
      <c r="AB23" s="3"/>
      <c r="AC23" s="3"/>
      <c r="AD23" s="3"/>
      <c r="AE23" s="20"/>
      <c r="AF23" s="20"/>
      <c r="AG23" s="70">
        <v>10</v>
      </c>
      <c r="AH23" s="110"/>
      <c r="AI23" s="11"/>
      <c r="AJ23" s="11"/>
      <c r="AK23" s="11"/>
      <c r="AL23" s="11"/>
      <c r="AM23" s="11"/>
      <c r="AN23" s="11"/>
      <c r="AO23" s="20"/>
      <c r="AP23" s="20"/>
      <c r="AQ23" s="20"/>
      <c r="AR23" s="20"/>
      <c r="AS23" s="20"/>
      <c r="AT23" s="20"/>
      <c r="AU23" s="20"/>
      <c r="AV23" s="20"/>
      <c r="AW23" s="20"/>
      <c r="AX23" s="20"/>
      <c r="AY23" s="20"/>
      <c r="AZ23" s="20"/>
      <c r="BA23" s="66"/>
      <c r="BB23" s="66"/>
      <c r="BC23" s="68">
        <v>20</v>
      </c>
      <c r="BD23" s="16"/>
      <c r="BE23" s="3"/>
      <c r="BF23" s="3"/>
      <c r="BG23" s="3"/>
      <c r="BH23" s="3"/>
      <c r="BI23" s="20"/>
      <c r="BJ23" s="3"/>
      <c r="BK23" s="15"/>
      <c r="BL23" s="15"/>
      <c r="BM23" s="15"/>
      <c r="BN23" s="15"/>
      <c r="BO23" s="15"/>
      <c r="BP23" s="15"/>
      <c r="BQ23" s="15"/>
      <c r="BR23" s="15"/>
      <c r="BS23" s="11"/>
      <c r="BT23" s="20"/>
      <c r="BU23" s="3"/>
      <c r="BV23" s="11"/>
      <c r="BW23" s="45">
        <v>0</v>
      </c>
      <c r="BX23" s="16"/>
      <c r="BY23" s="16"/>
      <c r="BZ23" s="16"/>
      <c r="CA23" s="16"/>
      <c r="CB23" s="16"/>
      <c r="CC23" s="16"/>
      <c r="CD23" s="16"/>
      <c r="CE23" s="100">
        <f t="shared" si="0"/>
        <v>54</v>
      </c>
      <c r="CF23" s="128">
        <f>'DOTACION INICIAL'!CE23</f>
        <v>81133.562888280008</v>
      </c>
      <c r="CG23" s="128">
        <f t="shared" si="1"/>
        <v>4381212.3959671203</v>
      </c>
    </row>
    <row r="24" spans="1:85" ht="69" x14ac:dyDescent="0.4">
      <c r="A24" s="2">
        <v>21</v>
      </c>
      <c r="B24" s="53" t="s">
        <v>133</v>
      </c>
      <c r="C24" s="3"/>
      <c r="D24" s="75"/>
      <c r="E24" s="307">
        <v>20</v>
      </c>
      <c r="F24" s="78">
        <v>5</v>
      </c>
      <c r="G24" s="78">
        <v>5</v>
      </c>
      <c r="H24" s="78">
        <v>10</v>
      </c>
      <c r="I24" s="78">
        <v>10</v>
      </c>
      <c r="J24" s="60"/>
      <c r="K24" s="60"/>
      <c r="L24" s="307">
        <v>10</v>
      </c>
      <c r="M24" s="307">
        <v>10</v>
      </c>
      <c r="N24" s="24"/>
      <c r="O24" s="24"/>
      <c r="P24" s="24"/>
      <c r="Q24" s="50">
        <v>4</v>
      </c>
      <c r="R24" s="24"/>
      <c r="S24" s="24"/>
      <c r="T24" s="24"/>
      <c r="U24" s="24"/>
      <c r="V24" s="24"/>
      <c r="W24" s="24"/>
      <c r="X24" s="24"/>
      <c r="Y24" s="24"/>
      <c r="Z24" s="24"/>
      <c r="AA24" s="24"/>
      <c r="AB24" s="24"/>
      <c r="AC24" s="24"/>
      <c r="AD24" s="24"/>
      <c r="AE24" s="40">
        <v>30</v>
      </c>
      <c r="AF24" s="24"/>
      <c r="AG24" s="24">
        <v>4</v>
      </c>
      <c r="AH24" s="250"/>
      <c r="AI24" s="24"/>
      <c r="AJ24" s="24"/>
      <c r="AK24" s="24"/>
      <c r="AL24" s="24"/>
      <c r="AM24" s="24"/>
      <c r="AN24" s="24"/>
      <c r="AO24" s="24"/>
      <c r="AP24" s="24"/>
      <c r="AQ24" s="24"/>
      <c r="AR24" s="24"/>
      <c r="AS24" s="24"/>
      <c r="AT24" s="24"/>
      <c r="AU24" s="24"/>
      <c r="AV24" s="24"/>
      <c r="AW24" s="24"/>
      <c r="AX24" s="24"/>
      <c r="AY24" s="24"/>
      <c r="AZ24" s="24"/>
      <c r="BA24" s="75"/>
      <c r="BB24" s="75"/>
      <c r="BC24" s="68"/>
      <c r="BD24" s="40"/>
      <c r="BE24" s="40"/>
      <c r="BF24" s="40"/>
      <c r="BG24" s="40"/>
      <c r="BH24" s="40"/>
      <c r="BI24" s="40">
        <v>18</v>
      </c>
      <c r="BJ24" s="40">
        <v>7</v>
      </c>
      <c r="BK24" s="40">
        <v>2</v>
      </c>
      <c r="BL24" s="40">
        <v>2</v>
      </c>
      <c r="BM24" s="40"/>
      <c r="BN24" s="40"/>
      <c r="BO24" s="40">
        <v>1</v>
      </c>
      <c r="BP24" s="40">
        <v>1</v>
      </c>
      <c r="BQ24" s="40"/>
      <c r="BR24" s="40"/>
      <c r="BS24" s="40"/>
      <c r="BT24" s="40"/>
      <c r="BU24" s="40"/>
      <c r="BV24" s="40">
        <v>10</v>
      </c>
      <c r="BW24" s="62">
        <v>20</v>
      </c>
      <c r="BX24" s="40"/>
      <c r="BY24" s="40"/>
      <c r="BZ24" s="40"/>
      <c r="CA24" s="40"/>
      <c r="CB24" s="40"/>
      <c r="CC24" s="24"/>
      <c r="CD24" s="24"/>
      <c r="CE24" s="100">
        <f t="shared" si="0"/>
        <v>169</v>
      </c>
      <c r="CF24" s="128">
        <f>'DOTACION INICIAL'!CE24</f>
        <v>139159.88175370052</v>
      </c>
      <c r="CG24" s="128">
        <f t="shared" si="1"/>
        <v>23518020.016375389</v>
      </c>
    </row>
    <row r="25" spans="1:85" ht="202.5" customHeight="1" x14ac:dyDescent="0.4">
      <c r="A25" s="2">
        <v>22</v>
      </c>
      <c r="B25" s="53" t="s">
        <v>134</v>
      </c>
      <c r="C25" s="3"/>
      <c r="D25" s="75"/>
      <c r="E25" s="24"/>
      <c r="F25" s="294">
        <v>2</v>
      </c>
      <c r="G25" s="78">
        <v>2</v>
      </c>
      <c r="H25" s="60"/>
      <c r="I25" s="78">
        <v>4</v>
      </c>
      <c r="J25" s="60">
        <v>2</v>
      </c>
      <c r="K25" s="60">
        <v>2</v>
      </c>
      <c r="L25" s="24"/>
      <c r="M25" s="24"/>
      <c r="N25" s="24"/>
      <c r="O25" s="24"/>
      <c r="P25" s="24"/>
      <c r="Q25" s="24"/>
      <c r="R25" s="24"/>
      <c r="S25" s="24"/>
      <c r="T25" s="24"/>
      <c r="U25" s="24"/>
      <c r="V25" s="24"/>
      <c r="W25" s="24"/>
      <c r="X25" s="24"/>
      <c r="Y25" s="24"/>
      <c r="Z25" s="24"/>
      <c r="AA25" s="24"/>
      <c r="AB25" s="24"/>
      <c r="AC25" s="24"/>
      <c r="AD25" s="24"/>
      <c r="AE25" s="24"/>
      <c r="AF25" s="24"/>
      <c r="AG25" s="307">
        <v>4</v>
      </c>
      <c r="AH25" s="307">
        <v>10</v>
      </c>
      <c r="AI25" s="24"/>
      <c r="AJ25" s="24"/>
      <c r="AK25" s="24"/>
      <c r="AL25" s="24"/>
      <c r="AM25" s="24"/>
      <c r="AN25" s="24"/>
      <c r="AO25" s="24"/>
      <c r="AP25" s="24"/>
      <c r="AQ25" s="24"/>
      <c r="AR25" s="24"/>
      <c r="AS25" s="24"/>
      <c r="AT25" s="24"/>
      <c r="AU25" s="24"/>
      <c r="AV25" s="24"/>
      <c r="AW25" s="24"/>
      <c r="AX25" s="24"/>
      <c r="AY25" s="24"/>
      <c r="AZ25" s="24"/>
      <c r="BA25" s="75"/>
      <c r="BB25" s="75"/>
      <c r="BC25" s="81">
        <v>6</v>
      </c>
      <c r="BD25" s="24"/>
      <c r="BE25" s="24"/>
      <c r="BF25" s="24"/>
      <c r="BG25" s="24"/>
      <c r="BH25" s="24"/>
      <c r="BI25" s="307">
        <v>6</v>
      </c>
      <c r="BJ25" s="24"/>
      <c r="BK25" s="24"/>
      <c r="BL25" s="24"/>
      <c r="BM25" s="24"/>
      <c r="BN25" s="24"/>
      <c r="BO25" s="24"/>
      <c r="BP25" s="24"/>
      <c r="BQ25" s="24"/>
      <c r="BR25" s="24"/>
      <c r="BS25" s="307">
        <v>12</v>
      </c>
      <c r="BT25" s="24"/>
      <c r="BU25" s="24"/>
      <c r="BV25" s="307">
        <v>4</v>
      </c>
      <c r="BW25" s="63">
        <v>0</v>
      </c>
      <c r="BX25" s="24"/>
      <c r="BY25" s="24"/>
      <c r="BZ25" s="24"/>
      <c r="CA25" s="24"/>
      <c r="CB25" s="24"/>
      <c r="CC25" s="24"/>
      <c r="CD25" s="24"/>
      <c r="CE25" s="100">
        <f t="shared" si="0"/>
        <v>54</v>
      </c>
      <c r="CF25" s="128">
        <f>'DOTACION INICIAL'!CE25</f>
        <v>2077723.1733690596</v>
      </c>
      <c r="CG25" s="128">
        <f t="shared" si="1"/>
        <v>112197051.36192922</v>
      </c>
    </row>
    <row r="26" spans="1:85" ht="124.2" x14ac:dyDescent="0.4">
      <c r="A26" s="2">
        <v>23</v>
      </c>
      <c r="B26" s="53" t="s">
        <v>135</v>
      </c>
      <c r="C26" s="3"/>
      <c r="D26" s="75"/>
      <c r="E26" s="24">
        <v>1</v>
      </c>
      <c r="F26" s="60">
        <v>1</v>
      </c>
      <c r="G26" s="60"/>
      <c r="H26" s="60">
        <v>1</v>
      </c>
      <c r="I26" s="60">
        <v>1</v>
      </c>
      <c r="J26" s="60"/>
      <c r="K26" s="60"/>
      <c r="L26" s="24">
        <v>1</v>
      </c>
      <c r="M26" s="24">
        <v>1</v>
      </c>
      <c r="N26" s="24"/>
      <c r="O26" s="24"/>
      <c r="P26" s="24"/>
      <c r="Q26" s="237">
        <v>1</v>
      </c>
      <c r="R26" s="24"/>
      <c r="S26" s="24"/>
      <c r="T26" s="24"/>
      <c r="U26" s="24"/>
      <c r="V26" s="24"/>
      <c r="W26" s="24"/>
      <c r="X26" s="24"/>
      <c r="Y26" s="24"/>
      <c r="Z26" s="24"/>
      <c r="AA26" s="24"/>
      <c r="AB26" s="24"/>
      <c r="AC26" s="24"/>
      <c r="AD26" s="24"/>
      <c r="AE26" s="24"/>
      <c r="AF26" s="24"/>
      <c r="AG26" s="24">
        <v>2</v>
      </c>
      <c r="AH26" s="64">
        <v>1</v>
      </c>
      <c r="AI26" s="24"/>
      <c r="AJ26" s="24"/>
      <c r="AK26" s="24"/>
      <c r="AL26" s="24"/>
      <c r="AM26" s="24"/>
      <c r="AN26" s="24"/>
      <c r="AO26" s="24"/>
      <c r="AP26" s="24"/>
      <c r="AQ26" s="24"/>
      <c r="AR26" s="24"/>
      <c r="AS26" s="24"/>
      <c r="AT26" s="24"/>
      <c r="AU26" s="24"/>
      <c r="AV26" s="24"/>
      <c r="AW26" s="24"/>
      <c r="AX26" s="24"/>
      <c r="AY26" s="24"/>
      <c r="AZ26" s="24"/>
      <c r="BA26" s="75"/>
      <c r="BB26" s="75"/>
      <c r="BC26" s="68">
        <v>2</v>
      </c>
      <c r="BD26" s="24"/>
      <c r="BE26" s="24"/>
      <c r="BF26" s="24"/>
      <c r="BG26" s="24"/>
      <c r="BH26" s="24"/>
      <c r="BI26" s="24">
        <v>1</v>
      </c>
      <c r="BJ26" s="24">
        <v>1</v>
      </c>
      <c r="BK26" s="24">
        <v>2</v>
      </c>
      <c r="BL26" s="24"/>
      <c r="BM26" s="24"/>
      <c r="BN26" s="24"/>
      <c r="BO26" s="24"/>
      <c r="BP26" s="24"/>
      <c r="BQ26" s="24"/>
      <c r="BR26" s="24"/>
      <c r="BS26" s="24"/>
      <c r="BT26" s="24"/>
      <c r="BU26" s="24"/>
      <c r="BV26" s="24">
        <v>1</v>
      </c>
      <c r="BW26" s="64">
        <v>2</v>
      </c>
      <c r="BX26" s="24"/>
      <c r="BY26" s="24"/>
      <c r="BZ26" s="24"/>
      <c r="CA26" s="24"/>
      <c r="CB26" s="24"/>
      <c r="CC26" s="24"/>
      <c r="CD26" s="24"/>
      <c r="CE26" s="100">
        <f t="shared" si="0"/>
        <v>19</v>
      </c>
      <c r="CF26" s="128">
        <f>'DOTACION INICIAL'!CE26</f>
        <v>387913.18123923743</v>
      </c>
      <c r="CG26" s="128">
        <f t="shared" si="1"/>
        <v>7370350.443545511</v>
      </c>
    </row>
    <row r="27" spans="1:85" ht="82.8" x14ac:dyDescent="0.4">
      <c r="A27" s="2">
        <v>24</v>
      </c>
      <c r="B27" s="53" t="s">
        <v>136</v>
      </c>
      <c r="C27" s="3"/>
      <c r="D27" s="75"/>
      <c r="E27" s="308">
        <v>1</v>
      </c>
      <c r="F27" s="78">
        <v>1</v>
      </c>
      <c r="G27" s="78">
        <v>1</v>
      </c>
      <c r="H27" s="60">
        <v>1</v>
      </c>
      <c r="I27" s="60">
        <v>1</v>
      </c>
      <c r="J27" s="60">
        <v>1</v>
      </c>
      <c r="K27" s="60">
        <v>1</v>
      </c>
      <c r="L27" s="24">
        <v>2</v>
      </c>
      <c r="M27" s="24">
        <v>1</v>
      </c>
      <c r="N27" s="24"/>
      <c r="O27" s="24"/>
      <c r="P27" s="24"/>
      <c r="Q27" s="237">
        <v>1</v>
      </c>
      <c r="R27" s="24"/>
      <c r="S27" s="24"/>
      <c r="T27" s="24"/>
      <c r="U27" s="24"/>
      <c r="V27" s="24"/>
      <c r="W27" s="24"/>
      <c r="X27" s="24"/>
      <c r="Y27" s="24"/>
      <c r="Z27" s="24"/>
      <c r="AA27" s="24"/>
      <c r="AB27" s="24"/>
      <c r="AC27" s="24"/>
      <c r="AD27" s="24"/>
      <c r="AE27" s="24"/>
      <c r="AF27" s="24"/>
      <c r="AG27" s="24">
        <v>1</v>
      </c>
      <c r="AH27" s="64">
        <v>1</v>
      </c>
      <c r="AI27" s="24"/>
      <c r="AJ27" s="24"/>
      <c r="AK27" s="24"/>
      <c r="AL27" s="24"/>
      <c r="AM27" s="24"/>
      <c r="AN27" s="24"/>
      <c r="AO27" s="24"/>
      <c r="AP27" s="24"/>
      <c r="AQ27" s="24"/>
      <c r="AR27" s="24"/>
      <c r="AS27" s="24"/>
      <c r="AT27" s="24"/>
      <c r="AU27" s="24"/>
      <c r="AV27" s="24"/>
      <c r="AW27" s="24"/>
      <c r="AX27" s="24"/>
      <c r="AY27" s="24"/>
      <c r="AZ27" s="24"/>
      <c r="BA27" s="75">
        <v>1</v>
      </c>
      <c r="BB27" s="75"/>
      <c r="BC27" s="68">
        <v>2</v>
      </c>
      <c r="BD27" s="24"/>
      <c r="BE27" s="24"/>
      <c r="BF27" s="24"/>
      <c r="BG27" s="24"/>
      <c r="BH27" s="24"/>
      <c r="BI27" s="24">
        <v>1</v>
      </c>
      <c r="BJ27" s="24">
        <v>1</v>
      </c>
      <c r="BK27" s="24">
        <v>1</v>
      </c>
      <c r="BL27" s="24"/>
      <c r="BM27" s="24"/>
      <c r="BN27" s="24"/>
      <c r="BO27" s="24"/>
      <c r="BP27" s="24"/>
      <c r="BQ27" s="24"/>
      <c r="BR27" s="24"/>
      <c r="BS27" s="24"/>
      <c r="BT27" s="24"/>
      <c r="BU27" s="24"/>
      <c r="BV27" s="24">
        <v>1</v>
      </c>
      <c r="BW27" s="64">
        <v>2</v>
      </c>
      <c r="BX27" s="24"/>
      <c r="BY27" s="24"/>
      <c r="BZ27" s="24"/>
      <c r="CA27" s="24"/>
      <c r="CB27" s="24"/>
      <c r="CC27" s="24"/>
      <c r="CD27" s="24"/>
      <c r="CE27" s="100">
        <f t="shared" si="0"/>
        <v>22</v>
      </c>
      <c r="CF27" s="128">
        <f>'DOTACION INICIAL'!CE27</f>
        <v>2689726.9353223499</v>
      </c>
      <c r="CG27" s="128">
        <f t="shared" si="1"/>
        <v>59173992.577091694</v>
      </c>
    </row>
    <row r="28" spans="1:85" ht="97.5" customHeight="1" x14ac:dyDescent="0.4">
      <c r="A28" s="2">
        <v>25</v>
      </c>
      <c r="B28" s="53" t="s">
        <v>150</v>
      </c>
      <c r="C28" s="3"/>
      <c r="D28" s="75"/>
      <c r="E28" s="24">
        <v>3</v>
      </c>
      <c r="F28" s="60">
        <v>2</v>
      </c>
      <c r="G28" s="60"/>
      <c r="H28" s="60">
        <v>2</v>
      </c>
      <c r="I28" s="60">
        <v>2</v>
      </c>
      <c r="J28" s="60"/>
      <c r="K28" s="60"/>
      <c r="L28" s="24"/>
      <c r="M28" s="24"/>
      <c r="N28" s="24"/>
      <c r="O28" s="24"/>
      <c r="P28" s="24"/>
      <c r="Q28" s="24"/>
      <c r="R28" s="24"/>
      <c r="S28" s="24"/>
      <c r="T28" s="24"/>
      <c r="U28" s="24"/>
      <c r="V28" s="24"/>
      <c r="W28" s="24"/>
      <c r="X28" s="24"/>
      <c r="Y28" s="24"/>
      <c r="Z28" s="24"/>
      <c r="AA28" s="24"/>
      <c r="AB28" s="24"/>
      <c r="AC28" s="24"/>
      <c r="AD28" s="24"/>
      <c r="AE28" s="24"/>
      <c r="AF28" s="24"/>
      <c r="AG28" s="24"/>
      <c r="AH28" s="64">
        <v>1</v>
      </c>
      <c r="AI28" s="24"/>
      <c r="AJ28" s="24"/>
      <c r="AK28" s="24"/>
      <c r="AL28" s="24"/>
      <c r="AM28" s="24"/>
      <c r="AN28" s="24"/>
      <c r="AO28" s="24"/>
      <c r="AP28" s="24"/>
      <c r="AQ28" s="24"/>
      <c r="AR28" s="24"/>
      <c r="AS28" s="24"/>
      <c r="AT28" s="24"/>
      <c r="AU28" s="24"/>
      <c r="AV28" s="24"/>
      <c r="AW28" s="24"/>
      <c r="AX28" s="24"/>
      <c r="AY28" s="24"/>
      <c r="AZ28" s="24"/>
      <c r="BA28" s="75"/>
      <c r="BB28" s="75"/>
      <c r="BC28" s="68"/>
      <c r="BD28" s="24"/>
      <c r="BE28" s="24"/>
      <c r="BF28" s="24"/>
      <c r="BG28" s="24"/>
      <c r="BH28" s="24"/>
      <c r="BI28" s="24"/>
      <c r="BJ28" s="24"/>
      <c r="BK28" s="24"/>
      <c r="BL28" s="24"/>
      <c r="BM28" s="24"/>
      <c r="BN28" s="24"/>
      <c r="BO28" s="24"/>
      <c r="BP28" s="24"/>
      <c r="BQ28" s="24"/>
      <c r="BR28" s="24"/>
      <c r="BS28" s="24"/>
      <c r="BT28" s="24"/>
      <c r="BU28" s="24"/>
      <c r="BV28" s="24">
        <v>2</v>
      </c>
      <c r="BW28" s="24">
        <v>0</v>
      </c>
      <c r="BX28" s="24"/>
      <c r="BY28" s="24"/>
      <c r="BZ28" s="24"/>
      <c r="CA28" s="24"/>
      <c r="CB28" s="24"/>
      <c r="CC28" s="24"/>
      <c r="CD28" s="24"/>
      <c r="CE28" s="100">
        <f t="shared" si="0"/>
        <v>12</v>
      </c>
      <c r="CF28" s="128">
        <f>'DOTACION INICIAL'!CE28</f>
        <v>125237.93833214999</v>
      </c>
      <c r="CG28" s="128">
        <f t="shared" si="1"/>
        <v>1502855.2599857999</v>
      </c>
    </row>
    <row r="29" spans="1:85" ht="201" customHeight="1" x14ac:dyDescent="0.4">
      <c r="A29" s="2">
        <v>26</v>
      </c>
      <c r="B29" s="53" t="s">
        <v>137</v>
      </c>
      <c r="C29" s="3"/>
      <c r="D29" s="75"/>
      <c r="E29" s="3">
        <v>1</v>
      </c>
      <c r="F29" s="60">
        <v>1</v>
      </c>
      <c r="G29" s="60"/>
      <c r="H29" s="60">
        <v>1</v>
      </c>
      <c r="I29" s="60">
        <v>1</v>
      </c>
      <c r="J29" s="60"/>
      <c r="K29" s="60"/>
      <c r="L29" s="24">
        <v>1</v>
      </c>
      <c r="M29" s="24"/>
      <c r="N29" s="24"/>
      <c r="O29" s="24"/>
      <c r="P29" s="24"/>
      <c r="Q29" s="24"/>
      <c r="R29" s="24"/>
      <c r="S29" s="24"/>
      <c r="T29" s="24"/>
      <c r="U29" s="24"/>
      <c r="V29" s="24"/>
      <c r="W29" s="24"/>
      <c r="X29" s="24"/>
      <c r="Y29" s="24"/>
      <c r="Z29" s="24"/>
      <c r="AA29" s="24"/>
      <c r="AB29" s="24"/>
      <c r="AC29" s="24"/>
      <c r="AD29" s="24"/>
      <c r="AE29" s="24">
        <v>1</v>
      </c>
      <c r="AF29" s="24"/>
      <c r="AG29" s="71">
        <v>3</v>
      </c>
      <c r="AH29" s="64">
        <v>1</v>
      </c>
      <c r="AI29" s="24"/>
      <c r="AJ29" s="24"/>
      <c r="AK29" s="24"/>
      <c r="AL29" s="24"/>
      <c r="AM29" s="24"/>
      <c r="AN29" s="24"/>
      <c r="AO29" s="24"/>
      <c r="AP29" s="24"/>
      <c r="AQ29" s="24"/>
      <c r="AR29" s="24"/>
      <c r="AS29" s="24"/>
      <c r="AT29" s="24"/>
      <c r="AU29" s="24"/>
      <c r="AV29" s="24"/>
      <c r="AW29" s="24"/>
      <c r="AX29" s="24"/>
      <c r="AY29" s="24"/>
      <c r="AZ29" s="24"/>
      <c r="BA29" s="75"/>
      <c r="BB29" s="75"/>
      <c r="BC29" s="68">
        <v>2</v>
      </c>
      <c r="BD29" s="24"/>
      <c r="BE29" s="24"/>
      <c r="BF29" s="24"/>
      <c r="BG29" s="24"/>
      <c r="BH29" s="24"/>
      <c r="BI29" s="24">
        <v>1</v>
      </c>
      <c r="BJ29" s="24"/>
      <c r="BK29" s="24">
        <v>1</v>
      </c>
      <c r="BL29" s="24"/>
      <c r="BM29" s="24"/>
      <c r="BN29" s="24"/>
      <c r="BO29" s="24"/>
      <c r="BP29" s="24"/>
      <c r="BQ29" s="24"/>
      <c r="BR29" s="24"/>
      <c r="BS29" s="24">
        <v>1</v>
      </c>
      <c r="BT29" s="24"/>
      <c r="BU29" s="24"/>
      <c r="BV29" s="24">
        <v>1</v>
      </c>
      <c r="BW29" s="64">
        <v>1</v>
      </c>
      <c r="BX29" s="24"/>
      <c r="BY29" s="24"/>
      <c r="BZ29" s="24"/>
      <c r="CA29" s="24"/>
      <c r="CB29" s="24"/>
      <c r="CC29" s="24"/>
      <c r="CD29" s="24"/>
      <c r="CE29" s="100">
        <f t="shared" si="0"/>
        <v>17</v>
      </c>
      <c r="CF29" s="128">
        <f>'DOTACION INICIAL'!CE29</f>
        <v>281805.36020839121</v>
      </c>
      <c r="CG29" s="128">
        <f t="shared" si="1"/>
        <v>4790691.1235426506</v>
      </c>
    </row>
    <row r="30" spans="1:85" ht="199.5" customHeight="1" x14ac:dyDescent="0.4">
      <c r="A30" s="2">
        <v>27</v>
      </c>
      <c r="B30" s="53" t="s">
        <v>158</v>
      </c>
      <c r="C30" s="3"/>
      <c r="D30" s="75"/>
      <c r="E30" s="24"/>
      <c r="F30" s="60">
        <v>2</v>
      </c>
      <c r="G30" s="60">
        <v>1</v>
      </c>
      <c r="H30" s="60">
        <v>2</v>
      </c>
      <c r="I30" s="60">
        <v>2</v>
      </c>
      <c r="J30" s="60">
        <v>1</v>
      </c>
      <c r="K30" s="60">
        <v>1</v>
      </c>
      <c r="L30" s="24"/>
      <c r="M30" s="24"/>
      <c r="N30" s="24"/>
      <c r="O30" s="24"/>
      <c r="P30" s="24"/>
      <c r="Q30" s="24"/>
      <c r="R30" s="24"/>
      <c r="S30" s="24"/>
      <c r="T30" s="24"/>
      <c r="U30" s="24"/>
      <c r="V30" s="24"/>
      <c r="W30" s="24"/>
      <c r="X30" s="24"/>
      <c r="Y30" s="24"/>
      <c r="Z30" s="24"/>
      <c r="AA30" s="24"/>
      <c r="AB30" s="24"/>
      <c r="AC30" s="24"/>
      <c r="AD30" s="24"/>
      <c r="AE30" s="24"/>
      <c r="AF30" s="24"/>
      <c r="AG30" s="24"/>
      <c r="AH30" s="64">
        <v>5</v>
      </c>
      <c r="AI30" s="24"/>
      <c r="AJ30" s="24"/>
      <c r="AK30" s="24"/>
      <c r="AL30" s="24"/>
      <c r="AM30" s="24"/>
      <c r="AN30" s="24"/>
      <c r="AO30" s="24">
        <v>1</v>
      </c>
      <c r="AP30" s="24"/>
      <c r="AQ30" s="24"/>
      <c r="AR30" s="24"/>
      <c r="AS30" s="24"/>
      <c r="AT30" s="24"/>
      <c r="AU30" s="24"/>
      <c r="AV30" s="24"/>
      <c r="AW30" s="24"/>
      <c r="AX30" s="24"/>
      <c r="AY30" s="24"/>
      <c r="AZ30" s="24"/>
      <c r="BA30" s="75"/>
      <c r="BB30" s="75"/>
      <c r="BC30" s="68">
        <v>5</v>
      </c>
      <c r="BD30" s="24"/>
      <c r="BE30" s="24"/>
      <c r="BF30" s="24"/>
      <c r="BG30" s="24"/>
      <c r="BH30" s="24"/>
      <c r="BI30" s="24"/>
      <c r="BJ30" s="24"/>
      <c r="BK30" s="24">
        <v>2</v>
      </c>
      <c r="BL30" s="24"/>
      <c r="BM30" s="24"/>
      <c r="BN30" s="24"/>
      <c r="BO30" s="24"/>
      <c r="BP30" s="24"/>
      <c r="BQ30" s="24"/>
      <c r="BR30" s="24"/>
      <c r="BS30" s="24"/>
      <c r="BT30" s="24"/>
      <c r="BU30" s="24"/>
      <c r="BV30" s="24"/>
      <c r="BW30" s="64">
        <v>4</v>
      </c>
      <c r="BX30" s="24"/>
      <c r="BY30" s="24"/>
      <c r="BZ30" s="24"/>
      <c r="CA30" s="24"/>
      <c r="CB30" s="24"/>
      <c r="CC30" s="24"/>
      <c r="CD30" s="24"/>
      <c r="CE30" s="100">
        <f t="shared" si="0"/>
        <v>26</v>
      </c>
      <c r="CF30" s="128">
        <f>'DOTACION INICIAL'!CE30</f>
        <v>725682.30079637235</v>
      </c>
      <c r="CG30" s="128">
        <f t="shared" si="1"/>
        <v>18867739.820705682</v>
      </c>
    </row>
    <row r="31" spans="1:85" ht="169.5" customHeight="1" x14ac:dyDescent="0.4">
      <c r="A31" s="2">
        <v>28</v>
      </c>
      <c r="B31" s="53" t="s">
        <v>138</v>
      </c>
      <c r="C31" s="3"/>
      <c r="D31" s="75"/>
      <c r="E31" s="24"/>
      <c r="F31" s="60">
        <v>1</v>
      </c>
      <c r="G31" s="60"/>
      <c r="H31" s="60">
        <v>1</v>
      </c>
      <c r="I31" s="60">
        <v>1</v>
      </c>
      <c r="J31" s="60"/>
      <c r="K31" s="60"/>
      <c r="L31" s="24"/>
      <c r="M31" s="24"/>
      <c r="N31" s="24"/>
      <c r="O31" s="24"/>
      <c r="P31" s="24"/>
      <c r="Q31" s="24"/>
      <c r="R31" s="24"/>
      <c r="S31" s="24"/>
      <c r="T31" s="24"/>
      <c r="U31" s="24"/>
      <c r="V31" s="24"/>
      <c r="W31" s="24"/>
      <c r="X31" s="24"/>
      <c r="Y31" s="24"/>
      <c r="Z31" s="24"/>
      <c r="AA31" s="24"/>
      <c r="AB31" s="24"/>
      <c r="AC31" s="24"/>
      <c r="AD31" s="24"/>
      <c r="AE31" s="24"/>
      <c r="AF31" s="24"/>
      <c r="AG31" s="71">
        <v>15</v>
      </c>
      <c r="AH31" s="64">
        <v>5</v>
      </c>
      <c r="AI31" s="24"/>
      <c r="AJ31" s="24"/>
      <c r="AK31" s="24"/>
      <c r="AL31" s="24"/>
      <c r="AM31" s="24"/>
      <c r="AN31" s="24"/>
      <c r="AO31" s="24">
        <v>4</v>
      </c>
      <c r="AP31" s="24"/>
      <c r="AQ31" s="24"/>
      <c r="AR31" s="24"/>
      <c r="AS31" s="24"/>
      <c r="AT31" s="24"/>
      <c r="AU31" s="24"/>
      <c r="AV31" s="24"/>
      <c r="AW31" s="24"/>
      <c r="AX31" s="24"/>
      <c r="AY31" s="24"/>
      <c r="AZ31" s="24"/>
      <c r="BA31" s="75">
        <v>3</v>
      </c>
      <c r="BB31" s="75"/>
      <c r="BC31" s="68"/>
      <c r="BD31" s="24"/>
      <c r="BE31" s="24"/>
      <c r="BF31" s="24"/>
      <c r="BG31" s="24"/>
      <c r="BH31" s="24"/>
      <c r="BI31" s="24"/>
      <c r="BJ31" s="24"/>
      <c r="BK31" s="24"/>
      <c r="BL31" s="24"/>
      <c r="BM31" s="24"/>
      <c r="BN31" s="24"/>
      <c r="BO31" s="24"/>
      <c r="BP31" s="24"/>
      <c r="BQ31" s="24"/>
      <c r="BR31" s="24"/>
      <c r="BS31" s="24">
        <v>20</v>
      </c>
      <c r="BT31" s="24"/>
      <c r="BU31" s="24"/>
      <c r="BV31" s="24"/>
      <c r="BW31" s="64">
        <v>2</v>
      </c>
      <c r="BX31" s="24"/>
      <c r="BY31" s="24"/>
      <c r="BZ31" s="24"/>
      <c r="CA31" s="24"/>
      <c r="CB31" s="24"/>
      <c r="CC31" s="24"/>
      <c r="CD31" s="24"/>
      <c r="CE31" s="100">
        <f t="shared" si="0"/>
        <v>52</v>
      </c>
      <c r="CF31" s="128">
        <f>'DOTACION INICIAL'!CE31</f>
        <v>230146.26612112799</v>
      </c>
      <c r="CG31" s="128">
        <f t="shared" si="1"/>
        <v>11967605.838298656</v>
      </c>
    </row>
    <row r="32" spans="1:85" ht="222" customHeight="1" x14ac:dyDescent="0.4">
      <c r="A32" s="2">
        <v>29</v>
      </c>
      <c r="B32" s="55" t="s">
        <v>139</v>
      </c>
      <c r="C32" s="3"/>
      <c r="D32" s="78">
        <v>4</v>
      </c>
      <c r="E32" s="79">
        <v>3</v>
      </c>
      <c r="F32" s="79">
        <v>4</v>
      </c>
      <c r="G32" s="40"/>
      <c r="H32" s="40"/>
      <c r="I32" s="40"/>
      <c r="J32" s="40"/>
      <c r="K32" s="40"/>
      <c r="L32" s="79">
        <v>2</v>
      </c>
      <c r="M32" s="79">
        <v>3</v>
      </c>
      <c r="N32" s="40"/>
      <c r="O32" s="40"/>
      <c r="P32" s="40"/>
      <c r="Q32" s="238">
        <v>1</v>
      </c>
      <c r="R32" s="40"/>
      <c r="S32" s="40"/>
      <c r="T32" s="40"/>
      <c r="U32" s="40"/>
      <c r="V32" s="40"/>
      <c r="W32" s="40"/>
      <c r="X32" s="40"/>
      <c r="Y32" s="40"/>
      <c r="Z32" s="40"/>
      <c r="AA32" s="40"/>
      <c r="AB32" s="79">
        <v>2</v>
      </c>
      <c r="AC32" s="79">
        <v>2</v>
      </c>
      <c r="AD32" s="40"/>
      <c r="AE32" s="79">
        <v>4</v>
      </c>
      <c r="AF32" s="40"/>
      <c r="AG32" s="80">
        <v>3</v>
      </c>
      <c r="AH32" s="79">
        <v>4</v>
      </c>
      <c r="AI32" s="40"/>
      <c r="AJ32" s="40"/>
      <c r="AK32" s="40"/>
      <c r="AL32" s="40"/>
      <c r="AM32" s="40"/>
      <c r="AN32" s="40"/>
      <c r="AO32" s="79">
        <v>2</v>
      </c>
      <c r="AP32" s="40"/>
      <c r="AQ32" s="40"/>
      <c r="AR32" s="40"/>
      <c r="AS32" s="40"/>
      <c r="AT32" s="40"/>
      <c r="AU32" s="40"/>
      <c r="AV32" s="40"/>
      <c r="AW32" s="40"/>
      <c r="AX32" s="40"/>
      <c r="AY32" s="40"/>
      <c r="AZ32" s="40"/>
      <c r="BA32" s="78">
        <v>4</v>
      </c>
      <c r="BB32" s="78">
        <v>1</v>
      </c>
      <c r="BC32" s="81">
        <v>2</v>
      </c>
      <c r="BD32" s="246"/>
      <c r="BE32" s="79">
        <v>1</v>
      </c>
      <c r="BF32" s="246"/>
      <c r="BG32" s="246"/>
      <c r="BH32" s="79">
        <v>2</v>
      </c>
      <c r="BI32" s="79">
        <v>2</v>
      </c>
      <c r="BJ32" s="238">
        <v>2</v>
      </c>
      <c r="BK32" s="79">
        <v>2</v>
      </c>
      <c r="BL32" s="40"/>
      <c r="BM32" s="40"/>
      <c r="BN32" s="40"/>
      <c r="BO32" s="40"/>
      <c r="BP32" s="40"/>
      <c r="BQ32" s="40"/>
      <c r="BR32" s="40"/>
      <c r="BS32" s="79">
        <v>8</v>
      </c>
      <c r="BT32" s="79">
        <v>2</v>
      </c>
      <c r="BU32" s="79">
        <v>1</v>
      </c>
      <c r="BV32" s="79">
        <v>1</v>
      </c>
      <c r="BW32" s="78">
        <v>2</v>
      </c>
      <c r="BX32" s="40"/>
      <c r="BY32" s="40"/>
      <c r="BZ32" s="40"/>
      <c r="CA32" s="40"/>
      <c r="CB32" s="40"/>
      <c r="CC32" s="40"/>
      <c r="CD32" s="40"/>
      <c r="CE32" s="100">
        <f t="shared" si="0"/>
        <v>64</v>
      </c>
      <c r="CF32" s="128">
        <f>'DOTACION INICIAL'!CE32</f>
        <v>1581784.4929446001</v>
      </c>
      <c r="CG32" s="128">
        <f t="shared" si="1"/>
        <v>101234207.5484544</v>
      </c>
    </row>
    <row r="33" spans="1:86" ht="119.25" customHeight="1" x14ac:dyDescent="0.4">
      <c r="A33" s="2">
        <v>30</v>
      </c>
      <c r="B33" s="55" t="s">
        <v>140</v>
      </c>
      <c r="C33" s="49"/>
      <c r="D33" s="66"/>
      <c r="E33" s="40">
        <v>1</v>
      </c>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v>1</v>
      </c>
      <c r="AF33" s="40"/>
      <c r="AG33" s="40"/>
      <c r="AH33" s="62"/>
      <c r="AI33" s="40"/>
      <c r="AJ33" s="40"/>
      <c r="AK33" s="40"/>
      <c r="AL33" s="40"/>
      <c r="AM33" s="40"/>
      <c r="AN33" s="40"/>
      <c r="AO33" s="40"/>
      <c r="AP33" s="40"/>
      <c r="AQ33" s="40"/>
      <c r="AR33" s="40"/>
      <c r="AS33" s="40"/>
      <c r="AT33" s="40"/>
      <c r="AU33" s="40"/>
      <c r="AV33" s="40"/>
      <c r="AW33" s="40"/>
      <c r="AX33" s="40"/>
      <c r="AY33" s="40"/>
      <c r="AZ33" s="40"/>
      <c r="BA33" s="66"/>
      <c r="BB33" s="66"/>
      <c r="BC33" s="68"/>
      <c r="BD33" s="40"/>
      <c r="BE33" s="40"/>
      <c r="BF33" s="40"/>
      <c r="BG33" s="40"/>
      <c r="BH33" s="40"/>
      <c r="BI33" s="40">
        <v>1</v>
      </c>
      <c r="BJ33" s="40"/>
      <c r="BK33" s="40"/>
      <c r="BL33" s="40"/>
      <c r="BM33" s="40"/>
      <c r="BN33" s="40"/>
      <c r="BO33" s="40"/>
      <c r="BP33" s="40"/>
      <c r="BQ33" s="40"/>
      <c r="BR33" s="40"/>
      <c r="BS33" s="40">
        <v>1</v>
      </c>
      <c r="BT33" s="40"/>
      <c r="BU33" s="40">
        <v>1</v>
      </c>
      <c r="BV33" s="40"/>
      <c r="BW33" s="65">
        <v>1</v>
      </c>
      <c r="BX33" s="40"/>
      <c r="BY33" s="40"/>
      <c r="BZ33" s="40"/>
      <c r="CA33" s="40"/>
      <c r="CB33" s="40"/>
      <c r="CC33" s="40"/>
      <c r="CD33" s="40"/>
      <c r="CE33" s="100">
        <f t="shared" si="0"/>
        <v>6</v>
      </c>
      <c r="CF33" s="128">
        <f>'DOTACION INICIAL'!CE33</f>
        <v>202353.48773405325</v>
      </c>
      <c r="CG33" s="128">
        <f t="shared" si="1"/>
        <v>1214120.9264043195</v>
      </c>
    </row>
    <row r="34" spans="1:86" ht="165" customHeight="1" x14ac:dyDescent="0.4">
      <c r="A34" s="51">
        <v>31</v>
      </c>
      <c r="B34" s="55" t="s">
        <v>141</v>
      </c>
      <c r="C34" s="49"/>
      <c r="D34" s="66">
        <v>1</v>
      </c>
      <c r="E34" s="40">
        <v>1</v>
      </c>
      <c r="F34" s="60">
        <v>2</v>
      </c>
      <c r="G34" s="60"/>
      <c r="H34" s="60">
        <v>1</v>
      </c>
      <c r="I34" s="60">
        <v>1</v>
      </c>
      <c r="J34" s="60"/>
      <c r="K34" s="60"/>
      <c r="L34" s="79">
        <v>1</v>
      </c>
      <c r="M34" s="40">
        <v>1</v>
      </c>
      <c r="N34" s="40"/>
      <c r="O34" s="40"/>
      <c r="P34" s="40"/>
      <c r="Q34" s="40">
        <v>1</v>
      </c>
      <c r="R34" s="40"/>
      <c r="S34" s="40"/>
      <c r="T34" s="40"/>
      <c r="U34" s="40"/>
      <c r="V34" s="40"/>
      <c r="W34" s="40"/>
      <c r="X34" s="40"/>
      <c r="Y34" s="40"/>
      <c r="Z34" s="40"/>
      <c r="AA34" s="40"/>
      <c r="AB34" s="79">
        <v>1</v>
      </c>
      <c r="AC34" s="40"/>
      <c r="AD34" s="40"/>
      <c r="AE34" s="40">
        <v>1</v>
      </c>
      <c r="AF34" s="40"/>
      <c r="AG34" s="72">
        <v>1</v>
      </c>
      <c r="AH34" s="62">
        <v>1</v>
      </c>
      <c r="AI34" s="40"/>
      <c r="AJ34" s="40"/>
      <c r="AK34" s="40"/>
      <c r="AL34" s="40"/>
      <c r="AM34" s="40"/>
      <c r="AN34" s="40"/>
      <c r="AO34" s="40">
        <v>1</v>
      </c>
      <c r="AP34" s="40"/>
      <c r="AQ34" s="40"/>
      <c r="AR34" s="40"/>
      <c r="AS34" s="40"/>
      <c r="AT34" s="40"/>
      <c r="AU34" s="40"/>
      <c r="AV34" s="40"/>
      <c r="AW34" s="40"/>
      <c r="AX34" s="40"/>
      <c r="AY34" s="40"/>
      <c r="AZ34" s="40"/>
      <c r="BA34" s="78">
        <v>1</v>
      </c>
      <c r="BB34" s="66"/>
      <c r="BC34" s="81">
        <v>1</v>
      </c>
      <c r="BD34" s="40"/>
      <c r="BE34" s="40"/>
      <c r="BF34" s="40"/>
      <c r="BG34" s="40"/>
      <c r="BH34" s="79">
        <v>1</v>
      </c>
      <c r="BI34" s="40">
        <v>1</v>
      </c>
      <c r="BJ34" s="40"/>
      <c r="BK34" s="40">
        <v>2</v>
      </c>
      <c r="BL34" s="40"/>
      <c r="BM34" s="40"/>
      <c r="BN34" s="40"/>
      <c r="BO34" s="40"/>
      <c r="BP34" s="40"/>
      <c r="BQ34" s="40"/>
      <c r="BR34" s="40"/>
      <c r="BS34" s="40">
        <v>1</v>
      </c>
      <c r="BT34" s="40"/>
      <c r="BU34" s="40"/>
      <c r="BV34" s="40">
        <v>1</v>
      </c>
      <c r="BW34" s="62">
        <v>1</v>
      </c>
      <c r="BX34" s="40"/>
      <c r="BY34" s="40"/>
      <c r="BZ34" s="40"/>
      <c r="CA34" s="40"/>
      <c r="CB34" s="40"/>
      <c r="CC34" s="40"/>
      <c r="CD34" s="40"/>
      <c r="CE34" s="100">
        <f t="shared" si="0"/>
        <v>23</v>
      </c>
      <c r="CF34" s="128">
        <f>'DOTACION INICIAL'!CE34</f>
        <v>1130154.6217881148</v>
      </c>
      <c r="CG34" s="128">
        <f t="shared" si="1"/>
        <v>25993556.30112664</v>
      </c>
    </row>
    <row r="35" spans="1:86" ht="121.5" customHeight="1" x14ac:dyDescent="0.4">
      <c r="A35" s="41">
        <v>32</v>
      </c>
      <c r="B35" s="55" t="s">
        <v>142</v>
      </c>
      <c r="C35" s="49"/>
      <c r="D35" s="78">
        <v>2</v>
      </c>
      <c r="E35" s="40">
        <v>4</v>
      </c>
      <c r="F35" s="60">
        <v>2</v>
      </c>
      <c r="G35" s="60"/>
      <c r="H35" s="60">
        <v>2</v>
      </c>
      <c r="I35" s="60">
        <v>2</v>
      </c>
      <c r="J35" s="60"/>
      <c r="K35" s="60"/>
      <c r="L35" s="79">
        <v>2</v>
      </c>
      <c r="M35" s="40"/>
      <c r="N35" s="40"/>
      <c r="O35" s="40"/>
      <c r="P35" s="40"/>
      <c r="Q35" s="40"/>
      <c r="R35" s="40"/>
      <c r="S35" s="40"/>
      <c r="T35" s="40"/>
      <c r="U35" s="40"/>
      <c r="V35" s="40"/>
      <c r="W35" s="40"/>
      <c r="X35" s="40"/>
      <c r="Y35" s="40"/>
      <c r="Z35" s="40"/>
      <c r="AA35" s="40"/>
      <c r="AB35" s="79">
        <v>2</v>
      </c>
      <c r="AC35" s="40"/>
      <c r="AD35" s="40"/>
      <c r="AE35" s="79">
        <v>2</v>
      </c>
      <c r="AF35" s="40"/>
      <c r="AG35" s="72">
        <v>10</v>
      </c>
      <c r="AH35" s="79">
        <v>2</v>
      </c>
      <c r="AI35" s="40"/>
      <c r="AJ35" s="40"/>
      <c r="AK35" s="40"/>
      <c r="AL35" s="40"/>
      <c r="AM35" s="40"/>
      <c r="AN35" s="40"/>
      <c r="AO35" s="79">
        <v>2</v>
      </c>
      <c r="AP35" s="40"/>
      <c r="AQ35" s="40"/>
      <c r="AR35" s="40"/>
      <c r="AS35" s="40"/>
      <c r="AT35" s="40"/>
      <c r="AU35" s="40"/>
      <c r="AV35" s="40"/>
      <c r="AW35" s="40"/>
      <c r="AX35" s="40"/>
      <c r="AY35" s="40"/>
      <c r="AZ35" s="40"/>
      <c r="BA35" s="78">
        <v>2</v>
      </c>
      <c r="BB35" s="66"/>
      <c r="BC35" s="68">
        <v>6</v>
      </c>
      <c r="BD35" s="40"/>
      <c r="BE35" s="40"/>
      <c r="BF35" s="40"/>
      <c r="BG35" s="40"/>
      <c r="BH35" s="79">
        <v>2</v>
      </c>
      <c r="BI35" s="40">
        <v>3</v>
      </c>
      <c r="BJ35" s="40"/>
      <c r="BK35" s="40">
        <v>4</v>
      </c>
      <c r="BL35" s="40"/>
      <c r="BM35" s="40"/>
      <c r="BN35" s="40"/>
      <c r="BO35" s="40"/>
      <c r="BP35" s="40"/>
      <c r="BQ35" s="40"/>
      <c r="BR35" s="40"/>
      <c r="BS35" s="40">
        <v>2</v>
      </c>
      <c r="BT35" s="40"/>
      <c r="BU35" s="40"/>
      <c r="BV35" s="79">
        <v>2</v>
      </c>
      <c r="BW35" s="78">
        <v>2</v>
      </c>
      <c r="BX35" s="40"/>
      <c r="BY35" s="40"/>
      <c r="BZ35" s="40"/>
      <c r="CA35" s="40"/>
      <c r="CB35" s="40"/>
      <c r="CC35" s="40"/>
      <c r="CD35" s="40"/>
      <c r="CE35" s="100">
        <f t="shared" si="0"/>
        <v>55</v>
      </c>
      <c r="CF35" s="128">
        <f>'DOTACION INICIAL'!CE35</f>
        <v>539138.65840734378</v>
      </c>
      <c r="CG35" s="128">
        <f t="shared" si="1"/>
        <v>29652626.212403908</v>
      </c>
    </row>
    <row r="36" spans="1:86" ht="138.75" customHeight="1" x14ac:dyDescent="0.4">
      <c r="A36" s="41">
        <v>33</v>
      </c>
      <c r="B36" s="55" t="s">
        <v>143</v>
      </c>
      <c r="C36" s="49"/>
      <c r="D36" s="66"/>
      <c r="E36" s="40"/>
      <c r="F36" s="60">
        <v>5</v>
      </c>
      <c r="G36" s="60">
        <v>1</v>
      </c>
      <c r="H36" s="60">
        <v>3</v>
      </c>
      <c r="I36" s="60">
        <v>3</v>
      </c>
      <c r="J36" s="60">
        <v>1</v>
      </c>
      <c r="K36" s="60">
        <v>1</v>
      </c>
      <c r="L36" s="40">
        <v>2</v>
      </c>
      <c r="M36" s="40">
        <v>6</v>
      </c>
      <c r="N36" s="40"/>
      <c r="O36" s="40"/>
      <c r="P36" s="40"/>
      <c r="Q36" s="40">
        <v>4</v>
      </c>
      <c r="R36" s="40"/>
      <c r="S36" s="40"/>
      <c r="T36" s="40"/>
      <c r="U36" s="40"/>
      <c r="V36" s="40"/>
      <c r="W36" s="40"/>
      <c r="X36" s="40"/>
      <c r="Y36" s="40"/>
      <c r="Z36" s="40"/>
      <c r="AA36" s="40"/>
      <c r="AB36" s="40"/>
      <c r="AC36" s="40"/>
      <c r="AD36" s="40"/>
      <c r="AE36" s="40"/>
      <c r="AF36" s="40"/>
      <c r="AG36" s="72">
        <v>15</v>
      </c>
      <c r="AH36" s="62">
        <v>20</v>
      </c>
      <c r="AI36" s="40"/>
      <c r="AJ36" s="40"/>
      <c r="AK36" s="40"/>
      <c r="AL36" s="40"/>
      <c r="AM36" s="40"/>
      <c r="AN36" s="40"/>
      <c r="AO36" s="40">
        <v>5</v>
      </c>
      <c r="AP36" s="40"/>
      <c r="AQ36" s="40"/>
      <c r="AR36" s="40"/>
      <c r="AS36" s="40"/>
      <c r="AT36" s="40"/>
      <c r="AU36" s="40"/>
      <c r="AV36" s="40"/>
      <c r="AW36" s="40"/>
      <c r="AX36" s="40"/>
      <c r="AY36" s="40"/>
      <c r="AZ36" s="40"/>
      <c r="BA36" s="66">
        <v>7</v>
      </c>
      <c r="BB36" s="66"/>
      <c r="BC36" s="68">
        <v>20</v>
      </c>
      <c r="BD36" s="40"/>
      <c r="BE36" s="40"/>
      <c r="BF36" s="40"/>
      <c r="BG36" s="40"/>
      <c r="BH36" s="40"/>
      <c r="BI36" s="40">
        <v>20</v>
      </c>
      <c r="BJ36" s="40">
        <v>6</v>
      </c>
      <c r="BK36" s="40">
        <v>10</v>
      </c>
      <c r="BL36" s="40"/>
      <c r="BM36" s="40"/>
      <c r="BN36" s="40"/>
      <c r="BO36" s="40"/>
      <c r="BP36" s="40"/>
      <c r="BQ36" s="40"/>
      <c r="BR36" s="40"/>
      <c r="BS36" s="40"/>
      <c r="BT36" s="40"/>
      <c r="BU36" s="40">
        <v>15</v>
      </c>
      <c r="BV36" s="40">
        <v>20</v>
      </c>
      <c r="BW36" s="62">
        <v>13</v>
      </c>
      <c r="BX36" s="40"/>
      <c r="BY36" s="40"/>
      <c r="BZ36" s="40"/>
      <c r="CA36" s="40"/>
      <c r="CB36" s="40"/>
      <c r="CC36" s="40"/>
      <c r="CD36" s="40"/>
      <c r="CE36" s="100">
        <f t="shared" si="0"/>
        <v>177</v>
      </c>
      <c r="CF36" s="128">
        <f>'DOTACION INICIAL'!CE36</f>
        <v>78771.907798510496</v>
      </c>
      <c r="CG36" s="128">
        <f t="shared" si="1"/>
        <v>13942627.680336358</v>
      </c>
    </row>
    <row r="37" spans="1:86" ht="323.25" customHeight="1" x14ac:dyDescent="0.4">
      <c r="A37" s="41">
        <v>34</v>
      </c>
      <c r="B37" s="55" t="s">
        <v>144</v>
      </c>
      <c r="C37" s="49"/>
      <c r="D37" s="66">
        <v>2</v>
      </c>
      <c r="E37" s="40"/>
      <c r="F37" s="60">
        <v>2</v>
      </c>
      <c r="G37" s="60"/>
      <c r="H37" s="60"/>
      <c r="I37" s="60"/>
      <c r="J37" s="60"/>
      <c r="K37" s="60"/>
      <c r="L37" s="40">
        <v>2</v>
      </c>
      <c r="M37" s="40">
        <v>2</v>
      </c>
      <c r="N37" s="40"/>
      <c r="O37" s="40"/>
      <c r="P37" s="40"/>
      <c r="Q37" s="40">
        <v>2</v>
      </c>
      <c r="R37" s="40"/>
      <c r="S37" s="40"/>
      <c r="T37" s="40"/>
      <c r="U37" s="40"/>
      <c r="V37" s="40"/>
      <c r="W37" s="40"/>
      <c r="X37" s="40"/>
      <c r="Y37" s="40"/>
      <c r="Z37" s="40"/>
      <c r="AA37" s="40"/>
      <c r="AB37" s="40"/>
      <c r="AC37" s="40"/>
      <c r="AD37" s="40"/>
      <c r="AE37" s="40">
        <v>3</v>
      </c>
      <c r="AF37" s="40"/>
      <c r="AG37" s="72">
        <v>10</v>
      </c>
      <c r="AH37" s="62">
        <v>8</v>
      </c>
      <c r="AI37" s="40"/>
      <c r="AJ37" s="40"/>
      <c r="AK37" s="40"/>
      <c r="AL37" s="40"/>
      <c r="AM37" s="40"/>
      <c r="AN37" s="40"/>
      <c r="AO37" s="40"/>
      <c r="AP37" s="40"/>
      <c r="AQ37" s="40"/>
      <c r="AR37" s="40"/>
      <c r="AS37" s="40"/>
      <c r="AT37" s="40"/>
      <c r="AU37" s="40"/>
      <c r="AV37" s="40"/>
      <c r="AW37" s="40"/>
      <c r="AX37" s="40"/>
      <c r="AY37" s="40"/>
      <c r="AZ37" s="40"/>
      <c r="BA37" s="66">
        <v>1</v>
      </c>
      <c r="BB37" s="66"/>
      <c r="BC37" s="68">
        <v>12</v>
      </c>
      <c r="BD37" s="40"/>
      <c r="BE37" s="40"/>
      <c r="BF37" s="40"/>
      <c r="BG37" s="40"/>
      <c r="BH37" s="40"/>
      <c r="BI37" s="40">
        <v>4</v>
      </c>
      <c r="BJ37" s="40">
        <v>3</v>
      </c>
      <c r="BK37" s="40">
        <v>2</v>
      </c>
      <c r="BL37" s="40"/>
      <c r="BM37" s="40"/>
      <c r="BN37" s="40"/>
      <c r="BO37" s="40"/>
      <c r="BP37" s="40"/>
      <c r="BQ37" s="40"/>
      <c r="BR37" s="40"/>
      <c r="BS37" s="40">
        <v>6</v>
      </c>
      <c r="BT37" s="40"/>
      <c r="BU37" s="40"/>
      <c r="BV37" s="40">
        <v>2</v>
      </c>
      <c r="BW37" s="40">
        <v>0</v>
      </c>
      <c r="BX37" s="40"/>
      <c r="BY37" s="40"/>
      <c r="BZ37" s="40"/>
      <c r="CA37" s="40"/>
      <c r="CB37" s="40"/>
      <c r="CC37" s="40"/>
      <c r="CD37" s="40"/>
      <c r="CE37" s="100">
        <f t="shared" si="0"/>
        <v>61</v>
      </c>
      <c r="CF37" s="128">
        <f>'DOTACION INICIAL'!CE37</f>
        <v>641847.72267030878</v>
      </c>
      <c r="CG37" s="128">
        <f t="shared" si="1"/>
        <v>39152711.082888834</v>
      </c>
    </row>
    <row r="38" spans="1:86" ht="336.75" customHeight="1" x14ac:dyDescent="0.4">
      <c r="A38" s="41">
        <v>35</v>
      </c>
      <c r="B38" s="55" t="s">
        <v>145</v>
      </c>
      <c r="C38" s="49"/>
      <c r="D38" s="66"/>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79">
        <v>4</v>
      </c>
      <c r="AI38" s="40"/>
      <c r="AJ38" s="40"/>
      <c r="AK38" s="40"/>
      <c r="AL38" s="40"/>
      <c r="AM38" s="40"/>
      <c r="AN38" s="40"/>
      <c r="AO38" s="40"/>
      <c r="AP38" s="40"/>
      <c r="AQ38" s="40"/>
      <c r="AR38" s="40"/>
      <c r="AS38" s="40"/>
      <c r="AT38" s="40"/>
      <c r="AU38" s="40"/>
      <c r="AV38" s="40"/>
      <c r="AW38" s="40"/>
      <c r="AX38" s="40"/>
      <c r="AY38" s="40"/>
      <c r="AZ38" s="40"/>
      <c r="BA38" s="66"/>
      <c r="BB38" s="66"/>
      <c r="BC38" s="68"/>
      <c r="BD38" s="40"/>
      <c r="BE38" s="40"/>
      <c r="BF38" s="40"/>
      <c r="BG38" s="40"/>
      <c r="BH38" s="40"/>
      <c r="BI38" s="40"/>
      <c r="BJ38" s="40"/>
      <c r="BK38" s="40"/>
      <c r="BL38" s="40"/>
      <c r="BM38" s="79">
        <v>1</v>
      </c>
      <c r="BN38" s="79">
        <v>1</v>
      </c>
      <c r="BO38" s="79">
        <v>1</v>
      </c>
      <c r="BP38" s="79">
        <v>1</v>
      </c>
      <c r="BQ38" s="238">
        <v>1</v>
      </c>
      <c r="BR38" s="79">
        <v>1</v>
      </c>
      <c r="BS38" s="79">
        <v>4</v>
      </c>
      <c r="BT38" s="40"/>
      <c r="BU38" s="40"/>
      <c r="BV38" s="40"/>
      <c r="BW38" s="66">
        <v>0</v>
      </c>
      <c r="BX38" s="40"/>
      <c r="BY38" s="40"/>
      <c r="BZ38" s="40"/>
      <c r="CA38" s="40"/>
      <c r="CB38" s="40"/>
      <c r="CC38" s="40"/>
      <c r="CD38" s="40"/>
      <c r="CE38" s="100">
        <f t="shared" si="0"/>
        <v>14</v>
      </c>
      <c r="CF38" s="128">
        <f>'DOTACION INICIAL'!CE38</f>
        <v>543002.45768292819</v>
      </c>
      <c r="CG38" s="128">
        <f t="shared" si="1"/>
        <v>7602034.4075609948</v>
      </c>
    </row>
    <row r="39" spans="1:86" ht="213" customHeight="1" x14ac:dyDescent="0.4">
      <c r="A39" s="41">
        <v>36</v>
      </c>
      <c r="B39" s="55" t="s">
        <v>146</v>
      </c>
      <c r="C39" s="49"/>
      <c r="D39" s="66"/>
      <c r="E39" s="40"/>
      <c r="F39" s="60">
        <v>1</v>
      </c>
      <c r="G39" s="60"/>
      <c r="H39" s="60"/>
      <c r="I39" s="60">
        <v>1</v>
      </c>
      <c r="J39" s="60"/>
      <c r="K39" s="60"/>
      <c r="L39" s="40">
        <v>2</v>
      </c>
      <c r="M39" s="40">
        <v>1</v>
      </c>
      <c r="N39" s="40"/>
      <c r="O39" s="40"/>
      <c r="P39" s="40"/>
      <c r="Q39" s="40"/>
      <c r="R39" s="40"/>
      <c r="S39" s="40"/>
      <c r="T39" s="40"/>
      <c r="U39" s="40"/>
      <c r="V39" s="40"/>
      <c r="W39" s="40"/>
      <c r="X39" s="40"/>
      <c r="Y39" s="40"/>
      <c r="Z39" s="40"/>
      <c r="AA39" s="40"/>
      <c r="AB39" s="40"/>
      <c r="AC39" s="40"/>
      <c r="AD39" s="40"/>
      <c r="AE39" s="40"/>
      <c r="AF39" s="40"/>
      <c r="AG39" s="40">
        <v>4</v>
      </c>
      <c r="AH39" s="62">
        <v>2</v>
      </c>
      <c r="AI39" s="40"/>
      <c r="AJ39" s="40"/>
      <c r="AK39" s="40"/>
      <c r="AL39" s="40"/>
      <c r="AM39" s="40"/>
      <c r="AN39" s="40"/>
      <c r="AO39" s="40"/>
      <c r="AP39" s="40"/>
      <c r="AQ39" s="40"/>
      <c r="AR39" s="40"/>
      <c r="AS39" s="40"/>
      <c r="AT39" s="40"/>
      <c r="AU39" s="40"/>
      <c r="AV39" s="40"/>
      <c r="AW39" s="40"/>
      <c r="AX39" s="40"/>
      <c r="AY39" s="40"/>
      <c r="AZ39" s="40"/>
      <c r="BA39" s="66"/>
      <c r="BB39" s="66"/>
      <c r="BC39" s="68">
        <v>1</v>
      </c>
      <c r="BD39" s="40"/>
      <c r="BE39" s="40"/>
      <c r="BF39" s="40"/>
      <c r="BG39" s="40"/>
      <c r="BH39" s="40"/>
      <c r="BI39" s="40">
        <v>1</v>
      </c>
      <c r="BJ39" s="40">
        <v>1</v>
      </c>
      <c r="BK39" s="40">
        <v>2</v>
      </c>
      <c r="BL39" s="40"/>
      <c r="BM39" s="40"/>
      <c r="BN39" s="40"/>
      <c r="BO39" s="40"/>
      <c r="BP39" s="40"/>
      <c r="BQ39" s="40"/>
      <c r="BR39" s="40"/>
      <c r="BS39" s="40">
        <v>1</v>
      </c>
      <c r="BT39" s="40"/>
      <c r="BU39" s="40"/>
      <c r="BV39" s="40"/>
      <c r="BW39" s="66">
        <v>0</v>
      </c>
      <c r="BX39" s="40"/>
      <c r="BY39" s="40"/>
      <c r="BZ39" s="40"/>
      <c r="CA39" s="40"/>
      <c r="CB39" s="40"/>
      <c r="CC39" s="40"/>
      <c r="CD39" s="40"/>
      <c r="CE39" s="100">
        <f>SUM(D39:CD39)</f>
        <v>17</v>
      </c>
      <c r="CF39" s="128">
        <f>'DOTACION INICIAL'!CE39</f>
        <v>308351.09226842551</v>
      </c>
      <c r="CG39" s="128">
        <f t="shared" si="1"/>
        <v>5241968.5685632341</v>
      </c>
    </row>
    <row r="40" spans="1:86" ht="231" customHeight="1" x14ac:dyDescent="0.4">
      <c r="A40" s="41">
        <v>37</v>
      </c>
      <c r="B40" s="55" t="s">
        <v>147</v>
      </c>
      <c r="C40" s="49"/>
      <c r="D40" s="66"/>
      <c r="E40" s="40"/>
      <c r="F40" s="40"/>
      <c r="G40" s="40"/>
      <c r="H40" s="40"/>
      <c r="I40" s="40"/>
      <c r="J40" s="40"/>
      <c r="K40" s="40"/>
      <c r="L40" s="40">
        <v>1</v>
      </c>
      <c r="M40" s="40">
        <v>1</v>
      </c>
      <c r="N40" s="40"/>
      <c r="O40" s="40"/>
      <c r="P40" s="40"/>
      <c r="Q40" s="40"/>
      <c r="R40" s="40"/>
      <c r="S40" s="40"/>
      <c r="T40" s="40"/>
      <c r="U40" s="40"/>
      <c r="V40" s="40"/>
      <c r="W40" s="40"/>
      <c r="X40" s="40"/>
      <c r="Y40" s="40"/>
      <c r="Z40" s="40"/>
      <c r="AA40" s="40"/>
      <c r="AB40" s="40"/>
      <c r="AC40" s="40"/>
      <c r="AD40" s="40"/>
      <c r="AE40" s="40"/>
      <c r="AF40" s="40"/>
      <c r="AG40" s="40">
        <v>1</v>
      </c>
      <c r="AH40" s="62"/>
      <c r="AI40" s="40"/>
      <c r="AJ40" s="40"/>
      <c r="AK40" s="40"/>
      <c r="AL40" s="40"/>
      <c r="AM40" s="40"/>
      <c r="AN40" s="40"/>
      <c r="AO40" s="40"/>
      <c r="AP40" s="40"/>
      <c r="AQ40" s="40"/>
      <c r="AR40" s="40"/>
      <c r="AS40" s="40"/>
      <c r="AT40" s="40"/>
      <c r="AU40" s="40"/>
      <c r="AV40" s="40"/>
      <c r="AW40" s="40"/>
      <c r="AX40" s="40"/>
      <c r="AY40" s="40"/>
      <c r="AZ40" s="40"/>
      <c r="BA40" s="66"/>
      <c r="BB40" s="66"/>
      <c r="BC40" s="68">
        <v>1</v>
      </c>
      <c r="BD40" s="40"/>
      <c r="BE40" s="40"/>
      <c r="BF40" s="40"/>
      <c r="BG40" s="40"/>
      <c r="BH40" s="40"/>
      <c r="BI40" s="40">
        <v>1</v>
      </c>
      <c r="BJ40" s="40">
        <v>1</v>
      </c>
      <c r="BK40" s="40">
        <v>2</v>
      </c>
      <c r="BL40" s="40"/>
      <c r="BM40" s="40"/>
      <c r="BN40" s="40"/>
      <c r="BO40" s="40"/>
      <c r="BP40" s="40"/>
      <c r="BQ40" s="40"/>
      <c r="BR40" s="40"/>
      <c r="BS40" s="40"/>
      <c r="BT40" s="40"/>
      <c r="BU40" s="40"/>
      <c r="BV40" s="40"/>
      <c r="BW40" s="66">
        <v>0</v>
      </c>
      <c r="BX40" s="40"/>
      <c r="BY40" s="40"/>
      <c r="BZ40" s="40"/>
      <c r="CA40" s="40"/>
      <c r="CB40" s="40"/>
      <c r="CC40" s="40"/>
      <c r="CD40" s="40"/>
      <c r="CE40" s="100">
        <f t="shared" si="0"/>
        <v>8</v>
      </c>
      <c r="CF40" s="128">
        <f>'DOTACION INICIAL'!CE40</f>
        <v>308351.09226842551</v>
      </c>
      <c r="CG40" s="128">
        <f t="shared" si="1"/>
        <v>2466808.738147404</v>
      </c>
    </row>
    <row r="41" spans="1:86" ht="231" customHeight="1" x14ac:dyDescent="0.4">
      <c r="A41" s="41">
        <v>38</v>
      </c>
      <c r="B41" s="55" t="s">
        <v>148</v>
      </c>
      <c r="C41" s="49"/>
      <c r="D41" s="66"/>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62"/>
      <c r="AI41" s="40"/>
      <c r="AJ41" s="40"/>
      <c r="AK41" s="40"/>
      <c r="AL41" s="40"/>
      <c r="AM41" s="40"/>
      <c r="AN41" s="40"/>
      <c r="AO41" s="40"/>
      <c r="AP41" s="40"/>
      <c r="AQ41" s="40"/>
      <c r="AR41" s="40"/>
      <c r="AS41" s="40"/>
      <c r="AT41" s="40"/>
      <c r="AU41" s="40"/>
      <c r="AV41" s="40"/>
      <c r="AW41" s="40"/>
      <c r="AX41" s="40"/>
      <c r="AY41" s="40"/>
      <c r="AZ41" s="40"/>
      <c r="BA41" s="66"/>
      <c r="BB41" s="66"/>
      <c r="BC41" s="68">
        <v>1</v>
      </c>
      <c r="BD41" s="40"/>
      <c r="BE41" s="40"/>
      <c r="BF41" s="40"/>
      <c r="BG41" s="40"/>
      <c r="BH41" s="40"/>
      <c r="BI41" s="40">
        <v>1</v>
      </c>
      <c r="BJ41" s="40"/>
      <c r="BK41" s="40">
        <v>1</v>
      </c>
      <c r="BL41" s="40"/>
      <c r="BM41" s="40"/>
      <c r="BN41" s="40"/>
      <c r="BO41" s="40"/>
      <c r="BP41" s="40"/>
      <c r="BQ41" s="40"/>
      <c r="BR41" s="40"/>
      <c r="BS41" s="40">
        <v>1</v>
      </c>
      <c r="BT41" s="40"/>
      <c r="BU41" s="40"/>
      <c r="BV41" s="40"/>
      <c r="BW41" s="66">
        <v>0</v>
      </c>
      <c r="BX41" s="40"/>
      <c r="BY41" s="40"/>
      <c r="BZ41" s="40"/>
      <c r="CA41" s="40"/>
      <c r="CB41" s="40"/>
      <c r="CC41" s="40"/>
      <c r="CD41" s="40"/>
      <c r="CE41" s="100">
        <f>SUM(D41:CD41)</f>
        <v>4</v>
      </c>
      <c r="CF41" s="128">
        <f>'DOTACION INICIAL'!CE41</f>
        <v>308351.09226842551</v>
      </c>
      <c r="CG41" s="128">
        <f>+CE41*CF41</f>
        <v>1233404.369073702</v>
      </c>
    </row>
    <row r="42" spans="1:86" ht="201" customHeight="1" x14ac:dyDescent="0.4">
      <c r="A42" s="41">
        <v>39</v>
      </c>
      <c r="B42" s="55" t="s">
        <v>149</v>
      </c>
      <c r="C42" s="49"/>
      <c r="D42" s="66"/>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v>1</v>
      </c>
      <c r="AH42" s="62"/>
      <c r="AI42" s="40"/>
      <c r="AJ42" s="40"/>
      <c r="AK42" s="40"/>
      <c r="AL42" s="40"/>
      <c r="AM42" s="40"/>
      <c r="AN42" s="40"/>
      <c r="AO42" s="40"/>
      <c r="AP42" s="40"/>
      <c r="AQ42" s="40"/>
      <c r="AR42" s="40"/>
      <c r="AS42" s="40"/>
      <c r="AT42" s="40"/>
      <c r="AU42" s="40"/>
      <c r="AV42" s="40"/>
      <c r="AW42" s="40"/>
      <c r="AX42" s="40"/>
      <c r="AY42" s="40"/>
      <c r="AZ42" s="40"/>
      <c r="BA42" s="66"/>
      <c r="BB42" s="66"/>
      <c r="BC42" s="68">
        <v>1</v>
      </c>
      <c r="BD42" s="40"/>
      <c r="BE42" s="40"/>
      <c r="BF42" s="40"/>
      <c r="BG42" s="40"/>
      <c r="BH42" s="40"/>
      <c r="BI42" s="40"/>
      <c r="BJ42" s="40"/>
      <c r="BK42" s="40">
        <v>1</v>
      </c>
      <c r="BL42" s="40"/>
      <c r="BM42" s="40"/>
      <c r="BN42" s="40"/>
      <c r="BO42" s="40"/>
      <c r="BP42" s="40"/>
      <c r="BQ42" s="40"/>
      <c r="BR42" s="40"/>
      <c r="BS42" s="40"/>
      <c r="BT42" s="40"/>
      <c r="BU42" s="40"/>
      <c r="BV42" s="40"/>
      <c r="BW42" s="66">
        <v>0</v>
      </c>
      <c r="BX42" s="40"/>
      <c r="BY42" s="40"/>
      <c r="BZ42" s="40"/>
      <c r="CA42" s="40"/>
      <c r="CB42" s="40"/>
      <c r="CC42" s="40"/>
      <c r="CD42" s="40"/>
      <c r="CE42" s="100">
        <f t="shared" si="0"/>
        <v>3</v>
      </c>
      <c r="CF42" s="128">
        <f>'DOTACION INICIAL'!CE42</f>
        <v>308094.93000000005</v>
      </c>
      <c r="CG42" s="128">
        <f t="shared" si="1"/>
        <v>924284.79000000015</v>
      </c>
    </row>
    <row r="43" spans="1:86" ht="21" x14ac:dyDescent="0.4">
      <c r="A43" s="11"/>
      <c r="B43" s="96" t="s">
        <v>184</v>
      </c>
      <c r="C43" s="97"/>
      <c r="D43" s="98">
        <f t="shared" ref="D43:AI43" si="2">SUM(D4:D42)</f>
        <v>64</v>
      </c>
      <c r="E43" s="98">
        <f t="shared" si="2"/>
        <v>138</v>
      </c>
      <c r="F43" s="98">
        <f t="shared" si="2"/>
        <v>234</v>
      </c>
      <c r="G43" s="98">
        <f t="shared" si="2"/>
        <v>79</v>
      </c>
      <c r="H43" s="98">
        <f t="shared" si="2"/>
        <v>96</v>
      </c>
      <c r="I43" s="98">
        <f t="shared" si="2"/>
        <v>165</v>
      </c>
      <c r="J43" s="98">
        <f t="shared" si="2"/>
        <v>74</v>
      </c>
      <c r="K43" s="98">
        <f t="shared" si="2"/>
        <v>67</v>
      </c>
      <c r="L43" s="98">
        <f t="shared" si="2"/>
        <v>40</v>
      </c>
      <c r="M43" s="98">
        <f t="shared" si="2"/>
        <v>41</v>
      </c>
      <c r="N43" s="98">
        <f t="shared" si="2"/>
        <v>0</v>
      </c>
      <c r="O43" s="98">
        <f t="shared" si="2"/>
        <v>0</v>
      </c>
      <c r="P43" s="98">
        <f t="shared" si="2"/>
        <v>0</v>
      </c>
      <c r="Q43" s="98">
        <f t="shared" si="2"/>
        <v>28</v>
      </c>
      <c r="R43" s="98">
        <f t="shared" si="2"/>
        <v>0</v>
      </c>
      <c r="S43" s="98">
        <f t="shared" si="2"/>
        <v>0</v>
      </c>
      <c r="T43" s="98">
        <f t="shared" si="2"/>
        <v>0</v>
      </c>
      <c r="U43" s="98">
        <f t="shared" si="2"/>
        <v>0</v>
      </c>
      <c r="V43" s="98">
        <f t="shared" si="2"/>
        <v>0</v>
      </c>
      <c r="W43" s="98">
        <f t="shared" si="2"/>
        <v>0</v>
      </c>
      <c r="X43" s="98">
        <f t="shared" si="2"/>
        <v>0</v>
      </c>
      <c r="Y43" s="98">
        <f t="shared" si="2"/>
        <v>0</v>
      </c>
      <c r="Z43" s="98">
        <f t="shared" si="2"/>
        <v>0</v>
      </c>
      <c r="AA43" s="98">
        <f t="shared" si="2"/>
        <v>0</v>
      </c>
      <c r="AB43" s="98">
        <f t="shared" si="2"/>
        <v>5</v>
      </c>
      <c r="AC43" s="98">
        <f t="shared" si="2"/>
        <v>2</v>
      </c>
      <c r="AD43" s="98">
        <f t="shared" si="2"/>
        <v>0</v>
      </c>
      <c r="AE43" s="98">
        <f t="shared" si="2"/>
        <v>120</v>
      </c>
      <c r="AF43" s="98">
        <f t="shared" si="2"/>
        <v>0</v>
      </c>
      <c r="AG43" s="98">
        <f t="shared" si="2"/>
        <v>334</v>
      </c>
      <c r="AH43" s="98">
        <f t="shared" si="2"/>
        <v>208</v>
      </c>
      <c r="AI43" s="98">
        <f t="shared" si="2"/>
        <v>24</v>
      </c>
      <c r="AJ43" s="98">
        <f t="shared" ref="AJ43:BO43" si="3">SUM(AJ4:AJ42)</f>
        <v>4</v>
      </c>
      <c r="AK43" s="98">
        <f t="shared" si="3"/>
        <v>4</v>
      </c>
      <c r="AL43" s="98">
        <f t="shared" si="3"/>
        <v>24</v>
      </c>
      <c r="AM43" s="98">
        <f t="shared" si="3"/>
        <v>4</v>
      </c>
      <c r="AN43" s="98">
        <f t="shared" si="3"/>
        <v>4</v>
      </c>
      <c r="AO43" s="98">
        <f t="shared" si="3"/>
        <v>60</v>
      </c>
      <c r="AP43" s="98">
        <f t="shared" si="3"/>
        <v>0</v>
      </c>
      <c r="AQ43" s="98">
        <f t="shared" si="3"/>
        <v>0</v>
      </c>
      <c r="AR43" s="98">
        <f t="shared" si="3"/>
        <v>0</v>
      </c>
      <c r="AS43" s="98">
        <f t="shared" si="3"/>
        <v>0</v>
      </c>
      <c r="AT43" s="98">
        <f t="shared" si="3"/>
        <v>0</v>
      </c>
      <c r="AU43" s="98">
        <f t="shared" si="3"/>
        <v>0</v>
      </c>
      <c r="AV43" s="98">
        <f t="shared" si="3"/>
        <v>0</v>
      </c>
      <c r="AW43" s="98">
        <f t="shared" si="3"/>
        <v>0</v>
      </c>
      <c r="AX43" s="98">
        <f t="shared" si="3"/>
        <v>0</v>
      </c>
      <c r="AY43" s="98">
        <f t="shared" si="3"/>
        <v>0</v>
      </c>
      <c r="AZ43" s="98">
        <f t="shared" si="3"/>
        <v>0</v>
      </c>
      <c r="BA43" s="98">
        <f t="shared" si="3"/>
        <v>41</v>
      </c>
      <c r="BB43" s="98">
        <f t="shared" si="3"/>
        <v>7</v>
      </c>
      <c r="BC43" s="98">
        <f t="shared" si="3"/>
        <v>180</v>
      </c>
      <c r="BD43" s="98">
        <f t="shared" si="3"/>
        <v>0</v>
      </c>
      <c r="BE43" s="98">
        <f t="shared" si="3"/>
        <v>1</v>
      </c>
      <c r="BF43" s="98">
        <f t="shared" si="3"/>
        <v>0</v>
      </c>
      <c r="BG43" s="98">
        <f t="shared" si="3"/>
        <v>0</v>
      </c>
      <c r="BH43" s="98">
        <f t="shared" si="3"/>
        <v>5</v>
      </c>
      <c r="BI43" s="98">
        <f t="shared" si="3"/>
        <v>84</v>
      </c>
      <c r="BJ43" s="98">
        <f t="shared" si="3"/>
        <v>38</v>
      </c>
      <c r="BK43" s="98">
        <f t="shared" si="3"/>
        <v>126</v>
      </c>
      <c r="BL43" s="98">
        <f t="shared" si="3"/>
        <v>22</v>
      </c>
      <c r="BM43" s="98">
        <f t="shared" si="3"/>
        <v>21</v>
      </c>
      <c r="BN43" s="98">
        <f t="shared" si="3"/>
        <v>21</v>
      </c>
      <c r="BO43" s="98">
        <f t="shared" si="3"/>
        <v>22</v>
      </c>
      <c r="BP43" s="98">
        <f t="shared" ref="BP43:CE43" si="4">SUM(BP4:BP42)</f>
        <v>2</v>
      </c>
      <c r="BQ43" s="98">
        <f t="shared" si="4"/>
        <v>22</v>
      </c>
      <c r="BR43" s="98">
        <f t="shared" si="4"/>
        <v>1</v>
      </c>
      <c r="BS43" s="98">
        <f t="shared" si="4"/>
        <v>229</v>
      </c>
      <c r="BT43" s="98">
        <f t="shared" si="4"/>
        <v>27</v>
      </c>
      <c r="BU43" s="98">
        <f t="shared" si="4"/>
        <v>45</v>
      </c>
      <c r="BV43" s="98">
        <f t="shared" si="4"/>
        <v>197</v>
      </c>
      <c r="BW43" s="98">
        <f t="shared" si="4"/>
        <v>333</v>
      </c>
      <c r="BX43" s="98">
        <f t="shared" si="4"/>
        <v>60</v>
      </c>
      <c r="BY43" s="98">
        <f t="shared" si="4"/>
        <v>0</v>
      </c>
      <c r="BZ43" s="98">
        <f t="shared" si="4"/>
        <v>0</v>
      </c>
      <c r="CA43" s="98">
        <f t="shared" si="4"/>
        <v>0</v>
      </c>
      <c r="CB43" s="98">
        <f t="shared" si="4"/>
        <v>0</v>
      </c>
      <c r="CC43" s="98">
        <f t="shared" si="4"/>
        <v>0</v>
      </c>
      <c r="CD43" s="101">
        <f t="shared" si="4"/>
        <v>0</v>
      </c>
      <c r="CE43" s="101">
        <f t="shared" si="4"/>
        <v>3303</v>
      </c>
      <c r="CF43" s="95"/>
      <c r="CG43" s="95">
        <f>SUM(CG4:CG42)</f>
        <v>1193568410.6476812</v>
      </c>
    </row>
    <row r="44" spans="1:86" ht="91.2" customHeight="1" x14ac:dyDescent="0.4">
      <c r="A44" s="425" t="s">
        <v>167</v>
      </c>
      <c r="B44" s="426"/>
      <c r="C44" s="436"/>
      <c r="D44" s="104"/>
      <c r="E44" s="104"/>
      <c r="F44" s="104"/>
      <c r="G44" s="104"/>
      <c r="H44" s="104"/>
      <c r="I44" s="104"/>
      <c r="J44" s="104"/>
      <c r="K44" s="104"/>
      <c r="L44" s="104"/>
      <c r="M44" s="104"/>
      <c r="N44" s="104"/>
      <c r="O44" s="104"/>
      <c r="P44" s="104"/>
      <c r="Q44" s="104"/>
      <c r="R44" s="104"/>
      <c r="S44" s="104"/>
      <c r="T44" s="104"/>
      <c r="U44" s="104"/>
      <c r="V44" s="104"/>
      <c r="W44" s="104"/>
      <c r="X44" s="104"/>
      <c r="Y44" s="104"/>
      <c r="Z44" s="104"/>
      <c r="AA44" s="104"/>
      <c r="AB44" s="104"/>
      <c r="AC44" s="104"/>
      <c r="AD44" s="104"/>
      <c r="AE44" s="104"/>
      <c r="AF44" s="104"/>
      <c r="AG44" s="104"/>
      <c r="AH44" s="104"/>
      <c r="AI44" s="104"/>
      <c r="AJ44" s="104"/>
      <c r="AK44" s="104"/>
      <c r="AL44" s="104"/>
      <c r="AM44" s="104"/>
      <c r="AN44" s="104"/>
      <c r="AO44" s="104"/>
      <c r="AP44" s="104"/>
      <c r="AQ44" s="104"/>
      <c r="AR44" s="104"/>
      <c r="AS44" s="104"/>
      <c r="AT44" s="104"/>
      <c r="AU44" s="104"/>
      <c r="AV44" s="104"/>
      <c r="AW44" s="104"/>
      <c r="AX44" s="104"/>
      <c r="AY44" s="104"/>
      <c r="AZ44" s="104"/>
      <c r="BA44" s="104"/>
      <c r="BB44" s="104"/>
      <c r="BC44" s="104"/>
      <c r="BD44" s="104"/>
      <c r="BE44" s="104"/>
      <c r="BF44" s="104"/>
      <c r="BG44" s="104"/>
      <c r="BH44" s="104"/>
      <c r="BI44" s="104"/>
      <c r="BJ44" s="104"/>
      <c r="BK44" s="104"/>
      <c r="BL44" s="104"/>
      <c r="BM44" s="104"/>
      <c r="BN44" s="104"/>
      <c r="BO44" s="104"/>
      <c r="BP44" s="104"/>
      <c r="BQ44" s="104"/>
      <c r="BR44" s="104"/>
      <c r="BS44" s="104"/>
      <c r="BT44" s="104"/>
      <c r="BU44" s="104"/>
      <c r="BV44" s="104"/>
      <c r="BW44" s="104"/>
      <c r="BX44" s="104"/>
      <c r="BY44" s="104"/>
      <c r="BZ44" s="104"/>
      <c r="CA44" s="104"/>
      <c r="CB44" s="104"/>
      <c r="CC44" s="104"/>
      <c r="CD44" s="104"/>
      <c r="CE44" s="104"/>
      <c r="CF44" s="104"/>
      <c r="CG44" s="104"/>
    </row>
    <row r="45" spans="1:86" ht="153" customHeight="1" x14ac:dyDescent="0.4">
      <c r="A45" s="85">
        <v>40</v>
      </c>
      <c r="B45" s="86" t="s">
        <v>168</v>
      </c>
      <c r="C45" s="3"/>
      <c r="D45" s="82"/>
      <c r="E45" s="24">
        <v>2</v>
      </c>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3"/>
      <c r="CE45" s="100">
        <f>SUM(E45:CD45)</f>
        <v>2</v>
      </c>
      <c r="CF45" s="129">
        <f>'EM NO PREVISTOS'!N3</f>
        <v>8364645.5696202535</v>
      </c>
      <c r="CG45" s="129">
        <f>+CE45*CF45</f>
        <v>16729291.139240507</v>
      </c>
      <c r="CH45" s="89"/>
    </row>
    <row r="46" spans="1:86" ht="153" customHeight="1" x14ac:dyDescent="0.3">
      <c r="A46" s="85">
        <v>41</v>
      </c>
      <c r="B46" s="86" t="s">
        <v>193</v>
      </c>
      <c r="C46" s="3"/>
      <c r="D46" s="82"/>
      <c r="E46" s="3"/>
      <c r="F46" s="3"/>
      <c r="G46" s="3"/>
      <c r="H46" s="3"/>
      <c r="I46" s="3"/>
      <c r="J46" s="3"/>
      <c r="K46" s="3"/>
      <c r="L46" s="3"/>
      <c r="M46" s="3"/>
      <c r="N46" s="3"/>
      <c r="O46" s="3"/>
      <c r="P46" s="3"/>
      <c r="Q46" s="3"/>
      <c r="R46" s="3"/>
      <c r="S46" s="3"/>
      <c r="T46" s="3"/>
      <c r="U46" s="3"/>
      <c r="V46" s="3"/>
      <c r="W46" s="3"/>
      <c r="X46" s="3"/>
      <c r="Y46" s="3"/>
      <c r="Z46" s="3"/>
      <c r="AA46" s="16"/>
      <c r="AB46" s="16"/>
      <c r="AC46" s="16"/>
      <c r="AD46" s="16"/>
      <c r="AE46" s="16"/>
      <c r="AF46" s="3"/>
      <c r="AG46" s="3"/>
      <c r="AH46" s="3"/>
      <c r="AI46" s="3"/>
      <c r="AJ46" s="3"/>
      <c r="AK46" s="3"/>
      <c r="AL46" s="3"/>
      <c r="AM46" s="3"/>
      <c r="AN46" s="3"/>
      <c r="AO46" s="3"/>
      <c r="AP46" s="3"/>
      <c r="AQ46" s="3"/>
      <c r="AR46" s="3"/>
      <c r="AS46" s="3"/>
      <c r="AT46" s="3"/>
      <c r="AU46" s="3"/>
      <c r="AV46" s="3"/>
      <c r="AW46" s="3"/>
      <c r="AX46" s="3"/>
      <c r="AY46" s="3"/>
      <c r="AZ46" s="16"/>
      <c r="BA46" s="16"/>
      <c r="BB46" s="16"/>
      <c r="BC46" s="16"/>
      <c r="BD46" s="3"/>
      <c r="BE46" s="3"/>
      <c r="BF46" s="3"/>
      <c r="BG46" s="3"/>
      <c r="BH46" s="3"/>
      <c r="BI46" s="3"/>
      <c r="BJ46" s="3"/>
      <c r="BK46" s="3"/>
      <c r="BL46" s="3"/>
      <c r="BM46" s="3"/>
      <c r="BN46" s="3"/>
      <c r="BO46" s="3"/>
      <c r="BP46" s="3"/>
      <c r="BQ46" s="3"/>
      <c r="BR46" s="3"/>
      <c r="BS46" s="232">
        <v>1</v>
      </c>
      <c r="BT46" s="232"/>
      <c r="BU46" s="232"/>
      <c r="BV46" s="3"/>
      <c r="BW46" s="3"/>
      <c r="BX46" s="3"/>
      <c r="BY46" s="3"/>
      <c r="BZ46" s="3"/>
      <c r="CA46" s="3"/>
      <c r="CB46" s="3"/>
      <c r="CC46" s="3"/>
      <c r="CD46" s="3"/>
      <c r="CE46" s="100">
        <f t="shared" ref="CE46:CE54" si="5">SUM(E46:CD46)</f>
        <v>1</v>
      </c>
      <c r="CF46" s="129">
        <f>'EM NO PREVISTOS'!N4</f>
        <v>6015240.5248124814</v>
      </c>
      <c r="CG46" s="129">
        <f t="shared" ref="CG46:CG54" si="6">+CE46*CF46</f>
        <v>6015240.5248124814</v>
      </c>
    </row>
    <row r="47" spans="1:86" ht="153" customHeight="1" x14ac:dyDescent="0.3">
      <c r="A47" s="85">
        <v>42</v>
      </c>
      <c r="B47" s="86" t="s">
        <v>160</v>
      </c>
      <c r="C47" s="3"/>
      <c r="D47" s="82"/>
      <c r="E47" s="3"/>
      <c r="F47" s="3"/>
      <c r="G47" s="3"/>
      <c r="H47" s="3"/>
      <c r="I47" s="3"/>
      <c r="J47" s="3"/>
      <c r="K47" s="3"/>
      <c r="L47" s="3"/>
      <c r="M47" s="3"/>
      <c r="N47" s="3"/>
      <c r="O47" s="3"/>
      <c r="P47" s="3"/>
      <c r="Q47" s="3"/>
      <c r="R47" s="3"/>
      <c r="S47" s="3"/>
      <c r="T47" s="3"/>
      <c r="U47" s="3"/>
      <c r="V47" s="3"/>
      <c r="W47" s="3"/>
      <c r="X47" s="3"/>
      <c r="Y47" s="3"/>
      <c r="Z47" s="3"/>
      <c r="AA47" s="16"/>
      <c r="AB47" s="16"/>
      <c r="AC47" s="16"/>
      <c r="AD47" s="16"/>
      <c r="AE47" s="16"/>
      <c r="AF47" s="3"/>
      <c r="AG47" s="3"/>
      <c r="AH47" s="3"/>
      <c r="AI47" s="3"/>
      <c r="AJ47" s="3"/>
      <c r="AK47" s="3"/>
      <c r="AL47" s="3"/>
      <c r="AM47" s="3"/>
      <c r="AN47" s="3"/>
      <c r="AO47" s="3"/>
      <c r="AP47" s="3"/>
      <c r="AQ47" s="3"/>
      <c r="AR47" s="3"/>
      <c r="AS47" s="3"/>
      <c r="AT47" s="3"/>
      <c r="AU47" s="3"/>
      <c r="AV47" s="3"/>
      <c r="AW47" s="3"/>
      <c r="AX47" s="3"/>
      <c r="AY47" s="3"/>
      <c r="AZ47" s="16"/>
      <c r="BA47" s="16">
        <v>1</v>
      </c>
      <c r="BB47" s="16"/>
      <c r="BC47" s="16"/>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100">
        <f t="shared" si="5"/>
        <v>1</v>
      </c>
      <c r="CF47" s="129">
        <f>'EM NO PREVISTOS'!N5</f>
        <v>4975405.0632911399</v>
      </c>
      <c r="CG47" s="129">
        <f t="shared" si="6"/>
        <v>4975405.0632911399</v>
      </c>
    </row>
    <row r="48" spans="1:86" ht="153" customHeight="1" x14ac:dyDescent="0.3">
      <c r="A48" s="85">
        <v>43</v>
      </c>
      <c r="B48" s="86" t="s">
        <v>161</v>
      </c>
      <c r="C48" s="3"/>
      <c r="D48" s="82">
        <v>1</v>
      </c>
      <c r="E48" s="3"/>
      <c r="F48" s="3"/>
      <c r="G48" s="3"/>
      <c r="H48" s="3"/>
      <c r="I48" s="3"/>
      <c r="J48" s="3"/>
      <c r="K48" s="3"/>
      <c r="L48" s="3"/>
      <c r="M48" s="3"/>
      <c r="N48" s="3"/>
      <c r="O48" s="3"/>
      <c r="P48" s="3"/>
      <c r="Q48" s="3"/>
      <c r="R48" s="3"/>
      <c r="S48" s="3"/>
      <c r="T48" s="3"/>
      <c r="U48" s="3"/>
      <c r="V48" s="3"/>
      <c r="W48" s="3"/>
      <c r="X48" s="3"/>
      <c r="Y48" s="3"/>
      <c r="Z48" s="3"/>
      <c r="AA48" s="16"/>
      <c r="AB48" s="16"/>
      <c r="AC48" s="16"/>
      <c r="AD48" s="16"/>
      <c r="AE48" s="16"/>
      <c r="AF48" s="3"/>
      <c r="AG48" s="3"/>
      <c r="AH48" s="3"/>
      <c r="AI48" s="3"/>
      <c r="AJ48" s="3"/>
      <c r="AK48" s="3"/>
      <c r="AL48" s="3"/>
      <c r="AM48" s="3"/>
      <c r="AN48" s="3"/>
      <c r="AO48" s="3"/>
      <c r="AP48" s="3"/>
      <c r="AQ48" s="3"/>
      <c r="AR48" s="3"/>
      <c r="AS48" s="3"/>
      <c r="AT48" s="3"/>
      <c r="AU48" s="3"/>
      <c r="AV48" s="3"/>
      <c r="AW48" s="3"/>
      <c r="AX48" s="3"/>
      <c r="AY48" s="3"/>
      <c r="AZ48" s="16"/>
      <c r="BA48" s="16"/>
      <c r="BB48" s="16"/>
      <c r="BC48" s="16"/>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100">
        <f>SUM(D48:CD48)</f>
        <v>1</v>
      </c>
      <c r="CF48" s="129">
        <f>'EM NO PREVISTOS'!N6</f>
        <v>565341.7896385513</v>
      </c>
      <c r="CG48" s="129">
        <f t="shared" si="6"/>
        <v>565341.7896385513</v>
      </c>
    </row>
    <row r="49" spans="1:85" ht="116.25" customHeight="1" x14ac:dyDescent="0.3">
      <c r="A49" s="85">
        <v>45</v>
      </c>
      <c r="B49" s="86" t="s">
        <v>163</v>
      </c>
      <c r="C49" s="3"/>
      <c r="D49" s="83"/>
      <c r="E49" s="3"/>
      <c r="F49" s="3"/>
      <c r="G49" s="3"/>
      <c r="H49" s="3"/>
      <c r="I49" s="3"/>
      <c r="J49" s="3"/>
      <c r="K49" s="3"/>
      <c r="L49" s="3"/>
      <c r="M49" s="3"/>
      <c r="N49" s="3"/>
      <c r="O49" s="3"/>
      <c r="P49" s="3"/>
      <c r="Q49" s="3"/>
      <c r="R49" s="3"/>
      <c r="S49" s="3"/>
      <c r="T49" s="3"/>
      <c r="U49" s="3"/>
      <c r="V49" s="3"/>
      <c r="W49" s="3"/>
      <c r="X49" s="3"/>
      <c r="Y49" s="3"/>
      <c r="Z49" s="3"/>
      <c r="AA49" s="16"/>
      <c r="AB49" s="16"/>
      <c r="AC49" s="16"/>
      <c r="AD49" s="16"/>
      <c r="AE49" s="16"/>
      <c r="AF49" s="3"/>
      <c r="AG49" s="3"/>
      <c r="AH49" s="3"/>
      <c r="AI49" s="3"/>
      <c r="AJ49" s="3"/>
      <c r="AK49" s="3"/>
      <c r="AL49" s="3"/>
      <c r="AM49" s="3"/>
      <c r="AN49" s="3"/>
      <c r="AO49" s="3"/>
      <c r="AP49" s="3"/>
      <c r="AQ49" s="3"/>
      <c r="AR49" s="3"/>
      <c r="AS49" s="3"/>
      <c r="AT49" s="3"/>
      <c r="AU49" s="3"/>
      <c r="AV49" s="3"/>
      <c r="AW49" s="3"/>
      <c r="AX49" s="3"/>
      <c r="AY49" s="3"/>
      <c r="AZ49" s="16"/>
      <c r="BA49" s="16"/>
      <c r="BB49" s="16"/>
      <c r="BC49" s="16"/>
      <c r="BD49" s="3"/>
      <c r="BE49" s="3"/>
      <c r="BF49" s="3"/>
      <c r="BG49" s="3"/>
      <c r="BH49" s="3"/>
      <c r="BI49" s="3"/>
      <c r="BJ49" s="3"/>
      <c r="BK49" s="3"/>
      <c r="BL49" s="3"/>
      <c r="BM49" s="3"/>
      <c r="BN49" s="3"/>
      <c r="BO49" s="3"/>
      <c r="BP49" s="3"/>
      <c r="BQ49" s="3"/>
      <c r="BR49" s="3"/>
      <c r="BS49" s="3">
        <v>1</v>
      </c>
      <c r="BT49" s="3"/>
      <c r="BU49" s="3"/>
      <c r="BV49" s="3"/>
      <c r="BW49" s="3"/>
      <c r="BX49" s="3"/>
      <c r="BY49" s="3"/>
      <c r="BZ49" s="3"/>
      <c r="CA49" s="3"/>
      <c r="CB49" s="3"/>
      <c r="CC49" s="3"/>
      <c r="CD49" s="3"/>
      <c r="CE49" s="100">
        <f t="shared" si="5"/>
        <v>1</v>
      </c>
      <c r="CF49" s="129">
        <f>'EM NO PREVISTOS'!N7</f>
        <v>1084556.9620253164</v>
      </c>
      <c r="CG49" s="129">
        <f t="shared" si="6"/>
        <v>1084556.9620253164</v>
      </c>
    </row>
    <row r="50" spans="1:85" ht="138" customHeight="1" x14ac:dyDescent="0.3">
      <c r="A50" s="85">
        <v>46</v>
      </c>
      <c r="B50" s="86" t="s">
        <v>164</v>
      </c>
      <c r="C50" s="3"/>
      <c r="D50" s="83"/>
      <c r="E50" s="3"/>
      <c r="F50" s="3"/>
      <c r="G50" s="3"/>
      <c r="H50" s="3"/>
      <c r="I50" s="3"/>
      <c r="J50" s="3"/>
      <c r="K50" s="3"/>
      <c r="L50" s="3"/>
      <c r="M50" s="3"/>
      <c r="N50" s="3"/>
      <c r="O50" s="3"/>
      <c r="P50" s="3"/>
      <c r="Q50" s="3"/>
      <c r="R50" s="3"/>
      <c r="S50" s="3"/>
      <c r="T50" s="3"/>
      <c r="U50" s="3"/>
      <c r="V50" s="3"/>
      <c r="W50" s="3"/>
      <c r="X50" s="3"/>
      <c r="Y50" s="3"/>
      <c r="Z50" s="3"/>
      <c r="AA50" s="16"/>
      <c r="AB50" s="16"/>
      <c r="AC50" s="16"/>
      <c r="AD50" s="16"/>
      <c r="AE50" s="16"/>
      <c r="AF50" s="3"/>
      <c r="AG50" s="3"/>
      <c r="AH50" s="3"/>
      <c r="AI50" s="3"/>
      <c r="AJ50" s="3"/>
      <c r="AK50" s="3"/>
      <c r="AL50" s="3"/>
      <c r="AM50" s="3"/>
      <c r="AN50" s="3"/>
      <c r="AO50" s="3"/>
      <c r="AP50" s="3"/>
      <c r="AQ50" s="3"/>
      <c r="AR50" s="3"/>
      <c r="AS50" s="3"/>
      <c r="AT50" s="3"/>
      <c r="AU50" s="3"/>
      <c r="AV50" s="3"/>
      <c r="AW50" s="3"/>
      <c r="AX50" s="3"/>
      <c r="AY50" s="3"/>
      <c r="AZ50" s="16"/>
      <c r="BA50" s="16"/>
      <c r="BB50" s="16"/>
      <c r="BC50" s="16"/>
      <c r="BD50" s="3"/>
      <c r="BE50" s="3"/>
      <c r="BF50" s="3"/>
      <c r="BG50" s="3"/>
      <c r="BH50" s="3"/>
      <c r="BI50" s="3"/>
      <c r="BJ50" s="3"/>
      <c r="BK50" s="3"/>
      <c r="BL50" s="3"/>
      <c r="BM50" s="3"/>
      <c r="BN50" s="3"/>
      <c r="BO50" s="3"/>
      <c r="BP50" s="3"/>
      <c r="BQ50" s="3"/>
      <c r="BR50" s="3"/>
      <c r="BS50" s="3">
        <v>2</v>
      </c>
      <c r="BT50" s="3"/>
      <c r="BU50" s="3"/>
      <c r="BV50" s="3"/>
      <c r="BW50" s="3"/>
      <c r="BX50" s="3"/>
      <c r="BY50" s="3"/>
      <c r="BZ50" s="3"/>
      <c r="CA50" s="3"/>
      <c r="CB50" s="3"/>
      <c r="CC50" s="3"/>
      <c r="CD50" s="3"/>
      <c r="CE50" s="100">
        <f t="shared" si="5"/>
        <v>2</v>
      </c>
      <c r="CF50" s="129">
        <f>'EM NO PREVISTOS'!N8</f>
        <v>3457025.3164556958</v>
      </c>
      <c r="CG50" s="129">
        <f t="shared" si="6"/>
        <v>6914050.6329113916</v>
      </c>
    </row>
    <row r="51" spans="1:85" ht="160.94999999999999" customHeight="1" x14ac:dyDescent="0.3">
      <c r="A51" s="85">
        <v>47</v>
      </c>
      <c r="B51" s="105" t="s">
        <v>192</v>
      </c>
      <c r="C51" s="3"/>
      <c r="D51" s="84"/>
      <c r="E51" s="3"/>
      <c r="F51" s="3"/>
      <c r="G51" s="3"/>
      <c r="H51" s="3"/>
      <c r="I51" s="3"/>
      <c r="J51" s="3"/>
      <c r="K51" s="3"/>
      <c r="L51" s="3"/>
      <c r="M51" s="3"/>
      <c r="N51" s="3"/>
      <c r="O51" s="3"/>
      <c r="P51" s="3"/>
      <c r="Q51" s="3"/>
      <c r="R51" s="3"/>
      <c r="S51" s="3"/>
      <c r="T51" s="3"/>
      <c r="U51" s="3"/>
      <c r="V51" s="3"/>
      <c r="W51" s="3"/>
      <c r="X51" s="3"/>
      <c r="Y51" s="3"/>
      <c r="Z51" s="3"/>
      <c r="AA51" s="16"/>
      <c r="AB51" s="16"/>
      <c r="AC51" s="16"/>
      <c r="AD51" s="16"/>
      <c r="AE51" s="16"/>
      <c r="AF51" s="3"/>
      <c r="AG51" s="3"/>
      <c r="AH51" s="3"/>
      <c r="AI51" s="3"/>
      <c r="AJ51" s="3"/>
      <c r="AK51" s="3"/>
      <c r="AL51" s="3"/>
      <c r="AM51" s="3"/>
      <c r="AN51" s="3"/>
      <c r="AO51" s="3"/>
      <c r="AP51" s="3"/>
      <c r="AQ51" s="3"/>
      <c r="AR51" s="3"/>
      <c r="AS51" s="3"/>
      <c r="AT51" s="3"/>
      <c r="AU51" s="3"/>
      <c r="AV51" s="3"/>
      <c r="AW51" s="3"/>
      <c r="AX51" s="3"/>
      <c r="AY51" s="3"/>
      <c r="AZ51" s="16"/>
      <c r="BA51" s="16"/>
      <c r="BB51" s="16"/>
      <c r="BC51" s="16"/>
      <c r="BD51" s="3"/>
      <c r="BE51" s="3"/>
      <c r="BF51" s="3"/>
      <c r="BG51" s="3"/>
      <c r="BH51" s="3"/>
      <c r="BI51" s="3"/>
      <c r="BJ51" s="3"/>
      <c r="BK51" s="3"/>
      <c r="BL51" s="3"/>
      <c r="BM51" s="3"/>
      <c r="BN51" s="3"/>
      <c r="BO51" s="3"/>
      <c r="BP51" s="3"/>
      <c r="BQ51" s="3"/>
      <c r="BR51" s="3"/>
      <c r="BS51" s="232">
        <v>1</v>
      </c>
      <c r="BT51" s="232"/>
      <c r="BU51" s="232"/>
      <c r="BV51" s="3"/>
      <c r="BW51" s="3"/>
      <c r="BX51" s="3"/>
      <c r="BY51" s="3"/>
      <c r="BZ51" s="3"/>
      <c r="CA51" s="3"/>
      <c r="CB51" s="3"/>
      <c r="CC51" s="3"/>
      <c r="CD51" s="3"/>
      <c r="CE51" s="100">
        <f t="shared" si="5"/>
        <v>1</v>
      </c>
      <c r="CF51" s="129">
        <f>'EM NO PREVISTOS'!N9</f>
        <v>9246299.9999999981</v>
      </c>
      <c r="CG51" s="129">
        <f t="shared" si="6"/>
        <v>9246299.9999999981</v>
      </c>
    </row>
    <row r="52" spans="1:85" ht="246.45" customHeight="1" x14ac:dyDescent="0.3">
      <c r="A52" s="87">
        <v>48</v>
      </c>
      <c r="B52" s="86" t="s">
        <v>165</v>
      </c>
      <c r="C52" s="3"/>
      <c r="D52" s="3"/>
      <c r="E52" s="3"/>
      <c r="F52" s="3"/>
      <c r="G52" s="3"/>
      <c r="H52" s="3"/>
      <c r="I52" s="3"/>
      <c r="J52" s="3"/>
      <c r="K52" s="3"/>
      <c r="L52" s="3"/>
      <c r="M52" s="3"/>
      <c r="N52" s="3"/>
      <c r="O52" s="3"/>
      <c r="P52" s="3"/>
      <c r="Q52" s="3"/>
      <c r="R52" s="3"/>
      <c r="S52" s="3"/>
      <c r="T52" s="3"/>
      <c r="U52" s="3"/>
      <c r="V52" s="3"/>
      <c r="W52" s="3"/>
      <c r="X52" s="3"/>
      <c r="Y52" s="3"/>
      <c r="Z52" s="3"/>
      <c r="AA52" s="3"/>
      <c r="AB52" s="16"/>
      <c r="AC52" s="16"/>
      <c r="AD52" s="16"/>
      <c r="AE52" s="16"/>
      <c r="AF52" s="16"/>
      <c r="AG52" s="3"/>
      <c r="AH52" s="3"/>
      <c r="AI52" s="3"/>
      <c r="AJ52" s="3"/>
      <c r="AK52" s="3"/>
      <c r="AL52" s="3"/>
      <c r="AM52" s="3"/>
      <c r="AN52" s="3"/>
      <c r="AO52" s="3"/>
      <c r="AP52" s="3"/>
      <c r="AQ52" s="3"/>
      <c r="AR52" s="3"/>
      <c r="AS52" s="3"/>
      <c r="AT52" s="3"/>
      <c r="AU52" s="3"/>
      <c r="AV52" s="3"/>
      <c r="AW52" s="3"/>
      <c r="AX52" s="3"/>
      <c r="AY52" s="3"/>
      <c r="AZ52" s="3"/>
      <c r="BA52" s="16"/>
      <c r="BB52" s="16"/>
      <c r="BC52" s="16"/>
      <c r="BD52" s="16"/>
      <c r="BE52" s="3"/>
      <c r="BF52" s="3"/>
      <c r="BG52" s="3"/>
      <c r="BH52" s="3"/>
      <c r="BI52" s="3"/>
      <c r="BJ52" s="3"/>
      <c r="BK52" s="3"/>
      <c r="BL52" s="3"/>
      <c r="BM52" s="3"/>
      <c r="BN52" s="3"/>
      <c r="BO52" s="3"/>
      <c r="BP52" s="3"/>
      <c r="BQ52" s="3"/>
      <c r="BR52" s="3"/>
      <c r="BS52" s="3">
        <v>10</v>
      </c>
      <c r="BT52" s="3"/>
      <c r="BU52" s="3"/>
      <c r="BV52" s="3"/>
      <c r="BW52" s="3"/>
      <c r="BX52" s="3"/>
      <c r="BY52" s="3"/>
      <c r="BZ52" s="3"/>
      <c r="CA52" s="3"/>
      <c r="CB52" s="3"/>
      <c r="CC52" s="3"/>
      <c r="CD52" s="3"/>
      <c r="CE52" s="100">
        <f t="shared" si="5"/>
        <v>10</v>
      </c>
      <c r="CF52" s="129">
        <f>'EM NO PREVISTOS'!N10</f>
        <v>10371075.949367089</v>
      </c>
      <c r="CG52" s="129">
        <f t="shared" si="6"/>
        <v>103710759.4936709</v>
      </c>
    </row>
    <row r="53" spans="1:85" ht="154.94999999999999" customHeight="1" x14ac:dyDescent="0.3">
      <c r="A53" s="87">
        <v>49</v>
      </c>
      <c r="B53" s="86" t="s">
        <v>166</v>
      </c>
      <c r="C53" s="3"/>
      <c r="D53" s="3"/>
      <c r="E53" s="3"/>
      <c r="F53" s="3"/>
      <c r="G53" s="3"/>
      <c r="H53" s="3"/>
      <c r="I53" s="3"/>
      <c r="J53" s="3"/>
      <c r="K53" s="3"/>
      <c r="L53" s="3"/>
      <c r="M53" s="3"/>
      <c r="N53" s="3"/>
      <c r="O53" s="3"/>
      <c r="P53" s="3"/>
      <c r="Q53" s="3"/>
      <c r="R53" s="3"/>
      <c r="S53" s="3"/>
      <c r="T53" s="3"/>
      <c r="U53" s="3"/>
      <c r="V53" s="3"/>
      <c r="W53" s="3"/>
      <c r="X53" s="3"/>
      <c r="Y53" s="3"/>
      <c r="Z53" s="3"/>
      <c r="AA53" s="3"/>
      <c r="AB53" s="16"/>
      <c r="AC53" s="16"/>
      <c r="AD53" s="16"/>
      <c r="AE53" s="16"/>
      <c r="AF53" s="16"/>
      <c r="AG53" s="3"/>
      <c r="AH53" s="3"/>
      <c r="AI53" s="3"/>
      <c r="AJ53" s="3"/>
      <c r="AK53" s="3"/>
      <c r="AL53" s="3"/>
      <c r="AM53" s="3"/>
      <c r="AN53" s="3"/>
      <c r="AO53" s="3"/>
      <c r="AP53" s="3"/>
      <c r="AQ53" s="3"/>
      <c r="AR53" s="3"/>
      <c r="AS53" s="3"/>
      <c r="AT53" s="3"/>
      <c r="AU53" s="3"/>
      <c r="AV53" s="3"/>
      <c r="AW53" s="3"/>
      <c r="AX53" s="3"/>
      <c r="AY53" s="3"/>
      <c r="AZ53" s="3"/>
      <c r="BA53" s="16"/>
      <c r="BB53"/>
      <c r="BC53" s="16"/>
      <c r="BD53" s="16"/>
      <c r="BE53" s="3"/>
      <c r="BF53" s="3"/>
      <c r="BG53" s="3"/>
      <c r="BH53" s="3"/>
      <c r="BI53" s="3"/>
      <c r="BJ53" s="3"/>
      <c r="BK53" s="3"/>
      <c r="BL53" s="3"/>
      <c r="BM53" s="3"/>
      <c r="BN53" s="3"/>
      <c r="BO53" s="3"/>
      <c r="BP53" s="3"/>
      <c r="BQ53" s="3"/>
      <c r="BR53" s="3"/>
      <c r="BS53" s="3">
        <v>30</v>
      </c>
      <c r="BT53" s="3"/>
      <c r="BU53" s="3"/>
      <c r="BV53" s="3"/>
      <c r="BW53" s="3"/>
      <c r="BX53" s="3"/>
      <c r="BY53" s="3"/>
      <c r="BZ53" s="3"/>
      <c r="CA53" s="3"/>
      <c r="CB53" s="3"/>
      <c r="CC53" s="3"/>
      <c r="CD53" s="3"/>
      <c r="CE53" s="100">
        <f t="shared" si="5"/>
        <v>30</v>
      </c>
      <c r="CF53" s="129">
        <f>'EM NO PREVISTOS'!N11</f>
        <v>196592.42048668087</v>
      </c>
      <c r="CG53" s="129">
        <f t="shared" si="6"/>
        <v>5897772.6146004265</v>
      </c>
    </row>
    <row r="54" spans="1:85" ht="151.94999999999999" customHeight="1" x14ac:dyDescent="0.3">
      <c r="A54" s="87">
        <v>50</v>
      </c>
      <c r="B54" s="106" t="s">
        <v>169</v>
      </c>
      <c r="C54" s="3"/>
      <c r="D54" s="3"/>
      <c r="E54" s="3"/>
      <c r="F54" s="3"/>
      <c r="G54" s="3"/>
      <c r="H54" s="3"/>
      <c r="I54" s="3"/>
      <c r="J54" s="3"/>
      <c r="K54" s="3"/>
      <c r="L54" s="3"/>
      <c r="M54" s="3"/>
      <c r="N54" s="3"/>
      <c r="O54" s="3"/>
      <c r="P54" s="3"/>
      <c r="Q54" s="3"/>
      <c r="R54" s="3"/>
      <c r="S54" s="3"/>
      <c r="T54" s="3"/>
      <c r="U54" s="3"/>
      <c r="V54" s="3"/>
      <c r="W54" s="3"/>
      <c r="X54" s="3"/>
      <c r="Y54" s="3"/>
      <c r="Z54" s="3"/>
      <c r="AA54" s="3"/>
      <c r="AB54" s="16"/>
      <c r="AC54" s="16"/>
      <c r="AD54" s="16"/>
      <c r="AE54" s="16"/>
      <c r="AF54" s="16"/>
      <c r="AG54" s="3"/>
      <c r="AH54" s="3"/>
      <c r="AI54" s="3"/>
      <c r="AJ54" s="3"/>
      <c r="AK54" s="3"/>
      <c r="AL54" s="3"/>
      <c r="AM54" s="3"/>
      <c r="AN54" s="3"/>
      <c r="AO54" s="3"/>
      <c r="AP54" s="3"/>
      <c r="AQ54" s="3"/>
      <c r="AR54" s="3"/>
      <c r="AS54" s="3"/>
      <c r="AT54" s="3"/>
      <c r="AU54" s="3"/>
      <c r="AV54" s="3"/>
      <c r="AW54" s="3"/>
      <c r="AX54" s="3"/>
      <c r="AY54" s="3"/>
      <c r="AZ54" s="3"/>
      <c r="BA54" s="16"/>
      <c r="BB54" s="16"/>
      <c r="BC54" s="16"/>
      <c r="BD54" s="16"/>
      <c r="BE54" s="3"/>
      <c r="BF54" s="3"/>
      <c r="BG54" s="3"/>
      <c r="BH54" s="3"/>
      <c r="BI54" s="3"/>
      <c r="BJ54" s="3"/>
      <c r="BK54" s="3"/>
      <c r="BL54" s="3"/>
      <c r="BM54" s="3"/>
      <c r="BN54" s="3"/>
      <c r="BO54" s="3"/>
      <c r="BP54" s="3"/>
      <c r="BQ54" s="3"/>
      <c r="BR54" s="3"/>
      <c r="BS54" s="3">
        <v>3</v>
      </c>
      <c r="BT54" s="3"/>
      <c r="BU54" s="3"/>
      <c r="BV54" s="3"/>
      <c r="BW54" s="3"/>
      <c r="BX54" s="3"/>
      <c r="BY54" s="3"/>
      <c r="BZ54" s="3"/>
      <c r="CA54" s="3"/>
      <c r="CB54" s="3"/>
      <c r="CC54" s="3"/>
      <c r="CD54" s="3"/>
      <c r="CE54" s="100">
        <f t="shared" si="5"/>
        <v>3</v>
      </c>
      <c r="CF54" s="129">
        <f>'EM NO PREVISTOS'!N12</f>
        <v>5195027.8481012657</v>
      </c>
      <c r="CG54" s="129">
        <f t="shared" si="6"/>
        <v>15585083.544303797</v>
      </c>
    </row>
    <row r="55" spans="1:85" ht="21" x14ac:dyDescent="0.4">
      <c r="A55" s="11"/>
      <c r="B55" s="96" t="s">
        <v>184</v>
      </c>
      <c r="C55" s="97"/>
      <c r="D55" s="98">
        <f t="shared" ref="D55:AI55" si="7">SUM(D16:D54)</f>
        <v>82</v>
      </c>
      <c r="E55" s="98">
        <f t="shared" si="7"/>
        <v>206</v>
      </c>
      <c r="F55" s="98">
        <f t="shared" si="7"/>
        <v>291</v>
      </c>
      <c r="G55" s="98">
        <f t="shared" si="7"/>
        <v>98</v>
      </c>
      <c r="H55" s="98">
        <f t="shared" si="7"/>
        <v>131</v>
      </c>
      <c r="I55" s="98">
        <f t="shared" si="7"/>
        <v>209</v>
      </c>
      <c r="J55" s="98">
        <f t="shared" si="7"/>
        <v>87</v>
      </c>
      <c r="K55" s="98">
        <f t="shared" si="7"/>
        <v>78</v>
      </c>
      <c r="L55" s="98">
        <f t="shared" si="7"/>
        <v>76</v>
      </c>
      <c r="M55" s="98">
        <f t="shared" si="7"/>
        <v>77</v>
      </c>
      <c r="N55" s="98">
        <f t="shared" si="7"/>
        <v>0</v>
      </c>
      <c r="O55" s="98">
        <f t="shared" si="7"/>
        <v>0</v>
      </c>
      <c r="P55" s="98">
        <f t="shared" si="7"/>
        <v>0</v>
      </c>
      <c r="Q55" s="98">
        <f t="shared" si="7"/>
        <v>50</v>
      </c>
      <c r="R55" s="98">
        <f t="shared" si="7"/>
        <v>0</v>
      </c>
      <c r="S55" s="98">
        <f t="shared" si="7"/>
        <v>0</v>
      </c>
      <c r="T55" s="98">
        <f t="shared" si="7"/>
        <v>0</v>
      </c>
      <c r="U55" s="98">
        <f t="shared" si="7"/>
        <v>0</v>
      </c>
      <c r="V55" s="98">
        <f t="shared" si="7"/>
        <v>0</v>
      </c>
      <c r="W55" s="98">
        <f t="shared" si="7"/>
        <v>0</v>
      </c>
      <c r="X55" s="98">
        <f t="shared" si="7"/>
        <v>0</v>
      </c>
      <c r="Y55" s="98">
        <f t="shared" si="7"/>
        <v>0</v>
      </c>
      <c r="Z55" s="98">
        <f t="shared" si="7"/>
        <v>0</v>
      </c>
      <c r="AA55" s="98">
        <f t="shared" si="7"/>
        <v>0</v>
      </c>
      <c r="AB55" s="98">
        <f t="shared" si="7"/>
        <v>10</v>
      </c>
      <c r="AC55" s="98">
        <f t="shared" si="7"/>
        <v>4</v>
      </c>
      <c r="AD55" s="98">
        <f t="shared" si="7"/>
        <v>0</v>
      </c>
      <c r="AE55" s="98">
        <f t="shared" si="7"/>
        <v>168</v>
      </c>
      <c r="AF55" s="98">
        <f t="shared" si="7"/>
        <v>0</v>
      </c>
      <c r="AG55" s="98">
        <f t="shared" si="7"/>
        <v>462</v>
      </c>
      <c r="AH55" s="98">
        <f t="shared" si="7"/>
        <v>287</v>
      </c>
      <c r="AI55" s="98">
        <f t="shared" si="7"/>
        <v>28</v>
      </c>
      <c r="AJ55" s="98">
        <f t="shared" ref="AJ55:BO55" si="8">SUM(AJ16:AJ54)</f>
        <v>8</v>
      </c>
      <c r="AK55" s="98">
        <f t="shared" si="8"/>
        <v>8</v>
      </c>
      <c r="AL55" s="98">
        <f t="shared" si="8"/>
        <v>28</v>
      </c>
      <c r="AM55" s="98">
        <f t="shared" si="8"/>
        <v>8</v>
      </c>
      <c r="AN55" s="98">
        <f t="shared" si="8"/>
        <v>8</v>
      </c>
      <c r="AO55" s="98">
        <f t="shared" si="8"/>
        <v>84</v>
      </c>
      <c r="AP55" s="98">
        <f t="shared" si="8"/>
        <v>0</v>
      </c>
      <c r="AQ55" s="98">
        <f t="shared" si="8"/>
        <v>0</v>
      </c>
      <c r="AR55" s="98">
        <f t="shared" si="8"/>
        <v>0</v>
      </c>
      <c r="AS55" s="98">
        <f t="shared" si="8"/>
        <v>0</v>
      </c>
      <c r="AT55" s="98">
        <f t="shared" si="8"/>
        <v>0</v>
      </c>
      <c r="AU55" s="98">
        <f t="shared" si="8"/>
        <v>0</v>
      </c>
      <c r="AV55" s="98">
        <f t="shared" si="8"/>
        <v>0</v>
      </c>
      <c r="AW55" s="98">
        <f t="shared" si="8"/>
        <v>0</v>
      </c>
      <c r="AX55" s="98">
        <f t="shared" si="8"/>
        <v>0</v>
      </c>
      <c r="AY55" s="98">
        <f t="shared" si="8"/>
        <v>0</v>
      </c>
      <c r="AZ55" s="98">
        <f t="shared" si="8"/>
        <v>0</v>
      </c>
      <c r="BA55" s="98">
        <f t="shared" si="8"/>
        <v>67</v>
      </c>
      <c r="BB55" s="98">
        <f t="shared" si="8"/>
        <v>14</v>
      </c>
      <c r="BC55" s="98">
        <f t="shared" si="8"/>
        <v>275</v>
      </c>
      <c r="BD55" s="98">
        <f t="shared" si="8"/>
        <v>0</v>
      </c>
      <c r="BE55" s="98">
        <f t="shared" si="8"/>
        <v>2</v>
      </c>
      <c r="BF55" s="98">
        <f t="shared" si="8"/>
        <v>0</v>
      </c>
      <c r="BG55" s="98">
        <f t="shared" si="8"/>
        <v>0</v>
      </c>
      <c r="BH55" s="98">
        <f t="shared" si="8"/>
        <v>10</v>
      </c>
      <c r="BI55" s="98">
        <f t="shared" si="8"/>
        <v>152</v>
      </c>
      <c r="BJ55" s="98">
        <f t="shared" si="8"/>
        <v>69</v>
      </c>
      <c r="BK55" s="98">
        <f t="shared" si="8"/>
        <v>178</v>
      </c>
      <c r="BL55" s="98">
        <f t="shared" si="8"/>
        <v>24</v>
      </c>
      <c r="BM55" s="98">
        <f t="shared" si="8"/>
        <v>22</v>
      </c>
      <c r="BN55" s="98">
        <f t="shared" si="8"/>
        <v>22</v>
      </c>
      <c r="BO55" s="98">
        <f t="shared" si="8"/>
        <v>24</v>
      </c>
      <c r="BP55" s="98">
        <f t="shared" ref="BP55:CD55" si="9">SUM(BP16:BP54)</f>
        <v>4</v>
      </c>
      <c r="BQ55" s="98">
        <f t="shared" si="9"/>
        <v>23</v>
      </c>
      <c r="BR55" s="98">
        <f t="shared" si="9"/>
        <v>2</v>
      </c>
      <c r="BS55" s="98">
        <f t="shared" si="9"/>
        <v>343</v>
      </c>
      <c r="BT55" s="98">
        <f t="shared" si="9"/>
        <v>32</v>
      </c>
      <c r="BU55" s="98">
        <f t="shared" si="9"/>
        <v>62</v>
      </c>
      <c r="BV55" s="98">
        <f t="shared" si="9"/>
        <v>259</v>
      </c>
      <c r="BW55" s="98">
        <f t="shared" si="9"/>
        <v>395</v>
      </c>
      <c r="BX55" s="98">
        <f t="shared" si="9"/>
        <v>60</v>
      </c>
      <c r="BY55" s="98">
        <f t="shared" si="9"/>
        <v>0</v>
      </c>
      <c r="BZ55" s="98">
        <f t="shared" si="9"/>
        <v>0</v>
      </c>
      <c r="CA55" s="98">
        <f t="shared" si="9"/>
        <v>0</v>
      </c>
      <c r="CB55" s="98">
        <f t="shared" si="9"/>
        <v>0</v>
      </c>
      <c r="CC55" s="98">
        <f t="shared" si="9"/>
        <v>0</v>
      </c>
      <c r="CD55" s="101">
        <f t="shared" si="9"/>
        <v>0</v>
      </c>
      <c r="CE55" s="101">
        <f>SUM(CE45:CE54)</f>
        <v>52</v>
      </c>
      <c r="CF55" s="95"/>
      <c r="CG55" s="95">
        <f>SUM(CG45:CG54)</f>
        <v>170723801.76449451</v>
      </c>
    </row>
    <row r="56" spans="1:85" ht="21" x14ac:dyDescent="0.4">
      <c r="A56" s="11"/>
      <c r="B56" s="96" t="s">
        <v>184</v>
      </c>
      <c r="C56" s="97"/>
      <c r="D56" s="101">
        <f t="shared" ref="D56:BO56" si="10">+D55+D43</f>
        <v>146</v>
      </c>
      <c r="E56" s="101">
        <f t="shared" si="10"/>
        <v>344</v>
      </c>
      <c r="F56" s="101">
        <f t="shared" si="10"/>
        <v>525</v>
      </c>
      <c r="G56" s="101">
        <f t="shared" si="10"/>
        <v>177</v>
      </c>
      <c r="H56" s="101">
        <f t="shared" si="10"/>
        <v>227</v>
      </c>
      <c r="I56" s="101">
        <f t="shared" si="10"/>
        <v>374</v>
      </c>
      <c r="J56" s="101">
        <f t="shared" si="10"/>
        <v>161</v>
      </c>
      <c r="K56" s="101">
        <f t="shared" si="10"/>
        <v>145</v>
      </c>
      <c r="L56" s="101">
        <f t="shared" si="10"/>
        <v>116</v>
      </c>
      <c r="M56" s="101">
        <f t="shared" si="10"/>
        <v>118</v>
      </c>
      <c r="N56" s="101">
        <f t="shared" si="10"/>
        <v>0</v>
      </c>
      <c r="O56" s="101">
        <f t="shared" si="10"/>
        <v>0</v>
      </c>
      <c r="P56" s="101">
        <f t="shared" si="10"/>
        <v>0</v>
      </c>
      <c r="Q56" s="101">
        <f t="shared" si="10"/>
        <v>78</v>
      </c>
      <c r="R56" s="101">
        <f t="shared" si="10"/>
        <v>0</v>
      </c>
      <c r="S56" s="101">
        <f t="shared" si="10"/>
        <v>0</v>
      </c>
      <c r="T56" s="101">
        <f t="shared" si="10"/>
        <v>0</v>
      </c>
      <c r="U56" s="101">
        <f t="shared" si="10"/>
        <v>0</v>
      </c>
      <c r="V56" s="101">
        <f t="shared" si="10"/>
        <v>0</v>
      </c>
      <c r="W56" s="101">
        <f t="shared" si="10"/>
        <v>0</v>
      </c>
      <c r="X56" s="101">
        <f t="shared" si="10"/>
        <v>0</v>
      </c>
      <c r="Y56" s="101">
        <f t="shared" si="10"/>
        <v>0</v>
      </c>
      <c r="Z56" s="101">
        <f t="shared" si="10"/>
        <v>0</v>
      </c>
      <c r="AA56" s="101">
        <f t="shared" si="10"/>
        <v>0</v>
      </c>
      <c r="AB56" s="101">
        <f t="shared" si="10"/>
        <v>15</v>
      </c>
      <c r="AC56" s="101">
        <f t="shared" si="10"/>
        <v>6</v>
      </c>
      <c r="AD56" s="101">
        <f t="shared" si="10"/>
        <v>0</v>
      </c>
      <c r="AE56" s="101">
        <f t="shared" si="10"/>
        <v>288</v>
      </c>
      <c r="AF56" s="101">
        <f t="shared" si="10"/>
        <v>0</v>
      </c>
      <c r="AG56" s="101">
        <f t="shared" si="10"/>
        <v>796</v>
      </c>
      <c r="AH56" s="101">
        <f t="shared" si="10"/>
        <v>495</v>
      </c>
      <c r="AI56" s="101">
        <f t="shared" si="10"/>
        <v>52</v>
      </c>
      <c r="AJ56" s="101">
        <f t="shared" si="10"/>
        <v>12</v>
      </c>
      <c r="AK56" s="101">
        <f t="shared" si="10"/>
        <v>12</v>
      </c>
      <c r="AL56" s="101">
        <f t="shared" si="10"/>
        <v>52</v>
      </c>
      <c r="AM56" s="101">
        <f t="shared" si="10"/>
        <v>12</v>
      </c>
      <c r="AN56" s="101">
        <f t="shared" si="10"/>
        <v>12</v>
      </c>
      <c r="AO56" s="101">
        <f t="shared" si="10"/>
        <v>144</v>
      </c>
      <c r="AP56" s="101">
        <f t="shared" si="10"/>
        <v>0</v>
      </c>
      <c r="AQ56" s="101">
        <f t="shared" si="10"/>
        <v>0</v>
      </c>
      <c r="AR56" s="101">
        <f t="shared" si="10"/>
        <v>0</v>
      </c>
      <c r="AS56" s="101">
        <f t="shared" si="10"/>
        <v>0</v>
      </c>
      <c r="AT56" s="101">
        <f t="shared" si="10"/>
        <v>0</v>
      </c>
      <c r="AU56" s="101">
        <f t="shared" si="10"/>
        <v>0</v>
      </c>
      <c r="AV56" s="101">
        <f t="shared" si="10"/>
        <v>0</v>
      </c>
      <c r="AW56" s="101">
        <f t="shared" si="10"/>
        <v>0</v>
      </c>
      <c r="AX56" s="101">
        <f t="shared" si="10"/>
        <v>0</v>
      </c>
      <c r="AY56" s="101">
        <f t="shared" si="10"/>
        <v>0</v>
      </c>
      <c r="AZ56" s="101">
        <f t="shared" si="10"/>
        <v>0</v>
      </c>
      <c r="BA56" s="101">
        <f t="shared" si="10"/>
        <v>108</v>
      </c>
      <c r="BB56" s="101">
        <f t="shared" si="10"/>
        <v>21</v>
      </c>
      <c r="BC56" s="101">
        <f t="shared" si="10"/>
        <v>455</v>
      </c>
      <c r="BD56" s="101">
        <f t="shared" si="10"/>
        <v>0</v>
      </c>
      <c r="BE56" s="101">
        <f t="shared" si="10"/>
        <v>3</v>
      </c>
      <c r="BF56" s="101">
        <f t="shared" si="10"/>
        <v>0</v>
      </c>
      <c r="BG56" s="101">
        <f t="shared" si="10"/>
        <v>0</v>
      </c>
      <c r="BH56" s="101">
        <f t="shared" si="10"/>
        <v>15</v>
      </c>
      <c r="BI56" s="101">
        <f t="shared" si="10"/>
        <v>236</v>
      </c>
      <c r="BJ56" s="101">
        <f t="shared" si="10"/>
        <v>107</v>
      </c>
      <c r="BK56" s="101">
        <f t="shared" si="10"/>
        <v>304</v>
      </c>
      <c r="BL56" s="101">
        <f t="shared" si="10"/>
        <v>46</v>
      </c>
      <c r="BM56" s="101">
        <f t="shared" si="10"/>
        <v>43</v>
      </c>
      <c r="BN56" s="101">
        <f t="shared" si="10"/>
        <v>43</v>
      </c>
      <c r="BO56" s="101">
        <f t="shared" si="10"/>
        <v>46</v>
      </c>
      <c r="BP56" s="101">
        <f t="shared" ref="BP56:CD56" si="11">+BP55+BP43</f>
        <v>6</v>
      </c>
      <c r="BQ56" s="101">
        <f t="shared" si="11"/>
        <v>45</v>
      </c>
      <c r="BR56" s="101">
        <f t="shared" si="11"/>
        <v>3</v>
      </c>
      <c r="BS56" s="101">
        <f t="shared" si="11"/>
        <v>572</v>
      </c>
      <c r="BT56" s="101">
        <f t="shared" si="11"/>
        <v>59</v>
      </c>
      <c r="BU56" s="101">
        <f t="shared" si="11"/>
        <v>107</v>
      </c>
      <c r="BV56" s="101">
        <f t="shared" si="11"/>
        <v>456</v>
      </c>
      <c r="BW56" s="101">
        <f t="shared" si="11"/>
        <v>728</v>
      </c>
      <c r="BX56" s="101">
        <f t="shared" si="11"/>
        <v>120</v>
      </c>
      <c r="BY56" s="101">
        <f t="shared" si="11"/>
        <v>0</v>
      </c>
      <c r="BZ56" s="101">
        <f t="shared" si="11"/>
        <v>0</v>
      </c>
      <c r="CA56" s="101">
        <f t="shared" si="11"/>
        <v>0</v>
      </c>
      <c r="CB56" s="101">
        <f t="shared" si="11"/>
        <v>0</v>
      </c>
      <c r="CC56" s="101">
        <f t="shared" si="11"/>
        <v>0</v>
      </c>
      <c r="CD56" s="101">
        <f t="shared" si="11"/>
        <v>0</v>
      </c>
      <c r="CE56" s="101">
        <f>+CE55+CE43</f>
        <v>3355</v>
      </c>
      <c r="CF56" s="95"/>
      <c r="CG56" s="95">
        <f>+CG43+CG55</f>
        <v>1364292212.4121757</v>
      </c>
    </row>
    <row r="58" spans="1:85" ht="21" x14ac:dyDescent="0.4">
      <c r="CF58" s="95" t="s">
        <v>234</v>
      </c>
      <c r="CG58" s="95">
        <v>1428076471</v>
      </c>
    </row>
    <row r="59" spans="1:85" x14ac:dyDescent="0.3">
      <c r="BG59" s="1"/>
    </row>
    <row r="60" spans="1:85" ht="21" x14ac:dyDescent="0.4">
      <c r="CF60" s="229" t="s">
        <v>236</v>
      </c>
      <c r="CG60" s="230">
        <f>+CG58-CG56</f>
        <v>63784258.587824345</v>
      </c>
    </row>
  </sheetData>
  <autoFilter ref="A3:CG54"/>
  <mergeCells count="19">
    <mergeCell ref="CH2:CH3"/>
    <mergeCell ref="A44:C44"/>
    <mergeCell ref="AB2:AD2"/>
    <mergeCell ref="A2:A3"/>
    <mergeCell ref="B2:B3"/>
    <mergeCell ref="C2:C3"/>
    <mergeCell ref="F2:K2"/>
    <mergeCell ref="L2:AA2"/>
    <mergeCell ref="AE2:AF2"/>
    <mergeCell ref="AO2:AZ2"/>
    <mergeCell ref="BA2:BB2"/>
    <mergeCell ref="BD2:BH2"/>
    <mergeCell ref="BI2:BJ2"/>
    <mergeCell ref="CE2:CE3"/>
    <mergeCell ref="CF2:CF3"/>
    <mergeCell ref="CG2:CG3"/>
    <mergeCell ref="BW2:CD2"/>
    <mergeCell ref="AH2:AN2"/>
    <mergeCell ref="BK2:BR2"/>
  </mergeCells>
  <pageMargins left="0.7" right="0.7" top="0.75" bottom="0.75" header="0.3" footer="0.3"/>
  <pageSetup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J68"/>
  <sheetViews>
    <sheetView zoomScale="70" zoomScaleNormal="70" workbookViewId="0">
      <pane xSplit="3" ySplit="3" topLeftCell="D33" activePane="bottomRight" state="frozen"/>
      <selection pane="topRight" activeCell="D1" sqref="D1"/>
      <selection pane="bottomLeft" activeCell="A4" sqref="A4"/>
      <selection pane="bottomRight" activeCell="D34" sqref="D34"/>
    </sheetView>
  </sheetViews>
  <sheetFormatPr baseColWidth="10" defaultColWidth="11.44140625" defaultRowHeight="14.4" x14ac:dyDescent="0.3"/>
  <cols>
    <col min="1" max="1" width="8.33203125" customWidth="1"/>
    <col min="2" max="2" width="68.109375" style="21" customWidth="1"/>
    <col min="3" max="3" width="52.109375" customWidth="1"/>
    <col min="4" max="4" width="17.6640625" customWidth="1"/>
    <col min="5" max="5" width="13.6640625" customWidth="1"/>
    <col min="6" max="10" width="6.6640625" customWidth="1"/>
    <col min="11" max="13" width="7" customWidth="1"/>
    <col min="14" max="14" width="5.44140625" customWidth="1"/>
    <col min="15" max="16" width="3.44140625" customWidth="1"/>
    <col min="17" max="17" width="7.6640625" customWidth="1"/>
    <col min="18" max="18" width="4.44140625" customWidth="1"/>
    <col min="19" max="19" width="3.44140625" customWidth="1"/>
    <col min="20" max="20" width="4.6640625" customWidth="1"/>
    <col min="21" max="21" width="3.44140625" customWidth="1"/>
    <col min="22" max="22" width="4.44140625" customWidth="1"/>
    <col min="23" max="23" width="3.6640625" customWidth="1"/>
    <col min="24" max="24" width="4.44140625" customWidth="1"/>
    <col min="25" max="25" width="4" customWidth="1"/>
    <col min="26" max="26" width="4.44140625" customWidth="1"/>
    <col min="27" max="27" width="4.109375" customWidth="1"/>
    <col min="28" max="28" width="6" style="22" customWidth="1"/>
    <col min="29" max="29" width="4.44140625" style="22" customWidth="1"/>
    <col min="30" max="30" width="5.44140625" style="22" customWidth="1"/>
    <col min="31" max="31" width="7" style="22" customWidth="1"/>
    <col min="32" max="32" width="6.44140625" style="22" customWidth="1"/>
    <col min="33" max="33" width="11.44140625" customWidth="1"/>
    <col min="34" max="34" width="7.109375" customWidth="1"/>
    <col min="35" max="35" width="5.33203125" customWidth="1"/>
    <col min="36" max="36" width="5" customWidth="1"/>
    <col min="37" max="38" width="5.44140625" customWidth="1"/>
    <col min="39" max="39" width="5.6640625" customWidth="1"/>
    <col min="40" max="40" width="6.33203125" customWidth="1"/>
    <col min="41" max="41" width="8" customWidth="1"/>
    <col min="42" max="42" width="4.109375" customWidth="1"/>
    <col min="43" max="45" width="3.6640625" customWidth="1"/>
    <col min="46" max="47" width="3.33203125" customWidth="1"/>
    <col min="48" max="48" width="3.44140625" customWidth="1"/>
    <col min="49" max="49" width="3.33203125" customWidth="1"/>
    <col min="50" max="50" width="3.44140625" customWidth="1"/>
    <col min="51" max="51" width="4.109375" customWidth="1"/>
    <col min="52" max="52" width="5.33203125" customWidth="1"/>
    <col min="53" max="54" width="7.6640625" style="22" customWidth="1"/>
    <col min="55" max="56" width="9.44140625" style="22" customWidth="1"/>
    <col min="57" max="57" width="5.44140625" customWidth="1"/>
    <col min="58" max="58" width="6.109375" customWidth="1"/>
    <col min="59" max="59" width="4.44140625" customWidth="1"/>
    <col min="60" max="60" width="6" customWidth="1"/>
    <col min="61" max="61" width="9" customWidth="1"/>
    <col min="62" max="62" width="8.6640625" customWidth="1"/>
    <col min="63" max="63" width="7.109375" customWidth="1"/>
    <col min="64" max="64" width="6" customWidth="1"/>
    <col min="65" max="65" width="6.6640625" customWidth="1"/>
    <col min="66" max="66" width="5" customWidth="1"/>
    <col min="67" max="67" width="5.5546875" customWidth="1"/>
    <col min="68" max="68" width="4.44140625" customWidth="1"/>
    <col min="69" max="69" width="7.6640625" customWidth="1"/>
    <col min="70" max="70" width="4.44140625" customWidth="1"/>
    <col min="71" max="71" width="8" customWidth="1"/>
    <col min="72" max="72" width="5.6640625" customWidth="1"/>
    <col min="73" max="73" width="7.33203125" customWidth="1"/>
    <col min="74" max="74" width="8.6640625" customWidth="1"/>
    <col min="75" max="82" width="7" customWidth="1"/>
    <col min="83" max="83" width="17" customWidth="1"/>
    <col min="84" max="84" width="31.44140625" customWidth="1"/>
    <col min="85" max="85" width="27.6640625" customWidth="1"/>
    <col min="86" max="86" width="20.44140625" customWidth="1"/>
    <col min="87" max="87" width="15.5546875" customWidth="1"/>
  </cols>
  <sheetData>
    <row r="1" spans="1:88" x14ac:dyDescent="0.3">
      <c r="D1" s="244"/>
      <c r="E1" s="244"/>
      <c r="AG1" s="244"/>
    </row>
    <row r="2" spans="1:88" s="1" customFormat="1" ht="45" customHeight="1" x14ac:dyDescent="0.3">
      <c r="A2" s="385" t="s">
        <v>16</v>
      </c>
      <c r="B2" s="386" t="s">
        <v>17</v>
      </c>
      <c r="C2" s="387" t="s">
        <v>18</v>
      </c>
      <c r="D2" s="48" t="s">
        <v>19</v>
      </c>
      <c r="E2" s="48" t="s">
        <v>20</v>
      </c>
      <c r="F2" s="388" t="s">
        <v>21</v>
      </c>
      <c r="G2" s="388"/>
      <c r="H2" s="388"/>
      <c r="I2" s="388"/>
      <c r="J2" s="388"/>
      <c r="K2" s="388"/>
      <c r="L2" s="389" t="s">
        <v>22</v>
      </c>
      <c r="M2" s="389"/>
      <c r="N2" s="389"/>
      <c r="O2" s="389"/>
      <c r="P2" s="389"/>
      <c r="Q2" s="389"/>
      <c r="R2" s="389"/>
      <c r="S2" s="389"/>
      <c r="T2" s="389"/>
      <c r="U2" s="389"/>
      <c r="V2" s="389"/>
      <c r="W2" s="389"/>
      <c r="X2" s="389"/>
      <c r="Y2" s="389"/>
      <c r="Z2" s="389"/>
      <c r="AA2" s="389"/>
      <c r="AB2" s="379" t="s">
        <v>23</v>
      </c>
      <c r="AC2" s="379"/>
      <c r="AD2" s="379"/>
      <c r="AE2" s="390" t="s">
        <v>24</v>
      </c>
      <c r="AF2" s="390"/>
      <c r="AG2" s="4" t="s">
        <v>25</v>
      </c>
      <c r="AH2" s="432" t="s">
        <v>26</v>
      </c>
      <c r="AI2" s="433"/>
      <c r="AJ2" s="433"/>
      <c r="AK2" s="433"/>
      <c r="AL2" s="433"/>
      <c r="AM2" s="433"/>
      <c r="AN2" s="434"/>
      <c r="AO2" s="392" t="s">
        <v>27</v>
      </c>
      <c r="AP2" s="392"/>
      <c r="AQ2" s="392"/>
      <c r="AR2" s="392"/>
      <c r="AS2" s="392"/>
      <c r="AT2" s="392"/>
      <c r="AU2" s="392"/>
      <c r="AV2" s="392"/>
      <c r="AW2" s="392"/>
      <c r="AX2" s="392"/>
      <c r="AY2" s="392"/>
      <c r="AZ2" s="392"/>
      <c r="BA2" s="393" t="s">
        <v>28</v>
      </c>
      <c r="BB2" s="393"/>
      <c r="BC2" s="248" t="s">
        <v>29</v>
      </c>
      <c r="BD2" s="394" t="s">
        <v>30</v>
      </c>
      <c r="BE2" s="394"/>
      <c r="BF2" s="394"/>
      <c r="BG2" s="394"/>
      <c r="BH2" s="394"/>
      <c r="BI2" s="395" t="s">
        <v>31</v>
      </c>
      <c r="BJ2" s="395"/>
      <c r="BK2" s="382" t="s">
        <v>32</v>
      </c>
      <c r="BL2" s="382"/>
      <c r="BM2" s="382"/>
      <c r="BN2" s="382"/>
      <c r="BO2" s="382"/>
      <c r="BP2" s="382"/>
      <c r="BQ2" s="382"/>
      <c r="BR2" s="382"/>
      <c r="BS2" s="437" t="s">
        <v>33</v>
      </c>
      <c r="BT2" s="438"/>
      <c r="BU2" s="439"/>
      <c r="BV2" s="6" t="s">
        <v>34</v>
      </c>
      <c r="BW2" s="383" t="s">
        <v>35</v>
      </c>
      <c r="BX2" s="383"/>
      <c r="BY2" s="383"/>
      <c r="BZ2" s="383"/>
      <c r="CA2" s="383"/>
      <c r="CB2" s="383"/>
      <c r="CC2" s="383"/>
      <c r="CD2" s="383"/>
      <c r="CE2" s="406" t="s">
        <v>170</v>
      </c>
      <c r="CF2" s="407" t="s">
        <v>231</v>
      </c>
      <c r="CG2" s="407" t="s">
        <v>232</v>
      </c>
      <c r="CH2" s="435"/>
    </row>
    <row r="3" spans="1:88" ht="127.5" customHeight="1" x14ac:dyDescent="0.3">
      <c r="A3" s="385"/>
      <c r="B3" s="386"/>
      <c r="C3" s="387"/>
      <c r="D3" s="7" t="s">
        <v>39</v>
      </c>
      <c r="E3" s="7" t="s">
        <v>40</v>
      </c>
      <c r="F3" s="27" t="s">
        <v>41</v>
      </c>
      <c r="G3" s="27" t="s">
        <v>42</v>
      </c>
      <c r="H3" s="27" t="s">
        <v>43</v>
      </c>
      <c r="I3" s="27" t="s">
        <v>44</v>
      </c>
      <c r="J3" s="27" t="s">
        <v>45</v>
      </c>
      <c r="K3" s="27" t="s">
        <v>46</v>
      </c>
      <c r="L3" s="28" t="s">
        <v>47</v>
      </c>
      <c r="M3" s="28" t="s">
        <v>48</v>
      </c>
      <c r="N3" s="28" t="s">
        <v>49</v>
      </c>
      <c r="O3" s="28" t="s">
        <v>50</v>
      </c>
      <c r="P3" s="28" t="s">
        <v>51</v>
      </c>
      <c r="Q3" s="28" t="s">
        <v>52</v>
      </c>
      <c r="R3" s="28" t="s">
        <v>53</v>
      </c>
      <c r="S3" s="28" t="s">
        <v>54</v>
      </c>
      <c r="T3" s="28" t="s">
        <v>55</v>
      </c>
      <c r="U3" s="28" t="s">
        <v>56</v>
      </c>
      <c r="V3" s="28" t="s">
        <v>57</v>
      </c>
      <c r="W3" s="28" t="s">
        <v>58</v>
      </c>
      <c r="X3" s="28" t="s">
        <v>59</v>
      </c>
      <c r="Y3" s="28" t="s">
        <v>60</v>
      </c>
      <c r="Z3" s="28" t="s">
        <v>61</v>
      </c>
      <c r="AA3" s="28" t="s">
        <v>62</v>
      </c>
      <c r="AB3" s="29" t="s">
        <v>63</v>
      </c>
      <c r="AC3" s="29" t="s">
        <v>64</v>
      </c>
      <c r="AD3" s="29" t="s">
        <v>65</v>
      </c>
      <c r="AE3" s="30" t="s">
        <v>66</v>
      </c>
      <c r="AF3" s="30" t="s">
        <v>67</v>
      </c>
      <c r="AG3" s="8" t="s">
        <v>68</v>
      </c>
      <c r="AH3" s="31" t="s">
        <v>69</v>
      </c>
      <c r="AI3" s="32" t="s">
        <v>70</v>
      </c>
      <c r="AJ3" s="32" t="s">
        <v>71</v>
      </c>
      <c r="AK3" s="31" t="s">
        <v>72</v>
      </c>
      <c r="AL3" s="32" t="s">
        <v>73</v>
      </c>
      <c r="AM3" s="77" t="s">
        <v>159</v>
      </c>
      <c r="AN3" s="32" t="s">
        <v>74</v>
      </c>
      <c r="AO3" s="33" t="s">
        <v>75</v>
      </c>
      <c r="AP3" s="33" t="s">
        <v>76</v>
      </c>
      <c r="AQ3" s="33" t="s">
        <v>77</v>
      </c>
      <c r="AR3" s="33" t="s">
        <v>78</v>
      </c>
      <c r="AS3" s="33" t="s">
        <v>79</v>
      </c>
      <c r="AT3" s="33" t="s">
        <v>80</v>
      </c>
      <c r="AU3" s="33" t="s">
        <v>81</v>
      </c>
      <c r="AV3" s="33" t="s">
        <v>82</v>
      </c>
      <c r="AW3" s="33" t="s">
        <v>83</v>
      </c>
      <c r="AX3" s="33" t="s">
        <v>84</v>
      </c>
      <c r="AY3" s="33" t="s">
        <v>85</v>
      </c>
      <c r="AZ3" s="33" t="s">
        <v>86</v>
      </c>
      <c r="BA3" s="34" t="s">
        <v>87</v>
      </c>
      <c r="BB3" s="34" t="s">
        <v>88</v>
      </c>
      <c r="BC3" s="35" t="s">
        <v>89</v>
      </c>
      <c r="BD3" s="7" t="s">
        <v>90</v>
      </c>
      <c r="BE3" s="7" t="s">
        <v>91</v>
      </c>
      <c r="BF3" s="7" t="s">
        <v>92</v>
      </c>
      <c r="BG3" s="7" t="s">
        <v>93</v>
      </c>
      <c r="BH3" s="7" t="s">
        <v>94</v>
      </c>
      <c r="BI3" s="36" t="s">
        <v>95</v>
      </c>
      <c r="BJ3" s="36" t="s">
        <v>96</v>
      </c>
      <c r="BK3" s="35" t="s">
        <v>97</v>
      </c>
      <c r="BL3" s="35" t="s">
        <v>98</v>
      </c>
      <c r="BM3" s="35" t="s">
        <v>99</v>
      </c>
      <c r="BN3" s="35" t="s">
        <v>100</v>
      </c>
      <c r="BO3" s="35" t="s">
        <v>101</v>
      </c>
      <c r="BP3" s="35" t="s">
        <v>102</v>
      </c>
      <c r="BQ3" s="35" t="s">
        <v>103</v>
      </c>
      <c r="BR3" s="35" t="s">
        <v>104</v>
      </c>
      <c r="BS3" s="8" t="s">
        <v>33</v>
      </c>
      <c r="BT3" s="8" t="s">
        <v>105</v>
      </c>
      <c r="BU3" s="9" t="s">
        <v>106</v>
      </c>
      <c r="BV3" s="37" t="s">
        <v>107</v>
      </c>
      <c r="BW3" s="10" t="s">
        <v>108</v>
      </c>
      <c r="BX3" s="10" t="s">
        <v>109</v>
      </c>
      <c r="BY3" s="10" t="s">
        <v>110</v>
      </c>
      <c r="BZ3" s="10" t="s">
        <v>111</v>
      </c>
      <c r="CA3" s="10" t="s">
        <v>112</v>
      </c>
      <c r="CB3" s="10" t="s">
        <v>113</v>
      </c>
      <c r="CC3" s="10" t="s">
        <v>114</v>
      </c>
      <c r="CD3" s="10" t="s">
        <v>115</v>
      </c>
      <c r="CE3" s="406"/>
      <c r="CF3" s="407"/>
      <c r="CG3" s="407"/>
      <c r="CH3" s="435"/>
    </row>
    <row r="4" spans="1:88" s="1" customFormat="1" ht="225.45" customHeight="1" x14ac:dyDescent="0.3">
      <c r="A4" s="2">
        <v>1</v>
      </c>
      <c r="B4" s="56" t="s">
        <v>120</v>
      </c>
      <c r="C4" s="20"/>
      <c r="D4" s="11"/>
      <c r="E4" s="15"/>
      <c r="F4" s="58"/>
      <c r="G4" s="58"/>
      <c r="H4" s="58"/>
      <c r="I4" s="58"/>
      <c r="J4" s="58"/>
      <c r="K4" s="58"/>
      <c r="L4" s="15"/>
      <c r="M4" s="248"/>
      <c r="N4" s="15"/>
      <c r="O4" s="15"/>
      <c r="P4" s="15"/>
      <c r="Q4" s="15"/>
      <c r="R4" s="15"/>
      <c r="S4" s="15"/>
      <c r="T4" s="15"/>
      <c r="U4" s="15"/>
      <c r="V4" s="15"/>
      <c r="W4" s="15"/>
      <c r="X4" s="15"/>
      <c r="Y4" s="15"/>
      <c r="Z4" s="15"/>
      <c r="AA4" s="15"/>
      <c r="AB4" s="15"/>
      <c r="AC4" s="15"/>
      <c r="AD4" s="15"/>
      <c r="AE4" s="15"/>
      <c r="AF4" s="15"/>
      <c r="AG4" s="15"/>
      <c r="AH4" s="45"/>
      <c r="AI4" s="15"/>
      <c r="AJ4" s="15"/>
      <c r="AK4" s="15"/>
      <c r="AL4" s="15"/>
      <c r="AM4" s="15"/>
      <c r="AN4" s="15"/>
      <c r="AO4" s="15"/>
      <c r="AP4" s="15"/>
      <c r="AQ4" s="15"/>
      <c r="AR4" s="15"/>
      <c r="AS4" s="15"/>
      <c r="AT4" s="15"/>
      <c r="AU4" s="15"/>
      <c r="AV4" s="15"/>
      <c r="AW4" s="15"/>
      <c r="AX4" s="15"/>
      <c r="AY4" s="15"/>
      <c r="AZ4" s="15"/>
      <c r="BA4" s="73"/>
      <c r="BB4" s="73"/>
      <c r="BC4" s="67"/>
      <c r="BD4" s="15"/>
      <c r="BE4" s="15"/>
      <c r="BF4" s="15"/>
      <c r="BG4" s="15"/>
      <c r="BH4" s="15"/>
      <c r="BI4" s="15"/>
      <c r="BJ4" s="15"/>
      <c r="BK4" s="15"/>
      <c r="BL4" s="15"/>
      <c r="BM4" s="15"/>
      <c r="BN4" s="15"/>
      <c r="BO4" s="15"/>
      <c r="BP4" s="15"/>
      <c r="BQ4" s="15"/>
      <c r="BR4" s="15"/>
      <c r="BS4" s="15">
        <v>65</v>
      </c>
      <c r="BT4" s="236">
        <v>22</v>
      </c>
      <c r="BU4" s="236">
        <v>13</v>
      </c>
      <c r="BV4" s="15"/>
      <c r="BW4" s="45"/>
      <c r="BX4" s="15"/>
      <c r="BY4" s="15"/>
      <c r="BZ4" s="15"/>
      <c r="CA4" s="15"/>
      <c r="CB4" s="15"/>
      <c r="CC4" s="15"/>
      <c r="CD4" s="15"/>
      <c r="CE4" s="100">
        <f>SUM(D4:CD4)</f>
        <v>100</v>
      </c>
      <c r="CF4" s="128">
        <f>'DOTACION INICIAL'!CE4</f>
        <v>304009.09561297798</v>
      </c>
      <c r="CG4" s="128">
        <f>+CE4*CF4</f>
        <v>30400909.561297797</v>
      </c>
      <c r="CH4" s="247"/>
      <c r="CI4" s="247">
        <f>CF4/1.19</f>
        <v>255469.82824619999</v>
      </c>
      <c r="CJ4" s="247"/>
    </row>
    <row r="5" spans="1:88" ht="225.75" customHeight="1" x14ac:dyDescent="0.3">
      <c r="A5" s="2">
        <v>2</v>
      </c>
      <c r="B5" s="52" t="s">
        <v>121</v>
      </c>
      <c r="C5" s="3"/>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70"/>
      <c r="AH5" s="45"/>
      <c r="AI5" s="11"/>
      <c r="AJ5" s="11"/>
      <c r="AK5" s="11"/>
      <c r="AL5" s="11"/>
      <c r="AM5" s="11"/>
      <c r="AN5" s="11"/>
      <c r="AO5" s="11"/>
      <c r="AP5" s="11"/>
      <c r="AQ5" s="11"/>
      <c r="AR5" s="11"/>
      <c r="AS5" s="11"/>
      <c r="AT5" s="11"/>
      <c r="AU5" s="11"/>
      <c r="AV5" s="11"/>
      <c r="AW5" s="11"/>
      <c r="AX5" s="11"/>
      <c r="AY5" s="11"/>
      <c r="AZ5" s="11"/>
      <c r="BA5" s="66"/>
      <c r="BB5" s="66"/>
      <c r="BC5" s="68"/>
      <c r="BD5" s="15"/>
      <c r="BE5" s="11"/>
      <c r="BF5" s="11"/>
      <c r="BG5" s="11"/>
      <c r="BH5" s="11"/>
      <c r="BI5" s="11"/>
      <c r="BJ5" s="11"/>
      <c r="BK5" s="16"/>
      <c r="BL5" s="16"/>
      <c r="BM5" s="16"/>
      <c r="BN5" s="16"/>
      <c r="BO5" s="16"/>
      <c r="BP5" s="16"/>
      <c r="BQ5" s="16"/>
      <c r="BR5" s="16"/>
      <c r="BS5" s="15"/>
      <c r="BT5" s="11"/>
      <c r="BU5" s="11"/>
      <c r="BV5" s="11">
        <v>0</v>
      </c>
      <c r="BW5" s="15">
        <v>0</v>
      </c>
      <c r="BX5" s="15"/>
      <c r="BY5" s="15"/>
      <c r="BZ5" s="15"/>
      <c r="CA5" s="15"/>
      <c r="CB5" s="15"/>
      <c r="CC5" s="15"/>
      <c r="CD5" s="15"/>
      <c r="CE5" s="100">
        <f t="shared" ref="CE5:CE42" si="0">SUM(D5:CD5)</f>
        <v>0</v>
      </c>
      <c r="CF5" s="128">
        <f>'DOTACION INICIAL'!CE5</f>
        <v>266118.44181064382</v>
      </c>
      <c r="CG5" s="128">
        <f t="shared" ref="CG5:CG42" si="1">+CE5*CF5</f>
        <v>0</v>
      </c>
      <c r="CI5" s="247">
        <f t="shared" ref="CI5:CI42" si="2">CF5/1.19</f>
        <v>223628.94269802002</v>
      </c>
    </row>
    <row r="6" spans="1:88" ht="130.5" customHeight="1" x14ac:dyDescent="0.3">
      <c r="A6" s="2">
        <v>3</v>
      </c>
      <c r="B6" s="52" t="s">
        <v>122</v>
      </c>
      <c r="C6" s="3"/>
      <c r="D6" s="11"/>
      <c r="E6" s="11"/>
      <c r="F6" s="58"/>
      <c r="G6" s="58"/>
      <c r="H6" s="58"/>
      <c r="I6" s="58"/>
      <c r="J6" s="58"/>
      <c r="K6" s="58"/>
      <c r="L6" s="11"/>
      <c r="M6" s="11"/>
      <c r="N6" s="11"/>
      <c r="O6" s="11"/>
      <c r="P6" s="11"/>
      <c r="Q6" s="11"/>
      <c r="R6" s="11"/>
      <c r="S6" s="11"/>
      <c r="T6" s="11"/>
      <c r="U6" s="11"/>
      <c r="V6" s="11"/>
      <c r="W6" s="11"/>
      <c r="X6" s="11"/>
      <c r="Y6" s="11"/>
      <c r="Z6" s="11"/>
      <c r="AA6" s="11"/>
      <c r="AB6" s="11"/>
      <c r="AC6" s="11"/>
      <c r="AD6" s="11"/>
      <c r="AE6" s="11"/>
      <c r="AF6" s="11"/>
      <c r="AG6" s="70"/>
      <c r="AH6" s="45"/>
      <c r="AI6" s="11"/>
      <c r="AJ6" s="11"/>
      <c r="AK6" s="11"/>
      <c r="AL6" s="11"/>
      <c r="AM6" s="11"/>
      <c r="AN6" s="11"/>
      <c r="AO6" s="11"/>
      <c r="AP6" s="11"/>
      <c r="AQ6" s="11"/>
      <c r="AR6" s="11"/>
      <c r="AS6" s="11"/>
      <c r="AT6" s="11"/>
      <c r="AU6" s="11"/>
      <c r="AV6" s="11"/>
      <c r="AW6" s="11"/>
      <c r="AX6" s="11"/>
      <c r="AY6" s="11"/>
      <c r="AZ6" s="11"/>
      <c r="BA6" s="66"/>
      <c r="BB6" s="66"/>
      <c r="BC6" s="68"/>
      <c r="BD6" s="15"/>
      <c r="BE6" s="11"/>
      <c r="BF6" s="11"/>
      <c r="BG6" s="11"/>
      <c r="BH6" s="11"/>
      <c r="BI6" s="11"/>
      <c r="BJ6" s="11"/>
      <c r="BK6" s="15"/>
      <c r="BL6" s="15"/>
      <c r="BM6" s="15"/>
      <c r="BN6" s="15"/>
      <c r="BO6" s="15"/>
      <c r="BP6" s="15"/>
      <c r="BQ6" s="15"/>
      <c r="BR6" s="15"/>
      <c r="BS6" s="11">
        <v>30</v>
      </c>
      <c r="BT6" s="11"/>
      <c r="BU6" s="11"/>
      <c r="BV6" s="11"/>
      <c r="BW6" s="45"/>
      <c r="BX6" s="15"/>
      <c r="BY6" s="15"/>
      <c r="BZ6" s="15"/>
      <c r="CA6" s="15"/>
      <c r="CB6" s="15"/>
      <c r="CC6" s="15"/>
      <c r="CD6" s="15"/>
      <c r="CE6" s="100">
        <f t="shared" si="0"/>
        <v>30</v>
      </c>
      <c r="CF6" s="128">
        <f>'DOTACION INICIAL'!CE6</f>
        <v>593133.63114568498</v>
      </c>
      <c r="CG6" s="128">
        <f t="shared" si="1"/>
        <v>17794008.934370548</v>
      </c>
      <c r="CI6" s="247">
        <f t="shared" si="2"/>
        <v>498431.62281149998</v>
      </c>
      <c r="CJ6" s="226"/>
    </row>
    <row r="7" spans="1:88" ht="128.25" customHeight="1" x14ac:dyDescent="0.3">
      <c r="A7" s="2">
        <v>4</v>
      </c>
      <c r="B7" s="52" t="s">
        <v>123</v>
      </c>
      <c r="C7" s="3"/>
      <c r="D7" s="15"/>
      <c r="E7" s="11"/>
      <c r="F7" s="58"/>
      <c r="G7" s="58"/>
      <c r="H7" s="58"/>
      <c r="I7" s="58"/>
      <c r="J7" s="58"/>
      <c r="K7" s="58"/>
      <c r="L7" s="11"/>
      <c r="M7" s="11"/>
      <c r="N7" s="11"/>
      <c r="O7" s="11"/>
      <c r="P7" s="11"/>
      <c r="Q7" s="11"/>
      <c r="R7" s="11"/>
      <c r="S7" s="11"/>
      <c r="T7" s="11"/>
      <c r="U7" s="11"/>
      <c r="V7" s="11"/>
      <c r="W7" s="11"/>
      <c r="X7" s="11"/>
      <c r="Y7" s="11"/>
      <c r="Z7" s="11"/>
      <c r="AA7" s="11"/>
      <c r="AB7" s="11"/>
      <c r="AC7" s="11"/>
      <c r="AD7" s="11"/>
      <c r="AE7" s="11"/>
      <c r="AF7" s="11"/>
      <c r="AG7" s="241">
        <v>6</v>
      </c>
      <c r="AH7" s="45"/>
      <c r="AI7" s="11"/>
      <c r="AJ7" s="11"/>
      <c r="AK7" s="11"/>
      <c r="AL7" s="11"/>
      <c r="AM7" s="11"/>
      <c r="AN7" s="11"/>
      <c r="AO7" s="11"/>
      <c r="AP7" s="11"/>
      <c r="AQ7" s="11"/>
      <c r="AR7" s="11"/>
      <c r="AS7" s="11"/>
      <c r="AT7" s="11"/>
      <c r="AU7" s="11"/>
      <c r="AV7" s="11"/>
      <c r="AW7" s="11"/>
      <c r="AX7" s="11"/>
      <c r="AY7" s="11"/>
      <c r="AZ7" s="11"/>
      <c r="BA7" s="66"/>
      <c r="BB7" s="66"/>
      <c r="BC7" s="68"/>
      <c r="BD7" s="15"/>
      <c r="BE7" s="11"/>
      <c r="BF7" s="11"/>
      <c r="BG7" s="11"/>
      <c r="BH7" s="11"/>
      <c r="BI7" s="11"/>
      <c r="BJ7" s="11"/>
      <c r="BK7" s="16"/>
      <c r="BL7" s="16"/>
      <c r="BM7" s="16"/>
      <c r="BN7" s="16"/>
      <c r="BO7" s="16"/>
      <c r="BP7" s="16"/>
      <c r="BQ7" s="16"/>
      <c r="BR7" s="16"/>
      <c r="BS7" s="11"/>
      <c r="BT7" s="11"/>
      <c r="BU7" s="11"/>
      <c r="BV7" s="11"/>
      <c r="BW7" s="15"/>
      <c r="BX7" s="15"/>
      <c r="BY7" s="15"/>
      <c r="BZ7" s="15"/>
      <c r="CA7" s="15"/>
      <c r="CB7" s="15"/>
      <c r="CC7" s="15"/>
      <c r="CD7" s="15"/>
      <c r="CE7" s="100">
        <f t="shared" si="0"/>
        <v>6</v>
      </c>
      <c r="CF7" s="128">
        <f>'DOTACION INICIAL'!CE7</f>
        <v>241586.02738095837</v>
      </c>
      <c r="CG7" s="128">
        <f t="shared" si="1"/>
        <v>1449516.1642857501</v>
      </c>
      <c r="CI7" s="247">
        <f t="shared" si="2"/>
        <v>203013.46838735999</v>
      </c>
    </row>
    <row r="8" spans="1:88" ht="163.5" customHeight="1" x14ac:dyDescent="0.3">
      <c r="A8" s="2">
        <v>5</v>
      </c>
      <c r="B8" s="53" t="s">
        <v>124</v>
      </c>
      <c r="C8" s="3"/>
      <c r="D8" s="11"/>
      <c r="E8" s="11"/>
      <c r="F8" s="58"/>
      <c r="G8" s="58"/>
      <c r="H8" s="58"/>
      <c r="I8" s="58"/>
      <c r="J8" s="58"/>
      <c r="K8" s="58"/>
      <c r="L8" s="11"/>
      <c r="M8" s="11"/>
      <c r="N8" s="11"/>
      <c r="O8" s="11"/>
      <c r="P8" s="11"/>
      <c r="Q8" s="11"/>
      <c r="R8" s="11"/>
      <c r="S8" s="11"/>
      <c r="T8" s="11"/>
      <c r="U8" s="11"/>
      <c r="V8" s="11"/>
      <c r="W8" s="11"/>
      <c r="X8" s="11"/>
      <c r="Y8" s="11"/>
      <c r="Z8" s="11"/>
      <c r="AA8" s="11"/>
      <c r="AB8" s="11"/>
      <c r="AC8" s="11"/>
      <c r="AD8" s="11"/>
      <c r="AE8" s="11"/>
      <c r="AF8" s="11"/>
      <c r="AG8" s="302">
        <v>3</v>
      </c>
      <c r="AH8" s="45"/>
      <c r="AI8" s="11"/>
      <c r="AJ8" s="11"/>
      <c r="AK8" s="11"/>
      <c r="AL8" s="11"/>
      <c r="AM8" s="11"/>
      <c r="AN8" s="11"/>
      <c r="AO8" s="11"/>
      <c r="AP8" s="11"/>
      <c r="AQ8" s="11"/>
      <c r="AR8" s="11"/>
      <c r="AS8" s="11"/>
      <c r="AT8" s="11"/>
      <c r="AU8" s="11"/>
      <c r="AV8" s="11"/>
      <c r="AW8" s="11"/>
      <c r="AX8" s="11"/>
      <c r="AY8" s="11"/>
      <c r="AZ8" s="11"/>
      <c r="BA8" s="66"/>
      <c r="BB8" s="66"/>
      <c r="BC8" s="68"/>
      <c r="BD8" s="15"/>
      <c r="BE8" s="11"/>
      <c r="BF8" s="11"/>
      <c r="BG8" s="11"/>
      <c r="BH8" s="11"/>
      <c r="BI8" s="11"/>
      <c r="BJ8" s="11"/>
      <c r="BK8" s="15"/>
      <c r="BL8" s="15"/>
      <c r="BM8" s="15"/>
      <c r="BN8" s="15"/>
      <c r="BO8" s="15"/>
      <c r="BP8" s="15"/>
      <c r="BQ8" s="15"/>
      <c r="BR8" s="15"/>
      <c r="BS8" s="11"/>
      <c r="BT8" s="11"/>
      <c r="BU8" s="11"/>
      <c r="BV8" s="11"/>
      <c r="BW8" s="15"/>
      <c r="BX8" s="15"/>
      <c r="BY8" s="15"/>
      <c r="BZ8" s="15"/>
      <c r="CA8" s="15"/>
      <c r="CB8" s="15"/>
      <c r="CC8" s="15"/>
      <c r="CD8" s="15"/>
      <c r="CE8" s="100">
        <f t="shared" si="0"/>
        <v>3</v>
      </c>
      <c r="CF8" s="128">
        <f>'DOTACION INICIAL'!CE8</f>
        <v>740121.55067718017</v>
      </c>
      <c r="CG8" s="128">
        <f t="shared" si="1"/>
        <v>2220364.6520315404</v>
      </c>
      <c r="CI8" s="247">
        <f t="shared" si="2"/>
        <v>621950.88292200014</v>
      </c>
    </row>
    <row r="9" spans="1:88" ht="368.25" customHeight="1" x14ac:dyDescent="0.3">
      <c r="A9" s="2">
        <v>6</v>
      </c>
      <c r="B9" s="52" t="s">
        <v>152</v>
      </c>
      <c r="C9" s="3"/>
      <c r="D9" s="11"/>
      <c r="E9" s="11"/>
      <c r="F9" s="58"/>
      <c r="G9" s="58"/>
      <c r="H9" s="58"/>
      <c r="I9" s="58"/>
      <c r="J9" s="58"/>
      <c r="K9" s="58"/>
      <c r="L9" s="11"/>
      <c r="M9" s="11"/>
      <c r="N9" s="11"/>
      <c r="O9" s="11"/>
      <c r="P9" s="11"/>
      <c r="Q9" s="11"/>
      <c r="R9" s="11"/>
      <c r="S9" s="11"/>
      <c r="T9" s="11"/>
      <c r="U9" s="11"/>
      <c r="V9" s="11"/>
      <c r="W9" s="11"/>
      <c r="X9" s="11"/>
      <c r="Y9" s="11"/>
      <c r="Z9" s="11"/>
      <c r="AA9" s="11"/>
      <c r="AB9" s="11"/>
      <c r="AC9" s="11"/>
      <c r="AD9" s="11"/>
      <c r="AE9" s="11"/>
      <c r="AF9" s="11"/>
      <c r="AG9" s="11"/>
      <c r="AH9" s="45"/>
      <c r="AI9" s="11"/>
      <c r="AJ9" s="11"/>
      <c r="AK9" s="11"/>
      <c r="AL9" s="11"/>
      <c r="AM9" s="11"/>
      <c r="AN9" s="11"/>
      <c r="AO9" s="11"/>
      <c r="AP9" s="11"/>
      <c r="AQ9" s="11"/>
      <c r="AR9" s="11"/>
      <c r="AS9" s="11"/>
      <c r="AT9" s="11"/>
      <c r="AU9" s="11"/>
      <c r="AV9" s="11"/>
      <c r="AW9" s="11"/>
      <c r="AX9" s="11"/>
      <c r="AY9" s="11"/>
      <c r="AZ9" s="11"/>
      <c r="BA9" s="66"/>
      <c r="BB9" s="66"/>
      <c r="BC9" s="68"/>
      <c r="BD9" s="15"/>
      <c r="BE9" s="11"/>
      <c r="BF9" s="11"/>
      <c r="BG9" s="11"/>
      <c r="BH9" s="11"/>
      <c r="BI9" s="11"/>
      <c r="BJ9" s="11"/>
      <c r="BK9" s="15"/>
      <c r="BL9" s="15"/>
      <c r="BM9" s="15"/>
      <c r="BN9" s="15"/>
      <c r="BO9" s="15"/>
      <c r="BP9" s="15"/>
      <c r="BQ9" s="15"/>
      <c r="BR9" s="15"/>
      <c r="BS9" s="38"/>
      <c r="BT9" s="11"/>
      <c r="BU9" s="11"/>
      <c r="BV9" s="11"/>
      <c r="BW9" s="15"/>
      <c r="BX9" s="15"/>
      <c r="BY9" s="15"/>
      <c r="BZ9" s="15"/>
      <c r="CA9" s="15"/>
      <c r="CB9" s="15"/>
      <c r="CC9" s="15"/>
      <c r="CD9" s="15"/>
      <c r="CE9" s="100">
        <f t="shared" si="0"/>
        <v>0</v>
      </c>
      <c r="CF9" s="128">
        <f>'DOTACION INICIAL'!CE9</f>
        <v>2766256.2929547001</v>
      </c>
      <c r="CG9" s="128">
        <f t="shared" si="1"/>
        <v>0</v>
      </c>
      <c r="CI9" s="247">
        <f t="shared" si="2"/>
        <v>2324585.1201300002</v>
      </c>
    </row>
    <row r="10" spans="1:88" ht="121.5" customHeight="1" x14ac:dyDescent="0.3">
      <c r="A10" s="2">
        <v>7</v>
      </c>
      <c r="B10" s="52" t="s">
        <v>125</v>
      </c>
      <c r="C10" s="3"/>
      <c r="D10" s="15">
        <v>12</v>
      </c>
      <c r="E10" s="110">
        <v>20</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241">
        <v>148</v>
      </c>
      <c r="AH10" s="45"/>
      <c r="AI10" s="11"/>
      <c r="AJ10" s="11"/>
      <c r="AK10" s="11"/>
      <c r="AL10" s="11"/>
      <c r="AM10" s="11"/>
      <c r="AN10" s="11"/>
      <c r="AO10" s="11"/>
      <c r="AP10" s="11"/>
      <c r="AQ10" s="11"/>
      <c r="AR10" s="11"/>
      <c r="AS10" s="11"/>
      <c r="AT10" s="11"/>
      <c r="AU10" s="11"/>
      <c r="AV10" s="11"/>
      <c r="AW10" s="11"/>
      <c r="AX10" s="11"/>
      <c r="AY10" s="11"/>
      <c r="AZ10" s="11"/>
      <c r="BA10" s="66"/>
      <c r="BB10" s="66"/>
      <c r="BC10" s="68"/>
      <c r="BD10" s="15"/>
      <c r="BE10" s="11"/>
      <c r="BF10" s="11"/>
      <c r="BG10" s="11"/>
      <c r="BH10" s="11"/>
      <c r="BI10" s="11"/>
      <c r="BJ10" s="11"/>
      <c r="BK10" s="15"/>
      <c r="BL10" s="15"/>
      <c r="BM10" s="15"/>
      <c r="BN10" s="15"/>
      <c r="BO10" s="15"/>
      <c r="BP10" s="15"/>
      <c r="BQ10" s="15"/>
      <c r="BR10" s="15"/>
      <c r="BS10" s="11"/>
      <c r="BT10" s="11"/>
      <c r="BU10" s="11"/>
      <c r="BV10" s="11"/>
      <c r="BW10" s="61"/>
      <c r="BX10" s="61"/>
      <c r="BY10" s="13"/>
      <c r="BZ10" s="13"/>
      <c r="CA10" s="13"/>
      <c r="CB10" s="13"/>
      <c r="CC10" s="13"/>
      <c r="CD10" s="14"/>
      <c r="CE10" s="100">
        <f t="shared" si="0"/>
        <v>180</v>
      </c>
      <c r="CF10" s="128">
        <f>'DOTACION INICIAL'!CE10</f>
        <v>184083.41464233209</v>
      </c>
      <c r="CG10" s="128">
        <f t="shared" si="1"/>
        <v>33135014.635619778</v>
      </c>
      <c r="CI10" s="247">
        <f t="shared" si="2"/>
        <v>154691.94507759</v>
      </c>
    </row>
    <row r="11" spans="1:88" ht="138.75" customHeight="1" x14ac:dyDescent="0.3">
      <c r="A11" s="2">
        <v>8</v>
      </c>
      <c r="B11" s="52" t="s">
        <v>126</v>
      </c>
      <c r="C11" s="3"/>
      <c r="D11" s="11"/>
      <c r="E11" s="11"/>
      <c r="F11" s="110"/>
      <c r="G11" s="110"/>
      <c r="H11" s="110"/>
      <c r="I11" s="110"/>
      <c r="J11" s="110"/>
      <c r="K11" s="110"/>
      <c r="L11" s="11"/>
      <c r="M11" s="11"/>
      <c r="N11" s="11"/>
      <c r="O11" s="11"/>
      <c r="P11" s="11"/>
      <c r="Q11" s="11"/>
      <c r="R11" s="11"/>
      <c r="S11" s="11"/>
      <c r="T11" s="11"/>
      <c r="U11" s="11"/>
      <c r="V11" s="11"/>
      <c r="W11" s="11"/>
      <c r="X11" s="11"/>
      <c r="Y11" s="11"/>
      <c r="Z11" s="11"/>
      <c r="AA11" s="11"/>
      <c r="AB11" s="11"/>
      <c r="AC11" s="11"/>
      <c r="AD11" s="11"/>
      <c r="AE11" s="11"/>
      <c r="AF11" s="11"/>
      <c r="AG11" s="236">
        <v>140</v>
      </c>
      <c r="AH11" s="45"/>
      <c r="AI11" s="11"/>
      <c r="AJ11" s="11"/>
      <c r="AK11" s="11"/>
      <c r="AL11" s="11"/>
      <c r="AM11" s="11"/>
      <c r="AN11" s="11"/>
      <c r="AO11" s="11"/>
      <c r="AP11" s="11"/>
      <c r="AQ11" s="11"/>
      <c r="AR11" s="11"/>
      <c r="AS11" s="11"/>
      <c r="AT11" s="11"/>
      <c r="AU11" s="11"/>
      <c r="AV11" s="11"/>
      <c r="AW11" s="11"/>
      <c r="AX11" s="11"/>
      <c r="AY11" s="11"/>
      <c r="AZ11" s="11"/>
      <c r="BA11" s="66"/>
      <c r="BB11" s="66"/>
      <c r="BC11" s="68"/>
      <c r="BD11" s="15"/>
      <c r="BE11" s="11"/>
      <c r="BF11" s="11"/>
      <c r="BG11" s="11"/>
      <c r="BH11" s="11"/>
      <c r="BI11" s="11"/>
      <c r="BJ11" s="11"/>
      <c r="BK11" s="15"/>
      <c r="BL11" s="15"/>
      <c r="BM11" s="15"/>
      <c r="BN11" s="15"/>
      <c r="BO11" s="15"/>
      <c r="BP11" s="15"/>
      <c r="BQ11" s="15"/>
      <c r="BR11" s="15"/>
      <c r="BS11" s="11"/>
      <c r="BT11" s="11"/>
      <c r="BU11" s="11"/>
      <c r="BV11" s="11"/>
      <c r="BW11" s="45"/>
      <c r="BX11" s="15"/>
      <c r="BY11" s="15"/>
      <c r="BZ11" s="15"/>
      <c r="CA11" s="15"/>
      <c r="CB11" s="15"/>
      <c r="CC11" s="15"/>
      <c r="CD11" s="15"/>
      <c r="CE11" s="100">
        <f t="shared" si="0"/>
        <v>140</v>
      </c>
      <c r="CF11" s="128">
        <f>'DOTACION INICIAL'!CE11</f>
        <v>281639.41327378084</v>
      </c>
      <c r="CG11" s="128">
        <f t="shared" si="1"/>
        <v>39429517.858329318</v>
      </c>
      <c r="CI11" s="247">
        <f t="shared" si="2"/>
        <v>236671.77586032005</v>
      </c>
    </row>
    <row r="12" spans="1:88" ht="132" customHeight="1" x14ac:dyDescent="0.3">
      <c r="A12" s="2">
        <v>9</v>
      </c>
      <c r="B12" s="52" t="s">
        <v>127</v>
      </c>
      <c r="C12" s="3"/>
      <c r="D12" s="11"/>
      <c r="E12" s="11"/>
      <c r="F12" s="11"/>
      <c r="G12" s="11"/>
      <c r="H12" s="11"/>
      <c r="I12" s="11"/>
      <c r="J12" s="11"/>
      <c r="K12" s="11"/>
      <c r="L12" s="15"/>
      <c r="M12" s="11"/>
      <c r="N12" s="11"/>
      <c r="O12" s="11"/>
      <c r="P12" s="11"/>
      <c r="Q12" s="11"/>
      <c r="R12" s="11"/>
      <c r="S12" s="11"/>
      <c r="T12" s="11"/>
      <c r="U12" s="11"/>
      <c r="V12" s="11"/>
      <c r="W12" s="11"/>
      <c r="X12" s="11"/>
      <c r="Y12" s="11"/>
      <c r="Z12" s="11"/>
      <c r="AA12" s="11"/>
      <c r="AB12" s="11"/>
      <c r="AC12" s="11"/>
      <c r="AD12" s="11"/>
      <c r="AE12" s="11"/>
      <c r="AF12" s="11"/>
      <c r="AG12" s="3"/>
      <c r="AH12" s="45"/>
      <c r="AI12" s="11"/>
      <c r="AJ12" s="11"/>
      <c r="AK12" s="11"/>
      <c r="AL12" s="11"/>
      <c r="AM12" s="11"/>
      <c r="AN12" s="11"/>
      <c r="AO12" s="11"/>
      <c r="AP12" s="11"/>
      <c r="AQ12" s="11"/>
      <c r="AR12" s="11"/>
      <c r="AS12" s="11"/>
      <c r="AT12" s="11"/>
      <c r="AU12" s="11"/>
      <c r="AV12" s="11"/>
      <c r="AW12" s="11"/>
      <c r="AX12" s="11"/>
      <c r="AY12" s="11"/>
      <c r="AZ12" s="11"/>
      <c r="BA12" s="66"/>
      <c r="BB12" s="66"/>
      <c r="BC12" s="68"/>
      <c r="BD12" s="15"/>
      <c r="BE12" s="15"/>
      <c r="BF12" s="3"/>
      <c r="BG12" s="3"/>
      <c r="BH12" s="3"/>
      <c r="BI12" s="11"/>
      <c r="BJ12" s="11"/>
      <c r="BK12" s="15"/>
      <c r="BL12" s="15"/>
      <c r="BM12" s="15"/>
      <c r="BN12" s="15"/>
      <c r="BO12" s="15"/>
      <c r="BP12" s="15"/>
      <c r="BQ12" s="15"/>
      <c r="BR12" s="15"/>
      <c r="BS12" s="11"/>
      <c r="BT12" s="11"/>
      <c r="BU12" s="3"/>
      <c r="BV12" s="11"/>
      <c r="BW12" s="13"/>
      <c r="BX12" s="13"/>
      <c r="BY12" s="13"/>
      <c r="BZ12" s="13"/>
      <c r="CA12" s="13"/>
      <c r="CB12" s="13"/>
      <c r="CC12" s="13"/>
      <c r="CD12" s="14"/>
      <c r="CE12" s="100">
        <f t="shared" si="0"/>
        <v>0</v>
      </c>
      <c r="CF12" s="128">
        <f>'DOTACION INICIAL'!CE12</f>
        <v>688959.76408811996</v>
      </c>
      <c r="CG12" s="128">
        <f t="shared" si="1"/>
        <v>0</v>
      </c>
      <c r="CI12" s="247">
        <f t="shared" si="2"/>
        <v>578957.78494799999</v>
      </c>
    </row>
    <row r="13" spans="1:88" ht="130.5" customHeight="1" x14ac:dyDescent="0.3">
      <c r="A13" s="2">
        <v>10</v>
      </c>
      <c r="B13" s="52" t="s">
        <v>153</v>
      </c>
      <c r="C13" s="3"/>
      <c r="D13" s="11"/>
      <c r="E13" s="11"/>
      <c r="F13" s="110"/>
      <c r="G13" s="110"/>
      <c r="H13" s="110"/>
      <c r="I13" s="110"/>
      <c r="J13" s="110"/>
      <c r="K13" s="110"/>
      <c r="L13" s="11"/>
      <c r="M13" s="11"/>
      <c r="N13" s="11"/>
      <c r="O13" s="11"/>
      <c r="P13" s="11"/>
      <c r="Q13" s="11"/>
      <c r="R13" s="11"/>
      <c r="S13" s="11"/>
      <c r="T13" s="11"/>
      <c r="U13" s="11"/>
      <c r="V13" s="11"/>
      <c r="W13" s="11"/>
      <c r="X13" s="11"/>
      <c r="Y13" s="11"/>
      <c r="Z13" s="11"/>
      <c r="AA13" s="11"/>
      <c r="AB13" s="11"/>
      <c r="AC13" s="11"/>
      <c r="AD13" s="11"/>
      <c r="AE13" s="11"/>
      <c r="AF13" s="11"/>
      <c r="AG13" s="3"/>
      <c r="AH13" s="45"/>
      <c r="AI13" s="11"/>
      <c r="AJ13" s="11"/>
      <c r="AK13" s="11"/>
      <c r="AL13" s="11"/>
      <c r="AM13" s="11"/>
      <c r="AN13" s="11"/>
      <c r="AO13" s="11"/>
      <c r="AP13" s="11"/>
      <c r="AQ13" s="11"/>
      <c r="AR13" s="11"/>
      <c r="AS13" s="11"/>
      <c r="AT13" s="11"/>
      <c r="AU13" s="11"/>
      <c r="AV13" s="11"/>
      <c r="AW13" s="11"/>
      <c r="AX13" s="11"/>
      <c r="AY13" s="11"/>
      <c r="AZ13" s="11"/>
      <c r="BA13" s="66"/>
      <c r="BB13" s="66"/>
      <c r="BC13" s="68"/>
      <c r="BD13" s="15"/>
      <c r="BE13" s="11"/>
      <c r="BF13" s="11"/>
      <c r="BG13" s="11"/>
      <c r="BH13" s="11"/>
      <c r="BI13" s="11"/>
      <c r="BJ13" s="11"/>
      <c r="BK13" s="15"/>
      <c r="BL13" s="15"/>
      <c r="BM13" s="15"/>
      <c r="BN13" s="15"/>
      <c r="BO13" s="15"/>
      <c r="BP13" s="15"/>
      <c r="BQ13" s="15"/>
      <c r="BR13" s="15"/>
      <c r="BS13" s="11">
        <f>30+20</f>
        <v>50</v>
      </c>
      <c r="BT13" s="11"/>
      <c r="BU13" s="3"/>
      <c r="BV13" s="11"/>
      <c r="BW13" s="13"/>
      <c r="BX13" s="13"/>
      <c r="BY13" s="13"/>
      <c r="BZ13" s="13"/>
      <c r="CA13" s="13"/>
      <c r="CB13" s="13"/>
      <c r="CC13" s="13"/>
      <c r="CD13" s="14"/>
      <c r="CE13" s="100">
        <f t="shared" si="0"/>
        <v>50</v>
      </c>
      <c r="CF13" s="128">
        <f>'DOTACION INICIAL'!CE13</f>
        <v>225588.28068630002</v>
      </c>
      <c r="CG13" s="128">
        <f t="shared" si="1"/>
        <v>11279414.034315001</v>
      </c>
      <c r="CI13" s="247">
        <f t="shared" si="2"/>
        <v>189569.98377000002</v>
      </c>
    </row>
    <row r="14" spans="1:88" ht="134.25" customHeight="1" x14ac:dyDescent="0.3">
      <c r="A14" s="2">
        <v>11</v>
      </c>
      <c r="B14" s="52" t="s">
        <v>154</v>
      </c>
      <c r="C14" s="3"/>
      <c r="D14" s="93"/>
      <c r="E14" s="93"/>
      <c r="F14" s="11"/>
      <c r="G14" s="11"/>
      <c r="H14" s="11"/>
      <c r="I14" s="11"/>
      <c r="J14" s="11"/>
      <c r="K14" s="3"/>
      <c r="L14" s="11"/>
      <c r="M14" s="11"/>
      <c r="N14" s="11"/>
      <c r="O14" s="11"/>
      <c r="P14" s="11"/>
      <c r="Q14" s="11"/>
      <c r="R14" s="11"/>
      <c r="S14" s="11"/>
      <c r="T14" s="11"/>
      <c r="U14" s="11"/>
      <c r="V14" s="11"/>
      <c r="W14" s="11"/>
      <c r="X14" s="11"/>
      <c r="Y14" s="11"/>
      <c r="Z14" s="11"/>
      <c r="AA14" s="11"/>
      <c r="AB14" s="11"/>
      <c r="AC14" s="11"/>
      <c r="AD14" s="11"/>
      <c r="AE14" s="11"/>
      <c r="AF14" s="11"/>
      <c r="AG14" s="3"/>
      <c r="AH14" s="45"/>
      <c r="AI14" s="11"/>
      <c r="AJ14" s="11"/>
      <c r="AK14" s="11"/>
      <c r="AL14" s="11"/>
      <c r="AM14" s="11"/>
      <c r="AN14" s="11"/>
      <c r="AO14" s="11"/>
      <c r="AP14" s="11"/>
      <c r="AQ14" s="11"/>
      <c r="AR14" s="11"/>
      <c r="AS14" s="11"/>
      <c r="AT14" s="11"/>
      <c r="AU14" s="11"/>
      <c r="AV14" s="11"/>
      <c r="AW14" s="11"/>
      <c r="AX14" s="11"/>
      <c r="AY14" s="11"/>
      <c r="AZ14" s="11"/>
      <c r="BA14" s="66"/>
      <c r="BB14" s="66"/>
      <c r="BC14" s="68"/>
      <c r="BD14" s="15"/>
      <c r="BE14" s="11"/>
      <c r="BF14" s="11"/>
      <c r="BG14" s="11"/>
      <c r="BH14" s="11"/>
      <c r="BI14" s="11"/>
      <c r="BJ14" s="11"/>
      <c r="BK14" s="15"/>
      <c r="BL14" s="15"/>
      <c r="BM14" s="15"/>
      <c r="BN14" s="15"/>
      <c r="BO14" s="15"/>
      <c r="BP14" s="15"/>
      <c r="BQ14" s="15"/>
      <c r="BR14" s="15"/>
      <c r="BS14" s="11"/>
      <c r="BT14" s="11"/>
      <c r="BU14" s="3"/>
      <c r="BV14" s="11"/>
      <c r="BW14" s="13"/>
      <c r="BX14" s="13"/>
      <c r="BY14" s="13"/>
      <c r="BZ14" s="13"/>
      <c r="CA14" s="13"/>
      <c r="CB14" s="13"/>
      <c r="CC14" s="13"/>
      <c r="CD14" s="14"/>
      <c r="CE14" s="100">
        <f t="shared" si="0"/>
        <v>0</v>
      </c>
      <c r="CF14" s="128">
        <f>'DOTACION INICIAL'!CE14</f>
        <v>118393.84943820001</v>
      </c>
      <c r="CG14" s="128">
        <f t="shared" si="1"/>
        <v>0</v>
      </c>
      <c r="CI14" s="247">
        <f t="shared" si="2"/>
        <v>99490.629780000003</v>
      </c>
    </row>
    <row r="15" spans="1:88" ht="143.25" customHeight="1" x14ac:dyDescent="0.3">
      <c r="A15" s="2">
        <v>12</v>
      </c>
      <c r="B15" s="52" t="s">
        <v>155</v>
      </c>
      <c r="C15" s="3"/>
      <c r="D15" s="11"/>
      <c r="E15" s="11"/>
      <c r="F15" s="11"/>
      <c r="G15" s="11"/>
      <c r="H15" s="11"/>
      <c r="I15" s="11"/>
      <c r="J15" s="11"/>
      <c r="K15" s="3"/>
      <c r="L15" s="11"/>
      <c r="M15" s="11"/>
      <c r="N15" s="11"/>
      <c r="O15" s="11"/>
      <c r="P15" s="11"/>
      <c r="Q15" s="11"/>
      <c r="R15" s="11"/>
      <c r="S15" s="11"/>
      <c r="T15" s="11"/>
      <c r="U15" s="11"/>
      <c r="V15" s="11"/>
      <c r="W15" s="11"/>
      <c r="X15" s="11"/>
      <c r="Y15" s="11"/>
      <c r="Z15" s="11"/>
      <c r="AA15" s="11"/>
      <c r="AB15" s="11"/>
      <c r="AC15" s="11"/>
      <c r="AD15" s="11"/>
      <c r="AE15" s="11"/>
      <c r="AF15" s="11"/>
      <c r="AG15" s="3"/>
      <c r="AH15" s="45"/>
      <c r="AI15" s="11"/>
      <c r="AJ15" s="11"/>
      <c r="AK15" s="11"/>
      <c r="AL15" s="11"/>
      <c r="AM15" s="11"/>
      <c r="AN15" s="11"/>
      <c r="AO15" s="11"/>
      <c r="AP15" s="11"/>
      <c r="AQ15" s="11"/>
      <c r="AR15" s="11"/>
      <c r="AS15" s="11"/>
      <c r="AT15" s="11"/>
      <c r="AU15" s="11"/>
      <c r="AV15" s="11"/>
      <c r="AW15" s="11"/>
      <c r="AX15" s="11"/>
      <c r="AY15" s="11"/>
      <c r="AZ15" s="11"/>
      <c r="BA15" s="66"/>
      <c r="BB15" s="66"/>
      <c r="BC15" s="68"/>
      <c r="BD15" s="15"/>
      <c r="BE15" s="11"/>
      <c r="BF15" s="11"/>
      <c r="BG15" s="11"/>
      <c r="BH15" s="11"/>
      <c r="BI15" s="11"/>
      <c r="BJ15" s="11"/>
      <c r="BK15" s="15"/>
      <c r="BL15" s="15"/>
      <c r="BM15" s="15"/>
      <c r="BN15" s="15"/>
      <c r="BO15" s="15"/>
      <c r="BP15" s="15"/>
      <c r="BQ15" s="15"/>
      <c r="BR15" s="15"/>
      <c r="BS15" s="11"/>
      <c r="BT15" s="11"/>
      <c r="BU15" s="3"/>
      <c r="BV15" s="11"/>
      <c r="BW15" s="13"/>
      <c r="BX15" s="13"/>
      <c r="BY15" s="13"/>
      <c r="BZ15" s="13"/>
      <c r="CA15" s="13"/>
      <c r="CB15" s="13"/>
      <c r="CC15" s="13"/>
      <c r="CD15" s="14"/>
      <c r="CE15" s="100">
        <f t="shared" si="0"/>
        <v>0</v>
      </c>
      <c r="CF15" s="128">
        <f>'DOTACION INICIAL'!CE15</f>
        <v>174515.37836859</v>
      </c>
      <c r="CG15" s="128">
        <f t="shared" si="1"/>
        <v>0</v>
      </c>
      <c r="CI15" s="247">
        <f t="shared" si="2"/>
        <v>146651.578461</v>
      </c>
    </row>
    <row r="16" spans="1:88" ht="110.25" customHeight="1" x14ac:dyDescent="0.3">
      <c r="A16" s="2">
        <v>13</v>
      </c>
      <c r="B16" s="52" t="s">
        <v>151</v>
      </c>
      <c r="C16" s="3"/>
      <c r="D16" s="11"/>
      <c r="E16" s="11"/>
      <c r="F16" s="11"/>
      <c r="G16" s="11"/>
      <c r="H16" s="11"/>
      <c r="I16" s="11"/>
      <c r="J16" s="11"/>
      <c r="K16" s="3"/>
      <c r="L16" s="11"/>
      <c r="M16" s="11"/>
      <c r="N16" s="11"/>
      <c r="O16" s="11"/>
      <c r="P16" s="11"/>
      <c r="Q16" s="11"/>
      <c r="R16" s="11"/>
      <c r="S16" s="11"/>
      <c r="T16" s="11"/>
      <c r="U16" s="11"/>
      <c r="V16" s="11"/>
      <c r="W16" s="11"/>
      <c r="X16" s="11"/>
      <c r="Y16" s="11"/>
      <c r="Z16" s="11"/>
      <c r="AA16" s="11"/>
      <c r="AB16" s="11"/>
      <c r="AC16" s="11"/>
      <c r="AD16" s="11"/>
      <c r="AE16" s="11"/>
      <c r="AF16" s="11"/>
      <c r="AG16" s="3"/>
      <c r="AH16" s="45"/>
      <c r="AI16" s="11"/>
      <c r="AJ16" s="11"/>
      <c r="AK16" s="11"/>
      <c r="AL16" s="11"/>
      <c r="AM16" s="11"/>
      <c r="AN16" s="11"/>
      <c r="AO16" s="11"/>
      <c r="AP16" s="11"/>
      <c r="AQ16" s="11"/>
      <c r="AR16" s="11"/>
      <c r="AS16" s="11"/>
      <c r="AT16" s="11"/>
      <c r="AU16" s="11"/>
      <c r="AV16" s="11"/>
      <c r="AW16" s="11"/>
      <c r="AX16" s="11"/>
      <c r="AY16" s="11"/>
      <c r="AZ16" s="11"/>
      <c r="BA16" s="66"/>
      <c r="BB16" s="66"/>
      <c r="BC16" s="68"/>
      <c r="BD16" s="15"/>
      <c r="BE16" s="11"/>
      <c r="BF16" s="11"/>
      <c r="BG16" s="11"/>
      <c r="BH16" s="11"/>
      <c r="BI16" s="11"/>
      <c r="BJ16" s="11"/>
      <c r="BK16" s="15"/>
      <c r="BL16" s="15"/>
      <c r="BM16" s="15"/>
      <c r="BN16" s="15"/>
      <c r="BO16" s="15"/>
      <c r="BP16" s="15"/>
      <c r="BQ16" s="15"/>
      <c r="BR16" s="15"/>
      <c r="BS16" s="11"/>
      <c r="BT16" s="11"/>
      <c r="BU16" s="3"/>
      <c r="BV16" s="11"/>
      <c r="BW16" s="13"/>
      <c r="BX16" s="13"/>
      <c r="BY16" s="13"/>
      <c r="BZ16" s="13"/>
      <c r="CA16" s="13"/>
      <c r="CB16" s="13"/>
      <c r="CC16" s="13"/>
      <c r="CD16" s="14"/>
      <c r="CE16" s="100">
        <f t="shared" si="0"/>
        <v>0</v>
      </c>
      <c r="CF16" s="128">
        <f>'DOTACION INICIAL'!CE16</f>
        <v>245933.89039831504</v>
      </c>
      <c r="CG16" s="128">
        <f t="shared" si="1"/>
        <v>0</v>
      </c>
      <c r="CI16" s="247">
        <f t="shared" si="2"/>
        <v>206667.13478850003</v>
      </c>
    </row>
    <row r="17" spans="1:87" ht="171.75" customHeight="1" x14ac:dyDescent="0.3">
      <c r="A17" s="2">
        <v>14</v>
      </c>
      <c r="B17" s="57" t="s">
        <v>245</v>
      </c>
      <c r="C17" s="3"/>
      <c r="D17" s="17"/>
      <c r="E17" s="17"/>
      <c r="F17" s="59"/>
      <c r="G17" s="59"/>
      <c r="H17" s="59"/>
      <c r="I17" s="59"/>
      <c r="J17" s="59"/>
      <c r="K17" s="59"/>
      <c r="L17" s="17"/>
      <c r="M17" s="17"/>
      <c r="N17" s="17"/>
      <c r="O17" s="17"/>
      <c r="P17" s="17"/>
      <c r="Q17" s="17"/>
      <c r="R17" s="17"/>
      <c r="S17" s="17"/>
      <c r="T17" s="17"/>
      <c r="U17" s="17"/>
      <c r="V17" s="17"/>
      <c r="W17" s="17"/>
      <c r="X17" s="17"/>
      <c r="Y17" s="17"/>
      <c r="Z17" s="17"/>
      <c r="AA17" s="17"/>
      <c r="AB17" s="17"/>
      <c r="AC17" s="17"/>
      <c r="AD17" s="17"/>
      <c r="AE17" s="17"/>
      <c r="AF17" s="17"/>
      <c r="AG17" s="3"/>
      <c r="AH17" s="76"/>
      <c r="AI17" s="17"/>
      <c r="AJ17" s="17"/>
      <c r="AK17" s="17"/>
      <c r="AL17" s="17"/>
      <c r="AM17" s="17"/>
      <c r="AN17" s="17"/>
      <c r="AO17" s="17"/>
      <c r="AP17" s="17"/>
      <c r="AQ17" s="17"/>
      <c r="AR17" s="17"/>
      <c r="AS17" s="17"/>
      <c r="AT17" s="17"/>
      <c r="AU17" s="17"/>
      <c r="AV17" s="17"/>
      <c r="AW17" s="17"/>
      <c r="AX17" s="17"/>
      <c r="AY17" s="17"/>
      <c r="AZ17" s="17"/>
      <c r="BA17" s="74"/>
      <c r="BB17" s="74"/>
      <c r="BC17" s="69"/>
      <c r="BD17" s="19"/>
      <c r="BE17" s="17"/>
      <c r="BF17" s="17"/>
      <c r="BG17" s="17"/>
      <c r="BH17" s="17"/>
      <c r="BI17" s="17"/>
      <c r="BJ17" s="17"/>
      <c r="BK17" s="16"/>
      <c r="BL17" s="16"/>
      <c r="BM17" s="16"/>
      <c r="BN17" s="16"/>
      <c r="BO17" s="16"/>
      <c r="BP17" s="16"/>
      <c r="BQ17" s="16"/>
      <c r="BR17" s="16"/>
      <c r="BS17" s="11"/>
      <c r="BT17" s="17"/>
      <c r="BU17" s="17"/>
      <c r="BV17" s="17"/>
      <c r="BW17" s="19"/>
      <c r="BX17" s="19"/>
      <c r="BY17" s="19"/>
      <c r="BZ17" s="19"/>
      <c r="CA17" s="19"/>
      <c r="CB17" s="19"/>
      <c r="CC17" s="19"/>
      <c r="CD17" s="19"/>
      <c r="CE17" s="100">
        <f t="shared" si="0"/>
        <v>0</v>
      </c>
      <c r="CF17" s="128">
        <f>'DOTACION INICIAL'!CE17</f>
        <v>1256921.3695874852</v>
      </c>
      <c r="CG17" s="128">
        <f t="shared" si="1"/>
        <v>0</v>
      </c>
      <c r="CI17" s="247">
        <f t="shared" si="2"/>
        <v>1056236.4450315002</v>
      </c>
    </row>
    <row r="18" spans="1:87" ht="129" customHeight="1" x14ac:dyDescent="0.3">
      <c r="A18" s="2">
        <v>15</v>
      </c>
      <c r="B18" s="52" t="s">
        <v>157</v>
      </c>
      <c r="C18" s="3"/>
      <c r="D18" s="11"/>
      <c r="E18" s="11"/>
      <c r="F18" s="58"/>
      <c r="G18" s="58"/>
      <c r="H18" s="58"/>
      <c r="I18" s="58"/>
      <c r="J18" s="58"/>
      <c r="K18" s="58"/>
      <c r="L18" s="11"/>
      <c r="M18" s="11"/>
      <c r="N18" s="11"/>
      <c r="O18" s="11"/>
      <c r="P18" s="11"/>
      <c r="Q18" s="11"/>
      <c r="R18" s="11"/>
      <c r="S18" s="11"/>
      <c r="T18" s="11"/>
      <c r="U18" s="11"/>
      <c r="V18" s="11"/>
      <c r="W18" s="11"/>
      <c r="X18" s="11"/>
      <c r="Y18" s="11"/>
      <c r="Z18" s="11"/>
      <c r="AA18" s="11"/>
      <c r="AB18" s="11"/>
      <c r="AC18" s="11"/>
      <c r="AD18" s="11"/>
      <c r="AE18" s="11"/>
      <c r="AF18" s="11"/>
      <c r="AG18" s="3"/>
      <c r="AH18" s="43"/>
      <c r="AI18" s="3"/>
      <c r="AJ18" s="3"/>
      <c r="AK18" s="3"/>
      <c r="AL18" s="3"/>
      <c r="AM18" s="3"/>
      <c r="AN18" s="3"/>
      <c r="AO18" s="11"/>
      <c r="AP18" s="11"/>
      <c r="AQ18" s="11"/>
      <c r="AR18" s="11"/>
      <c r="AS18" s="11"/>
      <c r="AT18" s="11"/>
      <c r="AU18" s="11"/>
      <c r="AV18" s="11"/>
      <c r="AW18" s="11"/>
      <c r="AX18" s="11"/>
      <c r="AY18" s="11"/>
      <c r="AZ18" s="11"/>
      <c r="BA18" s="66"/>
      <c r="BB18" s="66"/>
      <c r="BC18" s="68"/>
      <c r="BD18" s="15"/>
      <c r="BE18" s="3"/>
      <c r="BF18" s="3"/>
      <c r="BG18" s="3"/>
      <c r="BH18" s="3"/>
      <c r="BI18" s="11"/>
      <c r="BJ18" s="3"/>
      <c r="BK18" s="15"/>
      <c r="BL18" s="15"/>
      <c r="BM18" s="15"/>
      <c r="BN18" s="15"/>
      <c r="BO18" s="15"/>
      <c r="BP18" s="15"/>
      <c r="BQ18" s="15"/>
      <c r="BR18" s="15"/>
      <c r="BS18" s="11"/>
      <c r="BT18" s="11"/>
      <c r="BU18" s="3"/>
      <c r="BV18" s="3"/>
      <c r="BW18" s="15"/>
      <c r="BX18" s="15"/>
      <c r="BY18" s="15"/>
      <c r="BZ18" s="15"/>
      <c r="CA18" s="15"/>
      <c r="CB18" s="15"/>
      <c r="CC18" s="15"/>
      <c r="CD18" s="15"/>
      <c r="CE18" s="100">
        <f t="shared" si="0"/>
        <v>0</v>
      </c>
      <c r="CF18" s="128">
        <f>'DOTACION INICIAL'!CE18</f>
        <v>318845.65818671999</v>
      </c>
      <c r="CG18" s="128">
        <f t="shared" si="1"/>
        <v>0</v>
      </c>
      <c r="CI18" s="247">
        <f t="shared" si="2"/>
        <v>267937.52788800001</v>
      </c>
    </row>
    <row r="19" spans="1:87" ht="130.5" customHeight="1" x14ac:dyDescent="0.3">
      <c r="A19" s="2">
        <v>16</v>
      </c>
      <c r="B19" s="54" t="s">
        <v>128</v>
      </c>
      <c r="C19" s="3"/>
      <c r="D19" s="11"/>
      <c r="E19" s="3"/>
      <c r="F19" s="58"/>
      <c r="G19" s="58"/>
      <c r="H19" s="58"/>
      <c r="I19" s="58"/>
      <c r="J19" s="58"/>
      <c r="K19" s="58"/>
      <c r="L19" s="3"/>
      <c r="M19" s="3"/>
      <c r="N19" s="3"/>
      <c r="O19" s="3"/>
      <c r="P19" s="3"/>
      <c r="Q19" s="3"/>
      <c r="R19" s="3"/>
      <c r="S19" s="3"/>
      <c r="T19" s="3"/>
      <c r="U19" s="3"/>
      <c r="V19" s="3"/>
      <c r="W19" s="3"/>
      <c r="X19" s="3"/>
      <c r="Y19" s="3"/>
      <c r="Z19" s="3"/>
      <c r="AA19" s="3"/>
      <c r="AB19" s="11"/>
      <c r="AC19" s="11"/>
      <c r="AD19" s="11"/>
      <c r="AE19" s="3"/>
      <c r="AF19" s="3"/>
      <c r="AG19" s="3"/>
      <c r="AH19" s="43"/>
      <c r="AI19" s="3"/>
      <c r="AJ19" s="3"/>
      <c r="AK19" s="3"/>
      <c r="AL19" s="3"/>
      <c r="AM19" s="3"/>
      <c r="AN19" s="3"/>
      <c r="AO19" s="3"/>
      <c r="AP19" s="3"/>
      <c r="AQ19" s="3"/>
      <c r="AR19" s="3"/>
      <c r="AS19" s="3"/>
      <c r="AT19" s="3"/>
      <c r="AU19" s="3"/>
      <c r="AV19" s="3"/>
      <c r="AW19" s="3"/>
      <c r="AX19" s="3"/>
      <c r="AY19" s="3"/>
      <c r="AZ19" s="3"/>
      <c r="BA19" s="66"/>
      <c r="BB19" s="66"/>
      <c r="BC19" s="68"/>
      <c r="BD19" s="15"/>
      <c r="BE19" s="3"/>
      <c r="BF19" s="3"/>
      <c r="BG19" s="3"/>
      <c r="BH19" s="3"/>
      <c r="BI19" s="3"/>
      <c r="BJ19" s="3"/>
      <c r="BK19" s="16"/>
      <c r="BL19" s="16"/>
      <c r="BM19" s="16"/>
      <c r="BN19" s="16"/>
      <c r="BO19" s="16"/>
      <c r="BP19" s="16"/>
      <c r="BQ19" s="16"/>
      <c r="BR19" s="16"/>
      <c r="BS19" s="11"/>
      <c r="BT19" s="3"/>
      <c r="BU19" s="3"/>
      <c r="BV19" s="3"/>
      <c r="BW19" s="45"/>
      <c r="BX19" s="15"/>
      <c r="BY19" s="15"/>
      <c r="BZ19" s="15"/>
      <c r="CA19" s="15"/>
      <c r="CB19" s="15"/>
      <c r="CC19" s="15"/>
      <c r="CD19" s="15"/>
      <c r="CE19" s="100">
        <f t="shared" si="0"/>
        <v>0</v>
      </c>
      <c r="CF19" s="128">
        <f>'DOTACION INICIAL'!CE19</f>
        <v>169191.21051472498</v>
      </c>
      <c r="CG19" s="128">
        <f t="shared" si="1"/>
        <v>0</v>
      </c>
      <c r="CI19" s="247">
        <f t="shared" si="2"/>
        <v>142177.48782749998</v>
      </c>
    </row>
    <row r="20" spans="1:87" ht="258" customHeight="1" x14ac:dyDescent="0.3">
      <c r="A20" s="2">
        <v>17</v>
      </c>
      <c r="B20" s="54" t="s">
        <v>129</v>
      </c>
      <c r="C20" s="3"/>
      <c r="D20" s="11"/>
      <c r="E20" s="3"/>
      <c r="F20" s="58"/>
      <c r="G20" s="58"/>
      <c r="H20" s="58"/>
      <c r="I20" s="58"/>
      <c r="J20" s="58"/>
      <c r="K20" s="58"/>
      <c r="L20" s="3"/>
      <c r="M20" s="3"/>
      <c r="N20" s="3"/>
      <c r="O20" s="3"/>
      <c r="P20" s="3"/>
      <c r="Q20" s="3"/>
      <c r="R20" s="3"/>
      <c r="S20" s="3"/>
      <c r="T20" s="3"/>
      <c r="U20" s="3"/>
      <c r="V20" s="3"/>
      <c r="W20" s="3"/>
      <c r="X20" s="3"/>
      <c r="Y20" s="3"/>
      <c r="Z20" s="3"/>
      <c r="AA20" s="3"/>
      <c r="AB20" s="11"/>
      <c r="AC20" s="11"/>
      <c r="AD20" s="11"/>
      <c r="AE20" s="3"/>
      <c r="AF20" s="3"/>
      <c r="AG20" s="70"/>
      <c r="AH20" s="43"/>
      <c r="AI20" s="3"/>
      <c r="AJ20" s="3"/>
      <c r="AK20" s="3"/>
      <c r="AL20" s="3"/>
      <c r="AM20" s="3"/>
      <c r="AN20" s="3"/>
      <c r="AO20" s="3"/>
      <c r="AP20" s="3"/>
      <c r="AQ20" s="3"/>
      <c r="AR20" s="3"/>
      <c r="AS20" s="3"/>
      <c r="AT20" s="3"/>
      <c r="AU20" s="3"/>
      <c r="AV20" s="3"/>
      <c r="AW20" s="3"/>
      <c r="AX20" s="3"/>
      <c r="AY20" s="3"/>
      <c r="AZ20" s="3"/>
      <c r="BA20" s="66"/>
      <c r="BB20" s="66"/>
      <c r="BC20" s="68"/>
      <c r="BD20" s="15"/>
      <c r="BE20" s="3"/>
      <c r="BF20" s="3"/>
      <c r="BG20" s="3"/>
      <c r="BH20" s="3"/>
      <c r="BI20" s="3"/>
      <c r="BJ20" s="3"/>
      <c r="BK20" s="16"/>
      <c r="BL20" s="16"/>
      <c r="BM20" s="16"/>
      <c r="BN20" s="16"/>
      <c r="BO20" s="16"/>
      <c r="BP20" s="16"/>
      <c r="BQ20" s="16"/>
      <c r="BR20" s="16"/>
      <c r="BS20" s="11"/>
      <c r="BT20" s="3"/>
      <c r="BU20" s="3"/>
      <c r="BV20" s="3"/>
      <c r="BW20" s="45"/>
      <c r="BX20" s="15"/>
      <c r="BY20" s="15"/>
      <c r="BZ20" s="15"/>
      <c r="CA20" s="15"/>
      <c r="CB20" s="15"/>
      <c r="CC20" s="15"/>
      <c r="CD20" s="15"/>
      <c r="CE20" s="100">
        <f t="shared" si="0"/>
        <v>0</v>
      </c>
      <c r="CF20" s="128">
        <f>'DOTACION INICIAL'!CE20</f>
        <v>243471.79608192001</v>
      </c>
      <c r="CG20" s="128">
        <f t="shared" si="1"/>
        <v>0</v>
      </c>
      <c r="CI20" s="247">
        <f t="shared" si="2"/>
        <v>204598.147968</v>
      </c>
    </row>
    <row r="21" spans="1:87" ht="247.5" customHeight="1" x14ac:dyDescent="0.3">
      <c r="A21" s="2">
        <v>18</v>
      </c>
      <c r="B21" s="54" t="s">
        <v>130</v>
      </c>
      <c r="C21" s="3"/>
      <c r="D21" s="11"/>
      <c r="E21" s="3"/>
      <c r="F21" s="58"/>
      <c r="G21" s="58"/>
      <c r="H21" s="58"/>
      <c r="I21" s="58"/>
      <c r="J21" s="58"/>
      <c r="K21" s="58"/>
      <c r="L21" s="3"/>
      <c r="M21" s="3"/>
      <c r="N21" s="3"/>
      <c r="O21" s="3"/>
      <c r="P21" s="3"/>
      <c r="Q21" s="3"/>
      <c r="R21" s="3"/>
      <c r="S21" s="3"/>
      <c r="T21" s="3"/>
      <c r="U21" s="3"/>
      <c r="V21" s="3"/>
      <c r="W21" s="3"/>
      <c r="X21" s="3"/>
      <c r="Y21" s="3"/>
      <c r="Z21" s="3"/>
      <c r="AA21" s="3"/>
      <c r="AB21" s="11"/>
      <c r="AC21" s="11"/>
      <c r="AD21" s="11"/>
      <c r="AE21" s="3"/>
      <c r="AF21" s="3"/>
      <c r="AG21" s="70"/>
      <c r="AH21" s="43"/>
      <c r="AI21" s="3"/>
      <c r="AJ21" s="3"/>
      <c r="AK21" s="3"/>
      <c r="AL21" s="3"/>
      <c r="AM21" s="3"/>
      <c r="AN21" s="3"/>
      <c r="AO21" s="3"/>
      <c r="AP21" s="3"/>
      <c r="AQ21" s="3"/>
      <c r="AR21" s="3"/>
      <c r="AS21" s="3"/>
      <c r="AT21" s="3"/>
      <c r="AU21" s="3"/>
      <c r="AV21" s="3"/>
      <c r="AW21" s="3"/>
      <c r="AX21" s="3"/>
      <c r="AY21" s="3"/>
      <c r="AZ21" s="3"/>
      <c r="BA21" s="66"/>
      <c r="BB21" s="66"/>
      <c r="BC21" s="68"/>
      <c r="BD21" s="15"/>
      <c r="BE21" s="3"/>
      <c r="BF21" s="3"/>
      <c r="BG21" s="3"/>
      <c r="BH21" s="3"/>
      <c r="BI21" s="3"/>
      <c r="BJ21" s="3"/>
      <c r="BK21" s="16"/>
      <c r="BL21" s="16"/>
      <c r="BM21" s="16"/>
      <c r="BN21" s="16"/>
      <c r="BO21" s="16"/>
      <c r="BP21" s="16"/>
      <c r="BQ21" s="16"/>
      <c r="BR21" s="16"/>
      <c r="BS21" s="11"/>
      <c r="BT21" s="3"/>
      <c r="BU21" s="3"/>
      <c r="BV21" s="3"/>
      <c r="BW21" s="45"/>
      <c r="BX21" s="15"/>
      <c r="BY21" s="15"/>
      <c r="BZ21" s="15"/>
      <c r="CA21" s="15"/>
      <c r="CB21" s="15"/>
      <c r="CC21" s="15"/>
      <c r="CD21" s="15"/>
      <c r="CE21" s="100">
        <f t="shared" si="0"/>
        <v>0</v>
      </c>
      <c r="CF21" s="128">
        <f>'DOTACION INICIAL'!CE21</f>
        <v>252360.22321691996</v>
      </c>
      <c r="CG21" s="128">
        <f t="shared" si="1"/>
        <v>0</v>
      </c>
      <c r="CI21" s="247">
        <f t="shared" si="2"/>
        <v>212067.41446799997</v>
      </c>
    </row>
    <row r="22" spans="1:87" ht="200.7" customHeight="1" x14ac:dyDescent="0.3">
      <c r="A22" s="2">
        <v>19</v>
      </c>
      <c r="B22" s="54" t="s">
        <v>131</v>
      </c>
      <c r="C22" s="3"/>
      <c r="D22" s="11"/>
      <c r="E22" s="3"/>
      <c r="F22" s="58"/>
      <c r="G22" s="58"/>
      <c r="H22" s="58"/>
      <c r="I22" s="58"/>
      <c r="J22" s="58"/>
      <c r="K22" s="58"/>
      <c r="L22" s="3"/>
      <c r="M22" s="3"/>
      <c r="N22" s="3"/>
      <c r="O22" s="3"/>
      <c r="P22" s="3"/>
      <c r="Q22" s="3"/>
      <c r="R22" s="3"/>
      <c r="S22" s="3"/>
      <c r="T22" s="3"/>
      <c r="U22" s="3"/>
      <c r="V22" s="3"/>
      <c r="W22" s="3"/>
      <c r="X22" s="3"/>
      <c r="Y22" s="3"/>
      <c r="Z22" s="3"/>
      <c r="AA22" s="3"/>
      <c r="AB22" s="11"/>
      <c r="AC22" s="11"/>
      <c r="AD22" s="11"/>
      <c r="AE22" s="3"/>
      <c r="AF22" s="3"/>
      <c r="AG22" s="70"/>
      <c r="AH22" s="43"/>
      <c r="AI22" s="3"/>
      <c r="AJ22" s="3"/>
      <c r="AK22" s="3"/>
      <c r="AL22" s="3"/>
      <c r="AM22" s="3"/>
      <c r="AN22" s="3"/>
      <c r="AO22" s="3"/>
      <c r="AP22" s="3"/>
      <c r="AQ22" s="3"/>
      <c r="AR22" s="3"/>
      <c r="AS22" s="3"/>
      <c r="AT22" s="3"/>
      <c r="AU22" s="3"/>
      <c r="AV22" s="3"/>
      <c r="AW22" s="3"/>
      <c r="AX22" s="3"/>
      <c r="AY22" s="3"/>
      <c r="AZ22" s="3"/>
      <c r="BA22" s="66"/>
      <c r="BB22" s="66"/>
      <c r="BC22" s="68"/>
      <c r="BD22" s="15"/>
      <c r="BE22" s="3"/>
      <c r="BF22" s="3"/>
      <c r="BG22" s="3"/>
      <c r="BH22" s="3"/>
      <c r="BI22" s="3"/>
      <c r="BJ22" s="3"/>
      <c r="BK22" s="16"/>
      <c r="BL22" s="16"/>
      <c r="BM22" s="16"/>
      <c r="BN22" s="16"/>
      <c r="BO22" s="16"/>
      <c r="BP22" s="16"/>
      <c r="BQ22" s="16"/>
      <c r="BR22" s="16"/>
      <c r="BS22" s="11"/>
      <c r="BT22" s="3"/>
      <c r="BU22" s="3"/>
      <c r="BV22" s="3"/>
      <c r="BW22" s="45"/>
      <c r="BX22" s="15"/>
      <c r="BY22" s="15"/>
      <c r="BZ22" s="15"/>
      <c r="CA22" s="15"/>
      <c r="CB22" s="15"/>
      <c r="CC22" s="15"/>
      <c r="CD22" s="15"/>
      <c r="CE22" s="100">
        <f t="shared" si="0"/>
        <v>0</v>
      </c>
      <c r="CF22" s="128">
        <f>'DOTACION INICIAL'!CE22</f>
        <v>252360.22321691996</v>
      </c>
      <c r="CG22" s="128">
        <f t="shared" si="1"/>
        <v>0</v>
      </c>
      <c r="CI22" s="247">
        <f t="shared" si="2"/>
        <v>212067.41446799997</v>
      </c>
    </row>
    <row r="23" spans="1:87" ht="111.75" customHeight="1" x14ac:dyDescent="0.3">
      <c r="A23" s="2">
        <v>20</v>
      </c>
      <c r="B23" s="55" t="s">
        <v>132</v>
      </c>
      <c r="C23" s="3"/>
      <c r="D23" s="15">
        <v>2</v>
      </c>
      <c r="E23" s="3"/>
      <c r="F23" s="58"/>
      <c r="G23" s="58"/>
      <c r="H23" s="58"/>
      <c r="I23" s="58"/>
      <c r="J23" s="58"/>
      <c r="K23" s="58"/>
      <c r="L23" s="3"/>
      <c r="M23" s="3"/>
      <c r="N23" s="3"/>
      <c r="O23" s="3"/>
      <c r="P23" s="3"/>
      <c r="Q23" s="3"/>
      <c r="R23" s="3"/>
      <c r="S23" s="3"/>
      <c r="T23" s="3"/>
      <c r="U23" s="3"/>
      <c r="V23" s="3"/>
      <c r="W23" s="3"/>
      <c r="X23" s="3"/>
      <c r="Y23" s="3"/>
      <c r="Z23" s="3"/>
      <c r="AA23" s="3"/>
      <c r="AB23" s="3"/>
      <c r="AC23" s="3"/>
      <c r="AD23" s="3"/>
      <c r="AE23" s="20"/>
      <c r="AF23" s="20"/>
      <c r="AG23" s="241">
        <v>10</v>
      </c>
      <c r="AH23" s="45"/>
      <c r="AI23" s="11"/>
      <c r="AJ23" s="11"/>
      <c r="AK23" s="11"/>
      <c r="AL23" s="11"/>
      <c r="AM23" s="11"/>
      <c r="AN23" s="11"/>
      <c r="AO23" s="20"/>
      <c r="AP23" s="20"/>
      <c r="AQ23" s="20"/>
      <c r="AR23" s="20"/>
      <c r="AS23" s="20"/>
      <c r="AT23" s="20"/>
      <c r="AU23" s="20"/>
      <c r="AV23" s="20"/>
      <c r="AW23" s="20"/>
      <c r="AX23" s="20"/>
      <c r="AY23" s="20"/>
      <c r="AZ23" s="20"/>
      <c r="BA23" s="66"/>
      <c r="BB23" s="66"/>
      <c r="BC23" s="68"/>
      <c r="BD23" s="16"/>
      <c r="BE23" s="3"/>
      <c r="BF23" s="3"/>
      <c r="BG23" s="3"/>
      <c r="BH23" s="3"/>
      <c r="BI23" s="20"/>
      <c r="BJ23" s="3"/>
      <c r="BK23" s="15"/>
      <c r="BL23" s="15"/>
      <c r="BM23" s="15"/>
      <c r="BN23" s="15"/>
      <c r="BO23" s="15"/>
      <c r="BP23" s="15"/>
      <c r="BQ23" s="15"/>
      <c r="BR23" s="15"/>
      <c r="BS23" s="11"/>
      <c r="BT23" s="20"/>
      <c r="BU23" s="3"/>
      <c r="BV23" s="11"/>
      <c r="BW23" s="45">
        <v>0</v>
      </c>
      <c r="BX23" s="16"/>
      <c r="BY23" s="16"/>
      <c r="BZ23" s="16"/>
      <c r="CA23" s="16"/>
      <c r="CB23" s="16"/>
      <c r="CC23" s="16"/>
      <c r="CD23" s="16"/>
      <c r="CE23" s="100">
        <f t="shared" si="0"/>
        <v>12</v>
      </c>
      <c r="CF23" s="128">
        <f>'DOTACION INICIAL'!CE23</f>
        <v>81133.562888280008</v>
      </c>
      <c r="CG23" s="128">
        <f t="shared" si="1"/>
        <v>973602.75465936004</v>
      </c>
      <c r="CI23" s="247">
        <f t="shared" si="2"/>
        <v>68179.464612000011</v>
      </c>
    </row>
    <row r="24" spans="1:87" ht="69" x14ac:dyDescent="0.4">
      <c r="A24" s="2">
        <v>21</v>
      </c>
      <c r="B24" s="53" t="s">
        <v>133</v>
      </c>
      <c r="C24" s="3"/>
      <c r="D24" s="75"/>
      <c r="E24" s="250">
        <v>20</v>
      </c>
      <c r="F24" s="60"/>
      <c r="G24" s="60"/>
      <c r="H24" s="60"/>
      <c r="I24" s="60"/>
      <c r="J24" s="60"/>
      <c r="K24" s="60"/>
      <c r="L24" s="24"/>
      <c r="M24" s="24"/>
      <c r="N24" s="24"/>
      <c r="O24" s="24"/>
      <c r="P24" s="24"/>
      <c r="Q24" s="50"/>
      <c r="R24" s="24"/>
      <c r="S24" s="24"/>
      <c r="T24" s="24"/>
      <c r="U24" s="24"/>
      <c r="V24" s="24"/>
      <c r="W24" s="24"/>
      <c r="X24" s="24"/>
      <c r="Y24" s="24"/>
      <c r="Z24" s="24"/>
      <c r="AA24" s="24"/>
      <c r="AB24" s="24"/>
      <c r="AC24" s="24"/>
      <c r="AD24" s="24"/>
      <c r="AE24" s="40"/>
      <c r="AF24" s="24"/>
      <c r="AG24" s="237">
        <v>4</v>
      </c>
      <c r="AH24" s="64"/>
      <c r="AI24" s="24"/>
      <c r="AJ24" s="24"/>
      <c r="AK24" s="24"/>
      <c r="AL24" s="24"/>
      <c r="AM24" s="24"/>
      <c r="AN24" s="24"/>
      <c r="AO24" s="24"/>
      <c r="AP24" s="24"/>
      <c r="AQ24" s="24"/>
      <c r="AR24" s="24"/>
      <c r="AS24" s="24"/>
      <c r="AT24" s="24"/>
      <c r="AU24" s="24"/>
      <c r="AV24" s="24"/>
      <c r="AW24" s="24"/>
      <c r="AX24" s="24"/>
      <c r="AY24" s="24"/>
      <c r="AZ24" s="24"/>
      <c r="BA24" s="75"/>
      <c r="BB24" s="75"/>
      <c r="BC24" s="68"/>
      <c r="BD24" s="40"/>
      <c r="BE24" s="40"/>
      <c r="BF24" s="40"/>
      <c r="BG24" s="40"/>
      <c r="BH24" s="40"/>
      <c r="BI24" s="40"/>
      <c r="BJ24" s="40"/>
      <c r="BK24" s="40"/>
      <c r="BL24" s="246">
        <v>2</v>
      </c>
      <c r="BM24" s="246"/>
      <c r="BN24" s="246"/>
      <c r="BO24" s="246">
        <v>1</v>
      </c>
      <c r="BP24" s="246">
        <v>1</v>
      </c>
      <c r="BQ24" s="40"/>
      <c r="BR24" s="40"/>
      <c r="BS24" s="40"/>
      <c r="BT24" s="40"/>
      <c r="BU24" s="40"/>
      <c r="BV24" s="40"/>
      <c r="BW24" s="62"/>
      <c r="BX24" s="40"/>
      <c r="BY24" s="40"/>
      <c r="BZ24" s="40"/>
      <c r="CA24" s="40"/>
      <c r="CB24" s="40"/>
      <c r="CC24" s="24"/>
      <c r="CD24" s="24"/>
      <c r="CE24" s="100">
        <f t="shared" si="0"/>
        <v>28</v>
      </c>
      <c r="CF24" s="128">
        <f>'DOTACION INICIAL'!CE24</f>
        <v>139159.88175370052</v>
      </c>
      <c r="CG24" s="128">
        <f t="shared" si="1"/>
        <v>3896476.6891036145</v>
      </c>
      <c r="CI24" s="247">
        <f t="shared" si="2"/>
        <v>116941.07710395003</v>
      </c>
    </row>
    <row r="25" spans="1:87" ht="202.5" customHeight="1" x14ac:dyDescent="0.4">
      <c r="A25" s="2">
        <v>22</v>
      </c>
      <c r="B25" s="53" t="s">
        <v>134</v>
      </c>
      <c r="C25" s="3"/>
      <c r="D25" s="75"/>
      <c r="E25" s="24"/>
      <c r="F25" s="60"/>
      <c r="G25" s="60"/>
      <c r="H25" s="60"/>
      <c r="I25" s="60"/>
      <c r="J25" s="60"/>
      <c r="K25" s="60"/>
      <c r="L25" s="24"/>
      <c r="M25" s="24"/>
      <c r="N25" s="24"/>
      <c r="O25" s="24"/>
      <c r="P25" s="24"/>
      <c r="Q25" s="24"/>
      <c r="R25" s="24"/>
      <c r="S25" s="24"/>
      <c r="T25" s="24"/>
      <c r="U25" s="24"/>
      <c r="V25" s="24"/>
      <c r="W25" s="24"/>
      <c r="X25" s="24"/>
      <c r="Y25" s="24"/>
      <c r="Z25" s="24"/>
      <c r="AA25" s="24"/>
      <c r="AB25" s="24"/>
      <c r="AC25" s="24"/>
      <c r="AD25" s="24"/>
      <c r="AE25" s="24"/>
      <c r="AF25" s="24"/>
      <c r="AG25" s="24"/>
      <c r="AH25" s="64"/>
      <c r="AI25" s="24"/>
      <c r="AJ25" s="24"/>
      <c r="AK25" s="24"/>
      <c r="AL25" s="24"/>
      <c r="AM25" s="24"/>
      <c r="AN25" s="24"/>
      <c r="AO25" s="24"/>
      <c r="AP25" s="24"/>
      <c r="AQ25" s="24"/>
      <c r="AR25" s="24"/>
      <c r="AS25" s="24"/>
      <c r="AT25" s="24"/>
      <c r="AU25" s="24"/>
      <c r="AV25" s="24"/>
      <c r="AW25" s="24"/>
      <c r="AX25" s="24"/>
      <c r="AY25" s="24"/>
      <c r="AZ25" s="24"/>
      <c r="BA25" s="75"/>
      <c r="BB25" s="75"/>
      <c r="BC25" s="68"/>
      <c r="BD25" s="24"/>
      <c r="BE25" s="24"/>
      <c r="BF25" s="24"/>
      <c r="BG25" s="24"/>
      <c r="BH25" s="24"/>
      <c r="BI25" s="24"/>
      <c r="BJ25" s="24"/>
      <c r="BK25" s="24"/>
      <c r="BL25" s="24"/>
      <c r="BM25" s="24"/>
      <c r="BN25" s="24"/>
      <c r="BO25" s="24"/>
      <c r="BP25" s="24"/>
      <c r="BQ25" s="24"/>
      <c r="BR25" s="24"/>
      <c r="BS25" s="24"/>
      <c r="BT25" s="24"/>
      <c r="BU25" s="24"/>
      <c r="BV25" s="24"/>
      <c r="BW25" s="63"/>
      <c r="BX25" s="24"/>
      <c r="BY25" s="24"/>
      <c r="BZ25" s="24"/>
      <c r="CA25" s="24"/>
      <c r="CB25" s="24"/>
      <c r="CC25" s="24"/>
      <c r="CD25" s="24"/>
      <c r="CE25" s="100">
        <f t="shared" si="0"/>
        <v>0</v>
      </c>
      <c r="CF25" s="128">
        <f>'DOTACION INICIAL'!CE25</f>
        <v>2077723.1733690596</v>
      </c>
      <c r="CG25" s="128">
        <f t="shared" si="1"/>
        <v>0</v>
      </c>
      <c r="CI25" s="247">
        <f t="shared" si="2"/>
        <v>1745985.8599739997</v>
      </c>
    </row>
    <row r="26" spans="1:87" ht="124.2" x14ac:dyDescent="0.4">
      <c r="A26" s="2">
        <v>23</v>
      </c>
      <c r="B26" s="53" t="s">
        <v>135</v>
      </c>
      <c r="C26" s="3"/>
      <c r="D26" s="75"/>
      <c r="E26" s="24"/>
      <c r="F26" s="60"/>
      <c r="G26" s="60"/>
      <c r="H26" s="60"/>
      <c r="I26" s="60"/>
      <c r="J26" s="60"/>
      <c r="K26" s="60"/>
      <c r="L26" s="24"/>
      <c r="M26" s="24"/>
      <c r="N26" s="24"/>
      <c r="O26" s="24"/>
      <c r="P26" s="24"/>
      <c r="Q26" s="24"/>
      <c r="R26" s="24"/>
      <c r="S26" s="24"/>
      <c r="T26" s="24"/>
      <c r="U26" s="24"/>
      <c r="V26" s="24"/>
      <c r="W26" s="24"/>
      <c r="X26" s="24"/>
      <c r="Y26" s="24"/>
      <c r="Z26" s="24"/>
      <c r="AA26" s="24"/>
      <c r="AB26" s="24"/>
      <c r="AC26" s="24"/>
      <c r="AD26" s="24"/>
      <c r="AE26" s="24"/>
      <c r="AF26" s="24"/>
      <c r="AG26" s="24"/>
      <c r="AH26" s="64"/>
      <c r="AI26" s="24"/>
      <c r="AJ26" s="24"/>
      <c r="AK26" s="24"/>
      <c r="AL26" s="24"/>
      <c r="AM26" s="24"/>
      <c r="AN26" s="24"/>
      <c r="AO26" s="24"/>
      <c r="AP26" s="24"/>
      <c r="AQ26" s="24"/>
      <c r="AR26" s="24"/>
      <c r="AS26" s="24"/>
      <c r="AT26" s="24"/>
      <c r="AU26" s="24"/>
      <c r="AV26" s="24"/>
      <c r="AW26" s="24"/>
      <c r="AX26" s="24"/>
      <c r="AY26" s="24"/>
      <c r="AZ26" s="24"/>
      <c r="BA26" s="75"/>
      <c r="BB26" s="75"/>
      <c r="BC26" s="68"/>
      <c r="BD26" s="24"/>
      <c r="BE26" s="24"/>
      <c r="BF26" s="24"/>
      <c r="BG26" s="24"/>
      <c r="BH26" s="24"/>
      <c r="BI26" s="24"/>
      <c r="BJ26" s="24"/>
      <c r="BK26" s="24"/>
      <c r="BL26" s="24"/>
      <c r="BM26" s="24"/>
      <c r="BN26" s="24"/>
      <c r="BO26" s="24"/>
      <c r="BP26" s="24"/>
      <c r="BQ26" s="24"/>
      <c r="BR26" s="24"/>
      <c r="BS26" s="24"/>
      <c r="BT26" s="24"/>
      <c r="BU26" s="24"/>
      <c r="BV26" s="24"/>
      <c r="BW26" s="64"/>
      <c r="BX26" s="24"/>
      <c r="BY26" s="24"/>
      <c r="BZ26" s="24"/>
      <c r="CA26" s="24"/>
      <c r="CB26" s="24"/>
      <c r="CC26" s="24"/>
      <c r="CD26" s="24"/>
      <c r="CE26" s="100">
        <f t="shared" si="0"/>
        <v>0</v>
      </c>
      <c r="CF26" s="128">
        <f>'DOTACION INICIAL'!CE26</f>
        <v>387913.18123923743</v>
      </c>
      <c r="CG26" s="128">
        <f t="shared" si="1"/>
        <v>0</v>
      </c>
      <c r="CI26" s="247">
        <f t="shared" si="2"/>
        <v>325977.46322624997</v>
      </c>
    </row>
    <row r="27" spans="1:87" ht="82.8" x14ac:dyDescent="0.4">
      <c r="A27" s="2">
        <v>24</v>
      </c>
      <c r="B27" s="53" t="s">
        <v>136</v>
      </c>
      <c r="C27" s="3"/>
      <c r="D27" s="75"/>
      <c r="E27" s="24"/>
      <c r="F27" s="60"/>
      <c r="G27" s="60"/>
      <c r="H27" s="60"/>
      <c r="I27" s="60"/>
      <c r="J27" s="60"/>
      <c r="K27" s="60"/>
      <c r="L27" s="24"/>
      <c r="M27" s="24"/>
      <c r="N27" s="24"/>
      <c r="O27" s="24"/>
      <c r="P27" s="24"/>
      <c r="Q27" s="24"/>
      <c r="R27" s="24"/>
      <c r="S27" s="24"/>
      <c r="T27" s="24"/>
      <c r="U27" s="24"/>
      <c r="V27" s="24"/>
      <c r="W27" s="24"/>
      <c r="X27" s="24"/>
      <c r="Y27" s="24"/>
      <c r="Z27" s="24"/>
      <c r="AA27" s="24"/>
      <c r="AB27" s="24"/>
      <c r="AC27" s="24"/>
      <c r="AD27" s="24"/>
      <c r="AE27" s="24"/>
      <c r="AF27" s="24"/>
      <c r="AG27" s="24"/>
      <c r="AH27" s="64"/>
      <c r="AI27" s="24"/>
      <c r="AJ27" s="24"/>
      <c r="AK27" s="24"/>
      <c r="AL27" s="24"/>
      <c r="AM27" s="24"/>
      <c r="AN27" s="24"/>
      <c r="AO27" s="24"/>
      <c r="AP27" s="24"/>
      <c r="AQ27" s="24"/>
      <c r="AR27" s="24"/>
      <c r="AS27" s="24"/>
      <c r="AT27" s="24"/>
      <c r="AU27" s="24"/>
      <c r="AV27" s="24"/>
      <c r="AW27" s="24"/>
      <c r="AX27" s="24"/>
      <c r="AY27" s="24"/>
      <c r="AZ27" s="24"/>
      <c r="BA27" s="75"/>
      <c r="BB27" s="75"/>
      <c r="BC27" s="68"/>
      <c r="BD27" s="24"/>
      <c r="BE27" s="24"/>
      <c r="BF27" s="24"/>
      <c r="BG27" s="24"/>
      <c r="BH27" s="24"/>
      <c r="BI27" s="24"/>
      <c r="BJ27" s="24"/>
      <c r="BK27" s="24"/>
      <c r="BL27" s="24"/>
      <c r="BM27" s="24"/>
      <c r="BN27" s="24"/>
      <c r="BO27" s="24"/>
      <c r="BP27" s="24"/>
      <c r="BQ27" s="24"/>
      <c r="BR27" s="24"/>
      <c r="BS27" s="24"/>
      <c r="BT27" s="24"/>
      <c r="BU27" s="24"/>
      <c r="BV27" s="24"/>
      <c r="BW27" s="64"/>
      <c r="BX27" s="24"/>
      <c r="BY27" s="24"/>
      <c r="BZ27" s="24"/>
      <c r="CA27" s="24"/>
      <c r="CB27" s="24"/>
      <c r="CC27" s="24"/>
      <c r="CD27" s="24"/>
      <c r="CE27" s="100">
        <f t="shared" si="0"/>
        <v>0</v>
      </c>
      <c r="CF27" s="128">
        <f>'DOTACION INICIAL'!CE27</f>
        <v>2689726.9353223499</v>
      </c>
      <c r="CG27" s="128">
        <f t="shared" si="1"/>
        <v>0</v>
      </c>
      <c r="CI27" s="247">
        <f t="shared" si="2"/>
        <v>2260274.7355650002</v>
      </c>
    </row>
    <row r="28" spans="1:87" ht="97.5" customHeight="1" x14ac:dyDescent="0.4">
      <c r="A28" s="2">
        <v>25</v>
      </c>
      <c r="B28" s="53" t="s">
        <v>150</v>
      </c>
      <c r="C28" s="3"/>
      <c r="D28" s="75"/>
      <c r="E28" s="24"/>
      <c r="F28" s="60"/>
      <c r="G28" s="60"/>
      <c r="H28" s="60"/>
      <c r="I28" s="60"/>
      <c r="J28" s="60"/>
      <c r="K28" s="60"/>
      <c r="L28" s="24"/>
      <c r="M28" s="24"/>
      <c r="N28" s="24"/>
      <c r="O28" s="24"/>
      <c r="P28" s="24"/>
      <c r="Q28" s="24"/>
      <c r="R28" s="24"/>
      <c r="S28" s="24"/>
      <c r="T28" s="24"/>
      <c r="U28" s="24"/>
      <c r="V28" s="24"/>
      <c r="W28" s="24"/>
      <c r="X28" s="24"/>
      <c r="Y28" s="24"/>
      <c r="Z28" s="24"/>
      <c r="AA28" s="24"/>
      <c r="AB28" s="24"/>
      <c r="AC28" s="24"/>
      <c r="AD28" s="24"/>
      <c r="AE28" s="24"/>
      <c r="AF28" s="24"/>
      <c r="AG28" s="24"/>
      <c r="AH28" s="64"/>
      <c r="AI28" s="24"/>
      <c r="AJ28" s="24"/>
      <c r="AK28" s="24"/>
      <c r="AL28" s="24"/>
      <c r="AM28" s="24"/>
      <c r="AN28" s="24"/>
      <c r="AO28" s="24"/>
      <c r="AP28" s="24"/>
      <c r="AQ28" s="24"/>
      <c r="AR28" s="24"/>
      <c r="AS28" s="24"/>
      <c r="AT28" s="24"/>
      <c r="AU28" s="24"/>
      <c r="AV28" s="24"/>
      <c r="AW28" s="24"/>
      <c r="AX28" s="24"/>
      <c r="AY28" s="24"/>
      <c r="AZ28" s="24"/>
      <c r="BA28" s="75"/>
      <c r="BB28" s="75"/>
      <c r="BC28" s="68"/>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100">
        <f t="shared" si="0"/>
        <v>0</v>
      </c>
      <c r="CF28" s="128">
        <f>'DOTACION INICIAL'!CE28</f>
        <v>125237.93833214999</v>
      </c>
      <c r="CG28" s="128">
        <f t="shared" si="1"/>
        <v>0</v>
      </c>
      <c r="CI28" s="247">
        <f t="shared" si="2"/>
        <v>105241.964985</v>
      </c>
    </row>
    <row r="29" spans="1:87" ht="201" customHeight="1" x14ac:dyDescent="0.4">
      <c r="A29" s="2">
        <v>26</v>
      </c>
      <c r="B29" s="53" t="s">
        <v>137</v>
      </c>
      <c r="C29" s="3"/>
      <c r="D29" s="75"/>
      <c r="E29" s="3"/>
      <c r="F29" s="60"/>
      <c r="G29" s="60"/>
      <c r="H29" s="60"/>
      <c r="I29" s="60"/>
      <c r="J29" s="60"/>
      <c r="K29" s="60"/>
      <c r="L29" s="24"/>
      <c r="M29" s="24"/>
      <c r="N29" s="24"/>
      <c r="O29" s="24"/>
      <c r="P29" s="24"/>
      <c r="Q29" s="24"/>
      <c r="R29" s="24"/>
      <c r="S29" s="24"/>
      <c r="T29" s="24"/>
      <c r="U29" s="24"/>
      <c r="V29" s="24"/>
      <c r="W29" s="24"/>
      <c r="X29" s="24"/>
      <c r="Y29" s="24"/>
      <c r="Z29" s="24"/>
      <c r="AA29" s="24"/>
      <c r="AB29" s="24"/>
      <c r="AC29" s="24"/>
      <c r="AD29" s="24"/>
      <c r="AE29" s="24"/>
      <c r="AF29" s="24"/>
      <c r="AG29" s="71"/>
      <c r="AH29" s="64"/>
      <c r="AI29" s="24"/>
      <c r="AJ29" s="24"/>
      <c r="AK29" s="24"/>
      <c r="AL29" s="24"/>
      <c r="AM29" s="24"/>
      <c r="AN29" s="24"/>
      <c r="AO29" s="24"/>
      <c r="AP29" s="24"/>
      <c r="AQ29" s="24"/>
      <c r="AR29" s="24"/>
      <c r="AS29" s="24"/>
      <c r="AT29" s="24"/>
      <c r="AU29" s="24"/>
      <c r="AV29" s="24"/>
      <c r="AW29" s="24"/>
      <c r="AX29" s="24"/>
      <c r="AY29" s="24"/>
      <c r="AZ29" s="24"/>
      <c r="BA29" s="75"/>
      <c r="BB29" s="75"/>
      <c r="BC29" s="68"/>
      <c r="BD29" s="24"/>
      <c r="BE29" s="24"/>
      <c r="BF29" s="24"/>
      <c r="BG29" s="24"/>
      <c r="BH29" s="24"/>
      <c r="BI29" s="24"/>
      <c r="BJ29" s="24"/>
      <c r="BK29" s="24"/>
      <c r="BL29" s="24"/>
      <c r="BM29" s="24"/>
      <c r="BN29" s="24"/>
      <c r="BO29" s="24"/>
      <c r="BP29" s="24"/>
      <c r="BQ29" s="24"/>
      <c r="BR29" s="24"/>
      <c r="BS29" s="24"/>
      <c r="BT29" s="24"/>
      <c r="BU29" s="24"/>
      <c r="BV29" s="24"/>
      <c r="BW29" s="64"/>
      <c r="BX29" s="24"/>
      <c r="BY29" s="24"/>
      <c r="BZ29" s="24"/>
      <c r="CA29" s="24"/>
      <c r="CB29" s="24"/>
      <c r="CC29" s="24"/>
      <c r="CD29" s="24"/>
      <c r="CE29" s="100">
        <f t="shared" si="0"/>
        <v>0</v>
      </c>
      <c r="CF29" s="128">
        <f>'DOTACION INICIAL'!CE29</f>
        <v>281805.36020839121</v>
      </c>
      <c r="CG29" s="128">
        <f t="shared" si="1"/>
        <v>0</v>
      </c>
      <c r="CI29" s="247">
        <f t="shared" si="2"/>
        <v>236811.22706587499</v>
      </c>
    </row>
    <row r="30" spans="1:87" ht="199.5" customHeight="1" x14ac:dyDescent="0.4">
      <c r="A30" s="2">
        <v>27</v>
      </c>
      <c r="B30" s="53" t="s">
        <v>158</v>
      </c>
      <c r="C30" s="3"/>
      <c r="D30" s="75"/>
      <c r="E30" s="24"/>
      <c r="F30" s="60"/>
      <c r="G30" s="60"/>
      <c r="H30" s="60"/>
      <c r="I30" s="60"/>
      <c r="J30" s="60"/>
      <c r="K30" s="60"/>
      <c r="L30" s="24"/>
      <c r="M30" s="24"/>
      <c r="N30" s="24"/>
      <c r="O30" s="24"/>
      <c r="P30" s="24"/>
      <c r="Q30" s="24"/>
      <c r="R30" s="24"/>
      <c r="S30" s="24"/>
      <c r="T30" s="24"/>
      <c r="U30" s="24"/>
      <c r="V30" s="24"/>
      <c r="W30" s="24"/>
      <c r="X30" s="24"/>
      <c r="Y30" s="24"/>
      <c r="Z30" s="24"/>
      <c r="AA30" s="24"/>
      <c r="AB30" s="24"/>
      <c r="AC30" s="24"/>
      <c r="AD30" s="24"/>
      <c r="AE30" s="24"/>
      <c r="AF30" s="24"/>
      <c r="AG30" s="24"/>
      <c r="AH30" s="64"/>
      <c r="AI30" s="24"/>
      <c r="AJ30" s="24"/>
      <c r="AK30" s="24"/>
      <c r="AL30" s="24"/>
      <c r="AM30" s="24"/>
      <c r="AN30" s="24"/>
      <c r="AO30" s="24"/>
      <c r="AP30" s="24"/>
      <c r="AQ30" s="24"/>
      <c r="AR30" s="24"/>
      <c r="AS30" s="24"/>
      <c r="AT30" s="24"/>
      <c r="AU30" s="24"/>
      <c r="AV30" s="24"/>
      <c r="AW30" s="24"/>
      <c r="AX30" s="24"/>
      <c r="AY30" s="24"/>
      <c r="AZ30" s="24"/>
      <c r="BA30" s="75"/>
      <c r="BB30" s="75"/>
      <c r="BC30" s="68"/>
      <c r="BD30" s="24"/>
      <c r="BE30" s="24"/>
      <c r="BF30" s="24"/>
      <c r="BG30" s="24"/>
      <c r="BH30" s="24"/>
      <c r="BI30" s="24"/>
      <c r="BJ30" s="24"/>
      <c r="BK30" s="24"/>
      <c r="BL30" s="24"/>
      <c r="BM30" s="24"/>
      <c r="BN30" s="24"/>
      <c r="BO30" s="24"/>
      <c r="BP30" s="24"/>
      <c r="BQ30" s="24"/>
      <c r="BR30" s="24"/>
      <c r="BS30" s="24"/>
      <c r="BT30" s="24"/>
      <c r="BU30" s="24"/>
      <c r="BV30" s="24"/>
      <c r="BW30" s="64"/>
      <c r="BX30" s="24"/>
      <c r="BY30" s="24"/>
      <c r="BZ30" s="24"/>
      <c r="CA30" s="24"/>
      <c r="CB30" s="24"/>
      <c r="CC30" s="24"/>
      <c r="CD30" s="24"/>
      <c r="CE30" s="100">
        <f t="shared" si="0"/>
        <v>0</v>
      </c>
      <c r="CF30" s="128">
        <f>'DOTACION INICIAL'!CE30</f>
        <v>725682.30079637235</v>
      </c>
      <c r="CG30" s="128">
        <f t="shared" si="1"/>
        <v>0</v>
      </c>
      <c r="CI30" s="247">
        <f t="shared" si="2"/>
        <v>609817.05949274986</v>
      </c>
    </row>
    <row r="31" spans="1:87" ht="169.5" customHeight="1" x14ac:dyDescent="0.4">
      <c r="A31" s="2">
        <v>28</v>
      </c>
      <c r="B31" s="53" t="s">
        <v>138</v>
      </c>
      <c r="C31" s="3"/>
      <c r="D31" s="75"/>
      <c r="E31" s="24"/>
      <c r="F31" s="60"/>
      <c r="G31" s="60"/>
      <c r="H31" s="60"/>
      <c r="I31" s="60"/>
      <c r="J31" s="60"/>
      <c r="K31" s="60"/>
      <c r="L31" s="24"/>
      <c r="M31" s="24"/>
      <c r="N31" s="24"/>
      <c r="O31" s="24"/>
      <c r="P31" s="24"/>
      <c r="Q31" s="24"/>
      <c r="R31" s="24"/>
      <c r="S31" s="24"/>
      <c r="T31" s="24"/>
      <c r="U31" s="24"/>
      <c r="V31" s="24"/>
      <c r="W31" s="24"/>
      <c r="X31" s="24"/>
      <c r="Y31" s="24"/>
      <c r="Z31" s="24"/>
      <c r="AA31" s="24"/>
      <c r="AB31" s="24"/>
      <c r="AC31" s="24"/>
      <c r="AD31" s="24"/>
      <c r="AE31" s="24"/>
      <c r="AF31" s="24"/>
      <c r="AG31" s="242">
        <v>15</v>
      </c>
      <c r="AH31" s="64"/>
      <c r="AI31" s="24"/>
      <c r="AJ31" s="24"/>
      <c r="AK31" s="24"/>
      <c r="AL31" s="24"/>
      <c r="AM31" s="24"/>
      <c r="AN31" s="24"/>
      <c r="AO31" s="24"/>
      <c r="AP31" s="24"/>
      <c r="AQ31" s="24"/>
      <c r="AR31" s="24"/>
      <c r="AS31" s="24"/>
      <c r="AT31" s="24"/>
      <c r="AU31" s="24"/>
      <c r="AV31" s="24"/>
      <c r="AW31" s="24"/>
      <c r="AX31" s="24"/>
      <c r="AY31" s="24"/>
      <c r="AZ31" s="24"/>
      <c r="BA31" s="75"/>
      <c r="BB31" s="75"/>
      <c r="BC31" s="68"/>
      <c r="BD31" s="24"/>
      <c r="BE31" s="24"/>
      <c r="BF31" s="24"/>
      <c r="BG31" s="24"/>
      <c r="BH31" s="24"/>
      <c r="BI31" s="24"/>
      <c r="BJ31" s="24"/>
      <c r="BK31" s="24"/>
      <c r="BL31" s="24"/>
      <c r="BM31" s="24"/>
      <c r="BN31" s="24"/>
      <c r="BO31" s="24"/>
      <c r="BP31" s="24"/>
      <c r="BQ31" s="24"/>
      <c r="BR31" s="24"/>
      <c r="BS31" s="24">
        <v>20</v>
      </c>
      <c r="BT31" s="24"/>
      <c r="BU31" s="24"/>
      <c r="BV31" s="24"/>
      <c r="BW31" s="64"/>
      <c r="BX31" s="24"/>
      <c r="BY31" s="24"/>
      <c r="BZ31" s="24"/>
      <c r="CA31" s="24"/>
      <c r="CB31" s="24"/>
      <c r="CC31" s="24"/>
      <c r="CD31" s="24"/>
      <c r="CE31" s="100">
        <f t="shared" si="0"/>
        <v>35</v>
      </c>
      <c r="CF31" s="128">
        <f>'DOTACION INICIAL'!CE31</f>
        <v>230146.26612112799</v>
      </c>
      <c r="CG31" s="128">
        <f t="shared" si="1"/>
        <v>8055119.3142394796</v>
      </c>
      <c r="CI31" s="247">
        <f t="shared" si="2"/>
        <v>193400.2236312</v>
      </c>
    </row>
    <row r="32" spans="1:87" ht="222" customHeight="1" x14ac:dyDescent="0.4">
      <c r="A32" s="2">
        <v>29</v>
      </c>
      <c r="B32" s="55" t="s">
        <v>139</v>
      </c>
      <c r="C32" s="3"/>
      <c r="D32" s="73">
        <v>4</v>
      </c>
      <c r="E32" s="246">
        <v>3</v>
      </c>
      <c r="F32" s="246"/>
      <c r="G32" s="40"/>
      <c r="H32" s="40"/>
      <c r="I32" s="40"/>
      <c r="J32" s="40"/>
      <c r="K32" s="40"/>
      <c r="L32" s="40"/>
      <c r="M32" s="79"/>
      <c r="N32" s="40"/>
      <c r="O32" s="40"/>
      <c r="P32" s="40"/>
      <c r="Q32" s="40"/>
      <c r="R32" s="40"/>
      <c r="S32" s="40"/>
      <c r="T32" s="40"/>
      <c r="U32" s="40"/>
      <c r="V32" s="40"/>
      <c r="W32" s="40"/>
      <c r="X32" s="40"/>
      <c r="Y32" s="40"/>
      <c r="Z32" s="40"/>
      <c r="AA32" s="40"/>
      <c r="AB32" s="79">
        <v>2</v>
      </c>
      <c r="AC32" s="79">
        <v>2</v>
      </c>
      <c r="AD32" s="40"/>
      <c r="AE32" s="79"/>
      <c r="AF32" s="40"/>
      <c r="AG32" s="80">
        <v>3</v>
      </c>
      <c r="AH32" s="246"/>
      <c r="AI32" s="40"/>
      <c r="AJ32" s="40"/>
      <c r="AK32" s="40"/>
      <c r="AL32" s="40"/>
      <c r="AM32" s="40"/>
      <c r="AN32" s="40"/>
      <c r="AO32" s="246"/>
      <c r="AP32" s="40"/>
      <c r="AQ32" s="40"/>
      <c r="AR32" s="40"/>
      <c r="AS32" s="40"/>
      <c r="AT32" s="40"/>
      <c r="AU32" s="40"/>
      <c r="AV32" s="40"/>
      <c r="AW32" s="40"/>
      <c r="AX32" s="40"/>
      <c r="AY32" s="40"/>
      <c r="AZ32" s="40"/>
      <c r="BA32" s="251"/>
      <c r="BB32" s="251"/>
      <c r="BC32" s="252"/>
      <c r="BD32" s="40"/>
      <c r="BE32" s="79">
        <v>1</v>
      </c>
      <c r="BF32" s="40"/>
      <c r="BG32" s="40"/>
      <c r="BH32" s="79">
        <v>2</v>
      </c>
      <c r="BI32" s="40"/>
      <c r="BJ32" s="40"/>
      <c r="BK32" s="79"/>
      <c r="BL32" s="40"/>
      <c r="BM32" s="40"/>
      <c r="BN32" s="40"/>
      <c r="BO32" s="40"/>
      <c r="BP32" s="40"/>
      <c r="BQ32" s="40"/>
      <c r="BR32" s="40"/>
      <c r="BS32" s="40">
        <v>8</v>
      </c>
      <c r="BT32" s="240">
        <v>2</v>
      </c>
      <c r="BU32" s="40">
        <v>1</v>
      </c>
      <c r="BV32" s="40"/>
      <c r="BW32" s="65"/>
      <c r="BX32" s="40"/>
      <c r="BY32" s="40"/>
      <c r="BZ32" s="40"/>
      <c r="CA32" s="40"/>
      <c r="CB32" s="40"/>
      <c r="CC32" s="40"/>
      <c r="CD32" s="40"/>
      <c r="CE32" s="100">
        <f t="shared" si="0"/>
        <v>28</v>
      </c>
      <c r="CF32" s="128">
        <f>'DOTACION INICIAL'!CE32</f>
        <v>1581784.4929446001</v>
      </c>
      <c r="CG32" s="128">
        <f t="shared" si="1"/>
        <v>44289965.802448802</v>
      </c>
      <c r="CI32" s="247">
        <f t="shared" si="2"/>
        <v>1329230.66634</v>
      </c>
    </row>
    <row r="33" spans="1:87" ht="119.25" customHeight="1" x14ac:dyDescent="0.4">
      <c r="A33" s="2">
        <v>30</v>
      </c>
      <c r="B33" s="55" t="s">
        <v>140</v>
      </c>
      <c r="C33" s="49"/>
      <c r="D33" s="66"/>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62"/>
      <c r="AI33" s="40"/>
      <c r="AJ33" s="40"/>
      <c r="AK33" s="40"/>
      <c r="AL33" s="40"/>
      <c r="AM33" s="40"/>
      <c r="AN33" s="40"/>
      <c r="AO33" s="40"/>
      <c r="AP33" s="40"/>
      <c r="AQ33" s="40"/>
      <c r="AR33" s="40"/>
      <c r="AS33" s="40"/>
      <c r="AT33" s="40"/>
      <c r="AU33" s="40"/>
      <c r="AV33" s="40"/>
      <c r="AW33" s="40"/>
      <c r="AX33" s="40"/>
      <c r="AY33" s="40"/>
      <c r="AZ33" s="40"/>
      <c r="BA33" s="66"/>
      <c r="BB33" s="66"/>
      <c r="BC33" s="68"/>
      <c r="BD33" s="40"/>
      <c r="BE33" s="40"/>
      <c r="BF33" s="40"/>
      <c r="BG33" s="40"/>
      <c r="BH33" s="40"/>
      <c r="BI33" s="40"/>
      <c r="BJ33" s="40"/>
      <c r="BK33" s="40"/>
      <c r="BL33" s="40"/>
      <c r="BM33" s="40"/>
      <c r="BN33" s="40"/>
      <c r="BO33" s="40"/>
      <c r="BP33" s="40"/>
      <c r="BQ33" s="40"/>
      <c r="BR33" s="40"/>
      <c r="BS33" s="40"/>
      <c r="BT33" s="40"/>
      <c r="BU33" s="40"/>
      <c r="BV33" s="40"/>
      <c r="BW33" s="65"/>
      <c r="BX33" s="40"/>
      <c r="BY33" s="40"/>
      <c r="BZ33" s="40"/>
      <c r="CA33" s="40"/>
      <c r="CB33" s="40"/>
      <c r="CC33" s="40"/>
      <c r="CD33" s="40"/>
      <c r="CE33" s="100">
        <f t="shared" si="0"/>
        <v>0</v>
      </c>
      <c r="CF33" s="128">
        <f>'DOTACION INICIAL'!CE33</f>
        <v>202353.48773405325</v>
      </c>
      <c r="CG33" s="128">
        <f t="shared" si="1"/>
        <v>0</v>
      </c>
      <c r="CI33" s="247">
        <f t="shared" si="2"/>
        <v>170044.94767567501</v>
      </c>
    </row>
    <row r="34" spans="1:87" ht="165" customHeight="1" x14ac:dyDescent="0.4">
      <c r="A34" s="51">
        <v>31</v>
      </c>
      <c r="B34" s="55" t="s">
        <v>141</v>
      </c>
      <c r="C34" s="49"/>
      <c r="D34" s="66"/>
      <c r="E34" s="238">
        <v>1</v>
      </c>
      <c r="F34" s="60"/>
      <c r="G34" s="60"/>
      <c r="H34" s="60"/>
      <c r="I34" s="60"/>
      <c r="J34" s="60"/>
      <c r="K34" s="60"/>
      <c r="L34" s="79"/>
      <c r="M34" s="40"/>
      <c r="N34" s="40"/>
      <c r="O34" s="40"/>
      <c r="P34" s="40"/>
      <c r="Q34" s="40"/>
      <c r="R34" s="40"/>
      <c r="S34" s="40"/>
      <c r="T34" s="40"/>
      <c r="U34" s="40"/>
      <c r="V34" s="40"/>
      <c r="W34" s="40"/>
      <c r="X34" s="40"/>
      <c r="Y34" s="40"/>
      <c r="Z34" s="40"/>
      <c r="AA34" s="40"/>
      <c r="AB34" s="238">
        <v>1</v>
      </c>
      <c r="AC34" s="40"/>
      <c r="AD34" s="40"/>
      <c r="AE34" s="40"/>
      <c r="AF34" s="40"/>
      <c r="AG34" s="243">
        <v>1</v>
      </c>
      <c r="AH34" s="62"/>
      <c r="AI34" s="40"/>
      <c r="AJ34" s="40"/>
      <c r="AK34" s="40"/>
      <c r="AL34" s="40"/>
      <c r="AM34" s="40"/>
      <c r="AN34" s="40"/>
      <c r="AO34" s="40"/>
      <c r="AP34" s="40"/>
      <c r="AQ34" s="40"/>
      <c r="AR34" s="40"/>
      <c r="AS34" s="40"/>
      <c r="AT34" s="40"/>
      <c r="AU34" s="40"/>
      <c r="AV34" s="40"/>
      <c r="AW34" s="40"/>
      <c r="AX34" s="40"/>
      <c r="AY34" s="40"/>
      <c r="AZ34" s="40"/>
      <c r="BA34" s="78"/>
      <c r="BB34" s="66"/>
      <c r="BC34" s="81"/>
      <c r="BD34" s="40"/>
      <c r="BE34" s="40"/>
      <c r="BF34" s="40"/>
      <c r="BG34" s="40"/>
      <c r="BH34" s="238">
        <v>1</v>
      </c>
      <c r="BI34" s="40"/>
      <c r="BJ34" s="40"/>
      <c r="BK34" s="40"/>
      <c r="BL34" s="40"/>
      <c r="BM34" s="40"/>
      <c r="BN34" s="40"/>
      <c r="BO34" s="40"/>
      <c r="BP34" s="40"/>
      <c r="BQ34" s="40"/>
      <c r="BR34" s="40"/>
      <c r="BS34" s="40">
        <v>1</v>
      </c>
      <c r="BT34" s="40"/>
      <c r="BU34" s="40"/>
      <c r="BV34" s="40"/>
      <c r="BW34" s="62"/>
      <c r="BX34" s="40"/>
      <c r="BY34" s="40"/>
      <c r="BZ34" s="40"/>
      <c r="CA34" s="40"/>
      <c r="CB34" s="40"/>
      <c r="CC34" s="40"/>
      <c r="CD34" s="40"/>
      <c r="CE34" s="100">
        <f t="shared" si="0"/>
        <v>5</v>
      </c>
      <c r="CF34" s="128">
        <f>'DOTACION INICIAL'!CE34</f>
        <v>1130154.6217881148</v>
      </c>
      <c r="CG34" s="128">
        <f t="shared" si="1"/>
        <v>5650773.1089405734</v>
      </c>
      <c r="CI34" s="247">
        <f t="shared" si="2"/>
        <v>949709.7662084999</v>
      </c>
    </row>
    <row r="35" spans="1:87" ht="121.5" customHeight="1" x14ac:dyDescent="0.4">
      <c r="A35" s="41">
        <v>32</v>
      </c>
      <c r="B35" s="55" t="s">
        <v>142</v>
      </c>
      <c r="C35" s="49"/>
      <c r="D35" s="73">
        <v>2</v>
      </c>
      <c r="E35" s="40"/>
      <c r="F35" s="60"/>
      <c r="G35" s="60"/>
      <c r="H35" s="60"/>
      <c r="I35" s="60"/>
      <c r="J35" s="60"/>
      <c r="K35" s="60"/>
      <c r="L35" s="79"/>
      <c r="M35" s="40"/>
      <c r="N35" s="40"/>
      <c r="O35" s="40"/>
      <c r="P35" s="40"/>
      <c r="Q35" s="40"/>
      <c r="R35" s="40"/>
      <c r="S35" s="40"/>
      <c r="T35" s="40"/>
      <c r="U35" s="40"/>
      <c r="V35" s="40"/>
      <c r="W35" s="40"/>
      <c r="X35" s="40"/>
      <c r="Y35" s="40"/>
      <c r="Z35" s="40"/>
      <c r="AA35" s="40"/>
      <c r="AB35" s="238">
        <v>2</v>
      </c>
      <c r="AC35" s="40"/>
      <c r="AD35" s="40"/>
      <c r="AE35" s="79"/>
      <c r="AF35" s="40"/>
      <c r="AG35" s="243">
        <v>10</v>
      </c>
      <c r="AH35" s="79"/>
      <c r="AI35" s="40"/>
      <c r="AJ35" s="40"/>
      <c r="AK35" s="40"/>
      <c r="AL35" s="40"/>
      <c r="AM35" s="40"/>
      <c r="AN35" s="40"/>
      <c r="AO35" s="79"/>
      <c r="AP35" s="40"/>
      <c r="AQ35" s="40"/>
      <c r="AR35" s="40"/>
      <c r="AS35" s="40"/>
      <c r="AT35" s="40"/>
      <c r="AU35" s="40"/>
      <c r="AV35" s="40"/>
      <c r="AW35" s="40"/>
      <c r="AX35" s="40"/>
      <c r="AY35" s="40"/>
      <c r="AZ35" s="40"/>
      <c r="BA35" s="78"/>
      <c r="BB35" s="66"/>
      <c r="BC35" s="68"/>
      <c r="BD35" s="40"/>
      <c r="BE35" s="40"/>
      <c r="BF35" s="40"/>
      <c r="BG35" s="40"/>
      <c r="BH35" s="238">
        <v>2</v>
      </c>
      <c r="BI35" s="40"/>
      <c r="BJ35" s="40"/>
      <c r="BK35" s="40"/>
      <c r="BL35" s="40"/>
      <c r="BM35" s="40"/>
      <c r="BN35" s="40"/>
      <c r="BO35" s="40"/>
      <c r="BP35" s="40"/>
      <c r="BQ35" s="40"/>
      <c r="BR35" s="40"/>
      <c r="BS35" s="40">
        <v>2</v>
      </c>
      <c r="BT35" s="40"/>
      <c r="BU35" s="40"/>
      <c r="BV35" s="79"/>
      <c r="BW35" s="78"/>
      <c r="BX35" s="40"/>
      <c r="BY35" s="40"/>
      <c r="BZ35" s="40"/>
      <c r="CA35" s="40"/>
      <c r="CB35" s="40"/>
      <c r="CC35" s="40"/>
      <c r="CD35" s="40"/>
      <c r="CE35" s="100">
        <f t="shared" si="0"/>
        <v>18</v>
      </c>
      <c r="CF35" s="128">
        <f>'DOTACION INICIAL'!CE35</f>
        <v>539138.65840734378</v>
      </c>
      <c r="CG35" s="128">
        <f t="shared" si="1"/>
        <v>9704495.8513321877</v>
      </c>
      <c r="CI35" s="247">
        <f t="shared" si="2"/>
        <v>453057.69614062505</v>
      </c>
    </row>
    <row r="36" spans="1:87" ht="138.75" customHeight="1" x14ac:dyDescent="0.4">
      <c r="A36" s="41">
        <v>33</v>
      </c>
      <c r="B36" s="55" t="s">
        <v>143</v>
      </c>
      <c r="C36" s="49"/>
      <c r="D36" s="66"/>
      <c r="E36" s="40"/>
      <c r="F36" s="60"/>
      <c r="G36" s="60"/>
      <c r="H36" s="60"/>
      <c r="I36" s="60"/>
      <c r="J36" s="60"/>
      <c r="K36" s="60"/>
      <c r="L36" s="40"/>
      <c r="M36" s="40"/>
      <c r="N36" s="40"/>
      <c r="O36" s="40"/>
      <c r="P36" s="40"/>
      <c r="Q36" s="40"/>
      <c r="R36" s="40"/>
      <c r="S36" s="40"/>
      <c r="T36" s="40"/>
      <c r="U36" s="40"/>
      <c r="V36" s="40"/>
      <c r="W36" s="40"/>
      <c r="X36" s="40"/>
      <c r="Y36" s="40"/>
      <c r="Z36" s="40"/>
      <c r="AA36" s="40"/>
      <c r="AB36" s="40"/>
      <c r="AC36" s="40"/>
      <c r="AD36" s="40"/>
      <c r="AE36" s="40"/>
      <c r="AF36" s="40"/>
      <c r="AG36" s="243">
        <v>15</v>
      </c>
      <c r="AH36" s="62"/>
      <c r="AI36" s="40"/>
      <c r="AJ36" s="40"/>
      <c r="AK36" s="40"/>
      <c r="AL36" s="40"/>
      <c r="AM36" s="40"/>
      <c r="AN36" s="40"/>
      <c r="AO36" s="40"/>
      <c r="AP36" s="40"/>
      <c r="AQ36" s="40"/>
      <c r="AR36" s="40"/>
      <c r="AS36" s="40"/>
      <c r="AT36" s="40"/>
      <c r="AU36" s="40"/>
      <c r="AV36" s="40"/>
      <c r="AW36" s="40"/>
      <c r="AX36" s="40"/>
      <c r="AY36" s="40"/>
      <c r="AZ36" s="40"/>
      <c r="BA36" s="66"/>
      <c r="BB36" s="66"/>
      <c r="BC36" s="68"/>
      <c r="BD36" s="40"/>
      <c r="BE36" s="40"/>
      <c r="BF36" s="40"/>
      <c r="BG36" s="40"/>
      <c r="BH36" s="40"/>
      <c r="BI36" s="40"/>
      <c r="BJ36" s="40"/>
      <c r="BK36" s="40"/>
      <c r="BL36" s="40"/>
      <c r="BM36" s="40"/>
      <c r="BN36" s="40"/>
      <c r="BO36" s="40"/>
      <c r="BP36" s="40"/>
      <c r="BQ36" s="40"/>
      <c r="BR36" s="40"/>
      <c r="BS36" s="40"/>
      <c r="BT36" s="40"/>
      <c r="BU36" s="40">
        <v>15</v>
      </c>
      <c r="BV36" s="40"/>
      <c r="BW36" s="62"/>
      <c r="BX36" s="40"/>
      <c r="BY36" s="40"/>
      <c r="BZ36" s="40"/>
      <c r="CA36" s="40"/>
      <c r="CB36" s="40"/>
      <c r="CC36" s="40"/>
      <c r="CD36" s="40"/>
      <c r="CE36" s="100">
        <f t="shared" si="0"/>
        <v>30</v>
      </c>
      <c r="CF36" s="128">
        <f>'DOTACION INICIAL'!CE36</f>
        <v>78771.907798510496</v>
      </c>
      <c r="CG36" s="128">
        <f t="shared" si="1"/>
        <v>2363157.2339553148</v>
      </c>
      <c r="CI36" s="247">
        <f t="shared" si="2"/>
        <v>66194.880502949993</v>
      </c>
    </row>
    <row r="37" spans="1:87" ht="323.25" customHeight="1" x14ac:dyDescent="0.4">
      <c r="A37" s="41">
        <v>34</v>
      </c>
      <c r="B37" s="55" t="s">
        <v>144</v>
      </c>
      <c r="C37" s="49"/>
      <c r="D37" s="73">
        <v>2</v>
      </c>
      <c r="E37" s="40"/>
      <c r="F37" s="60"/>
      <c r="G37" s="60"/>
      <c r="H37" s="60"/>
      <c r="I37" s="60"/>
      <c r="J37" s="60"/>
      <c r="K37" s="60"/>
      <c r="L37" s="40"/>
      <c r="M37" s="40"/>
      <c r="N37" s="40"/>
      <c r="O37" s="40"/>
      <c r="P37" s="40"/>
      <c r="Q37" s="40"/>
      <c r="R37" s="40"/>
      <c r="S37" s="40"/>
      <c r="T37" s="40"/>
      <c r="U37" s="40"/>
      <c r="V37" s="40"/>
      <c r="W37" s="40"/>
      <c r="X37" s="40"/>
      <c r="Y37" s="40"/>
      <c r="Z37" s="40"/>
      <c r="AA37" s="40"/>
      <c r="AB37" s="40"/>
      <c r="AC37" s="40"/>
      <c r="AD37" s="40"/>
      <c r="AE37" s="40"/>
      <c r="AF37" s="40"/>
      <c r="AG37" s="243">
        <v>10</v>
      </c>
      <c r="AH37" s="62"/>
      <c r="AI37" s="40"/>
      <c r="AJ37" s="40"/>
      <c r="AK37" s="40"/>
      <c r="AL37" s="40"/>
      <c r="AM37" s="40"/>
      <c r="AN37" s="40"/>
      <c r="AO37" s="40"/>
      <c r="AP37" s="40"/>
      <c r="AQ37" s="40"/>
      <c r="AR37" s="40"/>
      <c r="AS37" s="40"/>
      <c r="AT37" s="40"/>
      <c r="AU37" s="40"/>
      <c r="AV37" s="40"/>
      <c r="AW37" s="40"/>
      <c r="AX37" s="40"/>
      <c r="AY37" s="40"/>
      <c r="AZ37" s="40"/>
      <c r="BA37" s="66"/>
      <c r="BB37" s="66"/>
      <c r="BC37" s="68"/>
      <c r="BD37" s="40"/>
      <c r="BE37" s="40"/>
      <c r="BF37" s="40"/>
      <c r="BG37" s="40"/>
      <c r="BH37" s="40"/>
      <c r="BI37" s="40"/>
      <c r="BJ37" s="40"/>
      <c r="BK37" s="40"/>
      <c r="BL37" s="40"/>
      <c r="BM37" s="40"/>
      <c r="BN37" s="40"/>
      <c r="BO37" s="40"/>
      <c r="BP37" s="40"/>
      <c r="BQ37" s="40"/>
      <c r="BR37" s="40"/>
      <c r="BS37" s="40">
        <v>6</v>
      </c>
      <c r="BT37" s="40"/>
      <c r="BU37" s="40"/>
      <c r="BV37" s="40"/>
      <c r="BW37" s="40"/>
      <c r="BX37" s="40"/>
      <c r="BY37" s="40"/>
      <c r="BZ37" s="40"/>
      <c r="CA37" s="40"/>
      <c r="CB37" s="40"/>
      <c r="CC37" s="40"/>
      <c r="CD37" s="40"/>
      <c r="CE37" s="100">
        <f t="shared" si="0"/>
        <v>18</v>
      </c>
      <c r="CF37" s="128">
        <f>'DOTACION INICIAL'!CE37</f>
        <v>641847.72267030878</v>
      </c>
      <c r="CG37" s="128">
        <f t="shared" si="1"/>
        <v>11553259.008065559</v>
      </c>
      <c r="CI37" s="247">
        <f t="shared" si="2"/>
        <v>539367.83417673013</v>
      </c>
    </row>
    <row r="38" spans="1:87" ht="336.75" customHeight="1" x14ac:dyDescent="0.4">
      <c r="A38" s="41">
        <v>35</v>
      </c>
      <c r="B38" s="55" t="s">
        <v>145</v>
      </c>
      <c r="C38" s="49"/>
      <c r="D38" s="66"/>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62"/>
      <c r="AI38" s="40"/>
      <c r="AJ38" s="40"/>
      <c r="AK38" s="40"/>
      <c r="AL38" s="40"/>
      <c r="AM38" s="40"/>
      <c r="AN38" s="40"/>
      <c r="AO38" s="40"/>
      <c r="AP38" s="40"/>
      <c r="AQ38" s="40"/>
      <c r="AR38" s="40"/>
      <c r="AS38" s="40"/>
      <c r="AT38" s="40"/>
      <c r="AU38" s="40"/>
      <c r="AV38" s="40"/>
      <c r="AW38" s="40"/>
      <c r="AX38" s="40"/>
      <c r="AY38" s="40"/>
      <c r="AZ38" s="40"/>
      <c r="BA38" s="66"/>
      <c r="BB38" s="66"/>
      <c r="BC38" s="68"/>
      <c r="BD38" s="40"/>
      <c r="BE38" s="40"/>
      <c r="BF38" s="40"/>
      <c r="BG38" s="40"/>
      <c r="BH38" s="40"/>
      <c r="BI38" s="40"/>
      <c r="BJ38" s="40"/>
      <c r="BK38" s="40"/>
      <c r="BL38" s="40"/>
      <c r="BM38" s="246">
        <v>1</v>
      </c>
      <c r="BN38" s="246">
        <v>1</v>
      </c>
      <c r="BO38" s="246">
        <v>1</v>
      </c>
      <c r="BP38" s="246">
        <v>1</v>
      </c>
      <c r="BQ38" s="246"/>
      <c r="BR38" s="246">
        <v>1</v>
      </c>
      <c r="BS38" s="40">
        <v>4</v>
      </c>
      <c r="BT38" s="40"/>
      <c r="BU38" s="40"/>
      <c r="BV38" s="40"/>
      <c r="BW38" s="66"/>
      <c r="BX38" s="40"/>
      <c r="BY38" s="40"/>
      <c r="BZ38" s="40"/>
      <c r="CA38" s="40"/>
      <c r="CB38" s="40"/>
      <c r="CC38" s="40"/>
      <c r="CD38" s="40"/>
      <c r="CE38" s="100">
        <f t="shared" si="0"/>
        <v>9</v>
      </c>
      <c r="CF38" s="128">
        <f>'DOTACION INICIAL'!CE38</f>
        <v>543002.45768292819</v>
      </c>
      <c r="CG38" s="128">
        <f t="shared" si="1"/>
        <v>4887022.1191463536</v>
      </c>
      <c r="CI38" s="247">
        <f t="shared" si="2"/>
        <v>456304.58628817496</v>
      </c>
    </row>
    <row r="39" spans="1:87" ht="213" customHeight="1" x14ac:dyDescent="0.4">
      <c r="A39" s="41">
        <v>36</v>
      </c>
      <c r="B39" s="55" t="s">
        <v>146</v>
      </c>
      <c r="C39" s="49"/>
      <c r="D39" s="66"/>
      <c r="E39" s="40"/>
      <c r="F39" s="60"/>
      <c r="G39" s="60"/>
      <c r="H39" s="60"/>
      <c r="I39" s="60"/>
      <c r="J39" s="60"/>
      <c r="K39" s="60"/>
      <c r="L39" s="40"/>
      <c r="M39" s="40"/>
      <c r="N39" s="40"/>
      <c r="O39" s="40"/>
      <c r="P39" s="40"/>
      <c r="Q39" s="40"/>
      <c r="R39" s="40"/>
      <c r="S39" s="40"/>
      <c r="T39" s="40"/>
      <c r="U39" s="40"/>
      <c r="V39" s="40"/>
      <c r="W39" s="40"/>
      <c r="X39" s="40"/>
      <c r="Y39" s="40"/>
      <c r="Z39" s="40"/>
      <c r="AA39" s="40"/>
      <c r="AB39" s="40"/>
      <c r="AC39" s="40"/>
      <c r="AD39" s="40"/>
      <c r="AE39" s="40"/>
      <c r="AF39" s="40"/>
      <c r="AG39" s="238">
        <v>4</v>
      </c>
      <c r="AH39" s="62"/>
      <c r="AI39" s="40"/>
      <c r="AJ39" s="40"/>
      <c r="AK39" s="40"/>
      <c r="AL39" s="40"/>
      <c r="AM39" s="40"/>
      <c r="AN39" s="40"/>
      <c r="AO39" s="40"/>
      <c r="AP39" s="40"/>
      <c r="AQ39" s="40"/>
      <c r="AR39" s="40"/>
      <c r="AS39" s="40"/>
      <c r="AT39" s="40"/>
      <c r="AU39" s="40"/>
      <c r="AV39" s="40"/>
      <c r="AW39" s="40"/>
      <c r="AX39" s="40"/>
      <c r="AY39" s="40"/>
      <c r="AZ39" s="40"/>
      <c r="BA39" s="66"/>
      <c r="BB39" s="66"/>
      <c r="BC39" s="68"/>
      <c r="BD39" s="40"/>
      <c r="BE39" s="40"/>
      <c r="BF39" s="40"/>
      <c r="BG39" s="40"/>
      <c r="BH39" s="40"/>
      <c r="BI39" s="40"/>
      <c r="BJ39" s="40"/>
      <c r="BK39" s="40"/>
      <c r="BL39" s="40"/>
      <c r="BM39" s="40"/>
      <c r="BN39" s="40"/>
      <c r="BO39" s="40"/>
      <c r="BP39" s="40"/>
      <c r="BQ39" s="40"/>
      <c r="BR39" s="40"/>
      <c r="BS39" s="40">
        <v>1</v>
      </c>
      <c r="BT39" s="40"/>
      <c r="BU39" s="40"/>
      <c r="BV39" s="40"/>
      <c r="BW39" s="66"/>
      <c r="BX39" s="40"/>
      <c r="BY39" s="40"/>
      <c r="BZ39" s="40"/>
      <c r="CA39" s="40"/>
      <c r="CB39" s="40"/>
      <c r="CC39" s="40"/>
      <c r="CD39" s="40"/>
      <c r="CE39" s="100">
        <f>SUM(D39:CD39)</f>
        <v>5</v>
      </c>
      <c r="CF39" s="128">
        <f>'DOTACION INICIAL'!CE39</f>
        <v>308351.09226842551</v>
      </c>
      <c r="CG39" s="128">
        <f t="shared" si="1"/>
        <v>1541755.4613421275</v>
      </c>
      <c r="CI39" s="247">
        <f t="shared" si="2"/>
        <v>259118.56493145</v>
      </c>
    </row>
    <row r="40" spans="1:87" ht="231" customHeight="1" x14ac:dyDescent="0.4">
      <c r="A40" s="41">
        <v>37</v>
      </c>
      <c r="B40" s="55" t="s">
        <v>147</v>
      </c>
      <c r="C40" s="49"/>
      <c r="D40" s="66"/>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238">
        <v>1</v>
      </c>
      <c r="AH40" s="62"/>
      <c r="AI40" s="40"/>
      <c r="AJ40" s="40"/>
      <c r="AK40" s="40"/>
      <c r="AL40" s="40"/>
      <c r="AM40" s="40"/>
      <c r="AN40" s="40"/>
      <c r="AO40" s="40"/>
      <c r="AP40" s="40"/>
      <c r="AQ40" s="40"/>
      <c r="AR40" s="40"/>
      <c r="AS40" s="40"/>
      <c r="AT40" s="40"/>
      <c r="AU40" s="40"/>
      <c r="AV40" s="40"/>
      <c r="AW40" s="40"/>
      <c r="AX40" s="40"/>
      <c r="AY40" s="40"/>
      <c r="AZ40" s="40"/>
      <c r="BA40" s="66"/>
      <c r="BB40" s="66"/>
      <c r="BC40" s="68"/>
      <c r="BD40" s="40"/>
      <c r="BE40" s="40"/>
      <c r="BF40" s="40"/>
      <c r="BG40" s="40"/>
      <c r="BH40" s="40"/>
      <c r="BI40" s="40"/>
      <c r="BJ40" s="40"/>
      <c r="BK40" s="40"/>
      <c r="BL40" s="40"/>
      <c r="BM40" s="40"/>
      <c r="BN40" s="40"/>
      <c r="BO40" s="40"/>
      <c r="BP40" s="40"/>
      <c r="BQ40" s="40"/>
      <c r="BR40" s="40"/>
      <c r="BS40" s="40"/>
      <c r="BT40" s="40"/>
      <c r="BU40" s="40"/>
      <c r="BV40" s="40"/>
      <c r="BW40" s="66"/>
      <c r="BX40" s="40"/>
      <c r="BY40" s="40"/>
      <c r="BZ40" s="40"/>
      <c r="CA40" s="40"/>
      <c r="CB40" s="40"/>
      <c r="CC40" s="40"/>
      <c r="CD40" s="40"/>
      <c r="CE40" s="100">
        <f t="shared" si="0"/>
        <v>1</v>
      </c>
      <c r="CF40" s="128">
        <f>'DOTACION INICIAL'!CE40</f>
        <v>308351.09226842551</v>
      </c>
      <c r="CG40" s="128">
        <f t="shared" si="1"/>
        <v>308351.09226842551</v>
      </c>
      <c r="CI40" s="247">
        <f t="shared" si="2"/>
        <v>259118.56493145</v>
      </c>
    </row>
    <row r="41" spans="1:87" ht="231" customHeight="1" x14ac:dyDescent="0.4">
      <c r="A41" s="41">
        <v>38</v>
      </c>
      <c r="B41" s="55" t="s">
        <v>148</v>
      </c>
      <c r="C41" s="49"/>
      <c r="D41" s="66"/>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62"/>
      <c r="AI41" s="40"/>
      <c r="AJ41" s="40"/>
      <c r="AK41" s="40"/>
      <c r="AL41" s="40"/>
      <c r="AM41" s="40"/>
      <c r="AN41" s="40"/>
      <c r="AO41" s="40"/>
      <c r="AP41" s="40"/>
      <c r="AQ41" s="40"/>
      <c r="AR41" s="40"/>
      <c r="AS41" s="40"/>
      <c r="AT41" s="40"/>
      <c r="AU41" s="40"/>
      <c r="AV41" s="40"/>
      <c r="AW41" s="40"/>
      <c r="AX41" s="40"/>
      <c r="AY41" s="40"/>
      <c r="AZ41" s="40"/>
      <c r="BA41" s="66"/>
      <c r="BB41" s="66"/>
      <c r="BC41" s="68"/>
      <c r="BD41" s="40"/>
      <c r="BE41" s="40"/>
      <c r="BF41" s="40"/>
      <c r="BG41" s="40"/>
      <c r="BH41" s="40"/>
      <c r="BI41" s="40"/>
      <c r="BJ41" s="40"/>
      <c r="BK41" s="40"/>
      <c r="BL41" s="40"/>
      <c r="BM41" s="40"/>
      <c r="BN41" s="40"/>
      <c r="BO41" s="40"/>
      <c r="BP41" s="40"/>
      <c r="BQ41" s="40"/>
      <c r="BR41" s="40"/>
      <c r="BS41" s="40">
        <v>1</v>
      </c>
      <c r="BT41" s="40"/>
      <c r="BU41" s="40"/>
      <c r="BV41" s="40"/>
      <c r="BW41" s="66"/>
      <c r="BX41" s="40"/>
      <c r="BY41" s="40"/>
      <c r="BZ41" s="40"/>
      <c r="CA41" s="40"/>
      <c r="CB41" s="40"/>
      <c r="CC41" s="40"/>
      <c r="CD41" s="40"/>
      <c r="CE41" s="100">
        <f>SUM(D41:CD41)</f>
        <v>1</v>
      </c>
      <c r="CF41" s="128">
        <f>'DOTACION INICIAL'!CE41</f>
        <v>308351.09226842551</v>
      </c>
      <c r="CG41" s="128">
        <f>+CE41*CF41</f>
        <v>308351.09226842551</v>
      </c>
      <c r="CI41" s="247">
        <f t="shared" si="2"/>
        <v>259118.56493145</v>
      </c>
    </row>
    <row r="42" spans="1:87" ht="201" customHeight="1" x14ac:dyDescent="0.4">
      <c r="A42" s="41">
        <v>39</v>
      </c>
      <c r="B42" s="55" t="s">
        <v>149</v>
      </c>
      <c r="C42" s="49"/>
      <c r="D42" s="66"/>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238">
        <v>1</v>
      </c>
      <c r="AH42" s="62"/>
      <c r="AI42" s="40"/>
      <c r="AJ42" s="40"/>
      <c r="AK42" s="40"/>
      <c r="AL42" s="40"/>
      <c r="AM42" s="40"/>
      <c r="AN42" s="40"/>
      <c r="AO42" s="40"/>
      <c r="AP42" s="40"/>
      <c r="AQ42" s="40"/>
      <c r="AR42" s="40"/>
      <c r="AS42" s="40"/>
      <c r="AT42" s="40"/>
      <c r="AU42" s="40"/>
      <c r="AV42" s="40"/>
      <c r="AW42" s="40"/>
      <c r="AX42" s="40"/>
      <c r="AY42" s="40"/>
      <c r="AZ42" s="40"/>
      <c r="BA42" s="66"/>
      <c r="BB42" s="66"/>
      <c r="BC42" s="68"/>
      <c r="BD42" s="40"/>
      <c r="BE42" s="40"/>
      <c r="BF42" s="40"/>
      <c r="BG42" s="40"/>
      <c r="BH42" s="40"/>
      <c r="BI42" s="40"/>
      <c r="BJ42" s="40"/>
      <c r="BK42" s="40"/>
      <c r="BL42" s="40"/>
      <c r="BM42" s="40"/>
      <c r="BN42" s="40"/>
      <c r="BO42" s="40"/>
      <c r="BP42" s="40"/>
      <c r="BQ42" s="40"/>
      <c r="BR42" s="40"/>
      <c r="BS42" s="40"/>
      <c r="BT42" s="40"/>
      <c r="BU42" s="40"/>
      <c r="BV42" s="40"/>
      <c r="BW42" s="66"/>
      <c r="BX42" s="40"/>
      <c r="BY42" s="40"/>
      <c r="BZ42" s="40"/>
      <c r="CA42" s="40"/>
      <c r="CB42" s="40"/>
      <c r="CC42" s="40"/>
      <c r="CD42" s="40"/>
      <c r="CE42" s="100">
        <f t="shared" si="0"/>
        <v>1</v>
      </c>
      <c r="CF42" s="128">
        <f>'DOTACION INICIAL'!CE42</f>
        <v>308094.93000000005</v>
      </c>
      <c r="CG42" s="128">
        <f t="shared" si="1"/>
        <v>308094.93000000005</v>
      </c>
      <c r="CI42" s="247">
        <f t="shared" si="2"/>
        <v>258903.30252100845</v>
      </c>
    </row>
    <row r="43" spans="1:87" ht="21" x14ac:dyDescent="0.4">
      <c r="A43" s="11"/>
      <c r="B43" s="96" t="s">
        <v>184</v>
      </c>
      <c r="C43" s="97"/>
      <c r="D43" s="98">
        <f t="shared" ref="D43:BO43" si="3">SUM(D4:D42)</f>
        <v>22</v>
      </c>
      <c r="E43" s="98">
        <f t="shared" si="3"/>
        <v>44</v>
      </c>
      <c r="F43" s="98">
        <f t="shared" si="3"/>
        <v>0</v>
      </c>
      <c r="G43" s="98">
        <f t="shared" si="3"/>
        <v>0</v>
      </c>
      <c r="H43" s="98">
        <f t="shared" si="3"/>
        <v>0</v>
      </c>
      <c r="I43" s="98">
        <f t="shared" si="3"/>
        <v>0</v>
      </c>
      <c r="J43" s="98">
        <f t="shared" si="3"/>
        <v>0</v>
      </c>
      <c r="K43" s="98">
        <f t="shared" si="3"/>
        <v>0</v>
      </c>
      <c r="L43" s="98">
        <f t="shared" si="3"/>
        <v>0</v>
      </c>
      <c r="M43" s="98">
        <f t="shared" si="3"/>
        <v>0</v>
      </c>
      <c r="N43" s="98">
        <f t="shared" si="3"/>
        <v>0</v>
      </c>
      <c r="O43" s="98">
        <f t="shared" si="3"/>
        <v>0</v>
      </c>
      <c r="P43" s="98">
        <f t="shared" si="3"/>
        <v>0</v>
      </c>
      <c r="Q43" s="98">
        <f t="shared" si="3"/>
        <v>0</v>
      </c>
      <c r="R43" s="98">
        <f t="shared" si="3"/>
        <v>0</v>
      </c>
      <c r="S43" s="98">
        <f t="shared" si="3"/>
        <v>0</v>
      </c>
      <c r="T43" s="98">
        <f t="shared" si="3"/>
        <v>0</v>
      </c>
      <c r="U43" s="98">
        <f t="shared" si="3"/>
        <v>0</v>
      </c>
      <c r="V43" s="98">
        <f t="shared" si="3"/>
        <v>0</v>
      </c>
      <c r="W43" s="98">
        <f t="shared" si="3"/>
        <v>0</v>
      </c>
      <c r="X43" s="98">
        <f t="shared" si="3"/>
        <v>0</v>
      </c>
      <c r="Y43" s="98">
        <f t="shared" si="3"/>
        <v>0</v>
      </c>
      <c r="Z43" s="98">
        <f t="shared" si="3"/>
        <v>0</v>
      </c>
      <c r="AA43" s="98">
        <f t="shared" si="3"/>
        <v>0</v>
      </c>
      <c r="AB43" s="98">
        <f t="shared" si="3"/>
        <v>5</v>
      </c>
      <c r="AC43" s="98">
        <f t="shared" si="3"/>
        <v>2</v>
      </c>
      <c r="AD43" s="98">
        <f t="shared" si="3"/>
        <v>0</v>
      </c>
      <c r="AE43" s="98">
        <f t="shared" si="3"/>
        <v>0</v>
      </c>
      <c r="AF43" s="98">
        <f t="shared" si="3"/>
        <v>0</v>
      </c>
      <c r="AG43" s="98">
        <f t="shared" si="3"/>
        <v>371</v>
      </c>
      <c r="AH43" s="98">
        <f t="shared" si="3"/>
        <v>0</v>
      </c>
      <c r="AI43" s="98">
        <f t="shared" si="3"/>
        <v>0</v>
      </c>
      <c r="AJ43" s="98">
        <f t="shared" si="3"/>
        <v>0</v>
      </c>
      <c r="AK43" s="98">
        <f t="shared" si="3"/>
        <v>0</v>
      </c>
      <c r="AL43" s="98">
        <f t="shared" si="3"/>
        <v>0</v>
      </c>
      <c r="AM43" s="98">
        <f t="shared" si="3"/>
        <v>0</v>
      </c>
      <c r="AN43" s="98">
        <f t="shared" si="3"/>
        <v>0</v>
      </c>
      <c r="AO43" s="98">
        <f t="shared" si="3"/>
        <v>0</v>
      </c>
      <c r="AP43" s="98">
        <f t="shared" si="3"/>
        <v>0</v>
      </c>
      <c r="AQ43" s="98">
        <f t="shared" si="3"/>
        <v>0</v>
      </c>
      <c r="AR43" s="98">
        <f t="shared" si="3"/>
        <v>0</v>
      </c>
      <c r="AS43" s="98">
        <f t="shared" si="3"/>
        <v>0</v>
      </c>
      <c r="AT43" s="98">
        <f t="shared" si="3"/>
        <v>0</v>
      </c>
      <c r="AU43" s="98">
        <f t="shared" si="3"/>
        <v>0</v>
      </c>
      <c r="AV43" s="98">
        <f t="shared" si="3"/>
        <v>0</v>
      </c>
      <c r="AW43" s="98">
        <f t="shared" si="3"/>
        <v>0</v>
      </c>
      <c r="AX43" s="98">
        <f t="shared" si="3"/>
        <v>0</v>
      </c>
      <c r="AY43" s="98">
        <f t="shared" si="3"/>
        <v>0</v>
      </c>
      <c r="AZ43" s="98">
        <f t="shared" si="3"/>
        <v>0</v>
      </c>
      <c r="BA43" s="98">
        <f t="shared" si="3"/>
        <v>0</v>
      </c>
      <c r="BB43" s="98">
        <f t="shared" si="3"/>
        <v>0</v>
      </c>
      <c r="BC43" s="98">
        <f t="shared" si="3"/>
        <v>0</v>
      </c>
      <c r="BD43" s="98">
        <f t="shared" si="3"/>
        <v>0</v>
      </c>
      <c r="BE43" s="98">
        <f t="shared" si="3"/>
        <v>1</v>
      </c>
      <c r="BF43" s="98">
        <f t="shared" si="3"/>
        <v>0</v>
      </c>
      <c r="BG43" s="98">
        <f t="shared" si="3"/>
        <v>0</v>
      </c>
      <c r="BH43" s="98">
        <f t="shared" si="3"/>
        <v>5</v>
      </c>
      <c r="BI43" s="98">
        <f t="shared" si="3"/>
        <v>0</v>
      </c>
      <c r="BJ43" s="98">
        <f t="shared" si="3"/>
        <v>0</v>
      </c>
      <c r="BK43" s="98">
        <f t="shared" si="3"/>
        <v>0</v>
      </c>
      <c r="BL43" s="98">
        <f t="shared" si="3"/>
        <v>2</v>
      </c>
      <c r="BM43" s="98">
        <f t="shared" si="3"/>
        <v>1</v>
      </c>
      <c r="BN43" s="98">
        <f t="shared" si="3"/>
        <v>1</v>
      </c>
      <c r="BO43" s="98">
        <f t="shared" si="3"/>
        <v>2</v>
      </c>
      <c r="BP43" s="98">
        <f t="shared" ref="BP43:CE43" si="4">SUM(BP4:BP42)</f>
        <v>2</v>
      </c>
      <c r="BQ43" s="98">
        <f t="shared" si="4"/>
        <v>0</v>
      </c>
      <c r="BR43" s="98">
        <f t="shared" si="4"/>
        <v>1</v>
      </c>
      <c r="BS43" s="98">
        <f t="shared" si="4"/>
        <v>188</v>
      </c>
      <c r="BT43" s="98">
        <f t="shared" si="4"/>
        <v>24</v>
      </c>
      <c r="BU43" s="98">
        <f t="shared" si="4"/>
        <v>29</v>
      </c>
      <c r="BV43" s="98">
        <f t="shared" si="4"/>
        <v>0</v>
      </c>
      <c r="BW43" s="98">
        <f t="shared" si="4"/>
        <v>0</v>
      </c>
      <c r="BX43" s="98">
        <f t="shared" si="4"/>
        <v>0</v>
      </c>
      <c r="BY43" s="98">
        <f t="shared" si="4"/>
        <v>0</v>
      </c>
      <c r="BZ43" s="98">
        <f t="shared" si="4"/>
        <v>0</v>
      </c>
      <c r="CA43" s="98">
        <f t="shared" si="4"/>
        <v>0</v>
      </c>
      <c r="CB43" s="98">
        <f t="shared" si="4"/>
        <v>0</v>
      </c>
      <c r="CC43" s="98">
        <f t="shared" si="4"/>
        <v>0</v>
      </c>
      <c r="CD43" s="101">
        <f t="shared" si="4"/>
        <v>0</v>
      </c>
      <c r="CE43" s="101">
        <f t="shared" si="4"/>
        <v>700</v>
      </c>
      <c r="CF43" s="95"/>
      <c r="CG43" s="95">
        <f>SUM(CG4:CG42)</f>
        <v>229549170.29801995</v>
      </c>
    </row>
    <row r="44" spans="1:87" ht="91.2" customHeight="1" x14ac:dyDescent="0.4">
      <c r="A44" s="425" t="s">
        <v>167</v>
      </c>
      <c r="B44" s="426"/>
      <c r="C44" s="436"/>
      <c r="D44" s="104"/>
      <c r="E44" s="104"/>
      <c r="F44" s="104"/>
      <c r="G44" s="104"/>
      <c r="H44" s="104"/>
      <c r="I44" s="104"/>
      <c r="J44" s="104"/>
      <c r="K44" s="104"/>
      <c r="L44" s="104"/>
      <c r="M44" s="104"/>
      <c r="N44" s="104"/>
      <c r="O44" s="104"/>
      <c r="P44" s="104"/>
      <c r="Q44" s="104"/>
      <c r="R44" s="104"/>
      <c r="S44" s="104"/>
      <c r="T44" s="104"/>
      <c r="U44" s="104"/>
      <c r="V44" s="104"/>
      <c r="W44" s="104"/>
      <c r="X44" s="104"/>
      <c r="Y44" s="104"/>
      <c r="Z44" s="104"/>
      <c r="AA44" s="104"/>
      <c r="AB44" s="104"/>
      <c r="AC44" s="104"/>
      <c r="AD44" s="104"/>
      <c r="AE44" s="104"/>
      <c r="AF44" s="104"/>
      <c r="AG44" s="104"/>
      <c r="AH44" s="104"/>
      <c r="AI44" s="104"/>
      <c r="AJ44" s="104"/>
      <c r="AK44" s="104"/>
      <c r="AL44" s="104"/>
      <c r="AM44" s="104"/>
      <c r="AN44" s="104"/>
      <c r="AO44" s="104"/>
      <c r="AP44" s="104"/>
      <c r="AQ44" s="104"/>
      <c r="AR44" s="104"/>
      <c r="AS44" s="104"/>
      <c r="AT44" s="104"/>
      <c r="AU44" s="104"/>
      <c r="AV44" s="104"/>
      <c r="AW44" s="104"/>
      <c r="AX44" s="104"/>
      <c r="AY44" s="104"/>
      <c r="AZ44" s="104"/>
      <c r="BA44" s="104"/>
      <c r="BB44" s="104"/>
      <c r="BC44" s="104"/>
      <c r="BD44" s="104"/>
      <c r="BE44" s="104"/>
      <c r="BF44" s="104"/>
      <c r="BG44" s="104"/>
      <c r="BH44" s="104"/>
      <c r="BI44" s="104"/>
      <c r="BJ44" s="104"/>
      <c r="BK44" s="104"/>
      <c r="BL44" s="104"/>
      <c r="BM44" s="104"/>
      <c r="BN44" s="104"/>
      <c r="BO44" s="104"/>
      <c r="BP44" s="104"/>
      <c r="BQ44" s="104"/>
      <c r="BR44" s="104"/>
      <c r="BS44" s="104"/>
      <c r="BT44" s="104"/>
      <c r="BU44" s="104"/>
      <c r="BV44" s="104"/>
      <c r="BW44" s="104"/>
      <c r="BX44" s="104"/>
      <c r="BY44" s="104"/>
      <c r="BZ44" s="104"/>
      <c r="CA44" s="104"/>
      <c r="CB44" s="104"/>
      <c r="CC44" s="104"/>
      <c r="CD44" s="104"/>
      <c r="CE44" s="104"/>
      <c r="CF44" s="104"/>
      <c r="CG44" s="104"/>
    </row>
    <row r="45" spans="1:87" ht="153" customHeight="1" x14ac:dyDescent="0.4">
      <c r="A45" s="85">
        <v>40</v>
      </c>
      <c r="B45" s="86" t="s">
        <v>168</v>
      </c>
      <c r="C45" s="3"/>
      <c r="D45" s="82"/>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3"/>
      <c r="CE45" s="100">
        <f>SUM(E45:CD45)</f>
        <v>0</v>
      </c>
      <c r="CF45" s="129">
        <f>'EM NO PREVISTOS'!N3</f>
        <v>8364645.5696202535</v>
      </c>
      <c r="CG45" s="129">
        <f>+CE45*CF45</f>
        <v>0</v>
      </c>
      <c r="CH45" s="89"/>
      <c r="CI45" s="226">
        <f>CF45/1.19</f>
        <v>7029113.9240506338</v>
      </c>
    </row>
    <row r="46" spans="1:87" ht="153" customHeight="1" x14ac:dyDescent="0.3">
      <c r="A46" s="85">
        <v>41</v>
      </c>
      <c r="B46" s="86" t="s">
        <v>193</v>
      </c>
      <c r="C46" s="3"/>
      <c r="D46" s="82"/>
      <c r="E46" s="3"/>
      <c r="F46" s="3"/>
      <c r="G46" s="3"/>
      <c r="H46" s="3"/>
      <c r="I46" s="3"/>
      <c r="J46" s="3"/>
      <c r="K46" s="3"/>
      <c r="L46" s="3"/>
      <c r="M46" s="3"/>
      <c r="N46" s="3"/>
      <c r="O46" s="3"/>
      <c r="P46" s="3"/>
      <c r="Q46" s="3"/>
      <c r="R46" s="3"/>
      <c r="S46" s="3"/>
      <c r="T46" s="3"/>
      <c r="U46" s="3"/>
      <c r="V46" s="3"/>
      <c r="W46" s="3"/>
      <c r="X46" s="3"/>
      <c r="Y46" s="3"/>
      <c r="Z46" s="3"/>
      <c r="AA46" s="16"/>
      <c r="AB46" s="16"/>
      <c r="AC46" s="16"/>
      <c r="AD46" s="16"/>
      <c r="AE46" s="16"/>
      <c r="AF46" s="3"/>
      <c r="AG46" s="3"/>
      <c r="AH46" s="3"/>
      <c r="AI46" s="3"/>
      <c r="AJ46" s="3"/>
      <c r="AK46" s="3"/>
      <c r="AL46" s="3"/>
      <c r="AM46" s="3"/>
      <c r="AN46" s="3"/>
      <c r="AO46" s="3"/>
      <c r="AP46" s="3"/>
      <c r="AQ46" s="3"/>
      <c r="AR46" s="3"/>
      <c r="AS46" s="3"/>
      <c r="AT46" s="3"/>
      <c r="AU46" s="3"/>
      <c r="AV46" s="3"/>
      <c r="AW46" s="3"/>
      <c r="AX46" s="3"/>
      <c r="AY46" s="3"/>
      <c r="AZ46" s="16"/>
      <c r="BA46" s="16"/>
      <c r="BB46" s="16"/>
      <c r="BC46" s="16"/>
      <c r="BD46" s="3"/>
      <c r="BE46" s="3"/>
      <c r="BF46" s="3"/>
      <c r="BG46" s="3"/>
      <c r="BH46" s="3"/>
      <c r="BI46" s="3"/>
      <c r="BJ46" s="3"/>
      <c r="BK46" s="3"/>
      <c r="BL46" s="3"/>
      <c r="BM46" s="3"/>
      <c r="BN46" s="3"/>
      <c r="BO46" s="3"/>
      <c r="BP46" s="3"/>
      <c r="BQ46" s="3"/>
      <c r="BR46" s="3"/>
      <c r="BS46" s="232"/>
      <c r="BT46" s="232"/>
      <c r="BU46" s="232"/>
      <c r="BV46" s="3"/>
      <c r="BW46" s="3"/>
      <c r="BX46" s="3"/>
      <c r="BY46" s="3"/>
      <c r="BZ46" s="3"/>
      <c r="CA46" s="3"/>
      <c r="CB46" s="3"/>
      <c r="CC46" s="3"/>
      <c r="CD46" s="3"/>
      <c r="CE46" s="100">
        <f t="shared" ref="CE46:CE54" si="5">SUM(E46:CD46)</f>
        <v>0</v>
      </c>
      <c r="CF46" s="129">
        <f>'EM NO PREVISTOS'!N4</f>
        <v>6015240.5248124814</v>
      </c>
      <c r="CG46" s="129">
        <f t="shared" ref="CG46:CG54" si="6">+CE46*CF46</f>
        <v>0</v>
      </c>
      <c r="CI46" s="226">
        <f t="shared" ref="CI46:CI54" si="7">CF46/1.19</f>
        <v>5054823.9704306573</v>
      </c>
    </row>
    <row r="47" spans="1:87" ht="153" customHeight="1" x14ac:dyDescent="0.3">
      <c r="A47" s="85">
        <v>42</v>
      </c>
      <c r="B47" s="86" t="s">
        <v>160</v>
      </c>
      <c r="C47" s="3"/>
      <c r="D47" s="82"/>
      <c r="E47" s="3"/>
      <c r="F47" s="3"/>
      <c r="G47" s="3"/>
      <c r="H47" s="3"/>
      <c r="I47" s="3"/>
      <c r="J47" s="3"/>
      <c r="K47" s="3"/>
      <c r="L47" s="3"/>
      <c r="M47" s="3"/>
      <c r="N47" s="3"/>
      <c r="O47" s="3"/>
      <c r="P47" s="3"/>
      <c r="Q47" s="3"/>
      <c r="R47" s="3"/>
      <c r="S47" s="3"/>
      <c r="T47" s="3"/>
      <c r="U47" s="3"/>
      <c r="V47" s="3"/>
      <c r="W47" s="3"/>
      <c r="X47" s="3"/>
      <c r="Y47" s="3"/>
      <c r="Z47" s="3"/>
      <c r="AA47" s="16"/>
      <c r="AB47" s="16"/>
      <c r="AC47" s="16"/>
      <c r="AD47" s="16"/>
      <c r="AE47" s="16"/>
      <c r="AF47" s="3"/>
      <c r="AG47" s="3"/>
      <c r="AH47" s="3"/>
      <c r="AI47" s="3"/>
      <c r="AJ47" s="3"/>
      <c r="AK47" s="3"/>
      <c r="AL47" s="3"/>
      <c r="AM47" s="3"/>
      <c r="AN47" s="3"/>
      <c r="AO47" s="3"/>
      <c r="AP47" s="3"/>
      <c r="AQ47" s="3"/>
      <c r="AR47" s="3"/>
      <c r="AS47" s="3"/>
      <c r="AT47" s="3"/>
      <c r="AU47" s="3"/>
      <c r="AV47" s="3"/>
      <c r="AW47" s="3"/>
      <c r="AX47" s="3"/>
      <c r="AY47" s="3"/>
      <c r="AZ47" s="16"/>
      <c r="BA47" s="16"/>
      <c r="BB47" s="16"/>
      <c r="BC47" s="16"/>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100">
        <f t="shared" si="5"/>
        <v>0</v>
      </c>
      <c r="CF47" s="129">
        <f>'EM NO PREVISTOS'!N5</f>
        <v>4975405.0632911399</v>
      </c>
      <c r="CG47" s="129">
        <f t="shared" si="6"/>
        <v>0</v>
      </c>
      <c r="CI47" s="226">
        <f t="shared" si="7"/>
        <v>4181012.6582278488</v>
      </c>
    </row>
    <row r="48" spans="1:87" ht="153" customHeight="1" x14ac:dyDescent="0.3">
      <c r="A48" s="85">
        <v>43</v>
      </c>
      <c r="B48" s="86" t="s">
        <v>161</v>
      </c>
      <c r="C48" s="3"/>
      <c r="D48" s="82"/>
      <c r="E48" s="3"/>
      <c r="F48" s="3"/>
      <c r="G48" s="3"/>
      <c r="H48" s="3"/>
      <c r="I48" s="3"/>
      <c r="J48" s="3"/>
      <c r="K48" s="3"/>
      <c r="L48" s="3"/>
      <c r="M48" s="3"/>
      <c r="N48" s="3"/>
      <c r="O48" s="3"/>
      <c r="P48" s="3"/>
      <c r="Q48" s="3"/>
      <c r="R48" s="3"/>
      <c r="S48" s="3"/>
      <c r="T48" s="3"/>
      <c r="U48" s="3"/>
      <c r="V48" s="3"/>
      <c r="W48" s="3"/>
      <c r="X48" s="3"/>
      <c r="Y48" s="3"/>
      <c r="Z48" s="3"/>
      <c r="AA48" s="16"/>
      <c r="AB48" s="16"/>
      <c r="AC48" s="16"/>
      <c r="AD48" s="16"/>
      <c r="AE48" s="16"/>
      <c r="AF48" s="3"/>
      <c r="AG48" s="3"/>
      <c r="AH48" s="3"/>
      <c r="AI48" s="3"/>
      <c r="AJ48" s="3"/>
      <c r="AK48" s="3"/>
      <c r="AL48" s="3"/>
      <c r="AM48" s="3"/>
      <c r="AN48" s="3"/>
      <c r="AO48" s="3"/>
      <c r="AP48" s="3"/>
      <c r="AQ48" s="3"/>
      <c r="AR48" s="3"/>
      <c r="AS48" s="3"/>
      <c r="AT48" s="3"/>
      <c r="AU48" s="3"/>
      <c r="AV48" s="3"/>
      <c r="AW48" s="3"/>
      <c r="AX48" s="3"/>
      <c r="AY48" s="3"/>
      <c r="AZ48" s="16"/>
      <c r="BA48" s="16"/>
      <c r="BB48" s="16"/>
      <c r="BC48" s="16"/>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100">
        <f t="shared" si="5"/>
        <v>0</v>
      </c>
      <c r="CF48" s="129">
        <f>'EM NO PREVISTOS'!N6</f>
        <v>565341.7896385513</v>
      </c>
      <c r="CG48" s="129">
        <f t="shared" si="6"/>
        <v>0</v>
      </c>
      <c r="CI48" s="226">
        <f t="shared" si="7"/>
        <v>475077.13415004313</v>
      </c>
    </row>
    <row r="49" spans="1:87" ht="116.25" customHeight="1" x14ac:dyDescent="0.3">
      <c r="A49" s="85">
        <v>45</v>
      </c>
      <c r="B49" s="86" t="s">
        <v>163</v>
      </c>
      <c r="C49" s="3"/>
      <c r="D49" s="83"/>
      <c r="E49" s="3"/>
      <c r="F49" s="3"/>
      <c r="G49" s="3"/>
      <c r="H49" s="3"/>
      <c r="I49" s="3"/>
      <c r="J49" s="3"/>
      <c r="K49" s="3"/>
      <c r="L49" s="3"/>
      <c r="M49" s="3"/>
      <c r="N49" s="3"/>
      <c r="O49" s="3"/>
      <c r="P49" s="3"/>
      <c r="Q49" s="3"/>
      <c r="R49" s="3"/>
      <c r="S49" s="3"/>
      <c r="T49" s="3"/>
      <c r="U49" s="3"/>
      <c r="V49" s="3"/>
      <c r="W49" s="3"/>
      <c r="X49" s="3"/>
      <c r="Y49" s="3"/>
      <c r="Z49" s="3"/>
      <c r="AA49" s="16"/>
      <c r="AB49" s="16"/>
      <c r="AC49" s="16"/>
      <c r="AD49" s="16"/>
      <c r="AE49" s="16"/>
      <c r="AF49" s="3"/>
      <c r="AG49" s="3"/>
      <c r="AH49" s="3"/>
      <c r="AI49" s="3"/>
      <c r="AJ49" s="3"/>
      <c r="AK49" s="3"/>
      <c r="AL49" s="3"/>
      <c r="AM49" s="3"/>
      <c r="AN49" s="3"/>
      <c r="AO49" s="3"/>
      <c r="AP49" s="3"/>
      <c r="AQ49" s="3"/>
      <c r="AR49" s="3"/>
      <c r="AS49" s="3"/>
      <c r="AT49" s="3"/>
      <c r="AU49" s="3"/>
      <c r="AV49" s="3"/>
      <c r="AW49" s="3"/>
      <c r="AX49" s="3"/>
      <c r="AY49" s="3"/>
      <c r="AZ49" s="16"/>
      <c r="BA49" s="16"/>
      <c r="BB49" s="16"/>
      <c r="BC49" s="16"/>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100">
        <f t="shared" si="5"/>
        <v>0</v>
      </c>
      <c r="CF49" s="129">
        <f>'EM NO PREVISTOS'!N7</f>
        <v>1084556.9620253164</v>
      </c>
      <c r="CG49" s="129">
        <f t="shared" si="6"/>
        <v>0</v>
      </c>
      <c r="CI49" s="226">
        <f t="shared" si="7"/>
        <v>911392.4050632912</v>
      </c>
    </row>
    <row r="50" spans="1:87" ht="138" customHeight="1" x14ac:dyDescent="0.3">
      <c r="A50" s="85">
        <v>46</v>
      </c>
      <c r="B50" s="86" t="s">
        <v>164</v>
      </c>
      <c r="C50" s="3"/>
      <c r="D50" s="83"/>
      <c r="E50" s="3"/>
      <c r="F50" s="3"/>
      <c r="G50" s="3"/>
      <c r="H50" s="3"/>
      <c r="I50" s="3"/>
      <c r="J50" s="3"/>
      <c r="K50" s="3"/>
      <c r="L50" s="3"/>
      <c r="M50" s="3"/>
      <c r="N50" s="3"/>
      <c r="O50" s="3"/>
      <c r="P50" s="3"/>
      <c r="Q50" s="3"/>
      <c r="R50" s="3"/>
      <c r="S50" s="3"/>
      <c r="T50" s="3"/>
      <c r="U50" s="3"/>
      <c r="V50" s="3"/>
      <c r="W50" s="3"/>
      <c r="X50" s="3"/>
      <c r="Y50" s="3"/>
      <c r="Z50" s="3"/>
      <c r="AA50" s="16"/>
      <c r="AB50" s="16"/>
      <c r="AC50" s="16"/>
      <c r="AD50" s="16"/>
      <c r="AE50" s="16"/>
      <c r="AF50" s="3"/>
      <c r="AG50" s="3"/>
      <c r="AH50" s="3"/>
      <c r="AI50" s="3"/>
      <c r="AJ50" s="3"/>
      <c r="AK50" s="3"/>
      <c r="AL50" s="3"/>
      <c r="AM50" s="3"/>
      <c r="AN50" s="3"/>
      <c r="AO50" s="3"/>
      <c r="AP50" s="3"/>
      <c r="AQ50" s="3"/>
      <c r="AR50" s="3"/>
      <c r="AS50" s="3"/>
      <c r="AT50" s="3"/>
      <c r="AU50" s="3"/>
      <c r="AV50" s="3"/>
      <c r="AW50" s="3"/>
      <c r="AX50" s="3"/>
      <c r="AY50" s="3"/>
      <c r="AZ50" s="16"/>
      <c r="BA50" s="16"/>
      <c r="BB50" s="16"/>
      <c r="BC50" s="16"/>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100">
        <f t="shared" si="5"/>
        <v>0</v>
      </c>
      <c r="CF50" s="129">
        <f>'EM NO PREVISTOS'!N8</f>
        <v>3457025.3164556958</v>
      </c>
      <c r="CG50" s="129">
        <f t="shared" si="6"/>
        <v>0</v>
      </c>
      <c r="CI50" s="226">
        <f t="shared" si="7"/>
        <v>2905063.2911392404</v>
      </c>
    </row>
    <row r="51" spans="1:87" ht="160.94999999999999" customHeight="1" x14ac:dyDescent="0.3">
      <c r="A51" s="85">
        <v>47</v>
      </c>
      <c r="B51" s="105" t="s">
        <v>192</v>
      </c>
      <c r="C51" s="3"/>
      <c r="D51" s="84"/>
      <c r="E51" s="3"/>
      <c r="F51" s="3"/>
      <c r="G51" s="3"/>
      <c r="H51" s="3"/>
      <c r="I51" s="3"/>
      <c r="J51" s="3"/>
      <c r="K51" s="3"/>
      <c r="L51" s="3"/>
      <c r="M51" s="3"/>
      <c r="N51" s="3"/>
      <c r="O51" s="3"/>
      <c r="P51" s="3"/>
      <c r="Q51" s="3"/>
      <c r="R51" s="3"/>
      <c r="S51" s="3"/>
      <c r="T51" s="3"/>
      <c r="U51" s="3"/>
      <c r="V51" s="3"/>
      <c r="W51" s="3"/>
      <c r="X51" s="3"/>
      <c r="Y51" s="3"/>
      <c r="Z51" s="3"/>
      <c r="AA51" s="16"/>
      <c r="AB51" s="16"/>
      <c r="AC51" s="16"/>
      <c r="AD51" s="16"/>
      <c r="AE51" s="16"/>
      <c r="AF51" s="3"/>
      <c r="AG51" s="3"/>
      <c r="AH51" s="3"/>
      <c r="AI51" s="3"/>
      <c r="AJ51" s="3"/>
      <c r="AK51" s="3"/>
      <c r="AL51" s="3"/>
      <c r="AM51" s="3"/>
      <c r="AN51" s="3"/>
      <c r="AO51" s="3"/>
      <c r="AP51" s="3"/>
      <c r="AQ51" s="3"/>
      <c r="AR51" s="3"/>
      <c r="AS51" s="3"/>
      <c r="AT51" s="3"/>
      <c r="AU51" s="3"/>
      <c r="AV51" s="3"/>
      <c r="AW51" s="3"/>
      <c r="AX51" s="3"/>
      <c r="AY51" s="3"/>
      <c r="AZ51" s="16"/>
      <c r="BA51" s="16"/>
      <c r="BB51" s="16"/>
      <c r="BC51" s="16"/>
      <c r="BD51" s="3"/>
      <c r="BE51" s="3"/>
      <c r="BF51" s="3"/>
      <c r="BG51" s="3"/>
      <c r="BH51" s="3"/>
      <c r="BI51" s="3"/>
      <c r="BJ51" s="3"/>
      <c r="BK51" s="3"/>
      <c r="BL51" s="3"/>
      <c r="BM51" s="3"/>
      <c r="BN51" s="3"/>
      <c r="BO51" s="3"/>
      <c r="BP51" s="3"/>
      <c r="BQ51" s="3"/>
      <c r="BR51" s="3"/>
      <c r="BS51" s="232"/>
      <c r="BT51" s="232"/>
      <c r="BU51" s="232"/>
      <c r="BV51" s="3"/>
      <c r="BW51" s="3"/>
      <c r="BX51" s="3"/>
      <c r="BY51" s="3"/>
      <c r="BZ51" s="3"/>
      <c r="CA51" s="3"/>
      <c r="CB51" s="3"/>
      <c r="CC51" s="3"/>
      <c r="CD51" s="3"/>
      <c r="CE51" s="100">
        <f t="shared" si="5"/>
        <v>0</v>
      </c>
      <c r="CF51" s="129">
        <f>'EM NO PREVISTOS'!N9</f>
        <v>9246299.9999999981</v>
      </c>
      <c r="CG51" s="129">
        <f t="shared" si="6"/>
        <v>0</v>
      </c>
      <c r="CI51" s="226">
        <f t="shared" si="7"/>
        <v>7769999.9999999991</v>
      </c>
    </row>
    <row r="52" spans="1:87" ht="246.45" customHeight="1" x14ac:dyDescent="0.3">
      <c r="A52" s="87">
        <v>48</v>
      </c>
      <c r="B52" s="86" t="s">
        <v>165</v>
      </c>
      <c r="C52" s="3"/>
      <c r="D52" s="3"/>
      <c r="E52" s="3"/>
      <c r="F52" s="3"/>
      <c r="G52" s="3"/>
      <c r="H52" s="3"/>
      <c r="I52" s="3"/>
      <c r="J52" s="3"/>
      <c r="K52" s="3"/>
      <c r="L52" s="3"/>
      <c r="M52" s="3"/>
      <c r="N52" s="3"/>
      <c r="O52" s="3"/>
      <c r="P52" s="3"/>
      <c r="Q52" s="3"/>
      <c r="R52" s="3"/>
      <c r="S52" s="3"/>
      <c r="T52" s="3"/>
      <c r="U52" s="3"/>
      <c r="V52" s="3"/>
      <c r="W52" s="3"/>
      <c r="X52" s="3"/>
      <c r="Y52" s="3"/>
      <c r="Z52" s="3"/>
      <c r="AA52" s="3"/>
      <c r="AB52" s="16"/>
      <c r="AC52" s="16"/>
      <c r="AD52" s="16"/>
      <c r="AE52" s="16"/>
      <c r="AF52" s="16"/>
      <c r="AG52" s="3"/>
      <c r="AH52" s="3"/>
      <c r="AI52" s="3"/>
      <c r="AJ52" s="3"/>
      <c r="AK52" s="3"/>
      <c r="AL52" s="3"/>
      <c r="AM52" s="3"/>
      <c r="AN52" s="3"/>
      <c r="AO52" s="3"/>
      <c r="AP52" s="3"/>
      <c r="AQ52" s="3"/>
      <c r="AR52" s="3"/>
      <c r="AS52" s="3"/>
      <c r="AT52" s="3"/>
      <c r="AU52" s="3"/>
      <c r="AV52" s="3"/>
      <c r="AW52" s="3"/>
      <c r="AX52" s="3"/>
      <c r="AY52" s="3"/>
      <c r="AZ52" s="3"/>
      <c r="BA52" s="16"/>
      <c r="BB52" s="16"/>
      <c r="BC52" s="16"/>
      <c r="BD52" s="16"/>
      <c r="BE52" s="3"/>
      <c r="BF52" s="3"/>
      <c r="BG52" s="3"/>
      <c r="BH52" s="3"/>
      <c r="BI52" s="3"/>
      <c r="BJ52" s="3"/>
      <c r="BK52" s="3"/>
      <c r="BL52" s="3"/>
      <c r="BM52" s="3"/>
      <c r="BN52" s="3"/>
      <c r="BO52" s="3"/>
      <c r="BP52" s="3"/>
      <c r="BQ52" s="3"/>
      <c r="BR52" s="3"/>
      <c r="BS52" s="3">
        <v>10</v>
      </c>
      <c r="BT52" s="3"/>
      <c r="BU52" s="3"/>
      <c r="BV52" s="3"/>
      <c r="BW52" s="3"/>
      <c r="BX52" s="3"/>
      <c r="BY52" s="3"/>
      <c r="BZ52" s="3"/>
      <c r="CA52" s="3"/>
      <c r="CB52" s="3"/>
      <c r="CC52" s="3"/>
      <c r="CD52" s="3"/>
      <c r="CE52" s="100">
        <f t="shared" si="5"/>
        <v>10</v>
      </c>
      <c r="CF52" s="129">
        <f>'EM NO PREVISTOS'!N10</f>
        <v>10371075.949367089</v>
      </c>
      <c r="CG52" s="129">
        <f t="shared" si="6"/>
        <v>103710759.4936709</v>
      </c>
      <c r="CI52" s="226">
        <f t="shared" si="7"/>
        <v>8715189.8734177221</v>
      </c>
    </row>
    <row r="53" spans="1:87" ht="154.94999999999999" customHeight="1" x14ac:dyDescent="0.3">
      <c r="A53" s="87">
        <v>49</v>
      </c>
      <c r="B53" s="86" t="s">
        <v>166</v>
      </c>
      <c r="C53" s="3"/>
      <c r="D53" s="3"/>
      <c r="E53" s="3"/>
      <c r="F53" s="3"/>
      <c r="G53" s="3"/>
      <c r="H53" s="3"/>
      <c r="I53" s="3"/>
      <c r="J53" s="3"/>
      <c r="K53" s="3"/>
      <c r="L53" s="3"/>
      <c r="M53" s="3"/>
      <c r="N53" s="3"/>
      <c r="O53" s="3"/>
      <c r="P53" s="3"/>
      <c r="Q53" s="3"/>
      <c r="R53" s="3"/>
      <c r="S53" s="3"/>
      <c r="T53" s="3"/>
      <c r="U53" s="3"/>
      <c r="V53" s="3"/>
      <c r="W53" s="3"/>
      <c r="X53" s="3"/>
      <c r="Y53" s="3"/>
      <c r="Z53" s="3"/>
      <c r="AA53" s="3"/>
      <c r="AB53" s="16"/>
      <c r="AC53" s="16"/>
      <c r="AD53" s="16"/>
      <c r="AE53" s="16"/>
      <c r="AF53" s="16"/>
      <c r="AG53" s="3"/>
      <c r="AH53" s="3"/>
      <c r="AI53" s="3"/>
      <c r="AJ53" s="3"/>
      <c r="AK53" s="3"/>
      <c r="AL53" s="3"/>
      <c r="AM53" s="3"/>
      <c r="AN53" s="3"/>
      <c r="AO53" s="3"/>
      <c r="AP53" s="3"/>
      <c r="AQ53" s="3"/>
      <c r="AR53" s="3"/>
      <c r="AS53" s="3"/>
      <c r="AT53" s="3"/>
      <c r="AU53" s="3"/>
      <c r="AV53" s="3"/>
      <c r="AW53" s="3"/>
      <c r="AX53" s="3"/>
      <c r="AY53" s="3"/>
      <c r="AZ53" s="3"/>
      <c r="BA53" s="16"/>
      <c r="BB53"/>
      <c r="BC53" s="16"/>
      <c r="BD53" s="16"/>
      <c r="BE53" s="3"/>
      <c r="BF53" s="3"/>
      <c r="BG53" s="3"/>
      <c r="BH53" s="3"/>
      <c r="BI53" s="3"/>
      <c r="BJ53" s="3"/>
      <c r="BK53" s="3"/>
      <c r="BL53" s="3"/>
      <c r="BM53" s="3"/>
      <c r="BN53" s="3"/>
      <c r="BO53" s="3"/>
      <c r="BP53" s="3"/>
      <c r="BQ53" s="3"/>
      <c r="BR53" s="3"/>
      <c r="BS53" s="3">
        <v>30</v>
      </c>
      <c r="BT53" s="3"/>
      <c r="BU53" s="3"/>
      <c r="BV53" s="3"/>
      <c r="BW53" s="3"/>
      <c r="BX53" s="3"/>
      <c r="BY53" s="3"/>
      <c r="BZ53" s="3"/>
      <c r="CA53" s="3"/>
      <c r="CB53" s="3"/>
      <c r="CC53" s="3"/>
      <c r="CD53" s="3"/>
      <c r="CE53" s="100">
        <f t="shared" si="5"/>
        <v>30</v>
      </c>
      <c r="CF53" s="129">
        <f>'EM NO PREVISTOS'!N11</f>
        <v>196592.42048668087</v>
      </c>
      <c r="CG53" s="129">
        <f t="shared" si="6"/>
        <v>5897772.6146004265</v>
      </c>
      <c r="CI53" s="226">
        <f t="shared" si="7"/>
        <v>165203.71469468981</v>
      </c>
    </row>
    <row r="54" spans="1:87" ht="151.94999999999999" customHeight="1" x14ac:dyDescent="0.3">
      <c r="A54" s="87">
        <v>50</v>
      </c>
      <c r="B54" s="106" t="s">
        <v>169</v>
      </c>
      <c r="C54" s="3"/>
      <c r="D54" s="3"/>
      <c r="E54" s="3"/>
      <c r="F54" s="3"/>
      <c r="G54" s="3"/>
      <c r="H54" s="3"/>
      <c r="I54" s="3"/>
      <c r="J54" s="3"/>
      <c r="K54" s="3"/>
      <c r="L54" s="3"/>
      <c r="M54" s="3"/>
      <c r="N54" s="3"/>
      <c r="O54" s="3"/>
      <c r="P54" s="3"/>
      <c r="Q54" s="3"/>
      <c r="R54" s="3"/>
      <c r="S54" s="3"/>
      <c r="T54" s="3"/>
      <c r="U54" s="3"/>
      <c r="V54" s="3"/>
      <c r="W54" s="3"/>
      <c r="X54" s="3"/>
      <c r="Y54" s="3"/>
      <c r="Z54" s="3"/>
      <c r="AA54" s="3"/>
      <c r="AB54" s="16"/>
      <c r="AC54" s="16"/>
      <c r="AD54" s="16"/>
      <c r="AE54" s="16"/>
      <c r="AF54" s="16"/>
      <c r="AG54" s="3"/>
      <c r="AH54" s="3"/>
      <c r="AI54" s="3"/>
      <c r="AJ54" s="3"/>
      <c r="AK54" s="3"/>
      <c r="AL54" s="3"/>
      <c r="AM54" s="3"/>
      <c r="AN54" s="3"/>
      <c r="AO54" s="3"/>
      <c r="AP54" s="3"/>
      <c r="AQ54" s="3"/>
      <c r="AR54" s="3"/>
      <c r="AS54" s="3"/>
      <c r="AT54" s="3"/>
      <c r="AU54" s="3"/>
      <c r="AV54" s="3"/>
      <c r="AW54" s="3"/>
      <c r="AX54" s="3"/>
      <c r="AY54" s="3"/>
      <c r="AZ54" s="3"/>
      <c r="BA54" s="16"/>
      <c r="BB54" s="16"/>
      <c r="BC54" s="16"/>
      <c r="BD54" s="16"/>
      <c r="BE54" s="3"/>
      <c r="BF54" s="3"/>
      <c r="BG54" s="3"/>
      <c r="BH54" s="3"/>
      <c r="BI54" s="3"/>
      <c r="BJ54" s="3"/>
      <c r="BK54" s="3"/>
      <c r="BL54" s="3"/>
      <c r="BM54" s="3"/>
      <c r="BN54" s="3"/>
      <c r="BO54" s="3"/>
      <c r="BP54" s="3"/>
      <c r="BQ54" s="3"/>
      <c r="BR54" s="3"/>
      <c r="BS54" s="3">
        <v>3</v>
      </c>
      <c r="BT54" s="3"/>
      <c r="BU54" s="3"/>
      <c r="BV54" s="3"/>
      <c r="BW54" s="3"/>
      <c r="BX54" s="3"/>
      <c r="BY54" s="3"/>
      <c r="BZ54" s="3"/>
      <c r="CA54" s="3"/>
      <c r="CB54" s="3"/>
      <c r="CC54" s="3"/>
      <c r="CD54" s="3"/>
      <c r="CE54" s="100">
        <f t="shared" si="5"/>
        <v>3</v>
      </c>
      <c r="CF54" s="129">
        <f>'EM NO PREVISTOS'!N12</f>
        <v>5195027.8481012657</v>
      </c>
      <c r="CG54" s="129">
        <f t="shared" si="6"/>
        <v>15585083.544303797</v>
      </c>
      <c r="CI54" s="226">
        <f t="shared" si="7"/>
        <v>4365569.6202531643</v>
      </c>
    </row>
    <row r="55" spans="1:87" ht="21" x14ac:dyDescent="0.4">
      <c r="A55" s="11"/>
      <c r="B55" s="96" t="s">
        <v>184</v>
      </c>
      <c r="C55" s="97"/>
      <c r="D55" s="98">
        <f t="shared" ref="D55:BO55" si="8">SUM(D16:D54)</f>
        <v>32</v>
      </c>
      <c r="E55" s="98">
        <f t="shared" si="8"/>
        <v>68</v>
      </c>
      <c r="F55" s="98">
        <f t="shared" si="8"/>
        <v>0</v>
      </c>
      <c r="G55" s="98">
        <f t="shared" si="8"/>
        <v>0</v>
      </c>
      <c r="H55" s="98">
        <f t="shared" si="8"/>
        <v>0</v>
      </c>
      <c r="I55" s="98">
        <f t="shared" si="8"/>
        <v>0</v>
      </c>
      <c r="J55" s="98">
        <f t="shared" si="8"/>
        <v>0</v>
      </c>
      <c r="K55" s="98">
        <f t="shared" si="8"/>
        <v>0</v>
      </c>
      <c r="L55" s="98">
        <f t="shared" si="8"/>
        <v>0</v>
      </c>
      <c r="M55" s="98">
        <f t="shared" si="8"/>
        <v>0</v>
      </c>
      <c r="N55" s="98">
        <f t="shared" si="8"/>
        <v>0</v>
      </c>
      <c r="O55" s="98">
        <f t="shared" si="8"/>
        <v>0</v>
      </c>
      <c r="P55" s="98">
        <f t="shared" si="8"/>
        <v>0</v>
      </c>
      <c r="Q55" s="98">
        <f t="shared" si="8"/>
        <v>0</v>
      </c>
      <c r="R55" s="98">
        <f t="shared" si="8"/>
        <v>0</v>
      </c>
      <c r="S55" s="98">
        <f t="shared" si="8"/>
        <v>0</v>
      </c>
      <c r="T55" s="98">
        <f t="shared" si="8"/>
        <v>0</v>
      </c>
      <c r="U55" s="98">
        <f t="shared" si="8"/>
        <v>0</v>
      </c>
      <c r="V55" s="98">
        <f t="shared" si="8"/>
        <v>0</v>
      </c>
      <c r="W55" s="98">
        <f t="shared" si="8"/>
        <v>0</v>
      </c>
      <c r="X55" s="98">
        <f t="shared" si="8"/>
        <v>0</v>
      </c>
      <c r="Y55" s="98">
        <f t="shared" si="8"/>
        <v>0</v>
      </c>
      <c r="Z55" s="98">
        <f t="shared" si="8"/>
        <v>0</v>
      </c>
      <c r="AA55" s="98">
        <f t="shared" si="8"/>
        <v>0</v>
      </c>
      <c r="AB55" s="98">
        <f t="shared" si="8"/>
        <v>10</v>
      </c>
      <c r="AC55" s="98">
        <f t="shared" si="8"/>
        <v>4</v>
      </c>
      <c r="AD55" s="98">
        <f t="shared" si="8"/>
        <v>0</v>
      </c>
      <c r="AE55" s="98">
        <f t="shared" si="8"/>
        <v>0</v>
      </c>
      <c r="AF55" s="98">
        <f t="shared" si="8"/>
        <v>0</v>
      </c>
      <c r="AG55" s="98">
        <f t="shared" si="8"/>
        <v>445</v>
      </c>
      <c r="AH55" s="98">
        <f t="shared" si="8"/>
        <v>0</v>
      </c>
      <c r="AI55" s="98">
        <f t="shared" si="8"/>
        <v>0</v>
      </c>
      <c r="AJ55" s="98">
        <f t="shared" si="8"/>
        <v>0</v>
      </c>
      <c r="AK55" s="98">
        <f t="shared" si="8"/>
        <v>0</v>
      </c>
      <c r="AL55" s="98">
        <f t="shared" si="8"/>
        <v>0</v>
      </c>
      <c r="AM55" s="98">
        <f t="shared" si="8"/>
        <v>0</v>
      </c>
      <c r="AN55" s="98">
        <f t="shared" si="8"/>
        <v>0</v>
      </c>
      <c r="AO55" s="98">
        <f t="shared" si="8"/>
        <v>0</v>
      </c>
      <c r="AP55" s="98">
        <f t="shared" si="8"/>
        <v>0</v>
      </c>
      <c r="AQ55" s="98">
        <f t="shared" si="8"/>
        <v>0</v>
      </c>
      <c r="AR55" s="98">
        <f t="shared" si="8"/>
        <v>0</v>
      </c>
      <c r="AS55" s="98">
        <f t="shared" si="8"/>
        <v>0</v>
      </c>
      <c r="AT55" s="98">
        <f t="shared" si="8"/>
        <v>0</v>
      </c>
      <c r="AU55" s="98">
        <f t="shared" si="8"/>
        <v>0</v>
      </c>
      <c r="AV55" s="98">
        <f t="shared" si="8"/>
        <v>0</v>
      </c>
      <c r="AW55" s="98">
        <f t="shared" si="8"/>
        <v>0</v>
      </c>
      <c r="AX55" s="98">
        <f t="shared" si="8"/>
        <v>0</v>
      </c>
      <c r="AY55" s="98">
        <f t="shared" si="8"/>
        <v>0</v>
      </c>
      <c r="AZ55" s="98">
        <f t="shared" si="8"/>
        <v>0</v>
      </c>
      <c r="BA55" s="98">
        <f t="shared" si="8"/>
        <v>0</v>
      </c>
      <c r="BB55" s="98">
        <f t="shared" si="8"/>
        <v>0</v>
      </c>
      <c r="BC55" s="98">
        <f t="shared" si="8"/>
        <v>0</v>
      </c>
      <c r="BD55" s="98">
        <f t="shared" si="8"/>
        <v>0</v>
      </c>
      <c r="BE55" s="98">
        <f t="shared" si="8"/>
        <v>2</v>
      </c>
      <c r="BF55" s="98">
        <f t="shared" si="8"/>
        <v>0</v>
      </c>
      <c r="BG55" s="98">
        <f t="shared" si="8"/>
        <v>0</v>
      </c>
      <c r="BH55" s="98">
        <f t="shared" si="8"/>
        <v>10</v>
      </c>
      <c r="BI55" s="98">
        <f t="shared" si="8"/>
        <v>0</v>
      </c>
      <c r="BJ55" s="98">
        <f t="shared" si="8"/>
        <v>0</v>
      </c>
      <c r="BK55" s="98">
        <f t="shared" si="8"/>
        <v>0</v>
      </c>
      <c r="BL55" s="98">
        <f t="shared" si="8"/>
        <v>4</v>
      </c>
      <c r="BM55" s="98">
        <f t="shared" si="8"/>
        <v>2</v>
      </c>
      <c r="BN55" s="98">
        <f t="shared" si="8"/>
        <v>2</v>
      </c>
      <c r="BO55" s="98">
        <f t="shared" si="8"/>
        <v>4</v>
      </c>
      <c r="BP55" s="98">
        <f t="shared" ref="BP55:CD55" si="9">SUM(BP16:BP54)</f>
        <v>4</v>
      </c>
      <c r="BQ55" s="98">
        <f t="shared" si="9"/>
        <v>0</v>
      </c>
      <c r="BR55" s="98">
        <f t="shared" si="9"/>
        <v>2</v>
      </c>
      <c r="BS55" s="98">
        <f t="shared" si="9"/>
        <v>274</v>
      </c>
      <c r="BT55" s="98">
        <f t="shared" si="9"/>
        <v>26</v>
      </c>
      <c r="BU55" s="98">
        <f t="shared" si="9"/>
        <v>45</v>
      </c>
      <c r="BV55" s="98">
        <f t="shared" si="9"/>
        <v>0</v>
      </c>
      <c r="BW55" s="98">
        <f t="shared" si="9"/>
        <v>0</v>
      </c>
      <c r="BX55" s="98">
        <f t="shared" si="9"/>
        <v>0</v>
      </c>
      <c r="BY55" s="98">
        <f t="shared" si="9"/>
        <v>0</v>
      </c>
      <c r="BZ55" s="98">
        <f t="shared" si="9"/>
        <v>0</v>
      </c>
      <c r="CA55" s="98">
        <f t="shared" si="9"/>
        <v>0</v>
      </c>
      <c r="CB55" s="98">
        <f t="shared" si="9"/>
        <v>0</v>
      </c>
      <c r="CC55" s="98">
        <f t="shared" si="9"/>
        <v>0</v>
      </c>
      <c r="CD55" s="101">
        <f t="shared" si="9"/>
        <v>0</v>
      </c>
      <c r="CE55" s="101">
        <f>SUM(CE45:CE54)</f>
        <v>43</v>
      </c>
      <c r="CF55" s="95"/>
      <c r="CG55" s="95">
        <f>SUM(CG45:CG54)</f>
        <v>125193615.65257511</v>
      </c>
    </row>
    <row r="56" spans="1:87" ht="21" x14ac:dyDescent="0.4">
      <c r="A56" s="11"/>
      <c r="B56" s="96" t="s">
        <v>184</v>
      </c>
      <c r="C56" s="97"/>
      <c r="D56" s="101">
        <f t="shared" ref="D56:BO56" si="10">+D55+D43</f>
        <v>54</v>
      </c>
      <c r="E56" s="101">
        <f t="shared" si="10"/>
        <v>112</v>
      </c>
      <c r="F56" s="101">
        <f t="shared" si="10"/>
        <v>0</v>
      </c>
      <c r="G56" s="101">
        <f t="shared" si="10"/>
        <v>0</v>
      </c>
      <c r="H56" s="101">
        <f t="shared" si="10"/>
        <v>0</v>
      </c>
      <c r="I56" s="101">
        <f t="shared" si="10"/>
        <v>0</v>
      </c>
      <c r="J56" s="101">
        <f t="shared" si="10"/>
        <v>0</v>
      </c>
      <c r="K56" s="101">
        <f t="shared" si="10"/>
        <v>0</v>
      </c>
      <c r="L56" s="101">
        <f t="shared" si="10"/>
        <v>0</v>
      </c>
      <c r="M56" s="101">
        <f t="shared" si="10"/>
        <v>0</v>
      </c>
      <c r="N56" s="101">
        <f t="shared" si="10"/>
        <v>0</v>
      </c>
      <c r="O56" s="101">
        <f t="shared" si="10"/>
        <v>0</v>
      </c>
      <c r="P56" s="101">
        <f t="shared" si="10"/>
        <v>0</v>
      </c>
      <c r="Q56" s="101">
        <f t="shared" si="10"/>
        <v>0</v>
      </c>
      <c r="R56" s="101">
        <f t="shared" si="10"/>
        <v>0</v>
      </c>
      <c r="S56" s="101">
        <f t="shared" si="10"/>
        <v>0</v>
      </c>
      <c r="T56" s="101">
        <f t="shared" si="10"/>
        <v>0</v>
      </c>
      <c r="U56" s="101">
        <f t="shared" si="10"/>
        <v>0</v>
      </c>
      <c r="V56" s="101">
        <f t="shared" si="10"/>
        <v>0</v>
      </c>
      <c r="W56" s="101">
        <f t="shared" si="10"/>
        <v>0</v>
      </c>
      <c r="X56" s="101">
        <f t="shared" si="10"/>
        <v>0</v>
      </c>
      <c r="Y56" s="101">
        <f t="shared" si="10"/>
        <v>0</v>
      </c>
      <c r="Z56" s="101">
        <f t="shared" si="10"/>
        <v>0</v>
      </c>
      <c r="AA56" s="101">
        <f t="shared" si="10"/>
        <v>0</v>
      </c>
      <c r="AB56" s="101">
        <f t="shared" si="10"/>
        <v>15</v>
      </c>
      <c r="AC56" s="101">
        <f t="shared" si="10"/>
        <v>6</v>
      </c>
      <c r="AD56" s="101">
        <f t="shared" si="10"/>
        <v>0</v>
      </c>
      <c r="AE56" s="101">
        <f t="shared" si="10"/>
        <v>0</v>
      </c>
      <c r="AF56" s="101">
        <f t="shared" si="10"/>
        <v>0</v>
      </c>
      <c r="AG56" s="101">
        <f t="shared" si="10"/>
        <v>816</v>
      </c>
      <c r="AH56" s="101">
        <f t="shared" si="10"/>
        <v>0</v>
      </c>
      <c r="AI56" s="101">
        <f t="shared" si="10"/>
        <v>0</v>
      </c>
      <c r="AJ56" s="101">
        <f t="shared" si="10"/>
        <v>0</v>
      </c>
      <c r="AK56" s="101">
        <f t="shared" si="10"/>
        <v>0</v>
      </c>
      <c r="AL56" s="101">
        <f t="shared" si="10"/>
        <v>0</v>
      </c>
      <c r="AM56" s="101">
        <f t="shared" si="10"/>
        <v>0</v>
      </c>
      <c r="AN56" s="101">
        <f t="shared" si="10"/>
        <v>0</v>
      </c>
      <c r="AO56" s="101">
        <f t="shared" si="10"/>
        <v>0</v>
      </c>
      <c r="AP56" s="101">
        <f t="shared" si="10"/>
        <v>0</v>
      </c>
      <c r="AQ56" s="101">
        <f t="shared" si="10"/>
        <v>0</v>
      </c>
      <c r="AR56" s="101">
        <f t="shared" si="10"/>
        <v>0</v>
      </c>
      <c r="AS56" s="101">
        <f t="shared" si="10"/>
        <v>0</v>
      </c>
      <c r="AT56" s="101">
        <f t="shared" si="10"/>
        <v>0</v>
      </c>
      <c r="AU56" s="101">
        <f t="shared" si="10"/>
        <v>0</v>
      </c>
      <c r="AV56" s="101">
        <f t="shared" si="10"/>
        <v>0</v>
      </c>
      <c r="AW56" s="101">
        <f t="shared" si="10"/>
        <v>0</v>
      </c>
      <c r="AX56" s="101">
        <f t="shared" si="10"/>
        <v>0</v>
      </c>
      <c r="AY56" s="101">
        <f t="shared" si="10"/>
        <v>0</v>
      </c>
      <c r="AZ56" s="101">
        <f t="shared" si="10"/>
        <v>0</v>
      </c>
      <c r="BA56" s="101">
        <f t="shared" si="10"/>
        <v>0</v>
      </c>
      <c r="BB56" s="101">
        <f t="shared" si="10"/>
        <v>0</v>
      </c>
      <c r="BC56" s="101">
        <f t="shared" si="10"/>
        <v>0</v>
      </c>
      <c r="BD56" s="101">
        <f t="shared" si="10"/>
        <v>0</v>
      </c>
      <c r="BE56" s="101">
        <f t="shared" si="10"/>
        <v>3</v>
      </c>
      <c r="BF56" s="101">
        <f t="shared" si="10"/>
        <v>0</v>
      </c>
      <c r="BG56" s="101">
        <f t="shared" si="10"/>
        <v>0</v>
      </c>
      <c r="BH56" s="101">
        <f t="shared" si="10"/>
        <v>15</v>
      </c>
      <c r="BI56" s="101">
        <f t="shared" si="10"/>
        <v>0</v>
      </c>
      <c r="BJ56" s="101">
        <f t="shared" si="10"/>
        <v>0</v>
      </c>
      <c r="BK56" s="101">
        <f t="shared" si="10"/>
        <v>0</v>
      </c>
      <c r="BL56" s="101">
        <f t="shared" si="10"/>
        <v>6</v>
      </c>
      <c r="BM56" s="101">
        <f t="shared" si="10"/>
        <v>3</v>
      </c>
      <c r="BN56" s="101">
        <f t="shared" si="10"/>
        <v>3</v>
      </c>
      <c r="BO56" s="101">
        <f t="shared" si="10"/>
        <v>6</v>
      </c>
      <c r="BP56" s="101">
        <f t="shared" ref="BP56:CD56" si="11">+BP55+BP43</f>
        <v>6</v>
      </c>
      <c r="BQ56" s="101">
        <f t="shared" si="11"/>
        <v>0</v>
      </c>
      <c r="BR56" s="101">
        <f t="shared" si="11"/>
        <v>3</v>
      </c>
      <c r="BS56" s="101">
        <f t="shared" si="11"/>
        <v>462</v>
      </c>
      <c r="BT56" s="101">
        <f t="shared" si="11"/>
        <v>50</v>
      </c>
      <c r="BU56" s="101">
        <f t="shared" si="11"/>
        <v>74</v>
      </c>
      <c r="BV56" s="101">
        <f t="shared" si="11"/>
        <v>0</v>
      </c>
      <c r="BW56" s="101">
        <f t="shared" si="11"/>
        <v>0</v>
      </c>
      <c r="BX56" s="101">
        <f t="shared" si="11"/>
        <v>0</v>
      </c>
      <c r="BY56" s="101">
        <f t="shared" si="11"/>
        <v>0</v>
      </c>
      <c r="BZ56" s="101">
        <f t="shared" si="11"/>
        <v>0</v>
      </c>
      <c r="CA56" s="101">
        <f t="shared" si="11"/>
        <v>0</v>
      </c>
      <c r="CB56" s="101">
        <f t="shared" si="11"/>
        <v>0</v>
      </c>
      <c r="CC56" s="101">
        <f t="shared" si="11"/>
        <v>0</v>
      </c>
      <c r="CD56" s="101">
        <f t="shared" si="11"/>
        <v>0</v>
      </c>
      <c r="CE56" s="101">
        <f>+CE55+CE43</f>
        <v>743</v>
      </c>
      <c r="CF56" s="95"/>
      <c r="CG56" s="245">
        <f>+CG43+CG55</f>
        <v>354742785.95059502</v>
      </c>
      <c r="CH56" s="235"/>
    </row>
    <row r="58" spans="1:87" ht="21" x14ac:dyDescent="0.4">
      <c r="CF58" s="95" t="s">
        <v>234</v>
      </c>
      <c r="CG58" s="95">
        <v>1428076471</v>
      </c>
    </row>
    <row r="59" spans="1:87" x14ac:dyDescent="0.3">
      <c r="BG59" s="1"/>
    </row>
    <row r="60" spans="1:87" ht="42" x14ac:dyDescent="0.3">
      <c r="CF60" s="233" t="s">
        <v>238</v>
      </c>
      <c r="CG60" s="234">
        <f>'DOTACION ACTUALIZADA'!CG56</f>
        <v>1364292212.4121757</v>
      </c>
      <c r="CH60" s="235"/>
    </row>
    <row r="62" spans="1:87" ht="21" x14ac:dyDescent="0.4">
      <c r="CF62" s="75" t="s">
        <v>237</v>
      </c>
      <c r="CG62" s="239">
        <f>CG56/CG60</f>
        <v>0.26001965174556113</v>
      </c>
    </row>
    <row r="67" spans="84:84" ht="21" x14ac:dyDescent="0.4">
      <c r="CF67" s="254"/>
    </row>
    <row r="68" spans="84:84" x14ac:dyDescent="0.3">
      <c r="CF68" s="255"/>
    </row>
  </sheetData>
  <autoFilter ref="A3:CG54"/>
  <mergeCells count="20">
    <mergeCell ref="C2:C3"/>
    <mergeCell ref="F2:K2"/>
    <mergeCell ref="L2:AA2"/>
    <mergeCell ref="AB2:AD2"/>
    <mergeCell ref="CH2:CH3"/>
    <mergeCell ref="CF2:CF3"/>
    <mergeCell ref="CG2:CG3"/>
    <mergeCell ref="A44:C44"/>
    <mergeCell ref="BK2:BR2"/>
    <mergeCell ref="BS2:BU2"/>
    <mergeCell ref="BW2:CD2"/>
    <mergeCell ref="CE2:CE3"/>
    <mergeCell ref="AE2:AF2"/>
    <mergeCell ref="AH2:AN2"/>
    <mergeCell ref="AO2:AZ2"/>
    <mergeCell ref="BA2:BB2"/>
    <mergeCell ref="BD2:BH2"/>
    <mergeCell ref="BI2:BJ2"/>
    <mergeCell ref="A2:A3"/>
    <mergeCell ref="B2:B3"/>
  </mergeCells>
  <pageMargins left="0.7" right="0.7" top="0.75" bottom="0.75" header="0.3" footer="0.3"/>
  <pageSetup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J78"/>
  <sheetViews>
    <sheetView zoomScale="70" zoomScaleNormal="70" workbookViewId="0">
      <pane xSplit="3" ySplit="3" topLeftCell="D31" activePane="bottomRight" state="frozen"/>
      <selection pane="topRight" activeCell="D1" sqref="D1"/>
      <selection pane="bottomLeft" activeCell="A4" sqref="A4"/>
      <selection pane="bottomRight" activeCell="F32" sqref="F32"/>
    </sheetView>
  </sheetViews>
  <sheetFormatPr baseColWidth="10" defaultColWidth="11.44140625" defaultRowHeight="14.4" x14ac:dyDescent="0.3"/>
  <cols>
    <col min="1" max="1" width="8.33203125" customWidth="1"/>
    <col min="2" max="2" width="68.109375" style="21" customWidth="1"/>
    <col min="3" max="3" width="52.109375" customWidth="1"/>
    <col min="4" max="4" width="20.44140625" customWidth="1"/>
    <col min="5" max="5" width="13.6640625" customWidth="1"/>
    <col min="6" max="10" width="6.6640625" customWidth="1"/>
    <col min="11" max="13" width="7" customWidth="1"/>
    <col min="14" max="14" width="5.44140625" customWidth="1"/>
    <col min="15" max="16" width="3.44140625" customWidth="1"/>
    <col min="17" max="17" width="7.6640625" customWidth="1"/>
    <col min="18" max="18" width="4.44140625" customWidth="1"/>
    <col min="19" max="19" width="3.44140625" customWidth="1"/>
    <col min="20" max="20" width="4.6640625" customWidth="1"/>
    <col min="21" max="21" width="3.44140625" customWidth="1"/>
    <col min="22" max="22" width="4.44140625" customWidth="1"/>
    <col min="23" max="23" width="3.6640625" customWidth="1"/>
    <col min="24" max="24" width="4.44140625" customWidth="1"/>
    <col min="25" max="25" width="4" customWidth="1"/>
    <col min="26" max="26" width="4.44140625" customWidth="1"/>
    <col min="27" max="27" width="4.109375" customWidth="1"/>
    <col min="28" max="28" width="6" style="22" customWidth="1"/>
    <col min="29" max="29" width="4.44140625" style="22" customWidth="1"/>
    <col min="30" max="30" width="5.44140625" style="22" customWidth="1"/>
    <col min="31" max="31" width="7" style="22" customWidth="1"/>
    <col min="32" max="32" width="6.44140625" style="22" customWidth="1"/>
    <col min="33" max="33" width="11.44140625" customWidth="1"/>
    <col min="34" max="34" width="7.109375" customWidth="1"/>
    <col min="35" max="35" width="5.33203125" customWidth="1"/>
    <col min="36" max="36" width="5" customWidth="1"/>
    <col min="37" max="38" width="5.44140625" customWidth="1"/>
    <col min="39" max="39" width="5.6640625" customWidth="1"/>
    <col min="40" max="40" width="6.33203125" customWidth="1"/>
    <col min="41" max="41" width="8" customWidth="1"/>
    <col min="42" max="42" width="4.109375" customWidth="1"/>
    <col min="43" max="45" width="3.6640625" customWidth="1"/>
    <col min="46" max="47" width="3.33203125" customWidth="1"/>
    <col min="48" max="48" width="3.44140625" customWidth="1"/>
    <col min="49" max="49" width="3.33203125" customWidth="1"/>
    <col min="50" max="50" width="3.44140625" customWidth="1"/>
    <col min="51" max="51" width="4.109375" customWidth="1"/>
    <col min="52" max="52" width="5.33203125" customWidth="1"/>
    <col min="53" max="54" width="7.6640625" style="22" customWidth="1"/>
    <col min="55" max="56" width="9.44140625" style="22" customWidth="1"/>
    <col min="57" max="57" width="5.44140625" customWidth="1"/>
    <col min="58" max="58" width="6.109375" customWidth="1"/>
    <col min="59" max="59" width="4.44140625" customWidth="1"/>
    <col min="60" max="60" width="6" customWidth="1"/>
    <col min="61" max="61" width="9" customWidth="1"/>
    <col min="62" max="62" width="8.6640625" customWidth="1"/>
    <col min="63" max="63" width="7.109375" customWidth="1"/>
    <col min="64" max="64" width="6" customWidth="1"/>
    <col min="65" max="65" width="6.6640625" customWidth="1"/>
    <col min="66" max="66" width="5" customWidth="1"/>
    <col min="67" max="67" width="5.5546875" customWidth="1"/>
    <col min="68" max="68" width="4.44140625" customWidth="1"/>
    <col min="69" max="69" width="7.6640625" customWidth="1"/>
    <col min="70" max="70" width="4.44140625" customWidth="1"/>
    <col min="71" max="71" width="8" customWidth="1"/>
    <col min="72" max="72" width="5.6640625" customWidth="1"/>
    <col min="73" max="73" width="7.33203125" customWidth="1"/>
    <col min="74" max="74" width="8.6640625" customWidth="1"/>
    <col min="75" max="82" width="7" customWidth="1"/>
    <col min="83" max="83" width="17" customWidth="1"/>
    <col min="84" max="84" width="31.44140625" customWidth="1"/>
    <col min="85" max="85" width="27.6640625" customWidth="1"/>
    <col min="86" max="86" width="20.44140625" customWidth="1"/>
    <col min="87" max="87" width="15.5546875" customWidth="1"/>
    <col min="88" max="88" width="41.5546875" customWidth="1"/>
  </cols>
  <sheetData>
    <row r="1" spans="1:88" x14ac:dyDescent="0.3">
      <c r="D1" s="244"/>
      <c r="E1" s="244"/>
      <c r="AG1" s="244"/>
    </row>
    <row r="2" spans="1:88" s="1" customFormat="1" ht="45" customHeight="1" x14ac:dyDescent="0.3">
      <c r="A2" s="385" t="s">
        <v>16</v>
      </c>
      <c r="B2" s="386" t="s">
        <v>17</v>
      </c>
      <c r="C2" s="387" t="s">
        <v>18</v>
      </c>
      <c r="D2" s="48" t="s">
        <v>19</v>
      </c>
      <c r="E2" s="48" t="s">
        <v>20</v>
      </c>
      <c r="F2" s="388" t="s">
        <v>21</v>
      </c>
      <c r="G2" s="388"/>
      <c r="H2" s="388"/>
      <c r="I2" s="388"/>
      <c r="J2" s="388"/>
      <c r="K2" s="388"/>
      <c r="L2" s="389" t="s">
        <v>22</v>
      </c>
      <c r="M2" s="389"/>
      <c r="N2" s="389"/>
      <c r="O2" s="389"/>
      <c r="P2" s="389"/>
      <c r="Q2" s="389"/>
      <c r="R2" s="389"/>
      <c r="S2" s="389"/>
      <c r="T2" s="389"/>
      <c r="U2" s="389"/>
      <c r="V2" s="389"/>
      <c r="W2" s="389"/>
      <c r="X2" s="389"/>
      <c r="Y2" s="389"/>
      <c r="Z2" s="389"/>
      <c r="AA2" s="389"/>
      <c r="AB2" s="379" t="s">
        <v>23</v>
      </c>
      <c r="AC2" s="379"/>
      <c r="AD2" s="379"/>
      <c r="AE2" s="390" t="s">
        <v>24</v>
      </c>
      <c r="AF2" s="390"/>
      <c r="AG2" s="4" t="s">
        <v>25</v>
      </c>
      <c r="AH2" s="432" t="s">
        <v>26</v>
      </c>
      <c r="AI2" s="433"/>
      <c r="AJ2" s="433"/>
      <c r="AK2" s="433"/>
      <c r="AL2" s="433"/>
      <c r="AM2" s="433"/>
      <c r="AN2" s="434"/>
      <c r="AO2" s="392" t="s">
        <v>27</v>
      </c>
      <c r="AP2" s="392"/>
      <c r="AQ2" s="392"/>
      <c r="AR2" s="392"/>
      <c r="AS2" s="392"/>
      <c r="AT2" s="392"/>
      <c r="AU2" s="392"/>
      <c r="AV2" s="392"/>
      <c r="AW2" s="392"/>
      <c r="AX2" s="392"/>
      <c r="AY2" s="392"/>
      <c r="AZ2" s="392"/>
      <c r="BA2" s="393" t="s">
        <v>28</v>
      </c>
      <c r="BB2" s="393"/>
      <c r="BC2" s="248" t="s">
        <v>29</v>
      </c>
      <c r="BD2" s="394" t="s">
        <v>30</v>
      </c>
      <c r="BE2" s="394"/>
      <c r="BF2" s="394"/>
      <c r="BG2" s="394"/>
      <c r="BH2" s="394"/>
      <c r="BI2" s="395" t="s">
        <v>31</v>
      </c>
      <c r="BJ2" s="395"/>
      <c r="BK2" s="382" t="s">
        <v>32</v>
      </c>
      <c r="BL2" s="382"/>
      <c r="BM2" s="382"/>
      <c r="BN2" s="382"/>
      <c r="BO2" s="382"/>
      <c r="BP2" s="382"/>
      <c r="BQ2" s="382"/>
      <c r="BR2" s="382"/>
      <c r="BS2" s="437" t="s">
        <v>33</v>
      </c>
      <c r="BT2" s="438"/>
      <c r="BU2" s="439"/>
      <c r="BV2" s="6" t="s">
        <v>34</v>
      </c>
      <c r="BW2" s="383" t="s">
        <v>35</v>
      </c>
      <c r="BX2" s="383"/>
      <c r="BY2" s="383"/>
      <c r="BZ2" s="383"/>
      <c r="CA2" s="383"/>
      <c r="CB2" s="383"/>
      <c r="CC2" s="383"/>
      <c r="CD2" s="383"/>
      <c r="CE2" s="406" t="s">
        <v>170</v>
      </c>
      <c r="CF2" s="407" t="s">
        <v>231</v>
      </c>
      <c r="CG2" s="407" t="s">
        <v>232</v>
      </c>
      <c r="CH2" s="435"/>
    </row>
    <row r="3" spans="1:88" ht="127.5" customHeight="1" x14ac:dyDescent="0.3">
      <c r="A3" s="385"/>
      <c r="B3" s="386"/>
      <c r="C3" s="387"/>
      <c r="D3" s="7" t="s">
        <v>39</v>
      </c>
      <c r="E3" s="7" t="s">
        <v>40</v>
      </c>
      <c r="F3" s="27" t="s">
        <v>41</v>
      </c>
      <c r="G3" s="27" t="s">
        <v>42</v>
      </c>
      <c r="H3" s="27" t="s">
        <v>43</v>
      </c>
      <c r="I3" s="27" t="s">
        <v>44</v>
      </c>
      <c r="J3" s="27" t="s">
        <v>45</v>
      </c>
      <c r="K3" s="27" t="s">
        <v>46</v>
      </c>
      <c r="L3" s="28" t="s">
        <v>47</v>
      </c>
      <c r="M3" s="28" t="s">
        <v>48</v>
      </c>
      <c r="N3" s="28" t="s">
        <v>49</v>
      </c>
      <c r="O3" s="28" t="s">
        <v>50</v>
      </c>
      <c r="P3" s="28" t="s">
        <v>51</v>
      </c>
      <c r="Q3" s="28" t="s">
        <v>52</v>
      </c>
      <c r="R3" s="28" t="s">
        <v>53</v>
      </c>
      <c r="S3" s="28" t="s">
        <v>54</v>
      </c>
      <c r="T3" s="28" t="s">
        <v>55</v>
      </c>
      <c r="U3" s="28" t="s">
        <v>56</v>
      </c>
      <c r="V3" s="28" t="s">
        <v>57</v>
      </c>
      <c r="W3" s="28" t="s">
        <v>58</v>
      </c>
      <c r="X3" s="28" t="s">
        <v>59</v>
      </c>
      <c r="Y3" s="28" t="s">
        <v>60</v>
      </c>
      <c r="Z3" s="28" t="s">
        <v>61</v>
      </c>
      <c r="AA3" s="28" t="s">
        <v>62</v>
      </c>
      <c r="AB3" s="29" t="s">
        <v>63</v>
      </c>
      <c r="AC3" s="29" t="s">
        <v>64</v>
      </c>
      <c r="AD3" s="29" t="s">
        <v>65</v>
      </c>
      <c r="AE3" s="30" t="s">
        <v>66</v>
      </c>
      <c r="AF3" s="30" t="s">
        <v>67</v>
      </c>
      <c r="AG3" s="8" t="s">
        <v>68</v>
      </c>
      <c r="AH3" s="31" t="s">
        <v>69</v>
      </c>
      <c r="AI3" s="32" t="s">
        <v>70</v>
      </c>
      <c r="AJ3" s="32" t="s">
        <v>71</v>
      </c>
      <c r="AK3" s="31" t="s">
        <v>72</v>
      </c>
      <c r="AL3" s="32" t="s">
        <v>73</v>
      </c>
      <c r="AM3" s="77" t="s">
        <v>159</v>
      </c>
      <c r="AN3" s="32" t="s">
        <v>74</v>
      </c>
      <c r="AO3" s="33" t="s">
        <v>75</v>
      </c>
      <c r="AP3" s="33" t="s">
        <v>76</v>
      </c>
      <c r="AQ3" s="33" t="s">
        <v>77</v>
      </c>
      <c r="AR3" s="33" t="s">
        <v>78</v>
      </c>
      <c r="AS3" s="33" t="s">
        <v>79</v>
      </c>
      <c r="AT3" s="33" t="s">
        <v>80</v>
      </c>
      <c r="AU3" s="33" t="s">
        <v>81</v>
      </c>
      <c r="AV3" s="33" t="s">
        <v>82</v>
      </c>
      <c r="AW3" s="33" t="s">
        <v>83</v>
      </c>
      <c r="AX3" s="33" t="s">
        <v>84</v>
      </c>
      <c r="AY3" s="33" t="s">
        <v>85</v>
      </c>
      <c r="AZ3" s="33" t="s">
        <v>86</v>
      </c>
      <c r="BA3" s="34" t="s">
        <v>87</v>
      </c>
      <c r="BB3" s="34" t="s">
        <v>88</v>
      </c>
      <c r="BC3" s="35" t="s">
        <v>89</v>
      </c>
      <c r="BD3" s="7" t="s">
        <v>90</v>
      </c>
      <c r="BE3" s="7" t="s">
        <v>91</v>
      </c>
      <c r="BF3" s="7" t="s">
        <v>92</v>
      </c>
      <c r="BG3" s="7" t="s">
        <v>93</v>
      </c>
      <c r="BH3" s="7" t="s">
        <v>94</v>
      </c>
      <c r="BI3" s="36" t="s">
        <v>95</v>
      </c>
      <c r="BJ3" s="36" t="s">
        <v>96</v>
      </c>
      <c r="BK3" s="35" t="s">
        <v>97</v>
      </c>
      <c r="BL3" s="35" t="s">
        <v>98</v>
      </c>
      <c r="BM3" s="35" t="s">
        <v>99</v>
      </c>
      <c r="BN3" s="35" t="s">
        <v>100</v>
      </c>
      <c r="BO3" s="35" t="s">
        <v>101</v>
      </c>
      <c r="BP3" s="35" t="s">
        <v>102</v>
      </c>
      <c r="BQ3" s="35" t="s">
        <v>103</v>
      </c>
      <c r="BR3" s="35" t="s">
        <v>104</v>
      </c>
      <c r="BS3" s="8" t="s">
        <v>33</v>
      </c>
      <c r="BT3" s="8" t="s">
        <v>105</v>
      </c>
      <c r="BU3" s="9" t="s">
        <v>106</v>
      </c>
      <c r="BV3" s="37" t="s">
        <v>107</v>
      </c>
      <c r="BW3" s="10" t="s">
        <v>108</v>
      </c>
      <c r="BX3" s="10" t="s">
        <v>109</v>
      </c>
      <c r="BY3" s="10" t="s">
        <v>110</v>
      </c>
      <c r="BZ3" s="10" t="s">
        <v>111</v>
      </c>
      <c r="CA3" s="10" t="s">
        <v>112</v>
      </c>
      <c r="CB3" s="10" t="s">
        <v>113</v>
      </c>
      <c r="CC3" s="10" t="s">
        <v>114</v>
      </c>
      <c r="CD3" s="10" t="s">
        <v>115</v>
      </c>
      <c r="CE3" s="406"/>
      <c r="CF3" s="407"/>
      <c r="CG3" s="407"/>
      <c r="CH3" s="435"/>
    </row>
    <row r="4" spans="1:88" s="1" customFormat="1" ht="225.45" customHeight="1" x14ac:dyDescent="0.3">
      <c r="A4" s="2">
        <v>1</v>
      </c>
      <c r="B4" s="56" t="s">
        <v>120</v>
      </c>
      <c r="C4" s="20"/>
      <c r="D4" s="11"/>
      <c r="E4" s="15">
        <v>8</v>
      </c>
      <c r="F4" s="110">
        <v>12</v>
      </c>
      <c r="G4" s="110">
        <v>1</v>
      </c>
      <c r="H4" s="110">
        <v>3</v>
      </c>
      <c r="I4" s="110">
        <v>4</v>
      </c>
      <c r="J4" s="110">
        <v>2</v>
      </c>
      <c r="K4" s="110">
        <v>1</v>
      </c>
      <c r="L4" s="15"/>
      <c r="M4" s="248">
        <v>3</v>
      </c>
      <c r="N4" s="15"/>
      <c r="O4" s="15"/>
      <c r="P4" s="15"/>
      <c r="Q4" s="15"/>
      <c r="R4" s="15"/>
      <c r="S4" s="15"/>
      <c r="T4" s="15"/>
      <c r="U4" s="15"/>
      <c r="V4" s="15"/>
      <c r="W4" s="15"/>
      <c r="X4" s="15"/>
      <c r="Y4" s="15"/>
      <c r="Z4" s="15"/>
      <c r="AA4" s="15"/>
      <c r="AB4" s="15"/>
      <c r="AC4" s="15"/>
      <c r="AD4" s="15"/>
      <c r="AE4" s="15"/>
      <c r="AF4" s="15"/>
      <c r="AG4" s="15">
        <v>20</v>
      </c>
      <c r="AH4" s="110">
        <v>10</v>
      </c>
      <c r="AI4" s="15"/>
      <c r="AJ4" s="15"/>
      <c r="AK4" s="15"/>
      <c r="AL4" s="15"/>
      <c r="AM4" s="15"/>
      <c r="AN4" s="15"/>
      <c r="AO4" s="15"/>
      <c r="AP4" s="15"/>
      <c r="AQ4" s="15"/>
      <c r="AR4" s="15"/>
      <c r="AS4" s="15"/>
      <c r="AT4" s="15"/>
      <c r="AU4" s="15"/>
      <c r="AV4" s="15"/>
      <c r="AW4" s="15"/>
      <c r="AX4" s="15"/>
      <c r="AY4" s="15"/>
      <c r="AZ4" s="15"/>
      <c r="BA4" s="73"/>
      <c r="BB4" s="73"/>
      <c r="BC4" s="270">
        <v>35</v>
      </c>
      <c r="BD4" s="15"/>
      <c r="BE4" s="15"/>
      <c r="BF4" s="15"/>
      <c r="BG4" s="15"/>
      <c r="BH4" s="15"/>
      <c r="BI4" s="110">
        <v>10</v>
      </c>
      <c r="BJ4" s="15"/>
      <c r="BK4" s="15"/>
      <c r="BL4" s="15"/>
      <c r="BM4" s="15"/>
      <c r="BN4" s="15"/>
      <c r="BO4" s="15"/>
      <c r="BP4" s="15"/>
      <c r="BQ4" s="15"/>
      <c r="BR4" s="15"/>
      <c r="BS4" s="15"/>
      <c r="BT4" s="110"/>
      <c r="BU4" s="110"/>
      <c r="BV4" s="15"/>
      <c r="BW4" s="110">
        <v>20</v>
      </c>
      <c r="BX4" s="15"/>
      <c r="BY4" s="15"/>
      <c r="BZ4" s="15"/>
      <c r="CA4" s="15"/>
      <c r="CB4" s="15"/>
      <c r="CC4" s="15"/>
      <c r="CD4" s="15"/>
      <c r="CE4" s="271">
        <f>SUM(D4:CD4)</f>
        <v>129</v>
      </c>
      <c r="CF4" s="128">
        <f>'DOTACION INICIAL'!CE4</f>
        <v>304009.09561297798</v>
      </c>
      <c r="CG4" s="128">
        <f>+CE4*CF4</f>
        <v>39217173.334074162</v>
      </c>
      <c r="CH4" s="346"/>
      <c r="CI4" s="247"/>
      <c r="CJ4" s="247"/>
    </row>
    <row r="5" spans="1:88" ht="225.75" customHeight="1" x14ac:dyDescent="0.3">
      <c r="A5" s="2">
        <v>2</v>
      </c>
      <c r="B5" s="52" t="s">
        <v>121</v>
      </c>
      <c r="C5" s="3"/>
      <c r="D5" s="11">
        <v>20</v>
      </c>
      <c r="E5" s="11">
        <v>10</v>
      </c>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256">
        <v>6</v>
      </c>
      <c r="AH5" s="110"/>
      <c r="AI5" s="11"/>
      <c r="AJ5" s="11"/>
      <c r="AK5" s="11"/>
      <c r="AL5" s="11"/>
      <c r="AM5" s="11"/>
      <c r="AN5" s="11"/>
      <c r="AO5" s="11"/>
      <c r="AP5" s="11"/>
      <c r="AQ5" s="11"/>
      <c r="AR5" s="11"/>
      <c r="AS5" s="11"/>
      <c r="AT5" s="11"/>
      <c r="AU5" s="11"/>
      <c r="AV5" s="11"/>
      <c r="AW5" s="11"/>
      <c r="AX5" s="11"/>
      <c r="AY5" s="11"/>
      <c r="AZ5" s="11"/>
      <c r="BA5" s="66">
        <v>15</v>
      </c>
      <c r="BB5" s="66"/>
      <c r="BC5" s="252"/>
      <c r="BD5" s="15"/>
      <c r="BE5" s="11"/>
      <c r="BF5" s="11"/>
      <c r="BG5" s="11"/>
      <c r="BH5" s="11"/>
      <c r="BI5" s="11"/>
      <c r="BJ5" s="11"/>
      <c r="BK5" s="16"/>
      <c r="BL5" s="16"/>
      <c r="BM5" s="16"/>
      <c r="BN5" s="16"/>
      <c r="BO5" s="16"/>
      <c r="BP5" s="16"/>
      <c r="BQ5" s="16"/>
      <c r="BR5" s="16"/>
      <c r="BS5" s="15"/>
      <c r="BT5" s="11"/>
      <c r="BU5" s="11"/>
      <c r="BV5" s="11"/>
      <c r="BW5" s="15"/>
      <c r="BX5" s="15"/>
      <c r="BY5" s="15"/>
      <c r="BZ5" s="15"/>
      <c r="CA5" s="15"/>
      <c r="CB5" s="15"/>
      <c r="CC5" s="15"/>
      <c r="CD5" s="15"/>
      <c r="CE5" s="271">
        <f t="shared" ref="CE5:CE42" si="0">SUM(D5:CD5)</f>
        <v>51</v>
      </c>
      <c r="CF5" s="128">
        <f>'DOTACION INICIAL'!CE5</f>
        <v>266118.44181064382</v>
      </c>
      <c r="CG5" s="128">
        <f t="shared" ref="CG5:CG42" si="1">+CE5*CF5</f>
        <v>13572040.532342834</v>
      </c>
      <c r="CH5" s="347"/>
      <c r="CI5" s="247"/>
    </row>
    <row r="6" spans="1:88" ht="130.5" customHeight="1" x14ac:dyDescent="0.3">
      <c r="A6" s="2">
        <v>3</v>
      </c>
      <c r="B6" s="52" t="s">
        <v>122</v>
      </c>
      <c r="C6" s="3"/>
      <c r="D6" s="11">
        <v>3</v>
      </c>
      <c r="E6" s="11">
        <v>1</v>
      </c>
      <c r="F6" s="58">
        <v>6</v>
      </c>
      <c r="G6" s="58"/>
      <c r="H6" s="110">
        <v>3</v>
      </c>
      <c r="I6" s="58">
        <v>3</v>
      </c>
      <c r="J6" s="58"/>
      <c r="K6" s="58"/>
      <c r="L6" s="11"/>
      <c r="M6" s="11"/>
      <c r="N6" s="11"/>
      <c r="O6" s="11"/>
      <c r="P6" s="11"/>
      <c r="Q6" s="11"/>
      <c r="R6" s="11"/>
      <c r="S6" s="11"/>
      <c r="T6" s="11"/>
      <c r="U6" s="11"/>
      <c r="V6" s="11"/>
      <c r="W6" s="11"/>
      <c r="X6" s="11"/>
      <c r="Y6" s="11"/>
      <c r="Z6" s="11"/>
      <c r="AA6" s="11"/>
      <c r="AB6" s="11"/>
      <c r="AC6" s="11"/>
      <c r="AD6" s="11"/>
      <c r="AE6" s="11">
        <v>1</v>
      </c>
      <c r="AF6" s="11"/>
      <c r="AG6" s="256">
        <v>2</v>
      </c>
      <c r="AH6" s="110">
        <v>3</v>
      </c>
      <c r="AI6" s="11"/>
      <c r="AJ6" s="11"/>
      <c r="AK6" s="11"/>
      <c r="AL6" s="11"/>
      <c r="AM6" s="11"/>
      <c r="AN6" s="11"/>
      <c r="AO6" s="11">
        <v>30</v>
      </c>
      <c r="AP6" s="11"/>
      <c r="AQ6" s="11"/>
      <c r="AR6" s="11"/>
      <c r="AS6" s="11"/>
      <c r="AT6" s="11"/>
      <c r="AU6" s="11"/>
      <c r="AV6" s="11"/>
      <c r="AW6" s="11"/>
      <c r="AX6" s="11"/>
      <c r="AY6" s="11"/>
      <c r="AZ6" s="11"/>
      <c r="BA6" s="66">
        <v>1</v>
      </c>
      <c r="BB6" s="66"/>
      <c r="BC6" s="252"/>
      <c r="BD6" s="15"/>
      <c r="BE6" s="11"/>
      <c r="BF6" s="11"/>
      <c r="BG6" s="11"/>
      <c r="BH6" s="11"/>
      <c r="BI6" s="11">
        <v>1</v>
      </c>
      <c r="BJ6" s="11"/>
      <c r="BK6" s="15">
        <v>30</v>
      </c>
      <c r="BL6" s="15"/>
      <c r="BM6" s="15"/>
      <c r="BN6" s="15"/>
      <c r="BO6" s="15"/>
      <c r="BP6" s="15"/>
      <c r="BQ6" s="15"/>
      <c r="BR6" s="15"/>
      <c r="BS6" s="11"/>
      <c r="BT6" s="11"/>
      <c r="BU6" s="11"/>
      <c r="BV6" s="11">
        <v>35</v>
      </c>
      <c r="BW6" s="110">
        <v>1</v>
      </c>
      <c r="BX6" s="15"/>
      <c r="BY6" s="15"/>
      <c r="BZ6" s="15"/>
      <c r="CA6" s="15"/>
      <c r="CB6" s="15"/>
      <c r="CC6" s="15"/>
      <c r="CD6" s="15"/>
      <c r="CE6" s="271">
        <f t="shared" si="0"/>
        <v>120</v>
      </c>
      <c r="CF6" s="128">
        <f>'DOTACION INICIAL'!CE6</f>
        <v>593133.63114568498</v>
      </c>
      <c r="CG6" s="128">
        <f t="shared" si="1"/>
        <v>71176035.73748219</v>
      </c>
      <c r="CH6" s="107"/>
      <c r="CI6" s="247"/>
      <c r="CJ6" s="226"/>
    </row>
    <row r="7" spans="1:88" ht="128.25" customHeight="1" x14ac:dyDescent="0.3">
      <c r="A7" s="2">
        <v>4</v>
      </c>
      <c r="B7" s="52" t="s">
        <v>123</v>
      </c>
      <c r="C7" s="3"/>
      <c r="D7" s="15"/>
      <c r="E7" s="11"/>
      <c r="F7" s="58"/>
      <c r="G7" s="58"/>
      <c r="H7" s="110"/>
      <c r="I7" s="58"/>
      <c r="J7" s="58"/>
      <c r="K7" s="58"/>
      <c r="L7" s="11"/>
      <c r="M7" s="11"/>
      <c r="N7" s="11"/>
      <c r="O7" s="11"/>
      <c r="P7" s="11"/>
      <c r="Q7" s="11"/>
      <c r="R7" s="11"/>
      <c r="S7" s="11"/>
      <c r="T7" s="11"/>
      <c r="U7" s="11"/>
      <c r="V7" s="11"/>
      <c r="W7" s="11"/>
      <c r="X7" s="11"/>
      <c r="Y7" s="11"/>
      <c r="Z7" s="11"/>
      <c r="AA7" s="11"/>
      <c r="AB7" s="11"/>
      <c r="AC7" s="11"/>
      <c r="AD7" s="11"/>
      <c r="AE7" s="11"/>
      <c r="AF7" s="11"/>
      <c r="AG7" s="268"/>
      <c r="AH7" s="110"/>
      <c r="AI7" s="11"/>
      <c r="AJ7" s="11"/>
      <c r="AK7" s="11"/>
      <c r="AL7" s="11"/>
      <c r="AM7" s="11"/>
      <c r="AN7" s="11"/>
      <c r="AO7" s="11"/>
      <c r="AP7" s="11"/>
      <c r="AQ7" s="11"/>
      <c r="AR7" s="11"/>
      <c r="AS7" s="11"/>
      <c r="AT7" s="11"/>
      <c r="AU7" s="11"/>
      <c r="AV7" s="11"/>
      <c r="AW7" s="11"/>
      <c r="AX7" s="11"/>
      <c r="AY7" s="11"/>
      <c r="AZ7" s="11"/>
      <c r="BA7" s="66"/>
      <c r="BB7" s="66"/>
      <c r="BC7" s="252"/>
      <c r="BD7" s="15"/>
      <c r="BE7" s="11"/>
      <c r="BF7" s="11"/>
      <c r="BG7" s="11"/>
      <c r="BH7" s="11"/>
      <c r="BI7" s="11"/>
      <c r="BJ7" s="11"/>
      <c r="BK7" s="16"/>
      <c r="BL7" s="16"/>
      <c r="BM7" s="16"/>
      <c r="BN7" s="16"/>
      <c r="BO7" s="16"/>
      <c r="BP7" s="16"/>
      <c r="BQ7" s="16"/>
      <c r="BR7" s="16"/>
      <c r="BS7" s="11"/>
      <c r="BT7" s="11"/>
      <c r="BU7" s="11"/>
      <c r="BV7" s="11"/>
      <c r="BW7" s="15"/>
      <c r="BX7" s="15"/>
      <c r="BY7" s="15"/>
      <c r="BZ7" s="15"/>
      <c r="CA7" s="15"/>
      <c r="CB7" s="15"/>
      <c r="CC7" s="15"/>
      <c r="CD7" s="15"/>
      <c r="CE7" s="100">
        <f t="shared" si="0"/>
        <v>0</v>
      </c>
      <c r="CF7" s="128">
        <f>'DOTACION INICIAL'!CE7</f>
        <v>241586.02738095837</v>
      </c>
      <c r="CG7" s="128">
        <f t="shared" si="1"/>
        <v>0</v>
      </c>
      <c r="CI7" s="247"/>
    </row>
    <row r="8" spans="1:88" ht="163.5" customHeight="1" x14ac:dyDescent="0.3">
      <c r="A8" s="2">
        <v>5</v>
      </c>
      <c r="B8" s="53" t="s">
        <v>124</v>
      </c>
      <c r="C8" s="3"/>
      <c r="D8" s="11"/>
      <c r="E8" s="11">
        <v>8</v>
      </c>
      <c r="F8" s="110">
        <v>1</v>
      </c>
      <c r="G8" s="110">
        <v>1</v>
      </c>
      <c r="H8" s="110">
        <v>1</v>
      </c>
      <c r="I8" s="110">
        <v>4</v>
      </c>
      <c r="J8" s="110">
        <v>1</v>
      </c>
      <c r="K8" s="110">
        <v>1</v>
      </c>
      <c r="L8" s="11">
        <v>4</v>
      </c>
      <c r="M8" s="11">
        <v>2</v>
      </c>
      <c r="N8" s="11"/>
      <c r="O8" s="11"/>
      <c r="P8" s="11"/>
      <c r="Q8" s="11"/>
      <c r="R8" s="11"/>
      <c r="S8" s="11"/>
      <c r="T8" s="11"/>
      <c r="U8" s="11"/>
      <c r="V8" s="11"/>
      <c r="W8" s="11"/>
      <c r="X8" s="11"/>
      <c r="Y8" s="11"/>
      <c r="Z8" s="11"/>
      <c r="AA8" s="11"/>
      <c r="AB8" s="11"/>
      <c r="AC8" s="11"/>
      <c r="AD8" s="11"/>
      <c r="AE8" s="11"/>
      <c r="AF8" s="11"/>
      <c r="AG8" s="268"/>
      <c r="AH8" s="110"/>
      <c r="AI8" s="11"/>
      <c r="AJ8" s="11"/>
      <c r="AK8" s="11"/>
      <c r="AL8" s="11"/>
      <c r="AM8" s="11"/>
      <c r="AN8" s="11"/>
      <c r="AO8" s="11"/>
      <c r="AP8" s="11"/>
      <c r="AQ8" s="11"/>
      <c r="AR8" s="11"/>
      <c r="AS8" s="11"/>
      <c r="AT8" s="11"/>
      <c r="AU8" s="11"/>
      <c r="AV8" s="11"/>
      <c r="AW8" s="11"/>
      <c r="AX8" s="11"/>
      <c r="AY8" s="11"/>
      <c r="AZ8" s="11"/>
      <c r="BA8" s="66"/>
      <c r="BB8" s="66"/>
      <c r="BC8" s="252"/>
      <c r="BD8" s="15"/>
      <c r="BE8" s="11"/>
      <c r="BF8" s="11"/>
      <c r="BG8" s="11"/>
      <c r="BH8" s="11"/>
      <c r="BI8" s="11"/>
      <c r="BJ8" s="11"/>
      <c r="BK8" s="15"/>
      <c r="BL8" s="15"/>
      <c r="BM8" s="15"/>
      <c r="BN8" s="15"/>
      <c r="BO8" s="15"/>
      <c r="BP8" s="15"/>
      <c r="BQ8" s="15"/>
      <c r="BR8" s="15"/>
      <c r="BS8" s="11"/>
      <c r="BT8" s="11"/>
      <c r="BU8" s="11"/>
      <c r="BV8" s="11"/>
      <c r="BW8" s="15"/>
      <c r="BX8" s="15"/>
      <c r="BY8" s="15"/>
      <c r="BZ8" s="15"/>
      <c r="CA8" s="15"/>
      <c r="CB8" s="15"/>
      <c r="CC8" s="15"/>
      <c r="CD8" s="15"/>
      <c r="CE8" s="271">
        <f t="shared" si="0"/>
        <v>23</v>
      </c>
      <c r="CF8" s="128">
        <f>'DOTACION INICIAL'!CE8</f>
        <v>740121.55067718017</v>
      </c>
      <c r="CG8" s="128">
        <f t="shared" si="1"/>
        <v>17022795.665575143</v>
      </c>
      <c r="CH8" s="244"/>
      <c r="CI8" s="247"/>
    </row>
    <row r="9" spans="1:88" ht="368.25" customHeight="1" x14ac:dyDescent="0.3">
      <c r="A9" s="2">
        <v>6</v>
      </c>
      <c r="B9" s="52" t="s">
        <v>152</v>
      </c>
      <c r="C9" s="3"/>
      <c r="D9" s="11"/>
      <c r="E9" s="11"/>
      <c r="F9" s="58"/>
      <c r="G9" s="58"/>
      <c r="H9" s="110"/>
      <c r="I9" s="58"/>
      <c r="J9" s="58"/>
      <c r="K9" s="58"/>
      <c r="L9" s="11"/>
      <c r="M9" s="11"/>
      <c r="N9" s="11"/>
      <c r="O9" s="11"/>
      <c r="P9" s="11"/>
      <c r="Q9" s="11"/>
      <c r="R9" s="11"/>
      <c r="S9" s="11"/>
      <c r="T9" s="11"/>
      <c r="U9" s="11"/>
      <c r="V9" s="11"/>
      <c r="W9" s="11"/>
      <c r="X9" s="11"/>
      <c r="Y9" s="11"/>
      <c r="Z9" s="11"/>
      <c r="AA9" s="11"/>
      <c r="AB9" s="11"/>
      <c r="AC9" s="11"/>
      <c r="AD9" s="11"/>
      <c r="AE9" s="11"/>
      <c r="AF9" s="11"/>
      <c r="AG9" s="110">
        <v>2</v>
      </c>
      <c r="AH9" s="110"/>
      <c r="AI9" s="11"/>
      <c r="AJ9" s="11"/>
      <c r="AK9" s="11"/>
      <c r="AL9" s="11"/>
      <c r="AM9" s="11"/>
      <c r="AN9" s="11"/>
      <c r="AO9" s="11"/>
      <c r="AP9" s="11"/>
      <c r="AQ9" s="11"/>
      <c r="AR9" s="11"/>
      <c r="AS9" s="11"/>
      <c r="AT9" s="11"/>
      <c r="AU9" s="11"/>
      <c r="AV9" s="11"/>
      <c r="AW9" s="11"/>
      <c r="AX9" s="11"/>
      <c r="AY9" s="11"/>
      <c r="AZ9" s="11"/>
      <c r="BA9" s="66"/>
      <c r="BB9" s="66"/>
      <c r="BC9" s="252"/>
      <c r="BD9" s="15"/>
      <c r="BE9" s="11"/>
      <c r="BF9" s="11"/>
      <c r="BG9" s="11"/>
      <c r="BH9" s="11"/>
      <c r="BI9" s="11"/>
      <c r="BJ9" s="11"/>
      <c r="BK9" s="15"/>
      <c r="BL9" s="15"/>
      <c r="BM9" s="15"/>
      <c r="BN9" s="15"/>
      <c r="BO9" s="15"/>
      <c r="BP9" s="15"/>
      <c r="BQ9" s="15"/>
      <c r="BR9" s="15"/>
      <c r="BS9" s="38"/>
      <c r="BT9" s="11"/>
      <c r="BU9" s="11"/>
      <c r="BV9" s="11"/>
      <c r="BW9" s="15"/>
      <c r="BX9" s="15"/>
      <c r="BY9" s="15"/>
      <c r="BZ9" s="15"/>
      <c r="CA9" s="15"/>
      <c r="CB9" s="15"/>
      <c r="CC9" s="15"/>
      <c r="CD9" s="15"/>
      <c r="CE9" s="271">
        <f t="shared" si="0"/>
        <v>2</v>
      </c>
      <c r="CF9" s="128">
        <f>'DOTACION INICIAL'!CE9</f>
        <v>2766256.2929547001</v>
      </c>
      <c r="CG9" s="128">
        <f t="shared" si="1"/>
        <v>5532512.5859094001</v>
      </c>
      <c r="CI9" s="247"/>
    </row>
    <row r="10" spans="1:88" ht="121.5" customHeight="1" x14ac:dyDescent="0.3">
      <c r="A10" s="2">
        <v>7</v>
      </c>
      <c r="B10" s="52" t="s">
        <v>125</v>
      </c>
      <c r="C10" s="3"/>
      <c r="D10" s="15"/>
      <c r="E10" s="110"/>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268"/>
      <c r="AH10" s="110">
        <v>60</v>
      </c>
      <c r="AI10" s="11"/>
      <c r="AJ10" s="11"/>
      <c r="AK10" s="11"/>
      <c r="AL10" s="11"/>
      <c r="AM10" s="11"/>
      <c r="AN10" s="11"/>
      <c r="AO10" s="11"/>
      <c r="AP10" s="11"/>
      <c r="AQ10" s="11"/>
      <c r="AR10" s="11"/>
      <c r="AS10" s="11"/>
      <c r="AT10" s="11"/>
      <c r="AU10" s="11"/>
      <c r="AV10" s="11"/>
      <c r="AW10" s="11"/>
      <c r="AX10" s="11"/>
      <c r="AY10" s="11"/>
      <c r="AZ10" s="11"/>
      <c r="BA10" s="66"/>
      <c r="BB10" s="66"/>
      <c r="BC10" s="252"/>
      <c r="BD10" s="15"/>
      <c r="BE10" s="11"/>
      <c r="BF10" s="11"/>
      <c r="BG10" s="11"/>
      <c r="BH10" s="11"/>
      <c r="BI10" s="11"/>
      <c r="BJ10" s="11"/>
      <c r="BK10" s="15"/>
      <c r="BL10" s="15"/>
      <c r="BM10" s="15"/>
      <c r="BN10" s="15"/>
      <c r="BO10" s="15"/>
      <c r="BP10" s="15"/>
      <c r="BQ10" s="15"/>
      <c r="BR10" s="15"/>
      <c r="BS10" s="11"/>
      <c r="BT10" s="11"/>
      <c r="BU10" s="11"/>
      <c r="BV10" s="11"/>
      <c r="BW10" s="61"/>
      <c r="BX10" s="61"/>
      <c r="BY10" s="13"/>
      <c r="BZ10" s="13"/>
      <c r="CA10" s="13"/>
      <c r="CB10" s="13"/>
      <c r="CC10" s="13"/>
      <c r="CD10" s="14"/>
      <c r="CE10" s="271">
        <f t="shared" si="0"/>
        <v>60</v>
      </c>
      <c r="CF10" s="128">
        <f>'DOTACION INICIAL'!CE10</f>
        <v>184083.41464233209</v>
      </c>
      <c r="CG10" s="128">
        <f t="shared" si="1"/>
        <v>11045004.878539925</v>
      </c>
      <c r="CI10" s="247"/>
    </row>
    <row r="11" spans="1:88" ht="138.75" customHeight="1" x14ac:dyDescent="0.3">
      <c r="A11" s="2">
        <v>8</v>
      </c>
      <c r="B11" s="52" t="s">
        <v>126</v>
      </c>
      <c r="C11" s="3"/>
      <c r="D11" s="11"/>
      <c r="E11" s="11"/>
      <c r="F11" s="110"/>
      <c r="G11" s="110"/>
      <c r="H11" s="110"/>
      <c r="I11" s="110"/>
      <c r="J11" s="110"/>
      <c r="K11" s="110"/>
      <c r="L11" s="11"/>
      <c r="M11" s="11"/>
      <c r="N11" s="11"/>
      <c r="O11" s="11"/>
      <c r="P11" s="11"/>
      <c r="Q11" s="11"/>
      <c r="R11" s="11"/>
      <c r="S11" s="11"/>
      <c r="T11" s="11"/>
      <c r="U11" s="11"/>
      <c r="V11" s="11"/>
      <c r="W11" s="11"/>
      <c r="X11" s="11"/>
      <c r="Y11" s="11"/>
      <c r="Z11" s="11"/>
      <c r="AA11" s="11"/>
      <c r="AB11" s="11"/>
      <c r="AC11" s="11"/>
      <c r="AD11" s="11"/>
      <c r="AE11" s="11">
        <v>20</v>
      </c>
      <c r="AF11" s="11"/>
      <c r="AG11" s="110"/>
      <c r="AH11" s="110">
        <v>40</v>
      </c>
      <c r="AI11" s="11"/>
      <c r="AJ11" s="11"/>
      <c r="AK11" s="11"/>
      <c r="AL11" s="11"/>
      <c r="AM11" s="11"/>
      <c r="AN11" s="11"/>
      <c r="AO11" s="11"/>
      <c r="AP11" s="11"/>
      <c r="AQ11" s="11"/>
      <c r="AR11" s="11"/>
      <c r="AS11" s="11"/>
      <c r="AT11" s="11"/>
      <c r="AU11" s="11"/>
      <c r="AV11" s="11"/>
      <c r="AW11" s="11"/>
      <c r="AX11" s="11"/>
      <c r="AY11" s="11"/>
      <c r="AZ11" s="11"/>
      <c r="BA11" s="66"/>
      <c r="BB11" s="66"/>
      <c r="BC11" s="252">
        <v>50</v>
      </c>
      <c r="BD11" s="15"/>
      <c r="BE11" s="11"/>
      <c r="BF11" s="11"/>
      <c r="BG11" s="11"/>
      <c r="BH11" s="11"/>
      <c r="BI11" s="11"/>
      <c r="BJ11" s="11"/>
      <c r="BK11" s="15"/>
      <c r="BL11" s="15"/>
      <c r="BM11" s="15"/>
      <c r="BN11" s="15"/>
      <c r="BO11" s="15"/>
      <c r="BP11" s="15"/>
      <c r="BQ11" s="15"/>
      <c r="BR11" s="15"/>
      <c r="BS11" s="11"/>
      <c r="BT11" s="11"/>
      <c r="BU11" s="11"/>
      <c r="BV11" s="11"/>
      <c r="BW11" s="45"/>
      <c r="BX11" s="15"/>
      <c r="BY11" s="15"/>
      <c r="BZ11" s="15"/>
      <c r="CA11" s="15"/>
      <c r="CB11" s="15"/>
      <c r="CC11" s="15"/>
      <c r="CD11" s="15"/>
      <c r="CE11" s="271">
        <f t="shared" si="0"/>
        <v>110</v>
      </c>
      <c r="CF11" s="128">
        <f>'DOTACION INICIAL'!CE11</f>
        <v>281639.41327378084</v>
      </c>
      <c r="CG11" s="128">
        <f t="shared" si="1"/>
        <v>30980335.460115891</v>
      </c>
      <c r="CH11" t="s">
        <v>280</v>
      </c>
      <c r="CI11" s="247"/>
    </row>
    <row r="12" spans="1:88" ht="159" customHeight="1" x14ac:dyDescent="0.4">
      <c r="A12" s="2">
        <v>9</v>
      </c>
      <c r="B12" s="52" t="s">
        <v>127</v>
      </c>
      <c r="C12" s="3"/>
      <c r="D12" s="11"/>
      <c r="E12" s="11">
        <v>10</v>
      </c>
      <c r="F12" s="11"/>
      <c r="G12" s="11"/>
      <c r="H12" s="11"/>
      <c r="I12" s="11"/>
      <c r="J12" s="11"/>
      <c r="K12" s="11"/>
      <c r="L12" s="15"/>
      <c r="M12" s="11"/>
      <c r="N12" s="11"/>
      <c r="O12" s="11"/>
      <c r="P12" s="11"/>
      <c r="Q12" s="11"/>
      <c r="R12" s="11"/>
      <c r="S12" s="11"/>
      <c r="T12" s="11"/>
      <c r="U12" s="11"/>
      <c r="V12" s="11"/>
      <c r="W12" s="11"/>
      <c r="X12" s="11"/>
      <c r="Y12" s="11"/>
      <c r="Z12" s="11"/>
      <c r="AA12" s="11"/>
      <c r="AB12" s="11"/>
      <c r="AC12" s="11"/>
      <c r="AD12" s="11"/>
      <c r="AE12" s="11"/>
      <c r="AF12" s="11"/>
      <c r="AG12" s="3"/>
      <c r="AH12" s="110">
        <v>4</v>
      </c>
      <c r="AI12" s="11"/>
      <c r="AJ12" s="11"/>
      <c r="AK12" s="11"/>
      <c r="AL12" s="11"/>
      <c r="AM12" s="11"/>
      <c r="AN12" s="11"/>
      <c r="AO12" s="11"/>
      <c r="AP12" s="11"/>
      <c r="AQ12" s="11"/>
      <c r="AR12" s="11"/>
      <c r="AS12" s="11"/>
      <c r="AT12" s="11"/>
      <c r="AU12" s="11"/>
      <c r="AV12" s="11"/>
      <c r="AW12" s="11"/>
      <c r="AX12" s="11"/>
      <c r="AY12" s="11"/>
      <c r="AZ12" s="11"/>
      <c r="BA12" s="66"/>
      <c r="BB12" s="66"/>
      <c r="BC12" s="252"/>
      <c r="BD12" s="15"/>
      <c r="BE12" s="15"/>
      <c r="BF12" s="3"/>
      <c r="BG12" s="3"/>
      <c r="BH12" s="3"/>
      <c r="BI12" s="11"/>
      <c r="BJ12" s="11"/>
      <c r="BK12" s="15"/>
      <c r="BL12" s="15"/>
      <c r="BM12" s="15"/>
      <c r="BN12" s="15"/>
      <c r="BO12" s="15"/>
      <c r="BP12" s="15"/>
      <c r="BQ12" s="15"/>
      <c r="BR12" s="15"/>
      <c r="BS12" s="11"/>
      <c r="BT12" s="11"/>
      <c r="BU12" s="3"/>
      <c r="BV12" s="11"/>
      <c r="BW12" s="13"/>
      <c r="BX12" s="13"/>
      <c r="BY12" s="13"/>
      <c r="BZ12" s="13"/>
      <c r="CA12" s="13"/>
      <c r="CB12" s="13"/>
      <c r="CC12" s="13"/>
      <c r="CD12" s="14"/>
      <c r="CE12" s="271">
        <f t="shared" si="0"/>
        <v>14</v>
      </c>
      <c r="CF12" s="128">
        <f>'DOTACION INICIAL'!CE12</f>
        <v>688959.76408811996</v>
      </c>
      <c r="CG12" s="128">
        <f t="shared" si="1"/>
        <v>9645436.6972336788</v>
      </c>
      <c r="CI12" s="247"/>
      <c r="CJ12" s="264"/>
    </row>
    <row r="13" spans="1:88" ht="130.5" customHeight="1" x14ac:dyDescent="0.3">
      <c r="A13" s="2">
        <v>10</v>
      </c>
      <c r="B13" s="52" t="s">
        <v>153</v>
      </c>
      <c r="C13" s="3"/>
      <c r="D13" s="11"/>
      <c r="E13" s="11"/>
      <c r="F13" s="58"/>
      <c r="G13" s="58">
        <v>6</v>
      </c>
      <c r="H13" s="58"/>
      <c r="I13" s="58">
        <v>6</v>
      </c>
      <c r="J13" s="58"/>
      <c r="K13" s="58"/>
      <c r="L13" s="11"/>
      <c r="M13" s="11"/>
      <c r="N13" s="11"/>
      <c r="O13" s="11"/>
      <c r="P13" s="11"/>
      <c r="Q13" s="11"/>
      <c r="R13" s="11"/>
      <c r="S13" s="11"/>
      <c r="T13" s="11"/>
      <c r="U13" s="11"/>
      <c r="V13" s="11"/>
      <c r="W13" s="11"/>
      <c r="X13" s="11"/>
      <c r="Y13" s="11"/>
      <c r="Z13" s="11"/>
      <c r="AA13" s="11"/>
      <c r="AB13" s="11"/>
      <c r="AC13" s="11"/>
      <c r="AD13" s="11"/>
      <c r="AE13" s="11">
        <v>1</v>
      </c>
      <c r="AF13" s="11"/>
      <c r="AG13" s="3">
        <v>3</v>
      </c>
      <c r="AH13" s="110"/>
      <c r="AI13" s="11"/>
      <c r="AJ13" s="11"/>
      <c r="AK13" s="11"/>
      <c r="AL13" s="11"/>
      <c r="AM13" s="11"/>
      <c r="AN13" s="11"/>
      <c r="AO13" s="11"/>
      <c r="AP13" s="11"/>
      <c r="AQ13" s="11"/>
      <c r="AR13" s="11"/>
      <c r="AS13" s="11"/>
      <c r="AT13" s="11"/>
      <c r="AU13" s="11"/>
      <c r="AV13" s="11"/>
      <c r="AW13" s="11"/>
      <c r="AX13" s="11"/>
      <c r="AY13" s="11"/>
      <c r="AZ13" s="11"/>
      <c r="BA13" s="66"/>
      <c r="BB13" s="66"/>
      <c r="BC13" s="252"/>
      <c r="BD13" s="15"/>
      <c r="BE13" s="11"/>
      <c r="BF13" s="11"/>
      <c r="BG13" s="11"/>
      <c r="BH13" s="11"/>
      <c r="BI13" s="11"/>
      <c r="BJ13" s="11"/>
      <c r="BK13" s="15"/>
      <c r="BL13" s="15"/>
      <c r="BM13" s="15"/>
      <c r="BN13" s="15"/>
      <c r="BO13" s="15"/>
      <c r="BP13" s="15"/>
      <c r="BQ13" s="15"/>
      <c r="BR13" s="15"/>
      <c r="BS13" s="11"/>
      <c r="BT13" s="11"/>
      <c r="BU13" s="3"/>
      <c r="BV13" s="11"/>
      <c r="BW13" s="13"/>
      <c r="BX13" s="13"/>
      <c r="BY13" s="13"/>
      <c r="BZ13" s="13"/>
      <c r="CA13" s="13"/>
      <c r="CB13" s="13"/>
      <c r="CC13" s="13"/>
      <c r="CD13" s="14"/>
      <c r="CE13" s="271">
        <f t="shared" si="0"/>
        <v>16</v>
      </c>
      <c r="CF13" s="128">
        <f>'DOTACION INICIAL'!CE13</f>
        <v>225588.28068630002</v>
      </c>
      <c r="CG13" s="128">
        <f t="shared" si="1"/>
        <v>3609412.4909808002</v>
      </c>
      <c r="CI13" s="247"/>
    </row>
    <row r="14" spans="1:88" ht="134.25" customHeight="1" x14ac:dyDescent="0.3">
      <c r="A14" s="2">
        <v>11</v>
      </c>
      <c r="B14" s="52" t="s">
        <v>154</v>
      </c>
      <c r="C14" s="3"/>
      <c r="D14" s="93"/>
      <c r="E14" s="93"/>
      <c r="F14" s="11"/>
      <c r="G14" s="11"/>
      <c r="H14" s="11"/>
      <c r="I14" s="11"/>
      <c r="J14" s="11"/>
      <c r="K14" s="3"/>
      <c r="L14" s="11"/>
      <c r="M14" s="11"/>
      <c r="N14" s="11"/>
      <c r="O14" s="11"/>
      <c r="P14" s="11"/>
      <c r="Q14" s="11"/>
      <c r="R14" s="11"/>
      <c r="S14" s="11"/>
      <c r="T14" s="11"/>
      <c r="U14" s="11"/>
      <c r="V14" s="11"/>
      <c r="W14" s="11"/>
      <c r="X14" s="11"/>
      <c r="Y14" s="11"/>
      <c r="Z14" s="11"/>
      <c r="AA14" s="11"/>
      <c r="AB14" s="11"/>
      <c r="AC14" s="11"/>
      <c r="AD14" s="11"/>
      <c r="AE14" s="11"/>
      <c r="AF14" s="11"/>
      <c r="AG14" s="3"/>
      <c r="AH14" s="110"/>
      <c r="AI14" s="11"/>
      <c r="AJ14" s="11"/>
      <c r="AK14" s="11"/>
      <c r="AL14" s="11"/>
      <c r="AM14" s="11"/>
      <c r="AN14" s="11"/>
      <c r="AO14" s="11"/>
      <c r="AP14" s="11"/>
      <c r="AQ14" s="11"/>
      <c r="AR14" s="11"/>
      <c r="AS14" s="11"/>
      <c r="AT14" s="11"/>
      <c r="AU14" s="11"/>
      <c r="AV14" s="11"/>
      <c r="AW14" s="11"/>
      <c r="AX14" s="11"/>
      <c r="AY14" s="11"/>
      <c r="AZ14" s="11"/>
      <c r="BA14" s="66"/>
      <c r="BB14" s="66"/>
      <c r="BC14" s="252"/>
      <c r="BD14" s="15"/>
      <c r="BE14" s="11"/>
      <c r="BF14" s="11"/>
      <c r="BG14" s="11"/>
      <c r="BH14" s="11"/>
      <c r="BI14" s="11">
        <v>4</v>
      </c>
      <c r="BJ14" s="11">
        <v>3</v>
      </c>
      <c r="BK14" s="15">
        <v>4</v>
      </c>
      <c r="BL14" s="15"/>
      <c r="BM14" s="15"/>
      <c r="BN14" s="15"/>
      <c r="BO14" s="15"/>
      <c r="BP14" s="15"/>
      <c r="BQ14" s="15"/>
      <c r="BR14" s="15"/>
      <c r="BS14" s="11"/>
      <c r="BT14" s="11"/>
      <c r="BU14" s="3"/>
      <c r="BV14" s="11"/>
      <c r="BW14" s="13"/>
      <c r="BX14" s="13"/>
      <c r="BY14" s="13"/>
      <c r="BZ14" s="13"/>
      <c r="CA14" s="13"/>
      <c r="CB14" s="13"/>
      <c r="CC14" s="13"/>
      <c r="CD14" s="14"/>
      <c r="CE14" s="271">
        <f t="shared" si="0"/>
        <v>11</v>
      </c>
      <c r="CF14" s="128">
        <f>'DOTACION INICIAL'!CE14</f>
        <v>118393.84943820001</v>
      </c>
      <c r="CG14" s="128">
        <f t="shared" si="1"/>
        <v>1302332.3438202001</v>
      </c>
      <c r="CI14" s="247"/>
    </row>
    <row r="15" spans="1:88" ht="143.25" customHeight="1" x14ac:dyDescent="0.3">
      <c r="A15" s="2">
        <v>12</v>
      </c>
      <c r="B15" s="52" t="s">
        <v>155</v>
      </c>
      <c r="C15" s="3"/>
      <c r="D15" s="11"/>
      <c r="E15" s="11"/>
      <c r="F15" s="11"/>
      <c r="G15" s="11"/>
      <c r="H15" s="11"/>
      <c r="I15" s="11"/>
      <c r="J15" s="11"/>
      <c r="K15" s="3"/>
      <c r="L15" s="11"/>
      <c r="M15" s="11"/>
      <c r="N15" s="11"/>
      <c r="O15" s="11"/>
      <c r="P15" s="11"/>
      <c r="Q15" s="11"/>
      <c r="R15" s="11"/>
      <c r="S15" s="11"/>
      <c r="T15" s="11"/>
      <c r="U15" s="11"/>
      <c r="V15" s="11"/>
      <c r="W15" s="11"/>
      <c r="X15" s="11"/>
      <c r="Y15" s="11"/>
      <c r="Z15" s="11"/>
      <c r="AA15" s="11"/>
      <c r="AB15" s="11"/>
      <c r="AC15" s="11"/>
      <c r="AD15" s="11"/>
      <c r="AE15" s="11">
        <v>10</v>
      </c>
      <c r="AF15" s="11"/>
      <c r="AG15" s="3"/>
      <c r="AH15" s="110"/>
      <c r="AI15" s="11"/>
      <c r="AJ15" s="11"/>
      <c r="AK15" s="11"/>
      <c r="AL15" s="11"/>
      <c r="AM15" s="11"/>
      <c r="AN15" s="11"/>
      <c r="AO15" s="11"/>
      <c r="AP15" s="11"/>
      <c r="AQ15" s="11"/>
      <c r="AR15" s="11"/>
      <c r="AS15" s="11"/>
      <c r="AT15" s="11"/>
      <c r="AU15" s="11"/>
      <c r="AV15" s="11"/>
      <c r="AW15" s="11"/>
      <c r="AX15" s="11"/>
      <c r="AY15" s="11"/>
      <c r="AZ15" s="11"/>
      <c r="BA15" s="66"/>
      <c r="BB15" s="66"/>
      <c r="BC15" s="252"/>
      <c r="BD15" s="15"/>
      <c r="BE15" s="11"/>
      <c r="BF15" s="11"/>
      <c r="BG15" s="11"/>
      <c r="BH15" s="11"/>
      <c r="BI15" s="11"/>
      <c r="BJ15" s="11"/>
      <c r="BK15" s="15"/>
      <c r="BL15" s="15"/>
      <c r="BM15" s="15"/>
      <c r="BN15" s="15"/>
      <c r="BO15" s="15"/>
      <c r="BP15" s="15"/>
      <c r="BQ15" s="15"/>
      <c r="BR15" s="15"/>
      <c r="BS15" s="11"/>
      <c r="BT15" s="11"/>
      <c r="BU15" s="3"/>
      <c r="BV15" s="11"/>
      <c r="BW15" s="13"/>
      <c r="BX15" s="13"/>
      <c r="BY15" s="13"/>
      <c r="BZ15" s="13"/>
      <c r="CA15" s="13"/>
      <c r="CB15" s="13"/>
      <c r="CC15" s="13"/>
      <c r="CD15" s="14"/>
      <c r="CE15" s="271">
        <f t="shared" si="0"/>
        <v>10</v>
      </c>
      <c r="CF15" s="128">
        <f>'DOTACION INICIAL'!CE15</f>
        <v>174515.37836859</v>
      </c>
      <c r="CG15" s="128">
        <f t="shared" si="1"/>
        <v>1745153.7836859</v>
      </c>
      <c r="CI15" s="247"/>
    </row>
    <row r="16" spans="1:88" ht="110.25" customHeight="1" x14ac:dyDescent="0.3">
      <c r="A16" s="2">
        <v>13</v>
      </c>
      <c r="B16" s="52" t="s">
        <v>151</v>
      </c>
      <c r="C16" s="3"/>
      <c r="D16" s="11"/>
      <c r="E16" s="11"/>
      <c r="F16" s="11"/>
      <c r="G16" s="11"/>
      <c r="H16" s="11"/>
      <c r="I16" s="11"/>
      <c r="J16" s="11"/>
      <c r="K16" s="3"/>
      <c r="L16" s="11"/>
      <c r="M16" s="11"/>
      <c r="N16" s="11"/>
      <c r="O16" s="11"/>
      <c r="P16" s="11"/>
      <c r="Q16" s="11"/>
      <c r="R16" s="11"/>
      <c r="S16" s="11"/>
      <c r="T16" s="11"/>
      <c r="U16" s="11"/>
      <c r="V16" s="11"/>
      <c r="W16" s="11"/>
      <c r="X16" s="11"/>
      <c r="Y16" s="11"/>
      <c r="Z16" s="11"/>
      <c r="AA16" s="11"/>
      <c r="AB16" s="11"/>
      <c r="AC16" s="11"/>
      <c r="AD16" s="11"/>
      <c r="AE16" s="11"/>
      <c r="AF16" s="11"/>
      <c r="AG16" s="3"/>
      <c r="AH16" s="110"/>
      <c r="AI16" s="11"/>
      <c r="AJ16" s="11"/>
      <c r="AK16" s="11"/>
      <c r="AL16" s="11"/>
      <c r="AM16" s="11"/>
      <c r="AN16" s="11"/>
      <c r="AO16" s="11"/>
      <c r="AP16" s="11"/>
      <c r="AQ16" s="11"/>
      <c r="AR16" s="11"/>
      <c r="AS16" s="11"/>
      <c r="AT16" s="11"/>
      <c r="AU16" s="11"/>
      <c r="AV16" s="11"/>
      <c r="AW16" s="11"/>
      <c r="AX16" s="11"/>
      <c r="AY16" s="11"/>
      <c r="AZ16" s="11"/>
      <c r="BA16" s="66"/>
      <c r="BB16" s="66"/>
      <c r="BC16" s="252"/>
      <c r="BD16" s="15"/>
      <c r="BE16" s="11"/>
      <c r="BF16" s="11"/>
      <c r="BG16" s="11"/>
      <c r="BH16" s="11"/>
      <c r="BI16" s="11"/>
      <c r="BJ16" s="11"/>
      <c r="BK16" s="15"/>
      <c r="BL16" s="15"/>
      <c r="BM16" s="15"/>
      <c r="BN16" s="15"/>
      <c r="BO16" s="15"/>
      <c r="BP16" s="15"/>
      <c r="BQ16" s="15"/>
      <c r="BR16" s="15"/>
      <c r="BS16" s="11"/>
      <c r="BT16" s="11"/>
      <c r="BU16" s="3"/>
      <c r="BV16" s="11"/>
      <c r="BW16" s="13"/>
      <c r="BX16" s="13"/>
      <c r="BY16" s="13"/>
      <c r="BZ16" s="13"/>
      <c r="CA16" s="13"/>
      <c r="CB16" s="13"/>
      <c r="CC16" s="13"/>
      <c r="CD16" s="14"/>
      <c r="CE16" s="100">
        <f t="shared" si="0"/>
        <v>0</v>
      </c>
      <c r="CF16" s="128">
        <f>'DOTACION INICIAL'!CE16</f>
        <v>245933.89039831504</v>
      </c>
      <c r="CG16" s="128">
        <f t="shared" si="1"/>
        <v>0</v>
      </c>
      <c r="CI16" s="247"/>
    </row>
    <row r="17" spans="1:88" ht="171.75" customHeight="1" x14ac:dyDescent="0.3">
      <c r="A17" s="2">
        <v>14</v>
      </c>
      <c r="B17" s="57" t="s">
        <v>245</v>
      </c>
      <c r="C17" s="3"/>
      <c r="D17" s="17"/>
      <c r="E17" s="17"/>
      <c r="F17" s="249"/>
      <c r="G17" s="249">
        <v>1</v>
      </c>
      <c r="H17" s="249"/>
      <c r="I17" s="249"/>
      <c r="J17" s="249"/>
      <c r="K17" s="249">
        <v>1</v>
      </c>
      <c r="L17" s="17"/>
      <c r="M17" s="17"/>
      <c r="N17" s="17"/>
      <c r="O17" s="17"/>
      <c r="P17" s="17"/>
      <c r="Q17" s="17"/>
      <c r="R17" s="17"/>
      <c r="S17" s="17"/>
      <c r="T17" s="17"/>
      <c r="U17" s="17"/>
      <c r="V17" s="17"/>
      <c r="W17" s="17"/>
      <c r="X17" s="17"/>
      <c r="Y17" s="17"/>
      <c r="Z17" s="17"/>
      <c r="AA17" s="17"/>
      <c r="AB17" s="17"/>
      <c r="AC17" s="17"/>
      <c r="AD17" s="17"/>
      <c r="AE17" s="17"/>
      <c r="AF17" s="17"/>
      <c r="AG17" s="3"/>
      <c r="AH17" s="249"/>
      <c r="AI17" s="17"/>
      <c r="AJ17" s="17"/>
      <c r="AK17" s="17"/>
      <c r="AL17" s="17"/>
      <c r="AM17" s="17"/>
      <c r="AN17" s="17"/>
      <c r="AO17" s="17"/>
      <c r="AP17" s="17"/>
      <c r="AQ17" s="17"/>
      <c r="AR17" s="17"/>
      <c r="AS17" s="17"/>
      <c r="AT17" s="17"/>
      <c r="AU17" s="17"/>
      <c r="AV17" s="17"/>
      <c r="AW17" s="17"/>
      <c r="AX17" s="17"/>
      <c r="AY17" s="17"/>
      <c r="AZ17" s="17"/>
      <c r="BA17" s="74"/>
      <c r="BB17" s="74"/>
      <c r="BC17" s="272"/>
      <c r="BD17" s="19"/>
      <c r="BE17" s="17"/>
      <c r="BF17" s="17"/>
      <c r="BG17" s="17"/>
      <c r="BH17" s="17"/>
      <c r="BI17" s="17"/>
      <c r="BJ17" s="17"/>
      <c r="BK17" s="16"/>
      <c r="BL17" s="16"/>
      <c r="BM17" s="16"/>
      <c r="BN17" s="16"/>
      <c r="BO17" s="16"/>
      <c r="BP17" s="16"/>
      <c r="BQ17" s="16"/>
      <c r="BR17" s="16"/>
      <c r="BS17" s="11"/>
      <c r="BT17" s="17"/>
      <c r="BU17" s="17"/>
      <c r="BV17" s="17"/>
      <c r="BW17" s="19"/>
      <c r="BX17" s="19"/>
      <c r="BY17" s="19"/>
      <c r="BZ17" s="19"/>
      <c r="CA17" s="19"/>
      <c r="CB17" s="19"/>
      <c r="CC17" s="19"/>
      <c r="CD17" s="19"/>
      <c r="CE17" s="271">
        <f t="shared" si="0"/>
        <v>2</v>
      </c>
      <c r="CF17" s="128">
        <f>'DOTACION INICIAL'!CE17</f>
        <v>1256921.3695874852</v>
      </c>
      <c r="CG17" s="128">
        <f t="shared" si="1"/>
        <v>2513842.7391749704</v>
      </c>
      <c r="CI17" s="247"/>
      <c r="CJ17" s="265"/>
    </row>
    <row r="18" spans="1:88" ht="129" customHeight="1" x14ac:dyDescent="0.3">
      <c r="A18" s="2">
        <v>15</v>
      </c>
      <c r="B18" s="52" t="s">
        <v>157</v>
      </c>
      <c r="C18" s="3"/>
      <c r="D18" s="11"/>
      <c r="E18" s="11">
        <v>10</v>
      </c>
      <c r="F18" s="110">
        <v>8</v>
      </c>
      <c r="G18" s="110">
        <v>1</v>
      </c>
      <c r="H18" s="110">
        <v>3</v>
      </c>
      <c r="I18" s="110">
        <v>5</v>
      </c>
      <c r="J18" s="110">
        <v>1</v>
      </c>
      <c r="K18" s="110">
        <v>1</v>
      </c>
      <c r="L18" s="11"/>
      <c r="M18" s="11"/>
      <c r="N18" s="11"/>
      <c r="O18" s="11"/>
      <c r="P18" s="11"/>
      <c r="Q18" s="11"/>
      <c r="R18" s="11"/>
      <c r="S18" s="11"/>
      <c r="T18" s="11"/>
      <c r="U18" s="11"/>
      <c r="V18" s="11"/>
      <c r="W18" s="11"/>
      <c r="X18" s="11"/>
      <c r="Y18" s="11"/>
      <c r="Z18" s="11"/>
      <c r="AA18" s="11"/>
      <c r="AB18" s="11"/>
      <c r="AC18" s="11"/>
      <c r="AD18" s="11"/>
      <c r="AE18" s="11"/>
      <c r="AF18" s="11"/>
      <c r="AG18" s="3"/>
      <c r="AH18" s="110">
        <v>5</v>
      </c>
      <c r="AI18" s="3"/>
      <c r="AJ18" s="3"/>
      <c r="AK18" s="3"/>
      <c r="AL18" s="3"/>
      <c r="AM18" s="3"/>
      <c r="AN18" s="3"/>
      <c r="AO18" s="110">
        <v>3</v>
      </c>
      <c r="AP18" s="11"/>
      <c r="AQ18" s="11"/>
      <c r="AR18" s="11"/>
      <c r="AS18" s="11"/>
      <c r="AT18" s="11"/>
      <c r="AU18" s="11"/>
      <c r="AV18" s="11"/>
      <c r="AW18" s="11"/>
      <c r="AX18" s="11"/>
      <c r="AY18" s="11"/>
      <c r="AZ18" s="11"/>
      <c r="BA18" s="66"/>
      <c r="BB18" s="66"/>
      <c r="BC18" s="252"/>
      <c r="BD18" s="15"/>
      <c r="BE18" s="3"/>
      <c r="BF18" s="3"/>
      <c r="BG18" s="3"/>
      <c r="BH18" s="3"/>
      <c r="BI18" s="11"/>
      <c r="BJ18" s="3"/>
      <c r="BK18" s="15"/>
      <c r="BL18" s="15"/>
      <c r="BM18" s="15"/>
      <c r="BN18" s="15"/>
      <c r="BO18" s="15"/>
      <c r="BP18" s="15"/>
      <c r="BQ18" s="15"/>
      <c r="BR18" s="15"/>
      <c r="BS18" s="110"/>
      <c r="BT18" s="11"/>
      <c r="BU18" s="3"/>
      <c r="BV18" s="3"/>
      <c r="BW18" s="15"/>
      <c r="BX18" s="15"/>
      <c r="BY18" s="15"/>
      <c r="BZ18" s="15"/>
      <c r="CA18" s="15"/>
      <c r="CB18" s="15"/>
      <c r="CC18" s="15"/>
      <c r="CD18" s="15"/>
      <c r="CE18" s="271">
        <f t="shared" si="0"/>
        <v>37</v>
      </c>
      <c r="CF18" s="128">
        <f>'DOTACION INICIAL'!CE18</f>
        <v>318845.65818671999</v>
      </c>
      <c r="CG18" s="128">
        <f t="shared" si="1"/>
        <v>11797289.352908639</v>
      </c>
      <c r="CH18" s="107"/>
      <c r="CI18" s="247"/>
    </row>
    <row r="19" spans="1:88" ht="130.5" customHeight="1" x14ac:dyDescent="0.3">
      <c r="A19" s="2">
        <v>16</v>
      </c>
      <c r="B19" s="54" t="s">
        <v>128</v>
      </c>
      <c r="C19" s="3"/>
      <c r="D19" s="11"/>
      <c r="E19" s="3"/>
      <c r="F19" s="58"/>
      <c r="G19" s="58"/>
      <c r="H19" s="58"/>
      <c r="I19" s="58"/>
      <c r="J19" s="58"/>
      <c r="K19" s="58"/>
      <c r="L19" s="3"/>
      <c r="M19" s="3"/>
      <c r="N19" s="3"/>
      <c r="O19" s="3"/>
      <c r="P19" s="3"/>
      <c r="Q19" s="3"/>
      <c r="R19" s="3"/>
      <c r="S19" s="3"/>
      <c r="T19" s="3"/>
      <c r="U19" s="3"/>
      <c r="V19" s="3"/>
      <c r="W19" s="3"/>
      <c r="X19" s="3"/>
      <c r="Y19" s="3"/>
      <c r="Z19" s="3"/>
      <c r="AA19" s="3"/>
      <c r="AB19" s="11"/>
      <c r="AC19" s="11"/>
      <c r="AD19" s="11"/>
      <c r="AE19" s="3"/>
      <c r="AF19" s="3"/>
      <c r="AG19" s="3"/>
      <c r="AH19" s="232"/>
      <c r="AI19" s="3"/>
      <c r="AJ19" s="3"/>
      <c r="AK19" s="3"/>
      <c r="AL19" s="3"/>
      <c r="AM19" s="3"/>
      <c r="AN19" s="3"/>
      <c r="AO19" s="3"/>
      <c r="AP19" s="3"/>
      <c r="AQ19" s="3"/>
      <c r="AR19" s="3"/>
      <c r="AS19" s="3"/>
      <c r="AT19" s="3"/>
      <c r="AU19" s="3"/>
      <c r="AV19" s="3"/>
      <c r="AW19" s="3"/>
      <c r="AX19" s="3"/>
      <c r="AY19" s="3"/>
      <c r="AZ19" s="3"/>
      <c r="BA19" s="66"/>
      <c r="BB19" s="66"/>
      <c r="BC19" s="252"/>
      <c r="BD19" s="15"/>
      <c r="BE19" s="3"/>
      <c r="BF19" s="3"/>
      <c r="BG19" s="3"/>
      <c r="BH19" s="3"/>
      <c r="BI19" s="3"/>
      <c r="BJ19" s="3"/>
      <c r="BK19" s="16"/>
      <c r="BL19" s="16"/>
      <c r="BM19" s="16"/>
      <c r="BN19" s="16"/>
      <c r="BO19" s="16"/>
      <c r="BP19" s="16"/>
      <c r="BQ19" s="16"/>
      <c r="BR19" s="16"/>
      <c r="BS19" s="11"/>
      <c r="BT19" s="3"/>
      <c r="BU19" s="3"/>
      <c r="BV19" s="3"/>
      <c r="BW19" s="45"/>
      <c r="BX19" s="15"/>
      <c r="BY19" s="15"/>
      <c r="BZ19" s="15"/>
      <c r="CA19" s="15"/>
      <c r="CB19" s="15"/>
      <c r="CC19" s="15"/>
      <c r="CD19" s="15"/>
      <c r="CE19" s="100">
        <f t="shared" si="0"/>
        <v>0</v>
      </c>
      <c r="CF19" s="128">
        <f>'DOTACION INICIAL'!CE19</f>
        <v>169191.21051472498</v>
      </c>
      <c r="CG19" s="128">
        <f t="shared" si="1"/>
        <v>0</v>
      </c>
      <c r="CI19" s="247"/>
    </row>
    <row r="20" spans="1:88" ht="258" customHeight="1" x14ac:dyDescent="0.3">
      <c r="A20" s="2">
        <v>17</v>
      </c>
      <c r="B20" s="54" t="s">
        <v>129</v>
      </c>
      <c r="C20" s="3"/>
      <c r="D20" s="11"/>
      <c r="E20" s="3"/>
      <c r="F20" s="58"/>
      <c r="G20" s="58"/>
      <c r="H20" s="58"/>
      <c r="I20" s="58"/>
      <c r="J20" s="58"/>
      <c r="K20" s="58"/>
      <c r="L20" s="3"/>
      <c r="M20" s="3"/>
      <c r="N20" s="3"/>
      <c r="O20" s="3"/>
      <c r="P20" s="3"/>
      <c r="Q20" s="3"/>
      <c r="R20" s="3"/>
      <c r="S20" s="3"/>
      <c r="T20" s="3"/>
      <c r="U20" s="3"/>
      <c r="V20" s="3"/>
      <c r="W20" s="3"/>
      <c r="X20" s="3"/>
      <c r="Y20" s="3"/>
      <c r="Z20" s="3"/>
      <c r="AA20" s="3"/>
      <c r="AB20" s="11"/>
      <c r="AC20" s="11"/>
      <c r="AD20" s="11"/>
      <c r="AE20" s="3"/>
      <c r="AF20" s="3"/>
      <c r="AG20" s="70"/>
      <c r="AH20" s="232"/>
      <c r="AI20" s="3"/>
      <c r="AJ20" s="3"/>
      <c r="AK20" s="3"/>
      <c r="AL20" s="3"/>
      <c r="AM20" s="3"/>
      <c r="AN20" s="3"/>
      <c r="AO20" s="3"/>
      <c r="AP20" s="3"/>
      <c r="AQ20" s="3"/>
      <c r="AR20" s="3"/>
      <c r="AS20" s="3"/>
      <c r="AT20" s="3"/>
      <c r="AU20" s="3"/>
      <c r="AV20" s="3"/>
      <c r="AW20" s="3"/>
      <c r="AX20" s="3"/>
      <c r="AY20" s="3"/>
      <c r="AZ20" s="3"/>
      <c r="BA20" s="66"/>
      <c r="BB20" s="66"/>
      <c r="BC20" s="252"/>
      <c r="BD20" s="15"/>
      <c r="BE20" s="3"/>
      <c r="BF20" s="3"/>
      <c r="BG20" s="3"/>
      <c r="BH20" s="3"/>
      <c r="BI20" s="3"/>
      <c r="BJ20" s="3"/>
      <c r="BK20" s="16"/>
      <c r="BL20" s="16"/>
      <c r="BM20" s="16"/>
      <c r="BN20" s="16"/>
      <c r="BO20" s="16"/>
      <c r="BP20" s="16"/>
      <c r="BQ20" s="16"/>
      <c r="BR20" s="16"/>
      <c r="BS20" s="11"/>
      <c r="BT20" s="3"/>
      <c r="BU20" s="3"/>
      <c r="BV20" s="3"/>
      <c r="BW20" s="45"/>
      <c r="BX20" s="15"/>
      <c r="BY20" s="15"/>
      <c r="BZ20" s="15"/>
      <c r="CA20" s="15"/>
      <c r="CB20" s="15"/>
      <c r="CC20" s="15"/>
      <c r="CD20" s="15"/>
      <c r="CE20" s="100">
        <f t="shared" si="0"/>
        <v>0</v>
      </c>
      <c r="CF20" s="128">
        <f>'DOTACION INICIAL'!CE20</f>
        <v>243471.79608192001</v>
      </c>
      <c r="CG20" s="128">
        <f t="shared" si="1"/>
        <v>0</v>
      </c>
      <c r="CI20" s="247"/>
    </row>
    <row r="21" spans="1:88" ht="247.5" customHeight="1" x14ac:dyDescent="0.3">
      <c r="A21" s="2">
        <v>18</v>
      </c>
      <c r="B21" s="54" t="s">
        <v>130</v>
      </c>
      <c r="C21" s="3"/>
      <c r="D21" s="11"/>
      <c r="E21" s="3"/>
      <c r="F21" s="58"/>
      <c r="G21" s="58"/>
      <c r="H21" s="58"/>
      <c r="I21" s="58"/>
      <c r="J21" s="58"/>
      <c r="K21" s="58"/>
      <c r="L21" s="3"/>
      <c r="M21" s="3"/>
      <c r="N21" s="3"/>
      <c r="O21" s="3"/>
      <c r="P21" s="3"/>
      <c r="Q21" s="3"/>
      <c r="R21" s="3"/>
      <c r="S21" s="3"/>
      <c r="T21" s="3"/>
      <c r="U21" s="3"/>
      <c r="V21" s="3"/>
      <c r="W21" s="3"/>
      <c r="X21" s="3"/>
      <c r="Y21" s="3"/>
      <c r="Z21" s="3"/>
      <c r="AA21" s="3"/>
      <c r="AB21" s="11"/>
      <c r="AC21" s="11"/>
      <c r="AD21" s="11"/>
      <c r="AE21" s="3"/>
      <c r="AF21" s="3"/>
      <c r="AG21" s="70"/>
      <c r="AH21" s="232"/>
      <c r="AI21" s="3"/>
      <c r="AJ21" s="3"/>
      <c r="AK21" s="3"/>
      <c r="AL21" s="3"/>
      <c r="AM21" s="3"/>
      <c r="AN21" s="3"/>
      <c r="AO21" s="3"/>
      <c r="AP21" s="3"/>
      <c r="AQ21" s="3"/>
      <c r="AR21" s="3"/>
      <c r="AS21" s="3"/>
      <c r="AT21" s="3"/>
      <c r="AU21" s="3"/>
      <c r="AV21" s="3"/>
      <c r="AW21" s="3"/>
      <c r="AX21" s="3"/>
      <c r="AY21" s="3"/>
      <c r="AZ21" s="3"/>
      <c r="BA21" s="66"/>
      <c r="BB21" s="66"/>
      <c r="BC21" s="252"/>
      <c r="BD21" s="15"/>
      <c r="BE21" s="3"/>
      <c r="BF21" s="3"/>
      <c r="BG21" s="3"/>
      <c r="BH21" s="3"/>
      <c r="BI21" s="3"/>
      <c r="BJ21" s="3"/>
      <c r="BK21" s="16"/>
      <c r="BL21" s="16"/>
      <c r="BM21" s="16"/>
      <c r="BN21" s="16"/>
      <c r="BO21" s="16"/>
      <c r="BP21" s="16"/>
      <c r="BQ21" s="16"/>
      <c r="BR21" s="16"/>
      <c r="BS21" s="11"/>
      <c r="BT21" s="3"/>
      <c r="BU21" s="3"/>
      <c r="BV21" s="3"/>
      <c r="BW21" s="45"/>
      <c r="BX21" s="15"/>
      <c r="BY21" s="15"/>
      <c r="BZ21" s="15"/>
      <c r="CA21" s="15"/>
      <c r="CB21" s="15"/>
      <c r="CC21" s="15"/>
      <c r="CD21" s="15"/>
      <c r="CE21" s="100">
        <f t="shared" si="0"/>
        <v>0</v>
      </c>
      <c r="CF21" s="128">
        <f>'DOTACION INICIAL'!CE21</f>
        <v>252360.22321691996</v>
      </c>
      <c r="CG21" s="128">
        <f t="shared" si="1"/>
        <v>0</v>
      </c>
      <c r="CI21" s="247"/>
    </row>
    <row r="22" spans="1:88" ht="200.7" customHeight="1" x14ac:dyDescent="0.3">
      <c r="A22" s="2">
        <v>19</v>
      </c>
      <c r="B22" s="54" t="s">
        <v>131</v>
      </c>
      <c r="C22" s="3"/>
      <c r="D22" s="11"/>
      <c r="E22" s="3"/>
      <c r="F22" s="58"/>
      <c r="G22" s="58"/>
      <c r="H22" s="58"/>
      <c r="I22" s="58"/>
      <c r="J22" s="58"/>
      <c r="K22" s="58"/>
      <c r="L22" s="3"/>
      <c r="M22" s="3"/>
      <c r="N22" s="3"/>
      <c r="O22" s="3"/>
      <c r="P22" s="3"/>
      <c r="Q22" s="3"/>
      <c r="R22" s="3"/>
      <c r="S22" s="3"/>
      <c r="T22" s="3"/>
      <c r="U22" s="3"/>
      <c r="V22" s="3"/>
      <c r="W22" s="3"/>
      <c r="X22" s="3"/>
      <c r="Y22" s="3"/>
      <c r="Z22" s="3"/>
      <c r="AA22" s="3"/>
      <c r="AB22" s="11"/>
      <c r="AC22" s="11"/>
      <c r="AD22" s="11"/>
      <c r="AE22" s="3"/>
      <c r="AF22" s="3"/>
      <c r="AG22" s="70"/>
      <c r="AH22" s="232"/>
      <c r="AI22" s="3"/>
      <c r="AJ22" s="3"/>
      <c r="AK22" s="3"/>
      <c r="AL22" s="3"/>
      <c r="AM22" s="3"/>
      <c r="AN22" s="3"/>
      <c r="AO22" s="3"/>
      <c r="AP22" s="3"/>
      <c r="AQ22" s="3"/>
      <c r="AR22" s="3"/>
      <c r="AS22" s="3"/>
      <c r="AT22" s="3"/>
      <c r="AU22" s="3"/>
      <c r="AV22" s="3"/>
      <c r="AW22" s="3"/>
      <c r="AX22" s="3"/>
      <c r="AY22" s="3"/>
      <c r="AZ22" s="3"/>
      <c r="BA22" s="66"/>
      <c r="BB22" s="66"/>
      <c r="BC22" s="252"/>
      <c r="BD22" s="15"/>
      <c r="BE22" s="3"/>
      <c r="BF22" s="3"/>
      <c r="BG22" s="3"/>
      <c r="BH22" s="3"/>
      <c r="BI22" s="3"/>
      <c r="BJ22" s="3"/>
      <c r="BK22" s="16"/>
      <c r="BL22" s="16"/>
      <c r="BM22" s="16"/>
      <c r="BN22" s="16"/>
      <c r="BO22" s="16"/>
      <c r="BP22" s="16"/>
      <c r="BQ22" s="16"/>
      <c r="BR22" s="16"/>
      <c r="BS22" s="11"/>
      <c r="BT22" s="3"/>
      <c r="BU22" s="3"/>
      <c r="BV22" s="3"/>
      <c r="BW22" s="45"/>
      <c r="BX22" s="15"/>
      <c r="BY22" s="15"/>
      <c r="BZ22" s="15"/>
      <c r="CA22" s="15"/>
      <c r="CB22" s="15"/>
      <c r="CC22" s="15"/>
      <c r="CD22" s="15"/>
      <c r="CE22" s="100">
        <f t="shared" si="0"/>
        <v>0</v>
      </c>
      <c r="CF22" s="128">
        <f>'DOTACION INICIAL'!CE22</f>
        <v>252360.22321691996</v>
      </c>
      <c r="CG22" s="128">
        <f t="shared" si="1"/>
        <v>0</v>
      </c>
      <c r="CI22" s="247"/>
    </row>
    <row r="23" spans="1:88" ht="111.75" customHeight="1" x14ac:dyDescent="0.3">
      <c r="A23" s="2">
        <v>20</v>
      </c>
      <c r="B23" s="55" t="s">
        <v>132</v>
      </c>
      <c r="C23" s="3"/>
      <c r="D23" s="15"/>
      <c r="E23" s="3"/>
      <c r="F23" s="110">
        <v>12</v>
      </c>
      <c r="G23" s="110">
        <v>2</v>
      </c>
      <c r="H23" s="110">
        <v>2</v>
      </c>
      <c r="I23" s="110">
        <v>2</v>
      </c>
      <c r="J23" s="110">
        <v>2</v>
      </c>
      <c r="K23" s="110">
        <v>2</v>
      </c>
      <c r="L23" s="3"/>
      <c r="M23" s="3"/>
      <c r="N23" s="3"/>
      <c r="O23" s="3"/>
      <c r="P23" s="3"/>
      <c r="Q23" s="3"/>
      <c r="R23" s="3"/>
      <c r="S23" s="3"/>
      <c r="T23" s="3"/>
      <c r="U23" s="3"/>
      <c r="V23" s="3"/>
      <c r="W23" s="3"/>
      <c r="X23" s="3"/>
      <c r="Y23" s="3"/>
      <c r="Z23" s="3"/>
      <c r="AA23" s="3"/>
      <c r="AB23" s="3"/>
      <c r="AC23" s="3"/>
      <c r="AD23" s="3"/>
      <c r="AE23" s="20"/>
      <c r="AF23" s="20"/>
      <c r="AG23" s="268"/>
      <c r="AH23" s="110"/>
      <c r="AI23" s="11"/>
      <c r="AJ23" s="11"/>
      <c r="AK23" s="11"/>
      <c r="AL23" s="11"/>
      <c r="AM23" s="11"/>
      <c r="AN23" s="11"/>
      <c r="AO23" s="20"/>
      <c r="AP23" s="20"/>
      <c r="AQ23" s="20"/>
      <c r="AR23" s="20"/>
      <c r="AS23" s="20"/>
      <c r="AT23" s="20"/>
      <c r="AU23" s="20"/>
      <c r="AV23" s="20"/>
      <c r="AW23" s="20"/>
      <c r="AX23" s="20"/>
      <c r="AY23" s="20"/>
      <c r="AZ23" s="20"/>
      <c r="BA23" s="66"/>
      <c r="BB23" s="66"/>
      <c r="BC23" s="252">
        <v>20</v>
      </c>
      <c r="BD23" s="16"/>
      <c r="BE23" s="3"/>
      <c r="BF23" s="3"/>
      <c r="BG23" s="3"/>
      <c r="BH23" s="3"/>
      <c r="BI23" s="20"/>
      <c r="BJ23" s="3"/>
      <c r="BK23" s="15"/>
      <c r="BL23" s="15"/>
      <c r="BM23" s="15"/>
      <c r="BN23" s="15"/>
      <c r="BO23" s="15"/>
      <c r="BP23" s="15"/>
      <c r="BQ23" s="15"/>
      <c r="BR23" s="15"/>
      <c r="BS23" s="11"/>
      <c r="BT23" s="20"/>
      <c r="BU23" s="3"/>
      <c r="BV23" s="11"/>
      <c r="BW23" s="45"/>
      <c r="BX23" s="16"/>
      <c r="BY23" s="16"/>
      <c r="BZ23" s="16"/>
      <c r="CA23" s="16"/>
      <c r="CB23" s="16"/>
      <c r="CC23" s="16"/>
      <c r="CD23" s="16"/>
      <c r="CE23" s="271">
        <f t="shared" si="0"/>
        <v>42</v>
      </c>
      <c r="CF23" s="128">
        <f>'DOTACION INICIAL'!CE23</f>
        <v>81133.562888280008</v>
      </c>
      <c r="CG23" s="128">
        <f t="shared" si="1"/>
        <v>3407609.6413077605</v>
      </c>
      <c r="CI23" s="247"/>
    </row>
    <row r="24" spans="1:88" ht="113.25" customHeight="1" x14ac:dyDescent="0.4">
      <c r="A24" s="2">
        <v>21</v>
      </c>
      <c r="B24" s="53" t="s">
        <v>133</v>
      </c>
      <c r="C24" s="3"/>
      <c r="D24" s="75"/>
      <c r="E24" s="250"/>
      <c r="F24" s="251">
        <v>5</v>
      </c>
      <c r="G24" s="251">
        <v>5</v>
      </c>
      <c r="H24" s="251">
        <v>10</v>
      </c>
      <c r="I24" s="251">
        <v>10</v>
      </c>
      <c r="J24" s="251"/>
      <c r="K24" s="251"/>
      <c r="L24" s="24">
        <v>10</v>
      </c>
      <c r="M24" s="24">
        <v>10</v>
      </c>
      <c r="N24" s="24"/>
      <c r="O24" s="24"/>
      <c r="P24" s="24"/>
      <c r="Q24" s="50"/>
      <c r="R24" s="24"/>
      <c r="S24" s="24"/>
      <c r="T24" s="24"/>
      <c r="U24" s="24"/>
      <c r="V24" s="24"/>
      <c r="W24" s="24"/>
      <c r="X24" s="24"/>
      <c r="Y24" s="24"/>
      <c r="Z24" s="24"/>
      <c r="AA24" s="24"/>
      <c r="AB24" s="24"/>
      <c r="AC24" s="24"/>
      <c r="AD24" s="24"/>
      <c r="AE24" s="40">
        <v>30</v>
      </c>
      <c r="AF24" s="24"/>
      <c r="AG24" s="250"/>
      <c r="AH24" s="250"/>
      <c r="AI24" s="24"/>
      <c r="AJ24" s="24"/>
      <c r="AK24" s="24"/>
      <c r="AL24" s="24"/>
      <c r="AM24" s="24"/>
      <c r="AN24" s="24"/>
      <c r="AO24" s="24"/>
      <c r="AP24" s="24"/>
      <c r="AQ24" s="24"/>
      <c r="AR24" s="24"/>
      <c r="AS24" s="24"/>
      <c r="AT24" s="24"/>
      <c r="AU24" s="24"/>
      <c r="AV24" s="24"/>
      <c r="AW24" s="24"/>
      <c r="AX24" s="24"/>
      <c r="AY24" s="24"/>
      <c r="AZ24" s="24"/>
      <c r="BA24" s="75"/>
      <c r="BB24" s="75"/>
      <c r="BC24" s="252"/>
      <c r="BD24" s="40"/>
      <c r="BE24" s="40"/>
      <c r="BF24" s="40"/>
      <c r="BG24" s="40"/>
      <c r="BH24" s="40"/>
      <c r="BI24" s="40">
        <v>18</v>
      </c>
      <c r="BJ24" s="40">
        <v>7</v>
      </c>
      <c r="BK24" s="40">
        <v>2</v>
      </c>
      <c r="BL24" s="246"/>
      <c r="BM24" s="246"/>
      <c r="BN24" s="246"/>
      <c r="BO24" s="246"/>
      <c r="BP24" s="246"/>
      <c r="BQ24" s="40"/>
      <c r="BR24" s="40"/>
      <c r="BS24" s="40"/>
      <c r="BT24" s="40"/>
      <c r="BU24" s="40"/>
      <c r="BV24" s="40">
        <v>10</v>
      </c>
      <c r="BW24" s="246">
        <v>20</v>
      </c>
      <c r="BX24" s="40"/>
      <c r="BY24" s="40"/>
      <c r="BZ24" s="40"/>
      <c r="CA24" s="40"/>
      <c r="CB24" s="40"/>
      <c r="CC24" s="24"/>
      <c r="CD24" s="24"/>
      <c r="CE24" s="271">
        <f t="shared" si="0"/>
        <v>137</v>
      </c>
      <c r="CF24" s="128">
        <f>'DOTACION INICIAL'!CE24</f>
        <v>139159.88175370052</v>
      </c>
      <c r="CG24" s="128">
        <f t="shared" si="1"/>
        <v>19064903.800256971</v>
      </c>
      <c r="CI24" s="247"/>
    </row>
    <row r="25" spans="1:88" ht="202.5" customHeight="1" x14ac:dyDescent="0.4">
      <c r="A25" s="2">
        <v>22</v>
      </c>
      <c r="B25" s="53" t="s">
        <v>134</v>
      </c>
      <c r="C25" s="3"/>
      <c r="D25" s="75"/>
      <c r="E25" s="24"/>
      <c r="F25" s="251"/>
      <c r="G25" s="251">
        <v>2</v>
      </c>
      <c r="H25" s="251"/>
      <c r="I25" s="251"/>
      <c r="J25" s="251"/>
      <c r="K25" s="251"/>
      <c r="L25" s="24"/>
      <c r="M25" s="24"/>
      <c r="N25" s="24"/>
      <c r="O25" s="24"/>
      <c r="P25" s="24"/>
      <c r="Q25" s="24"/>
      <c r="R25" s="24"/>
      <c r="S25" s="24"/>
      <c r="T25" s="24"/>
      <c r="U25" s="24"/>
      <c r="V25" s="24"/>
      <c r="W25" s="24"/>
      <c r="X25" s="24"/>
      <c r="Y25" s="24"/>
      <c r="Z25" s="24"/>
      <c r="AA25" s="24"/>
      <c r="AB25" s="24"/>
      <c r="AC25" s="24"/>
      <c r="AD25" s="24"/>
      <c r="AE25" s="24"/>
      <c r="AF25" s="24"/>
      <c r="AG25" s="24">
        <v>4</v>
      </c>
      <c r="AH25" s="250">
        <v>10</v>
      </c>
      <c r="AI25" s="24"/>
      <c r="AJ25" s="24"/>
      <c r="AK25" s="24"/>
      <c r="AL25" s="24"/>
      <c r="AM25" s="24"/>
      <c r="AN25" s="24"/>
      <c r="AO25" s="24"/>
      <c r="AP25" s="24"/>
      <c r="AQ25" s="24"/>
      <c r="AR25" s="24"/>
      <c r="AS25" s="24"/>
      <c r="AT25" s="24"/>
      <c r="AU25" s="24"/>
      <c r="AV25" s="24"/>
      <c r="AW25" s="24"/>
      <c r="AX25" s="24"/>
      <c r="AY25" s="24"/>
      <c r="AZ25" s="24"/>
      <c r="BA25" s="75"/>
      <c r="BB25" s="75"/>
      <c r="BC25" s="252"/>
      <c r="BD25" s="24"/>
      <c r="BE25" s="24"/>
      <c r="BF25" s="24"/>
      <c r="BG25" s="24"/>
      <c r="BH25" s="24"/>
      <c r="BI25" s="24">
        <v>6</v>
      </c>
      <c r="BJ25" s="24"/>
      <c r="BK25" s="24"/>
      <c r="BL25" s="24"/>
      <c r="BM25" s="24"/>
      <c r="BN25" s="24"/>
      <c r="BO25" s="24"/>
      <c r="BP25" s="24"/>
      <c r="BQ25" s="24"/>
      <c r="BR25" s="24"/>
      <c r="BS25" s="24">
        <v>12</v>
      </c>
      <c r="BT25" s="24"/>
      <c r="BU25" s="24"/>
      <c r="BV25" s="250">
        <v>4</v>
      </c>
      <c r="BW25" s="258"/>
      <c r="BX25" s="24"/>
      <c r="BY25" s="24"/>
      <c r="BZ25" s="24"/>
      <c r="CA25" s="24"/>
      <c r="CB25" s="24"/>
      <c r="CC25" s="24"/>
      <c r="CD25" s="24"/>
      <c r="CE25" s="271">
        <f t="shared" si="0"/>
        <v>38</v>
      </c>
      <c r="CF25" s="128">
        <f>'DOTACION INICIAL'!CE25</f>
        <v>2077723.1733690596</v>
      </c>
      <c r="CG25" s="128">
        <f t="shared" si="1"/>
        <v>78953480.588024259</v>
      </c>
      <c r="CI25" s="247"/>
    </row>
    <row r="26" spans="1:88" ht="124.2" x14ac:dyDescent="0.4">
      <c r="A26" s="2">
        <v>23</v>
      </c>
      <c r="B26" s="53" t="s">
        <v>135</v>
      </c>
      <c r="C26" s="3"/>
      <c r="D26" s="75"/>
      <c r="E26" s="250"/>
      <c r="F26" s="251"/>
      <c r="G26" s="251"/>
      <c r="H26" s="251">
        <v>1</v>
      </c>
      <c r="I26" s="251"/>
      <c r="J26" s="251"/>
      <c r="K26" s="251"/>
      <c r="L26" s="250">
        <v>1</v>
      </c>
      <c r="M26" s="250">
        <v>1</v>
      </c>
      <c r="N26" s="24"/>
      <c r="O26" s="24"/>
      <c r="P26" s="24"/>
      <c r="Q26" s="24"/>
      <c r="R26" s="24"/>
      <c r="S26" s="24"/>
      <c r="T26" s="24"/>
      <c r="U26" s="24"/>
      <c r="V26" s="24"/>
      <c r="W26" s="24"/>
      <c r="X26" s="24"/>
      <c r="Y26" s="24"/>
      <c r="Z26" s="24"/>
      <c r="AA26" s="24"/>
      <c r="AB26" s="24"/>
      <c r="AC26" s="24"/>
      <c r="AD26" s="24"/>
      <c r="AE26" s="24"/>
      <c r="AF26" s="24"/>
      <c r="AG26" s="250">
        <v>2</v>
      </c>
      <c r="AH26" s="250"/>
      <c r="AI26" s="24"/>
      <c r="AJ26" s="24"/>
      <c r="AK26" s="24"/>
      <c r="AL26" s="24"/>
      <c r="AM26" s="24"/>
      <c r="AN26" s="24"/>
      <c r="AO26" s="24"/>
      <c r="AP26" s="24"/>
      <c r="AQ26" s="24"/>
      <c r="AR26" s="24"/>
      <c r="AS26" s="24"/>
      <c r="AT26" s="24"/>
      <c r="AU26" s="24"/>
      <c r="AV26" s="24"/>
      <c r="AW26" s="24"/>
      <c r="AX26" s="24"/>
      <c r="AY26" s="24"/>
      <c r="AZ26" s="24"/>
      <c r="BA26" s="75"/>
      <c r="BB26" s="75"/>
      <c r="BC26" s="252"/>
      <c r="BD26" s="24"/>
      <c r="BE26" s="24"/>
      <c r="BF26" s="24"/>
      <c r="BG26" s="24"/>
      <c r="BH26" s="24"/>
      <c r="BI26" s="24"/>
      <c r="BJ26" s="24"/>
      <c r="BK26" s="24"/>
      <c r="BL26" s="24"/>
      <c r="BM26" s="24"/>
      <c r="BN26" s="24"/>
      <c r="BO26" s="24"/>
      <c r="BP26" s="24"/>
      <c r="BQ26" s="24"/>
      <c r="BR26" s="24"/>
      <c r="BS26" s="250"/>
      <c r="BT26" s="24"/>
      <c r="BU26" s="24"/>
      <c r="BV26" s="24"/>
      <c r="BW26" s="250"/>
      <c r="BX26" s="24"/>
      <c r="BY26" s="24"/>
      <c r="BZ26" s="24"/>
      <c r="CA26" s="24"/>
      <c r="CB26" s="24"/>
      <c r="CC26" s="24"/>
      <c r="CD26" s="24"/>
      <c r="CE26" s="271">
        <f t="shared" si="0"/>
        <v>5</v>
      </c>
      <c r="CF26" s="128">
        <f>'DOTACION INICIAL'!CE26</f>
        <v>387913.18123923743</v>
      </c>
      <c r="CG26" s="128">
        <f t="shared" si="1"/>
        <v>1939565.9061961873</v>
      </c>
      <c r="CI26" s="247"/>
    </row>
    <row r="27" spans="1:88" ht="82.8" x14ac:dyDescent="0.4">
      <c r="A27" s="2">
        <v>24</v>
      </c>
      <c r="B27" s="53" t="s">
        <v>136</v>
      </c>
      <c r="C27" s="3"/>
      <c r="D27" s="75"/>
      <c r="E27" s="24"/>
      <c r="F27" s="251"/>
      <c r="G27" s="251"/>
      <c r="H27" s="251"/>
      <c r="I27" s="251"/>
      <c r="J27" s="251"/>
      <c r="K27" s="251"/>
      <c r="L27" s="24"/>
      <c r="M27" s="24"/>
      <c r="N27" s="24"/>
      <c r="O27" s="24"/>
      <c r="P27" s="24"/>
      <c r="Q27" s="24"/>
      <c r="R27" s="24"/>
      <c r="S27" s="24"/>
      <c r="T27" s="24"/>
      <c r="U27" s="24"/>
      <c r="V27" s="24"/>
      <c r="W27" s="24"/>
      <c r="X27" s="24"/>
      <c r="Y27" s="24"/>
      <c r="Z27" s="24"/>
      <c r="AA27" s="24"/>
      <c r="AB27" s="24"/>
      <c r="AC27" s="24"/>
      <c r="AD27" s="24"/>
      <c r="AE27" s="24"/>
      <c r="AF27" s="24"/>
      <c r="AG27" s="24"/>
      <c r="AH27" s="250"/>
      <c r="AI27" s="24"/>
      <c r="AJ27" s="24"/>
      <c r="AK27" s="24"/>
      <c r="AL27" s="24"/>
      <c r="AM27" s="24"/>
      <c r="AN27" s="24"/>
      <c r="AO27" s="24"/>
      <c r="AP27" s="24"/>
      <c r="AQ27" s="24"/>
      <c r="AR27" s="24"/>
      <c r="AS27" s="24"/>
      <c r="AT27" s="24"/>
      <c r="AU27" s="24"/>
      <c r="AV27" s="24"/>
      <c r="AW27" s="24"/>
      <c r="AX27" s="24"/>
      <c r="AY27" s="24"/>
      <c r="AZ27" s="24"/>
      <c r="BA27" s="75"/>
      <c r="BB27" s="75"/>
      <c r="BC27" s="252"/>
      <c r="BD27" s="24"/>
      <c r="BE27" s="24"/>
      <c r="BF27" s="24"/>
      <c r="BG27" s="24"/>
      <c r="BH27" s="24"/>
      <c r="BI27" s="24"/>
      <c r="BJ27" s="24"/>
      <c r="BK27" s="24"/>
      <c r="BL27" s="24"/>
      <c r="BM27" s="24"/>
      <c r="BN27" s="24"/>
      <c r="BO27" s="24"/>
      <c r="BP27" s="24"/>
      <c r="BQ27" s="24"/>
      <c r="BR27" s="24"/>
      <c r="BS27" s="24"/>
      <c r="BT27" s="24"/>
      <c r="BU27" s="24"/>
      <c r="BV27" s="24"/>
      <c r="BW27" s="250"/>
      <c r="BX27" s="24"/>
      <c r="BY27" s="24"/>
      <c r="BZ27" s="24"/>
      <c r="CA27" s="24"/>
      <c r="CB27" s="24"/>
      <c r="CC27" s="24"/>
      <c r="CD27" s="24"/>
      <c r="CE27" s="100">
        <f t="shared" si="0"/>
        <v>0</v>
      </c>
      <c r="CF27" s="128">
        <f>'DOTACION INICIAL'!CE27</f>
        <v>2689726.9353223499</v>
      </c>
      <c r="CG27" s="128">
        <f t="shared" si="1"/>
        <v>0</v>
      </c>
      <c r="CI27" s="247"/>
    </row>
    <row r="28" spans="1:88" ht="97.5" customHeight="1" x14ac:dyDescent="0.4">
      <c r="A28" s="2">
        <v>25</v>
      </c>
      <c r="B28" s="53" t="s">
        <v>150</v>
      </c>
      <c r="C28" s="3"/>
      <c r="D28" s="75"/>
      <c r="E28" s="250"/>
      <c r="F28" s="251">
        <v>2</v>
      </c>
      <c r="G28" s="251"/>
      <c r="H28" s="297"/>
      <c r="I28" s="251">
        <v>2</v>
      </c>
      <c r="J28" s="251"/>
      <c r="K28" s="251"/>
      <c r="L28" s="24"/>
      <c r="M28" s="24"/>
      <c r="N28" s="24"/>
      <c r="O28" s="24"/>
      <c r="P28" s="24"/>
      <c r="Q28" s="24"/>
      <c r="R28" s="24"/>
      <c r="S28" s="24"/>
      <c r="T28" s="24"/>
      <c r="U28" s="24"/>
      <c r="V28" s="24"/>
      <c r="W28" s="24"/>
      <c r="X28" s="24"/>
      <c r="Y28" s="24"/>
      <c r="Z28" s="24"/>
      <c r="AA28" s="24"/>
      <c r="AB28" s="24"/>
      <c r="AC28" s="24"/>
      <c r="AD28" s="24"/>
      <c r="AE28" s="24"/>
      <c r="AF28" s="24"/>
      <c r="AG28" s="24"/>
      <c r="AH28" s="250">
        <v>1</v>
      </c>
      <c r="AI28" s="24"/>
      <c r="AJ28" s="24"/>
      <c r="AK28" s="24"/>
      <c r="AL28" s="24"/>
      <c r="AM28" s="24"/>
      <c r="AN28" s="24"/>
      <c r="AO28" s="24"/>
      <c r="AP28" s="24"/>
      <c r="AQ28" s="24"/>
      <c r="AR28" s="24"/>
      <c r="AS28" s="24"/>
      <c r="AT28" s="24"/>
      <c r="AU28" s="24"/>
      <c r="AV28" s="24"/>
      <c r="AW28" s="24"/>
      <c r="AX28" s="24"/>
      <c r="AY28" s="24"/>
      <c r="AZ28" s="24"/>
      <c r="BA28" s="75"/>
      <c r="BB28" s="75"/>
      <c r="BC28" s="252">
        <v>5</v>
      </c>
      <c r="BD28" s="24"/>
      <c r="BE28" s="24"/>
      <c r="BF28" s="24"/>
      <c r="BG28" s="24"/>
      <c r="BH28" s="24"/>
      <c r="BI28" s="24"/>
      <c r="BJ28" s="24"/>
      <c r="BK28" s="24"/>
      <c r="BL28" s="24"/>
      <c r="BM28" s="24"/>
      <c r="BN28" s="24"/>
      <c r="BO28" s="24"/>
      <c r="BP28" s="24"/>
      <c r="BQ28" s="24"/>
      <c r="BR28" s="24"/>
      <c r="BS28" s="24"/>
      <c r="BT28" s="24"/>
      <c r="BU28" s="24"/>
      <c r="BV28" s="24">
        <v>2</v>
      </c>
      <c r="BW28" s="24"/>
      <c r="BX28" s="24"/>
      <c r="BY28" s="24"/>
      <c r="BZ28" s="24"/>
      <c r="CA28" s="24"/>
      <c r="CB28" s="24"/>
      <c r="CC28" s="24"/>
      <c r="CD28" s="24"/>
      <c r="CE28" s="271">
        <f t="shared" si="0"/>
        <v>12</v>
      </c>
      <c r="CF28" s="128">
        <f>'DOTACION INICIAL'!CE28</f>
        <v>125237.93833214999</v>
      </c>
      <c r="CG28" s="128">
        <f t="shared" si="1"/>
        <v>1502855.2599857999</v>
      </c>
      <c r="CI28" s="247"/>
    </row>
    <row r="29" spans="1:88" ht="201" customHeight="1" x14ac:dyDescent="0.4">
      <c r="A29" s="2">
        <v>26</v>
      </c>
      <c r="B29" s="53" t="s">
        <v>137</v>
      </c>
      <c r="C29" s="3"/>
      <c r="D29" s="75"/>
      <c r="E29" s="11">
        <v>1</v>
      </c>
      <c r="F29" s="251"/>
      <c r="G29" s="251"/>
      <c r="H29" s="251">
        <v>1</v>
      </c>
      <c r="I29" s="251"/>
      <c r="J29" s="251"/>
      <c r="K29" s="251"/>
      <c r="L29" s="24"/>
      <c r="M29" s="24"/>
      <c r="N29" s="24"/>
      <c r="O29" s="24"/>
      <c r="P29" s="24"/>
      <c r="Q29" s="24"/>
      <c r="R29" s="24"/>
      <c r="S29" s="24"/>
      <c r="T29" s="24"/>
      <c r="U29" s="24"/>
      <c r="V29" s="24"/>
      <c r="W29" s="24"/>
      <c r="X29" s="24"/>
      <c r="Y29" s="24"/>
      <c r="Z29" s="24"/>
      <c r="AA29" s="24"/>
      <c r="AB29" s="24"/>
      <c r="AC29" s="24"/>
      <c r="AD29" s="24"/>
      <c r="AE29" s="24"/>
      <c r="AF29" s="24"/>
      <c r="AG29" s="257">
        <v>3</v>
      </c>
      <c r="AH29" s="250">
        <v>1</v>
      </c>
      <c r="AI29" s="24"/>
      <c r="AJ29" s="24"/>
      <c r="AK29" s="24"/>
      <c r="AL29" s="24"/>
      <c r="AM29" s="24"/>
      <c r="AN29" s="24"/>
      <c r="AO29" s="24"/>
      <c r="AP29" s="24"/>
      <c r="AQ29" s="24"/>
      <c r="AR29" s="24"/>
      <c r="AS29" s="24"/>
      <c r="AT29" s="24"/>
      <c r="AU29" s="24"/>
      <c r="AV29" s="24"/>
      <c r="AW29" s="24"/>
      <c r="AX29" s="24"/>
      <c r="AY29" s="24"/>
      <c r="AZ29" s="24"/>
      <c r="BA29" s="75"/>
      <c r="BB29" s="75"/>
      <c r="BC29" s="252"/>
      <c r="BD29" s="24"/>
      <c r="BE29" s="24"/>
      <c r="BF29" s="24"/>
      <c r="BG29" s="24"/>
      <c r="BH29" s="24"/>
      <c r="BI29" s="250">
        <v>1</v>
      </c>
      <c r="BJ29" s="24"/>
      <c r="BK29" s="24"/>
      <c r="BL29" s="24"/>
      <c r="BM29" s="24"/>
      <c r="BN29" s="24"/>
      <c r="BO29" s="24"/>
      <c r="BP29" s="24"/>
      <c r="BQ29" s="24"/>
      <c r="BR29" s="24"/>
      <c r="BS29" s="24">
        <v>1</v>
      </c>
      <c r="BT29" s="24"/>
      <c r="BU29" s="24"/>
      <c r="BV29" s="24"/>
      <c r="BW29" s="250">
        <v>1</v>
      </c>
      <c r="BX29" s="24"/>
      <c r="BY29" s="24"/>
      <c r="BZ29" s="24"/>
      <c r="CA29" s="24"/>
      <c r="CB29" s="24"/>
      <c r="CC29" s="24"/>
      <c r="CD29" s="24"/>
      <c r="CE29" s="271">
        <f t="shared" si="0"/>
        <v>9</v>
      </c>
      <c r="CF29" s="128">
        <f>'DOTACION INICIAL'!CE29</f>
        <v>281805.36020839121</v>
      </c>
      <c r="CG29" s="128">
        <f t="shared" si="1"/>
        <v>2536248.2418755209</v>
      </c>
      <c r="CI29" s="247"/>
    </row>
    <row r="30" spans="1:88" ht="199.5" customHeight="1" x14ac:dyDescent="0.4">
      <c r="A30" s="2">
        <v>27</v>
      </c>
      <c r="B30" s="53" t="s">
        <v>158</v>
      </c>
      <c r="C30" s="3"/>
      <c r="D30" s="75"/>
      <c r="E30" s="24"/>
      <c r="F30" s="251">
        <v>2</v>
      </c>
      <c r="G30" s="251">
        <v>1</v>
      </c>
      <c r="H30" s="251">
        <v>1</v>
      </c>
      <c r="I30" s="251">
        <v>2</v>
      </c>
      <c r="J30" s="251">
        <v>1</v>
      </c>
      <c r="K30" s="251">
        <v>2</v>
      </c>
      <c r="L30" s="24"/>
      <c r="M30" s="24"/>
      <c r="N30" s="24"/>
      <c r="O30" s="24"/>
      <c r="P30" s="24"/>
      <c r="Q30" s="24"/>
      <c r="R30" s="24"/>
      <c r="S30" s="24"/>
      <c r="T30" s="24"/>
      <c r="U30" s="24"/>
      <c r="V30" s="24"/>
      <c r="W30" s="24"/>
      <c r="X30" s="24"/>
      <c r="Y30" s="24"/>
      <c r="Z30" s="24"/>
      <c r="AA30" s="24"/>
      <c r="AB30" s="24"/>
      <c r="AC30" s="24"/>
      <c r="AD30" s="24"/>
      <c r="AE30" s="24"/>
      <c r="AF30" s="24"/>
      <c r="AG30" s="24"/>
      <c r="AH30" s="250">
        <v>5</v>
      </c>
      <c r="AI30" s="24"/>
      <c r="AJ30" s="24"/>
      <c r="AK30" s="24"/>
      <c r="AL30" s="24"/>
      <c r="AM30" s="24"/>
      <c r="AN30" s="24"/>
      <c r="AO30" s="24">
        <v>1</v>
      </c>
      <c r="AP30" s="24"/>
      <c r="AQ30" s="24"/>
      <c r="AR30" s="24"/>
      <c r="AS30" s="24"/>
      <c r="AT30" s="24"/>
      <c r="AU30" s="24"/>
      <c r="AV30" s="24"/>
      <c r="AW30" s="24"/>
      <c r="AX30" s="24"/>
      <c r="AY30" s="24"/>
      <c r="AZ30" s="24"/>
      <c r="BA30" s="75"/>
      <c r="BB30" s="75"/>
      <c r="BC30" s="252">
        <v>5</v>
      </c>
      <c r="BD30" s="24"/>
      <c r="BE30" s="24"/>
      <c r="BF30" s="24"/>
      <c r="BG30" s="24"/>
      <c r="BH30" s="24"/>
      <c r="BI30" s="24"/>
      <c r="BJ30" s="24"/>
      <c r="BK30" s="24">
        <v>2</v>
      </c>
      <c r="BL30" s="24"/>
      <c r="BM30" s="24"/>
      <c r="BN30" s="24"/>
      <c r="BO30" s="24"/>
      <c r="BP30" s="24"/>
      <c r="BQ30" s="24"/>
      <c r="BR30" s="24"/>
      <c r="BS30" s="24"/>
      <c r="BT30" s="24"/>
      <c r="BU30" s="24"/>
      <c r="BV30" s="24"/>
      <c r="BW30" s="250">
        <v>4</v>
      </c>
      <c r="BX30" s="24"/>
      <c r="BY30" s="24"/>
      <c r="BZ30" s="24"/>
      <c r="CA30" s="24"/>
      <c r="CB30" s="24"/>
      <c r="CC30" s="24"/>
      <c r="CD30" s="24"/>
      <c r="CE30" s="271">
        <f t="shared" si="0"/>
        <v>26</v>
      </c>
      <c r="CF30" s="128">
        <f>'DOTACION INICIAL'!CE30</f>
        <v>725682.30079637235</v>
      </c>
      <c r="CG30" s="128">
        <f t="shared" si="1"/>
        <v>18867739.820705682</v>
      </c>
      <c r="CI30" s="247"/>
    </row>
    <row r="31" spans="1:88" ht="169.5" customHeight="1" x14ac:dyDescent="0.4">
      <c r="A31" s="2">
        <v>28</v>
      </c>
      <c r="B31" s="53" t="s">
        <v>138</v>
      </c>
      <c r="C31" s="3"/>
      <c r="D31" s="75"/>
      <c r="E31" s="24"/>
      <c r="F31" s="251">
        <v>1</v>
      </c>
      <c r="G31" s="251"/>
      <c r="H31" s="251">
        <v>1</v>
      </c>
      <c r="I31" s="251">
        <v>1</v>
      </c>
      <c r="J31" s="251"/>
      <c r="K31" s="251"/>
      <c r="L31" s="24"/>
      <c r="M31" s="24"/>
      <c r="N31" s="24"/>
      <c r="O31" s="24"/>
      <c r="P31" s="24"/>
      <c r="Q31" s="24"/>
      <c r="R31" s="24"/>
      <c r="S31" s="24"/>
      <c r="T31" s="24"/>
      <c r="U31" s="24"/>
      <c r="V31" s="24"/>
      <c r="W31" s="24"/>
      <c r="X31" s="24"/>
      <c r="Y31" s="24"/>
      <c r="Z31" s="24"/>
      <c r="AA31" s="24"/>
      <c r="AB31" s="24"/>
      <c r="AC31" s="24"/>
      <c r="AD31" s="24"/>
      <c r="AE31" s="24"/>
      <c r="AF31" s="24"/>
      <c r="AG31" s="269"/>
      <c r="AH31" s="250">
        <v>5</v>
      </c>
      <c r="AI31" s="24"/>
      <c r="AJ31" s="24"/>
      <c r="AK31" s="24"/>
      <c r="AL31" s="24"/>
      <c r="AM31" s="24"/>
      <c r="AN31" s="24"/>
      <c r="AO31" s="24">
        <v>4</v>
      </c>
      <c r="AP31" s="24"/>
      <c r="AQ31" s="24"/>
      <c r="AR31" s="24"/>
      <c r="AS31" s="24"/>
      <c r="AT31" s="24"/>
      <c r="AU31" s="24"/>
      <c r="AV31" s="24"/>
      <c r="AW31" s="24"/>
      <c r="AX31" s="24"/>
      <c r="AY31" s="24"/>
      <c r="AZ31" s="24"/>
      <c r="BA31" s="75">
        <v>3</v>
      </c>
      <c r="BB31" s="75"/>
      <c r="BC31" s="252"/>
      <c r="BD31" s="24"/>
      <c r="BE31" s="24"/>
      <c r="BF31" s="24"/>
      <c r="BG31" s="24"/>
      <c r="BH31" s="24"/>
      <c r="BI31" s="24"/>
      <c r="BJ31" s="24"/>
      <c r="BK31" s="24"/>
      <c r="BL31" s="24"/>
      <c r="BM31" s="24"/>
      <c r="BN31" s="24"/>
      <c r="BO31" s="24"/>
      <c r="BP31" s="24"/>
      <c r="BQ31" s="24"/>
      <c r="BR31" s="24"/>
      <c r="BS31" s="24"/>
      <c r="BT31" s="24"/>
      <c r="BU31" s="24"/>
      <c r="BV31" s="24"/>
      <c r="BW31" s="250">
        <v>2</v>
      </c>
      <c r="BX31" s="24"/>
      <c r="BY31" s="24"/>
      <c r="BZ31" s="24"/>
      <c r="CA31" s="24"/>
      <c r="CB31" s="24"/>
      <c r="CC31" s="24"/>
      <c r="CD31" s="24"/>
      <c r="CE31" s="271">
        <f t="shared" si="0"/>
        <v>17</v>
      </c>
      <c r="CF31" s="128">
        <f>'DOTACION INICIAL'!CE31</f>
        <v>230146.26612112799</v>
      </c>
      <c r="CG31" s="128">
        <f t="shared" si="1"/>
        <v>3912486.524059176</v>
      </c>
      <c r="CI31" s="247"/>
    </row>
    <row r="32" spans="1:88" ht="222" customHeight="1" x14ac:dyDescent="0.4">
      <c r="A32" s="2">
        <v>29</v>
      </c>
      <c r="B32" s="55" t="s">
        <v>139</v>
      </c>
      <c r="C32" s="3"/>
      <c r="D32" s="73"/>
      <c r="E32" s="246"/>
      <c r="F32" s="246">
        <v>2</v>
      </c>
      <c r="G32" s="40"/>
      <c r="H32" s="40"/>
      <c r="I32" s="40"/>
      <c r="J32" s="40"/>
      <c r="K32" s="40"/>
      <c r="L32" s="40">
        <v>2</v>
      </c>
      <c r="M32" s="246">
        <v>3</v>
      </c>
      <c r="N32" s="40"/>
      <c r="O32" s="40"/>
      <c r="P32" s="40"/>
      <c r="Q32" s="40"/>
      <c r="R32" s="40"/>
      <c r="S32" s="40"/>
      <c r="T32" s="40"/>
      <c r="U32" s="40"/>
      <c r="V32" s="40"/>
      <c r="W32" s="40"/>
      <c r="X32" s="40"/>
      <c r="Y32" s="40"/>
      <c r="Z32" s="40"/>
      <c r="AA32" s="40"/>
      <c r="AB32" s="246"/>
      <c r="AC32" s="246"/>
      <c r="AD32" s="246"/>
      <c r="AE32" s="246">
        <v>4</v>
      </c>
      <c r="AF32" s="246"/>
      <c r="AG32" s="253"/>
      <c r="AH32" s="246">
        <v>4</v>
      </c>
      <c r="AI32" s="246"/>
      <c r="AJ32" s="246"/>
      <c r="AK32" s="246"/>
      <c r="AL32" s="246"/>
      <c r="AM32" s="246"/>
      <c r="AN32" s="246"/>
      <c r="AO32" s="246">
        <v>2</v>
      </c>
      <c r="AP32" s="246"/>
      <c r="AQ32" s="246"/>
      <c r="AR32" s="246"/>
      <c r="AS32" s="246"/>
      <c r="AT32" s="246"/>
      <c r="AU32" s="246"/>
      <c r="AV32" s="246"/>
      <c r="AW32" s="246"/>
      <c r="AX32" s="246"/>
      <c r="AY32" s="246"/>
      <c r="AZ32" s="246"/>
      <c r="BA32" s="251">
        <v>4</v>
      </c>
      <c r="BB32" s="251"/>
      <c r="BC32" s="252">
        <v>2</v>
      </c>
      <c r="BD32" s="246"/>
      <c r="BE32" s="246"/>
      <c r="BF32" s="40"/>
      <c r="BG32" s="40"/>
      <c r="BH32" s="246"/>
      <c r="BI32" s="40">
        <v>2</v>
      </c>
      <c r="BJ32" s="40"/>
      <c r="BK32" s="246">
        <v>2</v>
      </c>
      <c r="BL32" s="40"/>
      <c r="BM32" s="40"/>
      <c r="BN32" s="40"/>
      <c r="BO32" s="40"/>
      <c r="BP32" s="40"/>
      <c r="BQ32" s="40"/>
      <c r="BR32" s="40"/>
      <c r="BS32" s="40"/>
      <c r="BT32" s="240"/>
      <c r="BU32" s="40"/>
      <c r="BV32" s="40">
        <v>1</v>
      </c>
      <c r="BW32" s="251">
        <v>2</v>
      </c>
      <c r="BX32" s="40"/>
      <c r="BY32" s="40"/>
      <c r="BZ32" s="40"/>
      <c r="CA32" s="40"/>
      <c r="CB32" s="40"/>
      <c r="CC32" s="40"/>
      <c r="CD32" s="40"/>
      <c r="CE32" s="271">
        <f t="shared" si="0"/>
        <v>30</v>
      </c>
      <c r="CF32" s="128">
        <f>'DOTACION INICIAL'!CE32</f>
        <v>1581784.4929446001</v>
      </c>
      <c r="CG32" s="128">
        <f t="shared" si="1"/>
        <v>47453534.788338006</v>
      </c>
      <c r="CI32" s="247"/>
    </row>
    <row r="33" spans="1:87" ht="119.25" customHeight="1" x14ac:dyDescent="0.4">
      <c r="A33" s="2">
        <v>30</v>
      </c>
      <c r="B33" s="55" t="s">
        <v>140</v>
      </c>
      <c r="C33" s="49"/>
      <c r="D33" s="66"/>
      <c r="E33" s="40">
        <v>1</v>
      </c>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246"/>
      <c r="AI33" s="40"/>
      <c r="AJ33" s="40"/>
      <c r="AK33" s="40"/>
      <c r="AL33" s="40"/>
      <c r="AM33" s="40"/>
      <c r="AN33" s="40"/>
      <c r="AO33" s="40"/>
      <c r="AP33" s="40"/>
      <c r="AQ33" s="40"/>
      <c r="AR33" s="40"/>
      <c r="AS33" s="40"/>
      <c r="AT33" s="40"/>
      <c r="AU33" s="40"/>
      <c r="AV33" s="40"/>
      <c r="AW33" s="40"/>
      <c r="AX33" s="40"/>
      <c r="AY33" s="40"/>
      <c r="AZ33" s="40"/>
      <c r="BA33" s="66"/>
      <c r="BB33" s="66"/>
      <c r="BC33" s="252"/>
      <c r="BD33" s="40"/>
      <c r="BE33" s="40"/>
      <c r="BF33" s="40"/>
      <c r="BG33" s="40"/>
      <c r="BH33" s="40"/>
      <c r="BI33" s="40">
        <v>1</v>
      </c>
      <c r="BJ33" s="40"/>
      <c r="BK33" s="40"/>
      <c r="BL33" s="40"/>
      <c r="BM33" s="40"/>
      <c r="BN33" s="40"/>
      <c r="BO33" s="40"/>
      <c r="BP33" s="40"/>
      <c r="BQ33" s="40"/>
      <c r="BR33" s="40"/>
      <c r="BS33" s="40">
        <v>1</v>
      </c>
      <c r="BT33" s="40"/>
      <c r="BU33" s="40">
        <v>1</v>
      </c>
      <c r="BV33" s="40"/>
      <c r="BW33" s="251">
        <v>1</v>
      </c>
      <c r="BX33" s="40"/>
      <c r="BY33" s="40"/>
      <c r="BZ33" s="40"/>
      <c r="CA33" s="40"/>
      <c r="CB33" s="40"/>
      <c r="CC33" s="40"/>
      <c r="CD33" s="40"/>
      <c r="CE33" s="271">
        <f t="shared" si="0"/>
        <v>5</v>
      </c>
      <c r="CF33" s="128">
        <f>'DOTACION INICIAL'!CE33</f>
        <v>202353.48773405325</v>
      </c>
      <c r="CG33" s="128">
        <f t="shared" si="1"/>
        <v>1011767.4386702663</v>
      </c>
      <c r="CI33" s="247"/>
    </row>
    <row r="34" spans="1:87" ht="165" customHeight="1" x14ac:dyDescent="0.4">
      <c r="A34" s="51">
        <v>31</v>
      </c>
      <c r="B34" s="55" t="s">
        <v>141</v>
      </c>
      <c r="C34" s="49"/>
      <c r="D34" s="66">
        <v>1</v>
      </c>
      <c r="E34" s="246"/>
      <c r="F34" s="60"/>
      <c r="G34" s="60"/>
      <c r="H34" s="60">
        <v>1</v>
      </c>
      <c r="I34" s="60">
        <v>3</v>
      </c>
      <c r="J34" s="60"/>
      <c r="K34" s="60"/>
      <c r="L34" s="246"/>
      <c r="M34" s="40">
        <v>1</v>
      </c>
      <c r="N34" s="40"/>
      <c r="O34" s="40"/>
      <c r="P34" s="40"/>
      <c r="Q34" s="40"/>
      <c r="R34" s="40"/>
      <c r="S34" s="40"/>
      <c r="T34" s="40"/>
      <c r="U34" s="40"/>
      <c r="V34" s="40"/>
      <c r="W34" s="40"/>
      <c r="X34" s="40"/>
      <c r="Y34" s="40"/>
      <c r="Z34" s="40"/>
      <c r="AA34" s="40"/>
      <c r="AB34" s="246"/>
      <c r="AC34" s="40"/>
      <c r="AD34" s="40"/>
      <c r="AE34" s="40">
        <v>1</v>
      </c>
      <c r="AF34" s="40"/>
      <c r="AG34" s="253"/>
      <c r="AH34" s="246">
        <v>1</v>
      </c>
      <c r="AI34" s="40"/>
      <c r="AJ34" s="40"/>
      <c r="AK34" s="40"/>
      <c r="AL34" s="40"/>
      <c r="AM34" s="40"/>
      <c r="AN34" s="40"/>
      <c r="AO34" s="40">
        <v>1</v>
      </c>
      <c r="AP34" s="40"/>
      <c r="AQ34" s="40"/>
      <c r="AR34" s="40"/>
      <c r="AS34" s="40"/>
      <c r="AT34" s="40"/>
      <c r="AU34" s="40"/>
      <c r="AV34" s="40"/>
      <c r="AW34" s="40"/>
      <c r="AX34" s="40"/>
      <c r="AY34" s="40"/>
      <c r="AZ34" s="40"/>
      <c r="BA34" s="251">
        <v>1</v>
      </c>
      <c r="BB34" s="251"/>
      <c r="BC34" s="252">
        <v>1</v>
      </c>
      <c r="BD34" s="40"/>
      <c r="BE34" s="40"/>
      <c r="BF34" s="40"/>
      <c r="BG34" s="40"/>
      <c r="BH34" s="246"/>
      <c r="BI34" s="40">
        <v>1</v>
      </c>
      <c r="BJ34" s="40"/>
      <c r="BK34" s="40">
        <v>2</v>
      </c>
      <c r="BL34" s="40"/>
      <c r="BM34" s="40"/>
      <c r="BN34" s="40"/>
      <c r="BO34" s="40"/>
      <c r="BP34" s="40"/>
      <c r="BQ34" s="40"/>
      <c r="BR34" s="40"/>
      <c r="BS34" s="40"/>
      <c r="BT34" s="40"/>
      <c r="BU34" s="40"/>
      <c r="BV34" s="40">
        <v>1</v>
      </c>
      <c r="BW34" s="246">
        <v>1</v>
      </c>
      <c r="BX34" s="40"/>
      <c r="BY34" s="40"/>
      <c r="BZ34" s="40"/>
      <c r="CA34" s="40"/>
      <c r="CB34" s="40"/>
      <c r="CC34" s="40"/>
      <c r="CD34" s="40"/>
      <c r="CE34" s="271">
        <f t="shared" si="0"/>
        <v>16</v>
      </c>
      <c r="CF34" s="128">
        <f>'DOTACION INICIAL'!CE34</f>
        <v>1130154.6217881148</v>
      </c>
      <c r="CG34" s="128">
        <f t="shared" si="1"/>
        <v>18082473.948609836</v>
      </c>
      <c r="CI34" s="247"/>
    </row>
    <row r="35" spans="1:87" ht="121.5" customHeight="1" x14ac:dyDescent="0.4">
      <c r="A35" s="41">
        <v>32</v>
      </c>
      <c r="B35" s="55" t="s">
        <v>142</v>
      </c>
      <c r="C35" s="49"/>
      <c r="D35" s="73"/>
      <c r="E35" s="40">
        <v>4</v>
      </c>
      <c r="F35" s="60">
        <v>2</v>
      </c>
      <c r="G35" s="60"/>
      <c r="H35" s="60">
        <v>2</v>
      </c>
      <c r="I35" s="60">
        <v>2</v>
      </c>
      <c r="J35" s="60"/>
      <c r="K35" s="60"/>
      <c r="L35" s="246">
        <v>2</v>
      </c>
      <c r="M35" s="40"/>
      <c r="N35" s="40"/>
      <c r="O35" s="40"/>
      <c r="P35" s="40"/>
      <c r="Q35" s="40"/>
      <c r="R35" s="40"/>
      <c r="S35" s="40"/>
      <c r="T35" s="40"/>
      <c r="U35" s="40"/>
      <c r="V35" s="40"/>
      <c r="W35" s="40"/>
      <c r="X35" s="40"/>
      <c r="Y35" s="40"/>
      <c r="Z35" s="40"/>
      <c r="AA35" s="40"/>
      <c r="AB35" s="246"/>
      <c r="AC35" s="40"/>
      <c r="AD35" s="40"/>
      <c r="AE35" s="246">
        <v>2</v>
      </c>
      <c r="AF35" s="40"/>
      <c r="AG35" s="253"/>
      <c r="AH35" s="246">
        <v>2</v>
      </c>
      <c r="AI35" s="40"/>
      <c r="AJ35" s="40"/>
      <c r="AK35" s="40"/>
      <c r="AL35" s="40"/>
      <c r="AM35" s="40"/>
      <c r="AN35" s="40"/>
      <c r="AO35" s="246">
        <v>2</v>
      </c>
      <c r="AP35" s="40"/>
      <c r="AQ35" s="40"/>
      <c r="AR35" s="40"/>
      <c r="AS35" s="40"/>
      <c r="AT35" s="40"/>
      <c r="AU35" s="40"/>
      <c r="AV35" s="40"/>
      <c r="AW35" s="40"/>
      <c r="AX35" s="40"/>
      <c r="AY35" s="40"/>
      <c r="AZ35" s="40"/>
      <c r="BA35" s="251">
        <v>2</v>
      </c>
      <c r="BB35" s="251"/>
      <c r="BC35" s="252">
        <v>6</v>
      </c>
      <c r="BD35" s="40"/>
      <c r="BE35" s="40"/>
      <c r="BF35" s="40"/>
      <c r="BG35" s="40"/>
      <c r="BH35" s="246"/>
      <c r="BI35" s="40">
        <v>3</v>
      </c>
      <c r="BJ35" s="40"/>
      <c r="BK35" s="40">
        <v>4</v>
      </c>
      <c r="BL35" s="40"/>
      <c r="BM35" s="40"/>
      <c r="BN35" s="40"/>
      <c r="BO35" s="40"/>
      <c r="BP35" s="40"/>
      <c r="BQ35" s="40"/>
      <c r="BR35" s="40"/>
      <c r="BS35" s="40"/>
      <c r="BT35" s="40"/>
      <c r="BU35" s="40"/>
      <c r="BV35" s="246">
        <v>2</v>
      </c>
      <c r="BW35" s="251">
        <v>2</v>
      </c>
      <c r="BX35" s="40"/>
      <c r="BY35" s="40"/>
      <c r="BZ35" s="40"/>
      <c r="CA35" s="40"/>
      <c r="CB35" s="40"/>
      <c r="CC35" s="40"/>
      <c r="CD35" s="40"/>
      <c r="CE35" s="271">
        <f t="shared" si="0"/>
        <v>37</v>
      </c>
      <c r="CF35" s="128">
        <f>'DOTACION INICIAL'!CE35</f>
        <v>539138.65840734378</v>
      </c>
      <c r="CG35" s="128">
        <f t="shared" si="1"/>
        <v>19948130.361071721</v>
      </c>
      <c r="CI35" s="247"/>
    </row>
    <row r="36" spans="1:87" ht="138.75" customHeight="1" x14ac:dyDescent="0.4">
      <c r="A36" s="41">
        <v>33</v>
      </c>
      <c r="B36" s="55" t="s">
        <v>143</v>
      </c>
      <c r="C36" s="49"/>
      <c r="D36" s="66"/>
      <c r="E36" s="40"/>
      <c r="F36" s="60">
        <v>5</v>
      </c>
      <c r="G36" s="60">
        <v>1</v>
      </c>
      <c r="H36" s="60">
        <v>3</v>
      </c>
      <c r="I36" s="60">
        <v>3</v>
      </c>
      <c r="J36" s="60">
        <v>1</v>
      </c>
      <c r="K36" s="60">
        <v>1</v>
      </c>
      <c r="L36" s="40">
        <v>2</v>
      </c>
      <c r="M36" s="40">
        <v>6</v>
      </c>
      <c r="N36" s="40"/>
      <c r="O36" s="40"/>
      <c r="P36" s="40"/>
      <c r="Q36" s="40"/>
      <c r="R36" s="40"/>
      <c r="S36" s="40"/>
      <c r="T36" s="40"/>
      <c r="U36" s="40"/>
      <c r="V36" s="40"/>
      <c r="W36" s="40"/>
      <c r="X36" s="40"/>
      <c r="Y36" s="40"/>
      <c r="Z36" s="40"/>
      <c r="AA36" s="40"/>
      <c r="AB36" s="40"/>
      <c r="AC36" s="40"/>
      <c r="AD36" s="40"/>
      <c r="AE36" s="40"/>
      <c r="AF36" s="40"/>
      <c r="AG36" s="253"/>
      <c r="AH36" s="246">
        <v>20</v>
      </c>
      <c r="AI36" s="40"/>
      <c r="AJ36" s="40"/>
      <c r="AK36" s="40"/>
      <c r="AL36" s="40"/>
      <c r="AM36" s="40"/>
      <c r="AN36" s="40"/>
      <c r="AO36" s="40">
        <v>5</v>
      </c>
      <c r="AP36" s="40"/>
      <c r="AQ36" s="40"/>
      <c r="AR36" s="40"/>
      <c r="AS36" s="40"/>
      <c r="AT36" s="40"/>
      <c r="AU36" s="40"/>
      <c r="AV36" s="40"/>
      <c r="AW36" s="40"/>
      <c r="AX36" s="40"/>
      <c r="AY36" s="40"/>
      <c r="AZ36" s="40"/>
      <c r="BA36" s="66">
        <v>7</v>
      </c>
      <c r="BB36" s="66"/>
      <c r="BC36" s="252">
        <v>20</v>
      </c>
      <c r="BD36" s="40"/>
      <c r="BE36" s="40"/>
      <c r="BF36" s="40"/>
      <c r="BG36" s="40"/>
      <c r="BH36" s="40"/>
      <c r="BI36" s="40">
        <v>20</v>
      </c>
      <c r="BJ36" s="40">
        <v>6</v>
      </c>
      <c r="BK36" s="40">
        <v>10</v>
      </c>
      <c r="BL36" s="40"/>
      <c r="BM36" s="40"/>
      <c r="BN36" s="40"/>
      <c r="BO36" s="40"/>
      <c r="BP36" s="40"/>
      <c r="BQ36" s="40"/>
      <c r="BR36" s="40"/>
      <c r="BS36" s="40"/>
      <c r="BT36" s="40"/>
      <c r="BU36" s="40"/>
      <c r="BV36" s="40">
        <v>20</v>
      </c>
      <c r="BW36" s="246">
        <v>13</v>
      </c>
      <c r="BX36" s="40"/>
      <c r="BY36" s="40"/>
      <c r="BZ36" s="40"/>
      <c r="CA36" s="40"/>
      <c r="CB36" s="40"/>
      <c r="CC36" s="40"/>
      <c r="CD36" s="40"/>
      <c r="CE36" s="271">
        <f t="shared" si="0"/>
        <v>143</v>
      </c>
      <c r="CF36" s="128">
        <f>'DOTACION INICIAL'!CE36</f>
        <v>78771.907798510496</v>
      </c>
      <c r="CG36" s="128">
        <f t="shared" si="1"/>
        <v>11264382.815187002</v>
      </c>
      <c r="CI36" s="247"/>
    </row>
    <row r="37" spans="1:87" ht="323.25" customHeight="1" x14ac:dyDescent="0.4">
      <c r="A37" s="41">
        <v>34</v>
      </c>
      <c r="B37" s="55" t="s">
        <v>144</v>
      </c>
      <c r="C37" s="49"/>
      <c r="D37" s="73"/>
      <c r="E37" s="40"/>
      <c r="F37" s="60">
        <v>2</v>
      </c>
      <c r="G37" s="60"/>
      <c r="H37" s="60"/>
      <c r="I37" s="60"/>
      <c r="J37" s="60"/>
      <c r="K37" s="60"/>
      <c r="L37" s="40">
        <v>2</v>
      </c>
      <c r="M37" s="40">
        <v>2</v>
      </c>
      <c r="N37" s="40"/>
      <c r="O37" s="40"/>
      <c r="P37" s="40"/>
      <c r="Q37" s="40"/>
      <c r="R37" s="40"/>
      <c r="S37" s="40"/>
      <c r="T37" s="40"/>
      <c r="U37" s="40"/>
      <c r="V37" s="40"/>
      <c r="W37" s="40"/>
      <c r="X37" s="40"/>
      <c r="Y37" s="40"/>
      <c r="Z37" s="40"/>
      <c r="AA37" s="40"/>
      <c r="AB37" s="40"/>
      <c r="AC37" s="40"/>
      <c r="AD37" s="40"/>
      <c r="AE37" s="40">
        <v>3</v>
      </c>
      <c r="AF37" s="40"/>
      <c r="AG37" s="253"/>
      <c r="AH37" s="246">
        <v>8</v>
      </c>
      <c r="AI37" s="40"/>
      <c r="AJ37" s="40"/>
      <c r="AK37" s="40"/>
      <c r="AL37" s="40"/>
      <c r="AM37" s="40"/>
      <c r="AN37" s="40"/>
      <c r="AO37" s="40"/>
      <c r="AP37" s="40"/>
      <c r="AQ37" s="40"/>
      <c r="AR37" s="40"/>
      <c r="AS37" s="40"/>
      <c r="AT37" s="40"/>
      <c r="AU37" s="40"/>
      <c r="AV37" s="40"/>
      <c r="AW37" s="40"/>
      <c r="AX37" s="40"/>
      <c r="AY37" s="40"/>
      <c r="AZ37" s="40"/>
      <c r="BA37" s="66">
        <v>1</v>
      </c>
      <c r="BB37" s="66"/>
      <c r="BC37" s="252">
        <v>12</v>
      </c>
      <c r="BD37" s="40"/>
      <c r="BE37" s="40"/>
      <c r="BF37" s="40"/>
      <c r="BG37" s="40"/>
      <c r="BH37" s="40"/>
      <c r="BI37" s="40">
        <v>4</v>
      </c>
      <c r="BJ37" s="40">
        <v>3</v>
      </c>
      <c r="BK37" s="40">
        <v>2</v>
      </c>
      <c r="BL37" s="40"/>
      <c r="BM37" s="40"/>
      <c r="BN37" s="40"/>
      <c r="BO37" s="40"/>
      <c r="BP37" s="40"/>
      <c r="BQ37" s="40"/>
      <c r="BR37" s="40"/>
      <c r="BS37" s="40"/>
      <c r="BT37" s="40"/>
      <c r="BU37" s="40"/>
      <c r="BV37" s="40">
        <v>2</v>
      </c>
      <c r="BW37" s="40"/>
      <c r="BX37" s="40"/>
      <c r="BY37" s="40"/>
      <c r="BZ37" s="40"/>
      <c r="CA37" s="40"/>
      <c r="CB37" s="40"/>
      <c r="CC37" s="40"/>
      <c r="CD37" s="40"/>
      <c r="CE37" s="271">
        <f t="shared" si="0"/>
        <v>41</v>
      </c>
      <c r="CF37" s="128">
        <f>'DOTACION INICIAL'!CE37</f>
        <v>641847.72267030878</v>
      </c>
      <c r="CG37" s="128">
        <f t="shared" si="1"/>
        <v>26315756.62948266</v>
      </c>
      <c r="CI37" s="247"/>
    </row>
    <row r="38" spans="1:87" ht="336.75" customHeight="1" x14ac:dyDescent="0.4">
      <c r="A38" s="41">
        <v>35</v>
      </c>
      <c r="B38" s="55" t="s">
        <v>145</v>
      </c>
      <c r="C38" s="49"/>
      <c r="D38" s="66"/>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246">
        <v>4</v>
      </c>
      <c r="AI38" s="40"/>
      <c r="AJ38" s="40"/>
      <c r="AK38" s="40"/>
      <c r="AL38" s="40"/>
      <c r="AM38" s="40"/>
      <c r="AN38" s="40"/>
      <c r="AO38" s="40"/>
      <c r="AP38" s="40"/>
      <c r="AQ38" s="40"/>
      <c r="AR38" s="40"/>
      <c r="AS38" s="40"/>
      <c r="AT38" s="40"/>
      <c r="AU38" s="40"/>
      <c r="AV38" s="40"/>
      <c r="AW38" s="40"/>
      <c r="AX38" s="40"/>
      <c r="AY38" s="40"/>
      <c r="AZ38" s="40"/>
      <c r="BA38" s="66"/>
      <c r="BB38" s="66"/>
      <c r="BC38" s="252"/>
      <c r="BD38" s="40"/>
      <c r="BE38" s="40"/>
      <c r="BF38" s="40"/>
      <c r="BG38" s="40"/>
      <c r="BH38" s="40"/>
      <c r="BI38" s="40"/>
      <c r="BJ38" s="40"/>
      <c r="BK38" s="40"/>
      <c r="BL38" s="40"/>
      <c r="BM38" s="246"/>
      <c r="BN38" s="246"/>
      <c r="BO38" s="246"/>
      <c r="BP38" s="246"/>
      <c r="BQ38" s="240"/>
      <c r="BR38" s="246"/>
      <c r="BS38" s="40"/>
      <c r="BT38" s="40"/>
      <c r="BU38" s="40"/>
      <c r="BV38" s="40"/>
      <c r="BW38" s="66"/>
      <c r="BX38" s="40"/>
      <c r="BY38" s="40"/>
      <c r="BZ38" s="40"/>
      <c r="CA38" s="40"/>
      <c r="CB38" s="40"/>
      <c r="CC38" s="40"/>
      <c r="CD38" s="40"/>
      <c r="CE38" s="271">
        <f t="shared" si="0"/>
        <v>4</v>
      </c>
      <c r="CF38" s="128">
        <f>'DOTACION INICIAL'!CE38</f>
        <v>543002.45768292819</v>
      </c>
      <c r="CG38" s="262">
        <f t="shared" si="1"/>
        <v>2172009.8307317127</v>
      </c>
      <c r="CI38" s="247"/>
    </row>
    <row r="39" spans="1:87" ht="213" customHeight="1" x14ac:dyDescent="0.4">
      <c r="A39" s="41">
        <v>36</v>
      </c>
      <c r="B39" s="55" t="s">
        <v>146</v>
      </c>
      <c r="C39" s="49"/>
      <c r="D39" s="66"/>
      <c r="E39" s="40"/>
      <c r="F39" s="60">
        <v>1</v>
      </c>
      <c r="G39" s="60"/>
      <c r="H39" s="60"/>
      <c r="I39" s="60">
        <v>1</v>
      </c>
      <c r="J39" s="60"/>
      <c r="K39" s="60"/>
      <c r="L39" s="40">
        <v>2</v>
      </c>
      <c r="M39" s="40">
        <v>1</v>
      </c>
      <c r="N39" s="40"/>
      <c r="O39" s="40"/>
      <c r="P39" s="40"/>
      <c r="Q39" s="40"/>
      <c r="R39" s="40"/>
      <c r="S39" s="40"/>
      <c r="T39" s="40"/>
      <c r="U39" s="40"/>
      <c r="V39" s="40"/>
      <c r="W39" s="40"/>
      <c r="X39" s="40"/>
      <c r="Y39" s="40"/>
      <c r="Z39" s="40"/>
      <c r="AA39" s="40"/>
      <c r="AB39" s="40"/>
      <c r="AC39" s="40"/>
      <c r="AD39" s="40"/>
      <c r="AE39" s="40"/>
      <c r="AF39" s="40"/>
      <c r="AG39" s="246"/>
      <c r="AH39" s="246">
        <v>2</v>
      </c>
      <c r="AI39" s="40"/>
      <c r="AJ39" s="40"/>
      <c r="AK39" s="40"/>
      <c r="AL39" s="40"/>
      <c r="AM39" s="40"/>
      <c r="AN39" s="40"/>
      <c r="AO39" s="40"/>
      <c r="AP39" s="40"/>
      <c r="AQ39" s="40"/>
      <c r="AR39" s="40"/>
      <c r="AS39" s="40"/>
      <c r="AT39" s="40"/>
      <c r="AU39" s="40"/>
      <c r="AV39" s="40"/>
      <c r="AW39" s="40"/>
      <c r="AX39" s="40"/>
      <c r="AY39" s="40"/>
      <c r="AZ39" s="40"/>
      <c r="BA39" s="66"/>
      <c r="BB39" s="66"/>
      <c r="BC39" s="252">
        <v>1</v>
      </c>
      <c r="BD39" s="40"/>
      <c r="BE39" s="40"/>
      <c r="BF39" s="40"/>
      <c r="BG39" s="40"/>
      <c r="BH39" s="40"/>
      <c r="BI39" s="40">
        <v>1</v>
      </c>
      <c r="BJ39" s="40">
        <v>1</v>
      </c>
      <c r="BK39" s="40">
        <v>2</v>
      </c>
      <c r="BL39" s="40"/>
      <c r="BM39" s="40"/>
      <c r="BN39" s="40"/>
      <c r="BO39" s="40"/>
      <c r="BP39" s="40"/>
      <c r="BQ39" s="40"/>
      <c r="BR39" s="40"/>
      <c r="BS39" s="40"/>
      <c r="BT39" s="40"/>
      <c r="BU39" s="40"/>
      <c r="BV39" s="40"/>
      <c r="BW39" s="66"/>
      <c r="BX39" s="40"/>
      <c r="BY39" s="40"/>
      <c r="BZ39" s="40"/>
      <c r="CA39" s="40"/>
      <c r="CB39" s="40"/>
      <c r="CC39" s="40"/>
      <c r="CD39" s="40"/>
      <c r="CE39" s="271">
        <f>SUM(D39:CD39)</f>
        <v>12</v>
      </c>
      <c r="CF39" s="128">
        <f>'DOTACION INICIAL'!CE39</f>
        <v>308351.09226842551</v>
      </c>
      <c r="CG39" s="128">
        <f t="shared" si="1"/>
        <v>3700213.1072211061</v>
      </c>
      <c r="CI39" s="247"/>
    </row>
    <row r="40" spans="1:87" ht="231" customHeight="1" x14ac:dyDescent="0.4">
      <c r="A40" s="41">
        <v>37</v>
      </c>
      <c r="B40" s="55" t="s">
        <v>147</v>
      </c>
      <c r="C40" s="49"/>
      <c r="D40" s="66"/>
      <c r="E40" s="40"/>
      <c r="F40" s="40"/>
      <c r="G40" s="40"/>
      <c r="H40" s="40"/>
      <c r="I40" s="40"/>
      <c r="J40" s="40"/>
      <c r="K40" s="40"/>
      <c r="L40" s="40">
        <v>1</v>
      </c>
      <c r="M40" s="40">
        <v>1</v>
      </c>
      <c r="N40" s="40"/>
      <c r="O40" s="40"/>
      <c r="P40" s="40"/>
      <c r="Q40" s="40"/>
      <c r="R40" s="40"/>
      <c r="S40" s="40"/>
      <c r="T40" s="40"/>
      <c r="U40" s="40"/>
      <c r="V40" s="40"/>
      <c r="W40" s="40"/>
      <c r="X40" s="40"/>
      <c r="Y40" s="40"/>
      <c r="Z40" s="40"/>
      <c r="AA40" s="40"/>
      <c r="AB40" s="40"/>
      <c r="AC40" s="40"/>
      <c r="AD40" s="40"/>
      <c r="AE40" s="40"/>
      <c r="AF40" s="40"/>
      <c r="AG40" s="246"/>
      <c r="AH40" s="246"/>
      <c r="AI40" s="40"/>
      <c r="AJ40" s="40"/>
      <c r="AK40" s="40"/>
      <c r="AL40" s="40"/>
      <c r="AM40" s="40"/>
      <c r="AN40" s="40"/>
      <c r="AO40" s="40"/>
      <c r="AP40" s="40"/>
      <c r="AQ40" s="40"/>
      <c r="AR40" s="40"/>
      <c r="AS40" s="40"/>
      <c r="AT40" s="40"/>
      <c r="AU40" s="40"/>
      <c r="AV40" s="40"/>
      <c r="AW40" s="40"/>
      <c r="AX40" s="40"/>
      <c r="AY40" s="40"/>
      <c r="AZ40" s="40"/>
      <c r="BA40" s="66"/>
      <c r="BB40" s="66"/>
      <c r="BC40" s="252">
        <v>1</v>
      </c>
      <c r="BD40" s="40"/>
      <c r="BE40" s="40"/>
      <c r="BF40" s="40"/>
      <c r="BG40" s="40"/>
      <c r="BH40" s="40"/>
      <c r="BI40" s="40">
        <v>1</v>
      </c>
      <c r="BJ40" s="40">
        <v>1</v>
      </c>
      <c r="BK40" s="40">
        <v>2</v>
      </c>
      <c r="BL40" s="40"/>
      <c r="BM40" s="40"/>
      <c r="BN40" s="40"/>
      <c r="BO40" s="40"/>
      <c r="BP40" s="40"/>
      <c r="BQ40" s="40"/>
      <c r="BR40" s="40"/>
      <c r="BS40" s="40"/>
      <c r="BT40" s="40"/>
      <c r="BU40" s="40"/>
      <c r="BV40" s="40"/>
      <c r="BW40" s="66"/>
      <c r="BX40" s="40"/>
      <c r="BY40" s="40"/>
      <c r="BZ40" s="40"/>
      <c r="CA40" s="40"/>
      <c r="CB40" s="40"/>
      <c r="CC40" s="40"/>
      <c r="CD40" s="40"/>
      <c r="CE40" s="271">
        <f t="shared" si="0"/>
        <v>7</v>
      </c>
      <c r="CF40" s="128">
        <f>'DOTACION INICIAL'!CE40</f>
        <v>308351.09226842551</v>
      </c>
      <c r="CG40" s="128">
        <f t="shared" si="1"/>
        <v>2158457.6458789785</v>
      </c>
      <c r="CI40" s="247"/>
    </row>
    <row r="41" spans="1:87" ht="231" customHeight="1" x14ac:dyDescent="0.4">
      <c r="A41" s="41">
        <v>38</v>
      </c>
      <c r="B41" s="55" t="s">
        <v>148</v>
      </c>
      <c r="C41" s="49"/>
      <c r="D41" s="66"/>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246"/>
      <c r="AI41" s="40"/>
      <c r="AJ41" s="40"/>
      <c r="AK41" s="40"/>
      <c r="AL41" s="40"/>
      <c r="AM41" s="40"/>
      <c r="AN41" s="40"/>
      <c r="AO41" s="40"/>
      <c r="AP41" s="40"/>
      <c r="AQ41" s="40"/>
      <c r="AR41" s="40"/>
      <c r="AS41" s="40"/>
      <c r="AT41" s="40"/>
      <c r="AU41" s="40"/>
      <c r="AV41" s="40"/>
      <c r="AW41" s="40"/>
      <c r="AX41" s="40"/>
      <c r="AY41" s="40"/>
      <c r="AZ41" s="40"/>
      <c r="BA41" s="66"/>
      <c r="BB41" s="66"/>
      <c r="BC41" s="252">
        <v>1</v>
      </c>
      <c r="BD41" s="40"/>
      <c r="BE41" s="40"/>
      <c r="BF41" s="40"/>
      <c r="BG41" s="40"/>
      <c r="BH41" s="40"/>
      <c r="BI41" s="40">
        <v>1</v>
      </c>
      <c r="BJ41" s="40"/>
      <c r="BK41" s="40">
        <v>1</v>
      </c>
      <c r="BL41" s="40"/>
      <c r="BM41" s="40"/>
      <c r="BN41" s="40"/>
      <c r="BO41" s="40"/>
      <c r="BP41" s="40"/>
      <c r="BQ41" s="40"/>
      <c r="BR41" s="40"/>
      <c r="BS41" s="40"/>
      <c r="BT41" s="40"/>
      <c r="BU41" s="40"/>
      <c r="BV41" s="40"/>
      <c r="BW41" s="66"/>
      <c r="BX41" s="40"/>
      <c r="BY41" s="40"/>
      <c r="BZ41" s="40"/>
      <c r="CA41" s="40"/>
      <c r="CB41" s="40"/>
      <c r="CC41" s="40"/>
      <c r="CD41" s="40"/>
      <c r="CE41" s="271">
        <f>SUM(D41:CD41)</f>
        <v>3</v>
      </c>
      <c r="CF41" s="128">
        <f>'DOTACION INICIAL'!CE41</f>
        <v>308351.09226842551</v>
      </c>
      <c r="CG41" s="262">
        <f>+CE41*CF41</f>
        <v>925053.27680527652</v>
      </c>
      <c r="CI41" s="247"/>
    </row>
    <row r="42" spans="1:87" ht="201" customHeight="1" x14ac:dyDescent="0.4">
      <c r="A42" s="41">
        <v>39</v>
      </c>
      <c r="B42" s="55" t="s">
        <v>149</v>
      </c>
      <c r="C42" s="49"/>
      <c r="D42" s="66"/>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246"/>
      <c r="AH42" s="246"/>
      <c r="AI42" s="40"/>
      <c r="AJ42" s="40"/>
      <c r="AK42" s="40"/>
      <c r="AL42" s="40"/>
      <c r="AM42" s="40"/>
      <c r="AN42" s="40"/>
      <c r="AO42" s="40"/>
      <c r="AP42" s="40"/>
      <c r="AQ42" s="40"/>
      <c r="AR42" s="40"/>
      <c r="AS42" s="40"/>
      <c r="AT42" s="40"/>
      <c r="AU42" s="40"/>
      <c r="AV42" s="40"/>
      <c r="AW42" s="40"/>
      <c r="AX42" s="40"/>
      <c r="AY42" s="40"/>
      <c r="AZ42" s="40"/>
      <c r="BA42" s="66"/>
      <c r="BB42" s="66"/>
      <c r="BC42" s="252">
        <v>1</v>
      </c>
      <c r="BD42" s="40"/>
      <c r="BE42" s="40"/>
      <c r="BF42" s="40"/>
      <c r="BG42" s="40"/>
      <c r="BH42" s="40"/>
      <c r="BI42" s="40"/>
      <c r="BJ42" s="40"/>
      <c r="BK42" s="40">
        <v>1</v>
      </c>
      <c r="BL42" s="40"/>
      <c r="BM42" s="40"/>
      <c r="BN42" s="40"/>
      <c r="BO42" s="40"/>
      <c r="BP42" s="40"/>
      <c r="BQ42" s="40"/>
      <c r="BR42" s="40"/>
      <c r="BS42" s="40"/>
      <c r="BT42" s="40"/>
      <c r="BU42" s="40"/>
      <c r="BV42" s="40"/>
      <c r="BW42" s="66"/>
      <c r="BX42" s="40"/>
      <c r="BY42" s="40"/>
      <c r="BZ42" s="40"/>
      <c r="CA42" s="40"/>
      <c r="CB42" s="40"/>
      <c r="CC42" s="40"/>
      <c r="CD42" s="40"/>
      <c r="CE42" s="271">
        <f t="shared" si="0"/>
        <v>2</v>
      </c>
      <c r="CF42" s="128">
        <f>'DOTACION INICIAL'!CE42</f>
        <v>308094.93000000005</v>
      </c>
      <c r="CG42" s="262">
        <f t="shared" si="1"/>
        <v>616189.8600000001</v>
      </c>
      <c r="CI42" s="247"/>
    </row>
    <row r="43" spans="1:87" ht="21" x14ac:dyDescent="0.4">
      <c r="A43" s="11"/>
      <c r="B43" s="96" t="s">
        <v>184</v>
      </c>
      <c r="C43" s="97"/>
      <c r="D43" s="98">
        <f t="shared" ref="D43:BO43" si="2">SUM(D4:D42)</f>
        <v>24</v>
      </c>
      <c r="E43" s="98">
        <f t="shared" si="2"/>
        <v>53</v>
      </c>
      <c r="F43" s="98">
        <f t="shared" si="2"/>
        <v>61</v>
      </c>
      <c r="G43" s="98">
        <f t="shared" si="2"/>
        <v>21</v>
      </c>
      <c r="H43" s="98">
        <f t="shared" si="2"/>
        <v>32</v>
      </c>
      <c r="I43" s="98">
        <f t="shared" si="2"/>
        <v>48</v>
      </c>
      <c r="J43" s="98">
        <f t="shared" si="2"/>
        <v>8</v>
      </c>
      <c r="K43" s="98">
        <f t="shared" si="2"/>
        <v>9</v>
      </c>
      <c r="L43" s="98">
        <f t="shared" si="2"/>
        <v>26</v>
      </c>
      <c r="M43" s="98">
        <f t="shared" si="2"/>
        <v>30</v>
      </c>
      <c r="N43" s="98">
        <f t="shared" si="2"/>
        <v>0</v>
      </c>
      <c r="O43" s="98">
        <f t="shared" si="2"/>
        <v>0</v>
      </c>
      <c r="P43" s="98">
        <f t="shared" si="2"/>
        <v>0</v>
      </c>
      <c r="Q43" s="98">
        <f t="shared" si="2"/>
        <v>0</v>
      </c>
      <c r="R43" s="98">
        <f t="shared" si="2"/>
        <v>0</v>
      </c>
      <c r="S43" s="98">
        <f t="shared" si="2"/>
        <v>0</v>
      </c>
      <c r="T43" s="98">
        <f t="shared" si="2"/>
        <v>0</v>
      </c>
      <c r="U43" s="98">
        <f t="shared" si="2"/>
        <v>0</v>
      </c>
      <c r="V43" s="98">
        <f t="shared" si="2"/>
        <v>0</v>
      </c>
      <c r="W43" s="98">
        <f t="shared" si="2"/>
        <v>0</v>
      </c>
      <c r="X43" s="98">
        <f t="shared" si="2"/>
        <v>0</v>
      </c>
      <c r="Y43" s="98">
        <f t="shared" si="2"/>
        <v>0</v>
      </c>
      <c r="Z43" s="98">
        <f t="shared" si="2"/>
        <v>0</v>
      </c>
      <c r="AA43" s="98">
        <f t="shared" si="2"/>
        <v>0</v>
      </c>
      <c r="AB43" s="98">
        <f t="shared" si="2"/>
        <v>0</v>
      </c>
      <c r="AC43" s="98">
        <f t="shared" si="2"/>
        <v>0</v>
      </c>
      <c r="AD43" s="98">
        <f t="shared" si="2"/>
        <v>0</v>
      </c>
      <c r="AE43" s="98">
        <f t="shared" si="2"/>
        <v>72</v>
      </c>
      <c r="AF43" s="98">
        <f t="shared" si="2"/>
        <v>0</v>
      </c>
      <c r="AG43" s="98">
        <f t="shared" si="2"/>
        <v>42</v>
      </c>
      <c r="AH43" s="98">
        <f t="shared" si="2"/>
        <v>185</v>
      </c>
      <c r="AI43" s="98">
        <f t="shared" si="2"/>
        <v>0</v>
      </c>
      <c r="AJ43" s="98">
        <f t="shared" si="2"/>
        <v>0</v>
      </c>
      <c r="AK43" s="98">
        <f t="shared" si="2"/>
        <v>0</v>
      </c>
      <c r="AL43" s="98">
        <f t="shared" si="2"/>
        <v>0</v>
      </c>
      <c r="AM43" s="98">
        <f t="shared" si="2"/>
        <v>0</v>
      </c>
      <c r="AN43" s="98">
        <f t="shared" si="2"/>
        <v>0</v>
      </c>
      <c r="AO43" s="98">
        <f t="shared" si="2"/>
        <v>48</v>
      </c>
      <c r="AP43" s="98">
        <f t="shared" si="2"/>
        <v>0</v>
      </c>
      <c r="AQ43" s="98">
        <f t="shared" si="2"/>
        <v>0</v>
      </c>
      <c r="AR43" s="98">
        <f t="shared" si="2"/>
        <v>0</v>
      </c>
      <c r="AS43" s="98">
        <f t="shared" si="2"/>
        <v>0</v>
      </c>
      <c r="AT43" s="98">
        <f t="shared" si="2"/>
        <v>0</v>
      </c>
      <c r="AU43" s="98">
        <f t="shared" si="2"/>
        <v>0</v>
      </c>
      <c r="AV43" s="98">
        <f t="shared" si="2"/>
        <v>0</v>
      </c>
      <c r="AW43" s="98">
        <f t="shared" si="2"/>
        <v>0</v>
      </c>
      <c r="AX43" s="98">
        <f t="shared" si="2"/>
        <v>0</v>
      </c>
      <c r="AY43" s="98">
        <f t="shared" si="2"/>
        <v>0</v>
      </c>
      <c r="AZ43" s="98">
        <f t="shared" si="2"/>
        <v>0</v>
      </c>
      <c r="BA43" s="98">
        <f t="shared" si="2"/>
        <v>34</v>
      </c>
      <c r="BB43" s="98">
        <f t="shared" si="2"/>
        <v>0</v>
      </c>
      <c r="BC43" s="98">
        <f t="shared" si="2"/>
        <v>160</v>
      </c>
      <c r="BD43" s="98">
        <f t="shared" si="2"/>
        <v>0</v>
      </c>
      <c r="BE43" s="98">
        <f t="shared" si="2"/>
        <v>0</v>
      </c>
      <c r="BF43" s="98">
        <f t="shared" si="2"/>
        <v>0</v>
      </c>
      <c r="BG43" s="98">
        <f t="shared" si="2"/>
        <v>0</v>
      </c>
      <c r="BH43" s="98">
        <f t="shared" si="2"/>
        <v>0</v>
      </c>
      <c r="BI43" s="98">
        <f t="shared" si="2"/>
        <v>74</v>
      </c>
      <c r="BJ43" s="98">
        <f t="shared" si="2"/>
        <v>21</v>
      </c>
      <c r="BK43" s="98">
        <f t="shared" si="2"/>
        <v>64</v>
      </c>
      <c r="BL43" s="98">
        <f t="shared" si="2"/>
        <v>0</v>
      </c>
      <c r="BM43" s="98">
        <f t="shared" si="2"/>
        <v>0</v>
      </c>
      <c r="BN43" s="98">
        <f t="shared" si="2"/>
        <v>0</v>
      </c>
      <c r="BO43" s="98">
        <f t="shared" si="2"/>
        <v>0</v>
      </c>
      <c r="BP43" s="98">
        <f t="shared" ref="BP43:CE43" si="3">SUM(BP4:BP42)</f>
        <v>0</v>
      </c>
      <c r="BQ43" s="98">
        <f t="shared" si="3"/>
        <v>0</v>
      </c>
      <c r="BR43" s="98">
        <f t="shared" si="3"/>
        <v>0</v>
      </c>
      <c r="BS43" s="98">
        <f t="shared" si="3"/>
        <v>14</v>
      </c>
      <c r="BT43" s="98">
        <f t="shared" si="3"/>
        <v>0</v>
      </c>
      <c r="BU43" s="98">
        <f t="shared" si="3"/>
        <v>1</v>
      </c>
      <c r="BV43" s="98">
        <f t="shared" si="3"/>
        <v>77</v>
      </c>
      <c r="BW43" s="98">
        <f t="shared" si="3"/>
        <v>67</v>
      </c>
      <c r="BX43" s="98">
        <f t="shared" si="3"/>
        <v>0</v>
      </c>
      <c r="BY43" s="98">
        <f t="shared" si="3"/>
        <v>0</v>
      </c>
      <c r="BZ43" s="98">
        <f t="shared" si="3"/>
        <v>0</v>
      </c>
      <c r="CA43" s="98">
        <f t="shared" si="3"/>
        <v>0</v>
      </c>
      <c r="CB43" s="98">
        <f t="shared" si="3"/>
        <v>0</v>
      </c>
      <c r="CC43" s="98">
        <f t="shared" si="3"/>
        <v>0</v>
      </c>
      <c r="CD43" s="101">
        <f t="shared" si="3"/>
        <v>0</v>
      </c>
      <c r="CE43" s="101">
        <f t="shared" si="3"/>
        <v>1171</v>
      </c>
      <c r="CF43" s="95"/>
      <c r="CG43" s="95">
        <f>SUM(CG4:CG42)</f>
        <v>482992225.08625162</v>
      </c>
    </row>
    <row r="44" spans="1:87" ht="91.2" customHeight="1" x14ac:dyDescent="0.4">
      <c r="A44" s="425" t="s">
        <v>167</v>
      </c>
      <c r="B44" s="426"/>
      <c r="C44" s="436"/>
      <c r="D44" s="104"/>
      <c r="E44" s="104"/>
      <c r="F44" s="104"/>
      <c r="G44" s="104"/>
      <c r="H44" s="104"/>
      <c r="I44" s="104"/>
      <c r="J44" s="104"/>
      <c r="K44" s="104"/>
      <c r="L44" s="104"/>
      <c r="M44" s="104"/>
      <c r="N44" s="104"/>
      <c r="O44" s="104"/>
      <c r="P44" s="104"/>
      <c r="Q44" s="104"/>
      <c r="R44" s="104"/>
      <c r="S44" s="104"/>
      <c r="T44" s="104"/>
      <c r="U44" s="104"/>
      <c r="V44" s="104"/>
      <c r="W44" s="104"/>
      <c r="X44" s="104"/>
      <c r="Y44" s="104"/>
      <c r="Z44" s="104"/>
      <c r="AA44" s="104"/>
      <c r="AB44" s="104"/>
      <c r="AC44" s="104"/>
      <c r="AD44" s="104"/>
      <c r="AE44" s="104"/>
      <c r="AF44" s="104"/>
      <c r="AG44" s="104"/>
      <c r="AH44" s="104"/>
      <c r="AI44" s="104"/>
      <c r="AJ44" s="104"/>
      <c r="AK44" s="104"/>
      <c r="AL44" s="104"/>
      <c r="AM44" s="104"/>
      <c r="AN44" s="104"/>
      <c r="AO44" s="104"/>
      <c r="AP44" s="104"/>
      <c r="AQ44" s="104"/>
      <c r="AR44" s="104"/>
      <c r="AS44" s="104"/>
      <c r="AT44" s="104"/>
      <c r="AU44" s="104"/>
      <c r="AV44" s="104"/>
      <c r="AW44" s="104"/>
      <c r="AX44" s="104"/>
      <c r="AY44" s="104"/>
      <c r="AZ44" s="104"/>
      <c r="BA44" s="104"/>
      <c r="BB44" s="104"/>
      <c r="BC44" s="104"/>
      <c r="BD44" s="104"/>
      <c r="BE44" s="104"/>
      <c r="BF44" s="104"/>
      <c r="BG44" s="104"/>
      <c r="BH44" s="104"/>
      <c r="BI44" s="104"/>
      <c r="BJ44" s="104"/>
      <c r="BK44" s="104"/>
      <c r="BL44" s="104"/>
      <c r="BM44" s="104"/>
      <c r="BN44" s="104"/>
      <c r="BO44" s="104"/>
      <c r="BP44" s="104"/>
      <c r="BQ44" s="104"/>
      <c r="BR44" s="104"/>
      <c r="BS44" s="104"/>
      <c r="BT44" s="104"/>
      <c r="BU44" s="104"/>
      <c r="BV44" s="104"/>
      <c r="BW44" s="104"/>
      <c r="BX44" s="104"/>
      <c r="BY44" s="104"/>
      <c r="BZ44" s="104"/>
      <c r="CA44" s="104"/>
      <c r="CB44" s="104"/>
      <c r="CC44" s="104"/>
      <c r="CD44" s="104"/>
      <c r="CE44" s="104"/>
      <c r="CF44" s="104"/>
      <c r="CG44" s="104"/>
    </row>
    <row r="45" spans="1:87" ht="153" customHeight="1" x14ac:dyDescent="0.4">
      <c r="A45" s="85">
        <v>40</v>
      </c>
      <c r="B45" s="86" t="s">
        <v>168</v>
      </c>
      <c r="C45" s="3"/>
      <c r="D45" s="296">
        <v>2</v>
      </c>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3"/>
      <c r="CE45" s="271">
        <f>SUM(D45:CD45)</f>
        <v>2</v>
      </c>
      <c r="CF45" s="129">
        <f>'EM NO PREVISTOS'!N3</f>
        <v>8364645.5696202535</v>
      </c>
      <c r="CG45" s="261">
        <f>+CE45*CF45</f>
        <v>16729291.139240507</v>
      </c>
      <c r="CH45" s="89"/>
      <c r="CI45" s="226"/>
    </row>
    <row r="46" spans="1:87" ht="153" customHeight="1" x14ac:dyDescent="0.3">
      <c r="A46" s="85">
        <v>41</v>
      </c>
      <c r="B46" s="86" t="s">
        <v>193</v>
      </c>
      <c r="C46" s="3"/>
      <c r="D46" s="82"/>
      <c r="E46" s="3"/>
      <c r="F46" s="3"/>
      <c r="G46" s="3"/>
      <c r="H46" s="3"/>
      <c r="I46" s="3"/>
      <c r="J46" s="3"/>
      <c r="K46" s="3"/>
      <c r="L46" s="3"/>
      <c r="M46" s="3"/>
      <c r="N46" s="3"/>
      <c r="O46" s="3"/>
      <c r="P46" s="3"/>
      <c r="Q46" s="3"/>
      <c r="R46" s="3"/>
      <c r="S46" s="3"/>
      <c r="T46" s="3"/>
      <c r="U46" s="3"/>
      <c r="V46" s="3"/>
      <c r="W46" s="3"/>
      <c r="X46" s="3"/>
      <c r="Y46" s="3"/>
      <c r="Z46" s="3"/>
      <c r="AA46" s="16"/>
      <c r="AB46" s="16"/>
      <c r="AC46" s="16"/>
      <c r="AD46" s="16"/>
      <c r="AE46" s="16"/>
      <c r="AF46" s="3"/>
      <c r="AG46" s="3"/>
      <c r="AH46" s="3"/>
      <c r="AI46" s="3"/>
      <c r="AJ46" s="3"/>
      <c r="AK46" s="3"/>
      <c r="AL46" s="3"/>
      <c r="AM46" s="3"/>
      <c r="AN46" s="3"/>
      <c r="AO46" s="3"/>
      <c r="AP46" s="3"/>
      <c r="AQ46" s="3"/>
      <c r="AR46" s="3"/>
      <c r="AS46" s="3"/>
      <c r="AT46" s="3"/>
      <c r="AU46" s="3"/>
      <c r="AV46" s="3"/>
      <c r="AW46" s="3"/>
      <c r="AX46" s="3"/>
      <c r="AY46" s="3"/>
      <c r="AZ46" s="16"/>
      <c r="BA46" s="16"/>
      <c r="BB46" s="16"/>
      <c r="BC46" s="16"/>
      <c r="BD46" s="3"/>
      <c r="BE46" s="3"/>
      <c r="BF46" s="3"/>
      <c r="BG46" s="3"/>
      <c r="BH46" s="3"/>
      <c r="BI46" s="3"/>
      <c r="BJ46" s="3"/>
      <c r="BK46" s="3"/>
      <c r="BL46" s="3"/>
      <c r="BM46" s="3"/>
      <c r="BN46" s="3"/>
      <c r="BO46" s="3"/>
      <c r="BP46" s="3"/>
      <c r="BQ46" s="3"/>
      <c r="BR46" s="3"/>
      <c r="BS46" s="232">
        <v>1</v>
      </c>
      <c r="BT46" s="232"/>
      <c r="BU46" s="232"/>
      <c r="BV46" s="3"/>
      <c r="BW46" s="3"/>
      <c r="BX46" s="3"/>
      <c r="BY46" s="3"/>
      <c r="BZ46" s="3"/>
      <c r="CA46" s="3"/>
      <c r="CB46" s="3"/>
      <c r="CC46" s="3"/>
      <c r="CD46" s="3"/>
      <c r="CE46" s="271">
        <f t="shared" ref="CE46:CE54" si="4">SUM(E46:CD46)</f>
        <v>1</v>
      </c>
      <c r="CF46" s="129">
        <f>'EM NO PREVISTOS'!N4</f>
        <v>6015240.5248124814</v>
      </c>
      <c r="CG46" s="261">
        <f t="shared" ref="CG46:CG54" si="5">+CE46*CF46</f>
        <v>6015240.5248124814</v>
      </c>
      <c r="CI46" s="226"/>
    </row>
    <row r="47" spans="1:87" ht="153" customHeight="1" x14ac:dyDescent="0.3">
      <c r="A47" s="85">
        <v>42</v>
      </c>
      <c r="B47" s="86" t="s">
        <v>160</v>
      </c>
      <c r="C47" s="3"/>
      <c r="D47" s="82"/>
      <c r="E47" s="3"/>
      <c r="F47" s="3"/>
      <c r="G47" s="3"/>
      <c r="H47" s="3"/>
      <c r="I47" s="3"/>
      <c r="J47" s="3"/>
      <c r="K47" s="3"/>
      <c r="L47" s="3"/>
      <c r="M47" s="3"/>
      <c r="N47" s="3"/>
      <c r="O47" s="3"/>
      <c r="P47" s="3"/>
      <c r="Q47" s="3"/>
      <c r="R47" s="3"/>
      <c r="S47" s="3"/>
      <c r="T47" s="3"/>
      <c r="U47" s="3"/>
      <c r="V47" s="3"/>
      <c r="W47" s="3"/>
      <c r="X47" s="3"/>
      <c r="Y47" s="3"/>
      <c r="Z47" s="3"/>
      <c r="AA47" s="16"/>
      <c r="AB47" s="16"/>
      <c r="AC47" s="16"/>
      <c r="AD47" s="16"/>
      <c r="AE47" s="16"/>
      <c r="AF47" s="3"/>
      <c r="AG47" s="3"/>
      <c r="AH47" s="3"/>
      <c r="AI47" s="3"/>
      <c r="AJ47" s="3"/>
      <c r="AK47" s="3"/>
      <c r="AL47" s="3"/>
      <c r="AM47" s="3"/>
      <c r="AN47" s="3"/>
      <c r="AO47" s="3"/>
      <c r="AP47" s="3"/>
      <c r="AQ47" s="3"/>
      <c r="AR47" s="3"/>
      <c r="AS47" s="3"/>
      <c r="AT47" s="3"/>
      <c r="AU47" s="3"/>
      <c r="AV47" s="3"/>
      <c r="AW47" s="3"/>
      <c r="AX47" s="3"/>
      <c r="AY47" s="3"/>
      <c r="AZ47" s="16"/>
      <c r="BA47" s="16">
        <v>1</v>
      </c>
      <c r="BB47" s="16"/>
      <c r="BC47" s="16"/>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271">
        <f t="shared" si="4"/>
        <v>1</v>
      </c>
      <c r="CF47" s="129">
        <f>'EM NO PREVISTOS'!N5</f>
        <v>4975405.0632911399</v>
      </c>
      <c r="CG47" s="261">
        <f t="shared" si="5"/>
        <v>4975405.0632911399</v>
      </c>
      <c r="CI47" s="226"/>
    </row>
    <row r="48" spans="1:87" ht="153" customHeight="1" x14ac:dyDescent="0.3">
      <c r="A48" s="85">
        <v>43</v>
      </c>
      <c r="B48" s="86" t="s">
        <v>161</v>
      </c>
      <c r="C48" s="3"/>
      <c r="D48" s="82">
        <v>1</v>
      </c>
      <c r="E48" s="3"/>
      <c r="F48" s="3"/>
      <c r="G48" s="3"/>
      <c r="H48" s="3"/>
      <c r="I48" s="3"/>
      <c r="J48" s="3"/>
      <c r="K48" s="3"/>
      <c r="L48" s="3"/>
      <c r="M48" s="3"/>
      <c r="N48" s="3"/>
      <c r="O48" s="3"/>
      <c r="P48" s="3"/>
      <c r="Q48" s="3"/>
      <c r="R48" s="3"/>
      <c r="S48" s="3"/>
      <c r="T48" s="3"/>
      <c r="U48" s="3"/>
      <c r="V48" s="3"/>
      <c r="W48" s="3"/>
      <c r="X48" s="3"/>
      <c r="Y48" s="3"/>
      <c r="Z48" s="3"/>
      <c r="AA48" s="16"/>
      <c r="AB48" s="16"/>
      <c r="AC48" s="16"/>
      <c r="AD48" s="16"/>
      <c r="AE48" s="16"/>
      <c r="AF48" s="3"/>
      <c r="AG48" s="3"/>
      <c r="AH48" s="3"/>
      <c r="AI48" s="3"/>
      <c r="AJ48" s="3"/>
      <c r="AK48" s="3"/>
      <c r="AL48" s="3"/>
      <c r="AM48" s="3"/>
      <c r="AN48" s="3"/>
      <c r="AO48" s="3"/>
      <c r="AP48" s="3"/>
      <c r="AQ48" s="3"/>
      <c r="AR48" s="3"/>
      <c r="AS48" s="3"/>
      <c r="AT48" s="3"/>
      <c r="AU48" s="3"/>
      <c r="AV48" s="3"/>
      <c r="AW48" s="3"/>
      <c r="AX48" s="3"/>
      <c r="AY48" s="3"/>
      <c r="AZ48" s="16"/>
      <c r="BA48" s="16"/>
      <c r="BB48" s="16"/>
      <c r="BC48" s="16"/>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271">
        <f>SUM(D48:CD48)</f>
        <v>1</v>
      </c>
      <c r="CF48" s="129">
        <f>'EM NO PREVISTOS'!N6</f>
        <v>565341.7896385513</v>
      </c>
      <c r="CG48" s="261">
        <f t="shared" si="5"/>
        <v>565341.7896385513</v>
      </c>
      <c r="CI48" s="226"/>
    </row>
    <row r="49" spans="1:87" ht="116.25" customHeight="1" x14ac:dyDescent="0.3">
      <c r="A49" s="85">
        <v>45</v>
      </c>
      <c r="B49" s="86" t="s">
        <v>163</v>
      </c>
      <c r="C49" s="3"/>
      <c r="D49" s="83"/>
      <c r="E49" s="3"/>
      <c r="F49" s="3"/>
      <c r="G49" s="3"/>
      <c r="H49" s="3"/>
      <c r="I49" s="3"/>
      <c r="J49" s="3"/>
      <c r="K49" s="3"/>
      <c r="L49" s="3"/>
      <c r="M49" s="3"/>
      <c r="N49" s="3"/>
      <c r="O49" s="3"/>
      <c r="P49" s="3"/>
      <c r="Q49" s="3"/>
      <c r="R49" s="3"/>
      <c r="S49" s="3"/>
      <c r="T49" s="3"/>
      <c r="U49" s="3"/>
      <c r="V49" s="3"/>
      <c r="W49" s="3"/>
      <c r="X49" s="3"/>
      <c r="Y49" s="3"/>
      <c r="Z49" s="3"/>
      <c r="AA49" s="16"/>
      <c r="AB49" s="16"/>
      <c r="AC49" s="16"/>
      <c r="AD49" s="16"/>
      <c r="AE49" s="16"/>
      <c r="AF49" s="3"/>
      <c r="AG49" s="3"/>
      <c r="AH49" s="3"/>
      <c r="AI49" s="3"/>
      <c r="AJ49" s="3"/>
      <c r="AK49" s="3"/>
      <c r="AL49" s="3"/>
      <c r="AM49" s="3"/>
      <c r="AN49" s="3"/>
      <c r="AO49" s="3"/>
      <c r="AP49" s="3"/>
      <c r="AQ49" s="3"/>
      <c r="AR49" s="3"/>
      <c r="AS49" s="3"/>
      <c r="AT49" s="3"/>
      <c r="AU49" s="3"/>
      <c r="AV49" s="3"/>
      <c r="AW49" s="3"/>
      <c r="AX49" s="3"/>
      <c r="AY49" s="3"/>
      <c r="AZ49" s="16"/>
      <c r="BA49" s="16"/>
      <c r="BB49" s="16"/>
      <c r="BC49" s="16"/>
      <c r="BD49" s="3"/>
      <c r="BE49" s="3"/>
      <c r="BF49" s="3"/>
      <c r="BG49" s="3"/>
      <c r="BH49" s="3"/>
      <c r="BI49" s="3"/>
      <c r="BJ49" s="3"/>
      <c r="BK49" s="3"/>
      <c r="BL49" s="3"/>
      <c r="BM49" s="3"/>
      <c r="BN49" s="3"/>
      <c r="BO49" s="3"/>
      <c r="BP49" s="3"/>
      <c r="BQ49" s="3"/>
      <c r="BR49" s="3"/>
      <c r="BS49" s="3">
        <v>1</v>
      </c>
      <c r="BT49" s="3"/>
      <c r="BU49" s="3"/>
      <c r="BV49" s="3"/>
      <c r="BW49" s="3"/>
      <c r="BX49" s="3"/>
      <c r="BY49" s="3"/>
      <c r="BZ49" s="3"/>
      <c r="CA49" s="3"/>
      <c r="CB49" s="3"/>
      <c r="CC49" s="3"/>
      <c r="CD49" s="3"/>
      <c r="CE49" s="271">
        <f t="shared" si="4"/>
        <v>1</v>
      </c>
      <c r="CF49" s="129">
        <f>'EM NO PREVISTOS'!N7</f>
        <v>1084556.9620253164</v>
      </c>
      <c r="CG49" s="261">
        <f t="shared" si="5"/>
        <v>1084556.9620253164</v>
      </c>
      <c r="CI49" s="226"/>
    </row>
    <row r="50" spans="1:87" ht="138" customHeight="1" x14ac:dyDescent="0.3">
      <c r="A50" s="85">
        <v>46</v>
      </c>
      <c r="B50" s="86" t="s">
        <v>164</v>
      </c>
      <c r="C50" s="3"/>
      <c r="D50" s="83"/>
      <c r="E50" s="3"/>
      <c r="F50" s="3"/>
      <c r="G50" s="3"/>
      <c r="H50" s="3"/>
      <c r="I50" s="3"/>
      <c r="J50" s="3"/>
      <c r="K50" s="3"/>
      <c r="L50" s="3"/>
      <c r="M50" s="3"/>
      <c r="N50" s="3"/>
      <c r="O50" s="3"/>
      <c r="P50" s="3"/>
      <c r="Q50" s="3"/>
      <c r="R50" s="3"/>
      <c r="S50" s="3"/>
      <c r="T50" s="3"/>
      <c r="U50" s="3"/>
      <c r="V50" s="3"/>
      <c r="W50" s="3"/>
      <c r="X50" s="3"/>
      <c r="Y50" s="3"/>
      <c r="Z50" s="3"/>
      <c r="AA50" s="16"/>
      <c r="AB50" s="16"/>
      <c r="AC50" s="16"/>
      <c r="AD50" s="16"/>
      <c r="AE50" s="16"/>
      <c r="AF50" s="3"/>
      <c r="AG50" s="3"/>
      <c r="AH50" s="3"/>
      <c r="AI50" s="3"/>
      <c r="AJ50" s="3"/>
      <c r="AK50" s="3"/>
      <c r="AL50" s="3"/>
      <c r="AM50" s="3"/>
      <c r="AN50" s="3"/>
      <c r="AO50" s="3"/>
      <c r="AP50" s="3"/>
      <c r="AQ50" s="3"/>
      <c r="AR50" s="3"/>
      <c r="AS50" s="3"/>
      <c r="AT50" s="3"/>
      <c r="AU50" s="3"/>
      <c r="AV50" s="3"/>
      <c r="AW50" s="3"/>
      <c r="AX50" s="3"/>
      <c r="AY50" s="3"/>
      <c r="AZ50" s="16"/>
      <c r="BA50" s="16"/>
      <c r="BB50" s="16"/>
      <c r="BC50" s="16"/>
      <c r="BD50" s="3"/>
      <c r="BE50" s="3"/>
      <c r="BF50" s="3"/>
      <c r="BG50" s="3"/>
      <c r="BH50" s="3"/>
      <c r="BI50" s="3"/>
      <c r="BJ50" s="3"/>
      <c r="BK50" s="3"/>
      <c r="BL50" s="3"/>
      <c r="BM50" s="3"/>
      <c r="BN50" s="3"/>
      <c r="BO50" s="3"/>
      <c r="BP50" s="3"/>
      <c r="BQ50" s="3"/>
      <c r="BR50" s="3"/>
      <c r="BS50" s="3">
        <v>2</v>
      </c>
      <c r="BT50" s="3"/>
      <c r="BU50" s="3"/>
      <c r="BV50" s="3"/>
      <c r="BW50" s="3"/>
      <c r="BX50" s="3"/>
      <c r="BY50" s="3"/>
      <c r="BZ50" s="3"/>
      <c r="CA50" s="3"/>
      <c r="CB50" s="3"/>
      <c r="CC50" s="3"/>
      <c r="CD50" s="3"/>
      <c r="CE50" s="271">
        <f t="shared" si="4"/>
        <v>2</v>
      </c>
      <c r="CF50" s="129">
        <f>'EM NO PREVISTOS'!N8</f>
        <v>3457025.3164556958</v>
      </c>
      <c r="CG50" s="261">
        <f t="shared" si="5"/>
        <v>6914050.6329113916</v>
      </c>
      <c r="CI50" s="226"/>
    </row>
    <row r="51" spans="1:87" ht="160.94999999999999" customHeight="1" x14ac:dyDescent="0.3">
      <c r="A51" s="85">
        <v>47</v>
      </c>
      <c r="B51" s="105" t="s">
        <v>192</v>
      </c>
      <c r="C51" s="3"/>
      <c r="D51" s="84"/>
      <c r="E51" s="3"/>
      <c r="F51" s="3"/>
      <c r="G51" s="3"/>
      <c r="H51" s="3"/>
      <c r="I51" s="3"/>
      <c r="J51" s="3"/>
      <c r="K51" s="3"/>
      <c r="L51" s="3"/>
      <c r="M51" s="3"/>
      <c r="N51" s="3"/>
      <c r="O51" s="3"/>
      <c r="P51" s="3"/>
      <c r="Q51" s="3"/>
      <c r="R51" s="3"/>
      <c r="S51" s="3"/>
      <c r="T51" s="3"/>
      <c r="U51" s="3"/>
      <c r="V51" s="3"/>
      <c r="W51" s="3"/>
      <c r="X51" s="3"/>
      <c r="Y51" s="3"/>
      <c r="Z51" s="3"/>
      <c r="AA51" s="16"/>
      <c r="AB51" s="16"/>
      <c r="AC51" s="16"/>
      <c r="AD51" s="16"/>
      <c r="AE51" s="16"/>
      <c r="AF51" s="3"/>
      <c r="AG51" s="3"/>
      <c r="AH51" s="3"/>
      <c r="AI51" s="3"/>
      <c r="AJ51" s="3"/>
      <c r="AK51" s="3"/>
      <c r="AL51" s="3"/>
      <c r="AM51" s="3"/>
      <c r="AN51" s="3"/>
      <c r="AO51" s="3"/>
      <c r="AP51" s="3"/>
      <c r="AQ51" s="3"/>
      <c r="AR51" s="3"/>
      <c r="AS51" s="3"/>
      <c r="AT51" s="3"/>
      <c r="AU51" s="3"/>
      <c r="AV51" s="3"/>
      <c r="AW51" s="3"/>
      <c r="AX51" s="3"/>
      <c r="AY51" s="3"/>
      <c r="AZ51" s="16"/>
      <c r="BA51" s="16"/>
      <c r="BB51" s="16"/>
      <c r="BC51" s="16"/>
      <c r="BD51" s="3"/>
      <c r="BE51" s="3"/>
      <c r="BF51" s="3"/>
      <c r="BG51" s="3"/>
      <c r="BH51" s="3"/>
      <c r="BI51" s="3"/>
      <c r="BJ51" s="3"/>
      <c r="BK51" s="3"/>
      <c r="BL51" s="3"/>
      <c r="BM51" s="3"/>
      <c r="BN51" s="3"/>
      <c r="BO51" s="3"/>
      <c r="BP51" s="3"/>
      <c r="BQ51" s="3"/>
      <c r="BR51" s="3"/>
      <c r="BS51" s="232">
        <v>1</v>
      </c>
      <c r="BT51" s="232"/>
      <c r="BU51" s="232"/>
      <c r="BV51" s="3"/>
      <c r="BW51" s="3"/>
      <c r="BX51" s="3"/>
      <c r="BY51" s="3"/>
      <c r="BZ51" s="3"/>
      <c r="CA51" s="3"/>
      <c r="CB51" s="3"/>
      <c r="CC51" s="3"/>
      <c r="CD51" s="3"/>
      <c r="CE51" s="271">
        <f t="shared" si="4"/>
        <v>1</v>
      </c>
      <c r="CF51" s="129">
        <f>'EM NO PREVISTOS'!N9</f>
        <v>9246299.9999999981</v>
      </c>
      <c r="CG51" s="129">
        <f t="shared" si="5"/>
        <v>9246299.9999999981</v>
      </c>
      <c r="CI51" s="226"/>
    </row>
    <row r="52" spans="1:87" ht="246.45" customHeight="1" x14ac:dyDescent="0.3">
      <c r="A52" s="87">
        <v>48</v>
      </c>
      <c r="B52" s="86" t="s">
        <v>165</v>
      </c>
      <c r="C52" s="3"/>
      <c r="D52" s="3"/>
      <c r="E52" s="3"/>
      <c r="F52" s="3"/>
      <c r="G52" s="3"/>
      <c r="H52" s="3"/>
      <c r="I52" s="3"/>
      <c r="J52" s="3"/>
      <c r="K52" s="3"/>
      <c r="L52" s="3"/>
      <c r="M52" s="3"/>
      <c r="N52" s="3"/>
      <c r="O52" s="3"/>
      <c r="P52" s="3"/>
      <c r="Q52" s="3"/>
      <c r="R52" s="3"/>
      <c r="S52" s="3"/>
      <c r="T52" s="3"/>
      <c r="U52" s="3"/>
      <c r="V52" s="3"/>
      <c r="W52" s="3"/>
      <c r="X52" s="3"/>
      <c r="Y52" s="3"/>
      <c r="Z52" s="3"/>
      <c r="AA52" s="3"/>
      <c r="AB52" s="16"/>
      <c r="AC52" s="16"/>
      <c r="AD52" s="16"/>
      <c r="AE52" s="16"/>
      <c r="AF52" s="16"/>
      <c r="AG52" s="3"/>
      <c r="AH52" s="3"/>
      <c r="AI52" s="3"/>
      <c r="AJ52" s="3"/>
      <c r="AK52" s="3"/>
      <c r="AL52" s="3"/>
      <c r="AM52" s="3"/>
      <c r="AN52" s="3"/>
      <c r="AO52" s="3"/>
      <c r="AP52" s="3"/>
      <c r="AQ52" s="3"/>
      <c r="AR52" s="3"/>
      <c r="AS52" s="3"/>
      <c r="AT52" s="3"/>
      <c r="AU52" s="3"/>
      <c r="AV52" s="3"/>
      <c r="AW52" s="3"/>
      <c r="AX52" s="3"/>
      <c r="AY52" s="3"/>
      <c r="AZ52" s="3"/>
      <c r="BA52" s="16"/>
      <c r="BB52" s="16"/>
      <c r="BC52" s="16"/>
      <c r="BD52" s="16"/>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100">
        <f t="shared" si="4"/>
        <v>0</v>
      </c>
      <c r="CF52" s="129">
        <f>'EM NO PREVISTOS'!N10</f>
        <v>10371075.949367089</v>
      </c>
      <c r="CG52" s="129">
        <f t="shared" si="5"/>
        <v>0</v>
      </c>
      <c r="CI52" s="226"/>
    </row>
    <row r="53" spans="1:87" ht="154.94999999999999" customHeight="1" x14ac:dyDescent="0.3">
      <c r="A53" s="87">
        <v>49</v>
      </c>
      <c r="B53" s="86" t="s">
        <v>166</v>
      </c>
      <c r="C53" s="3"/>
      <c r="D53" s="3"/>
      <c r="E53" s="3"/>
      <c r="F53" s="3"/>
      <c r="G53" s="3"/>
      <c r="H53" s="3"/>
      <c r="I53" s="3"/>
      <c r="J53" s="3"/>
      <c r="K53" s="3"/>
      <c r="L53" s="3"/>
      <c r="M53" s="3"/>
      <c r="N53" s="3"/>
      <c r="O53" s="3"/>
      <c r="P53" s="3"/>
      <c r="Q53" s="3"/>
      <c r="R53" s="3"/>
      <c r="S53" s="3"/>
      <c r="T53" s="3"/>
      <c r="U53" s="3"/>
      <c r="V53" s="3"/>
      <c r="W53" s="3"/>
      <c r="X53" s="3"/>
      <c r="Y53" s="3"/>
      <c r="Z53" s="3"/>
      <c r="AA53" s="3"/>
      <c r="AB53" s="16"/>
      <c r="AC53" s="16"/>
      <c r="AD53" s="16"/>
      <c r="AE53" s="16"/>
      <c r="AF53" s="16"/>
      <c r="AG53" s="3"/>
      <c r="AH53" s="3"/>
      <c r="AI53" s="3"/>
      <c r="AJ53" s="3"/>
      <c r="AK53" s="3"/>
      <c r="AL53" s="3"/>
      <c r="AM53" s="3"/>
      <c r="AN53" s="3"/>
      <c r="AO53" s="3"/>
      <c r="AP53" s="3"/>
      <c r="AQ53" s="3"/>
      <c r="AR53" s="3"/>
      <c r="AS53" s="3"/>
      <c r="AT53" s="3"/>
      <c r="AU53" s="3"/>
      <c r="AV53" s="3"/>
      <c r="AW53" s="3"/>
      <c r="AX53" s="3"/>
      <c r="AY53" s="3"/>
      <c r="AZ53" s="3"/>
      <c r="BA53" s="16"/>
      <c r="BB53"/>
      <c r="BC53" s="16"/>
      <c r="BD53" s="16"/>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100">
        <f t="shared" si="4"/>
        <v>0</v>
      </c>
      <c r="CF53" s="129">
        <f>'EM NO PREVISTOS'!N11</f>
        <v>196592.42048668087</v>
      </c>
      <c r="CG53" s="129">
        <f t="shared" si="5"/>
        <v>0</v>
      </c>
      <c r="CI53" s="226"/>
    </row>
    <row r="54" spans="1:87" ht="151.94999999999999" customHeight="1" x14ac:dyDescent="0.3">
      <c r="A54" s="87">
        <v>50</v>
      </c>
      <c r="B54" s="106" t="s">
        <v>169</v>
      </c>
      <c r="C54" s="3"/>
      <c r="D54" s="3"/>
      <c r="E54" s="3"/>
      <c r="F54" s="3"/>
      <c r="G54" s="3"/>
      <c r="H54" s="3"/>
      <c r="I54" s="3"/>
      <c r="J54" s="3"/>
      <c r="K54" s="3"/>
      <c r="L54" s="3"/>
      <c r="M54" s="3"/>
      <c r="N54" s="3"/>
      <c r="O54" s="3"/>
      <c r="P54" s="3"/>
      <c r="Q54" s="3"/>
      <c r="R54" s="3"/>
      <c r="S54" s="3"/>
      <c r="T54" s="3"/>
      <c r="U54" s="3"/>
      <c r="V54" s="3"/>
      <c r="W54" s="3"/>
      <c r="X54" s="3"/>
      <c r="Y54" s="3"/>
      <c r="Z54" s="3"/>
      <c r="AA54" s="3"/>
      <c r="AB54" s="16"/>
      <c r="AC54" s="16"/>
      <c r="AD54" s="16"/>
      <c r="AE54" s="16"/>
      <c r="AF54" s="16"/>
      <c r="AG54" s="3"/>
      <c r="AH54" s="3"/>
      <c r="AI54" s="3"/>
      <c r="AJ54" s="3"/>
      <c r="AK54" s="3"/>
      <c r="AL54" s="3"/>
      <c r="AM54" s="3"/>
      <c r="AN54" s="3"/>
      <c r="AO54" s="3"/>
      <c r="AP54" s="3"/>
      <c r="AQ54" s="3"/>
      <c r="AR54" s="3"/>
      <c r="AS54" s="3"/>
      <c r="AT54" s="3"/>
      <c r="AU54" s="3"/>
      <c r="AV54" s="3"/>
      <c r="AW54" s="3"/>
      <c r="AX54" s="3"/>
      <c r="AY54" s="3"/>
      <c r="AZ54" s="3"/>
      <c r="BA54" s="16"/>
      <c r="BB54" s="16"/>
      <c r="BC54" s="16"/>
      <c r="BD54" s="16"/>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100">
        <f t="shared" si="4"/>
        <v>0</v>
      </c>
      <c r="CF54" s="129">
        <f>'EM NO PREVISTOS'!N12</f>
        <v>5195027.8481012657</v>
      </c>
      <c r="CG54" s="129">
        <f t="shared" si="5"/>
        <v>0</v>
      </c>
      <c r="CI54" s="226"/>
    </row>
    <row r="55" spans="1:87" ht="21" x14ac:dyDescent="0.4">
      <c r="A55" s="11"/>
      <c r="B55" s="96" t="s">
        <v>184</v>
      </c>
      <c r="C55" s="97"/>
      <c r="D55" s="98">
        <f t="shared" ref="D55:BO55" si="6">SUM(D16:D54)</f>
        <v>28</v>
      </c>
      <c r="E55" s="98">
        <f t="shared" si="6"/>
        <v>69</v>
      </c>
      <c r="F55" s="98">
        <f t="shared" si="6"/>
        <v>103</v>
      </c>
      <c r="G55" s="98">
        <f t="shared" si="6"/>
        <v>34</v>
      </c>
      <c r="H55" s="98">
        <f t="shared" si="6"/>
        <v>57</v>
      </c>
      <c r="I55" s="98">
        <f t="shared" si="6"/>
        <v>79</v>
      </c>
      <c r="J55" s="98">
        <f t="shared" si="6"/>
        <v>13</v>
      </c>
      <c r="K55" s="98">
        <f t="shared" si="6"/>
        <v>16</v>
      </c>
      <c r="L55" s="98">
        <f t="shared" si="6"/>
        <v>48</v>
      </c>
      <c r="M55" s="98">
        <f t="shared" si="6"/>
        <v>55</v>
      </c>
      <c r="N55" s="98">
        <f t="shared" si="6"/>
        <v>0</v>
      </c>
      <c r="O55" s="98">
        <f t="shared" si="6"/>
        <v>0</v>
      </c>
      <c r="P55" s="98">
        <f t="shared" si="6"/>
        <v>0</v>
      </c>
      <c r="Q55" s="98">
        <f t="shared" si="6"/>
        <v>0</v>
      </c>
      <c r="R55" s="98">
        <f t="shared" si="6"/>
        <v>0</v>
      </c>
      <c r="S55" s="98">
        <f t="shared" si="6"/>
        <v>0</v>
      </c>
      <c r="T55" s="98">
        <f t="shared" si="6"/>
        <v>0</v>
      </c>
      <c r="U55" s="98">
        <f t="shared" si="6"/>
        <v>0</v>
      </c>
      <c r="V55" s="98">
        <f t="shared" si="6"/>
        <v>0</v>
      </c>
      <c r="W55" s="98">
        <f t="shared" si="6"/>
        <v>0</v>
      </c>
      <c r="X55" s="98">
        <f t="shared" si="6"/>
        <v>0</v>
      </c>
      <c r="Y55" s="98">
        <f t="shared" si="6"/>
        <v>0</v>
      </c>
      <c r="Z55" s="98">
        <f t="shared" si="6"/>
        <v>0</v>
      </c>
      <c r="AA55" s="98">
        <f t="shared" si="6"/>
        <v>0</v>
      </c>
      <c r="AB55" s="98">
        <f t="shared" si="6"/>
        <v>0</v>
      </c>
      <c r="AC55" s="98">
        <f t="shared" si="6"/>
        <v>0</v>
      </c>
      <c r="AD55" s="98">
        <f t="shared" si="6"/>
        <v>0</v>
      </c>
      <c r="AE55" s="98">
        <f t="shared" si="6"/>
        <v>112</v>
      </c>
      <c r="AF55" s="98">
        <f t="shared" si="6"/>
        <v>0</v>
      </c>
      <c r="AG55" s="98">
        <f t="shared" si="6"/>
        <v>51</v>
      </c>
      <c r="AH55" s="98">
        <f t="shared" si="6"/>
        <v>253</v>
      </c>
      <c r="AI55" s="98">
        <f t="shared" si="6"/>
        <v>0</v>
      </c>
      <c r="AJ55" s="98">
        <f t="shared" si="6"/>
        <v>0</v>
      </c>
      <c r="AK55" s="98">
        <f t="shared" si="6"/>
        <v>0</v>
      </c>
      <c r="AL55" s="98">
        <f t="shared" si="6"/>
        <v>0</v>
      </c>
      <c r="AM55" s="98">
        <f t="shared" si="6"/>
        <v>0</v>
      </c>
      <c r="AN55" s="98">
        <f t="shared" si="6"/>
        <v>0</v>
      </c>
      <c r="AO55" s="98">
        <f t="shared" si="6"/>
        <v>66</v>
      </c>
      <c r="AP55" s="98">
        <f t="shared" si="6"/>
        <v>0</v>
      </c>
      <c r="AQ55" s="98">
        <f t="shared" si="6"/>
        <v>0</v>
      </c>
      <c r="AR55" s="98">
        <f t="shared" si="6"/>
        <v>0</v>
      </c>
      <c r="AS55" s="98">
        <f t="shared" si="6"/>
        <v>0</v>
      </c>
      <c r="AT55" s="98">
        <f t="shared" si="6"/>
        <v>0</v>
      </c>
      <c r="AU55" s="98">
        <f t="shared" si="6"/>
        <v>0</v>
      </c>
      <c r="AV55" s="98">
        <f t="shared" si="6"/>
        <v>0</v>
      </c>
      <c r="AW55" s="98">
        <f t="shared" si="6"/>
        <v>0</v>
      </c>
      <c r="AX55" s="98">
        <f t="shared" si="6"/>
        <v>0</v>
      </c>
      <c r="AY55" s="98">
        <f t="shared" si="6"/>
        <v>0</v>
      </c>
      <c r="AZ55" s="98">
        <f t="shared" si="6"/>
        <v>0</v>
      </c>
      <c r="BA55" s="98">
        <f t="shared" si="6"/>
        <v>53</v>
      </c>
      <c r="BB55" s="98">
        <f t="shared" si="6"/>
        <v>0</v>
      </c>
      <c r="BC55" s="98">
        <f t="shared" si="6"/>
        <v>235</v>
      </c>
      <c r="BD55" s="98">
        <f t="shared" si="6"/>
        <v>0</v>
      </c>
      <c r="BE55" s="98">
        <f t="shared" si="6"/>
        <v>0</v>
      </c>
      <c r="BF55" s="98">
        <f t="shared" si="6"/>
        <v>0</v>
      </c>
      <c r="BG55" s="98">
        <f t="shared" si="6"/>
        <v>0</v>
      </c>
      <c r="BH55" s="98">
        <f t="shared" si="6"/>
        <v>0</v>
      </c>
      <c r="BI55" s="98">
        <f t="shared" si="6"/>
        <v>133</v>
      </c>
      <c r="BJ55" s="98">
        <f t="shared" si="6"/>
        <v>39</v>
      </c>
      <c r="BK55" s="98">
        <f t="shared" si="6"/>
        <v>94</v>
      </c>
      <c r="BL55" s="98">
        <f t="shared" si="6"/>
        <v>0</v>
      </c>
      <c r="BM55" s="98">
        <f t="shared" si="6"/>
        <v>0</v>
      </c>
      <c r="BN55" s="98">
        <f t="shared" si="6"/>
        <v>0</v>
      </c>
      <c r="BO55" s="98">
        <f t="shared" si="6"/>
        <v>0</v>
      </c>
      <c r="BP55" s="98">
        <f t="shared" ref="BP55:CD55" si="7">SUM(BP16:BP54)</f>
        <v>0</v>
      </c>
      <c r="BQ55" s="98">
        <f t="shared" si="7"/>
        <v>0</v>
      </c>
      <c r="BR55" s="98">
        <f t="shared" si="7"/>
        <v>0</v>
      </c>
      <c r="BS55" s="98">
        <f t="shared" si="7"/>
        <v>33</v>
      </c>
      <c r="BT55" s="98">
        <f t="shared" si="7"/>
        <v>0</v>
      </c>
      <c r="BU55" s="98">
        <f t="shared" si="7"/>
        <v>2</v>
      </c>
      <c r="BV55" s="98">
        <f t="shared" si="7"/>
        <v>119</v>
      </c>
      <c r="BW55" s="98">
        <f t="shared" si="7"/>
        <v>113</v>
      </c>
      <c r="BX55" s="98">
        <f t="shared" si="7"/>
        <v>0</v>
      </c>
      <c r="BY55" s="98">
        <f t="shared" si="7"/>
        <v>0</v>
      </c>
      <c r="BZ55" s="98">
        <f t="shared" si="7"/>
        <v>0</v>
      </c>
      <c r="CA55" s="98">
        <f t="shared" si="7"/>
        <v>0</v>
      </c>
      <c r="CB55" s="98">
        <f t="shared" si="7"/>
        <v>0</v>
      </c>
      <c r="CC55" s="98">
        <f t="shared" si="7"/>
        <v>0</v>
      </c>
      <c r="CD55" s="101">
        <f t="shared" si="7"/>
        <v>0</v>
      </c>
      <c r="CE55" s="101">
        <f>SUM(CE45:CE54)</f>
        <v>9</v>
      </c>
      <c r="CF55" s="95"/>
      <c r="CG55" s="263">
        <f>SUM(CG45:CG54)</f>
        <v>45530186.111919388</v>
      </c>
    </row>
    <row r="56" spans="1:87" ht="21" x14ac:dyDescent="0.4">
      <c r="A56" s="11"/>
      <c r="B56" s="96" t="s">
        <v>184</v>
      </c>
      <c r="C56" s="97"/>
      <c r="D56" s="101">
        <f t="shared" ref="D56:BO56" si="8">+D55+D43</f>
        <v>52</v>
      </c>
      <c r="E56" s="101">
        <f t="shared" si="8"/>
        <v>122</v>
      </c>
      <c r="F56" s="101">
        <f t="shared" si="8"/>
        <v>164</v>
      </c>
      <c r="G56" s="101">
        <f t="shared" si="8"/>
        <v>55</v>
      </c>
      <c r="H56" s="101">
        <f t="shared" si="8"/>
        <v>89</v>
      </c>
      <c r="I56" s="101">
        <f t="shared" si="8"/>
        <v>127</v>
      </c>
      <c r="J56" s="101">
        <f t="shared" si="8"/>
        <v>21</v>
      </c>
      <c r="K56" s="101">
        <f t="shared" si="8"/>
        <v>25</v>
      </c>
      <c r="L56" s="101">
        <f t="shared" si="8"/>
        <v>74</v>
      </c>
      <c r="M56" s="101">
        <f t="shared" si="8"/>
        <v>85</v>
      </c>
      <c r="N56" s="101">
        <f t="shared" si="8"/>
        <v>0</v>
      </c>
      <c r="O56" s="101">
        <f t="shared" si="8"/>
        <v>0</v>
      </c>
      <c r="P56" s="101">
        <f t="shared" si="8"/>
        <v>0</v>
      </c>
      <c r="Q56" s="101">
        <f t="shared" si="8"/>
        <v>0</v>
      </c>
      <c r="R56" s="101">
        <f t="shared" si="8"/>
        <v>0</v>
      </c>
      <c r="S56" s="101">
        <f t="shared" si="8"/>
        <v>0</v>
      </c>
      <c r="T56" s="101">
        <f t="shared" si="8"/>
        <v>0</v>
      </c>
      <c r="U56" s="101">
        <f t="shared" si="8"/>
        <v>0</v>
      </c>
      <c r="V56" s="101">
        <f t="shared" si="8"/>
        <v>0</v>
      </c>
      <c r="W56" s="101">
        <f t="shared" si="8"/>
        <v>0</v>
      </c>
      <c r="X56" s="101">
        <f t="shared" si="8"/>
        <v>0</v>
      </c>
      <c r="Y56" s="101">
        <f t="shared" si="8"/>
        <v>0</v>
      </c>
      <c r="Z56" s="101">
        <f t="shared" si="8"/>
        <v>0</v>
      </c>
      <c r="AA56" s="101">
        <f t="shared" si="8"/>
        <v>0</v>
      </c>
      <c r="AB56" s="101">
        <f t="shared" si="8"/>
        <v>0</v>
      </c>
      <c r="AC56" s="101">
        <f t="shared" si="8"/>
        <v>0</v>
      </c>
      <c r="AD56" s="101">
        <f t="shared" si="8"/>
        <v>0</v>
      </c>
      <c r="AE56" s="101">
        <f t="shared" si="8"/>
        <v>184</v>
      </c>
      <c r="AF56" s="101">
        <f t="shared" si="8"/>
        <v>0</v>
      </c>
      <c r="AG56" s="101">
        <f t="shared" si="8"/>
        <v>93</v>
      </c>
      <c r="AH56" s="101">
        <f t="shared" si="8"/>
        <v>438</v>
      </c>
      <c r="AI56" s="101">
        <f t="shared" si="8"/>
        <v>0</v>
      </c>
      <c r="AJ56" s="101">
        <f t="shared" si="8"/>
        <v>0</v>
      </c>
      <c r="AK56" s="101">
        <f t="shared" si="8"/>
        <v>0</v>
      </c>
      <c r="AL56" s="101">
        <f t="shared" si="8"/>
        <v>0</v>
      </c>
      <c r="AM56" s="101">
        <f t="shared" si="8"/>
        <v>0</v>
      </c>
      <c r="AN56" s="101">
        <f t="shared" si="8"/>
        <v>0</v>
      </c>
      <c r="AO56" s="101">
        <f t="shared" si="8"/>
        <v>114</v>
      </c>
      <c r="AP56" s="101">
        <f t="shared" si="8"/>
        <v>0</v>
      </c>
      <c r="AQ56" s="101">
        <f t="shared" si="8"/>
        <v>0</v>
      </c>
      <c r="AR56" s="101">
        <f t="shared" si="8"/>
        <v>0</v>
      </c>
      <c r="AS56" s="101">
        <f t="shared" si="8"/>
        <v>0</v>
      </c>
      <c r="AT56" s="101">
        <f t="shared" si="8"/>
        <v>0</v>
      </c>
      <c r="AU56" s="101">
        <f t="shared" si="8"/>
        <v>0</v>
      </c>
      <c r="AV56" s="101">
        <f t="shared" si="8"/>
        <v>0</v>
      </c>
      <c r="AW56" s="101">
        <f t="shared" si="8"/>
        <v>0</v>
      </c>
      <c r="AX56" s="101">
        <f t="shared" si="8"/>
        <v>0</v>
      </c>
      <c r="AY56" s="101">
        <f t="shared" si="8"/>
        <v>0</v>
      </c>
      <c r="AZ56" s="101">
        <f t="shared" si="8"/>
        <v>0</v>
      </c>
      <c r="BA56" s="101">
        <f t="shared" si="8"/>
        <v>87</v>
      </c>
      <c r="BB56" s="101">
        <f t="shared" si="8"/>
        <v>0</v>
      </c>
      <c r="BC56" s="101">
        <f t="shared" si="8"/>
        <v>395</v>
      </c>
      <c r="BD56" s="101">
        <f t="shared" si="8"/>
        <v>0</v>
      </c>
      <c r="BE56" s="101">
        <f t="shared" si="8"/>
        <v>0</v>
      </c>
      <c r="BF56" s="101">
        <f t="shared" si="8"/>
        <v>0</v>
      </c>
      <c r="BG56" s="101">
        <f t="shared" si="8"/>
        <v>0</v>
      </c>
      <c r="BH56" s="101">
        <f t="shared" si="8"/>
        <v>0</v>
      </c>
      <c r="BI56" s="101">
        <f t="shared" si="8"/>
        <v>207</v>
      </c>
      <c r="BJ56" s="101">
        <f t="shared" si="8"/>
        <v>60</v>
      </c>
      <c r="BK56" s="101">
        <f t="shared" si="8"/>
        <v>158</v>
      </c>
      <c r="BL56" s="101">
        <f t="shared" si="8"/>
        <v>0</v>
      </c>
      <c r="BM56" s="101">
        <f t="shared" si="8"/>
        <v>0</v>
      </c>
      <c r="BN56" s="101">
        <f t="shared" si="8"/>
        <v>0</v>
      </c>
      <c r="BO56" s="101">
        <f t="shared" si="8"/>
        <v>0</v>
      </c>
      <c r="BP56" s="101">
        <f t="shared" ref="BP56:CD56" si="9">+BP55+BP43</f>
        <v>0</v>
      </c>
      <c r="BQ56" s="101">
        <f t="shared" si="9"/>
        <v>0</v>
      </c>
      <c r="BR56" s="101">
        <f t="shared" si="9"/>
        <v>0</v>
      </c>
      <c r="BS56" s="101">
        <f t="shared" si="9"/>
        <v>47</v>
      </c>
      <c r="BT56" s="101">
        <f t="shared" si="9"/>
        <v>0</v>
      </c>
      <c r="BU56" s="101">
        <f t="shared" si="9"/>
        <v>3</v>
      </c>
      <c r="BV56" s="101">
        <f t="shared" si="9"/>
        <v>196</v>
      </c>
      <c r="BW56" s="101">
        <f t="shared" si="9"/>
        <v>180</v>
      </c>
      <c r="BX56" s="101">
        <f t="shared" si="9"/>
        <v>0</v>
      </c>
      <c r="BY56" s="101">
        <f t="shared" si="9"/>
        <v>0</v>
      </c>
      <c r="BZ56" s="101">
        <f t="shared" si="9"/>
        <v>0</v>
      </c>
      <c r="CA56" s="101">
        <f t="shared" si="9"/>
        <v>0</v>
      </c>
      <c r="CB56" s="101">
        <f t="shared" si="9"/>
        <v>0</v>
      </c>
      <c r="CC56" s="101">
        <f t="shared" si="9"/>
        <v>0</v>
      </c>
      <c r="CD56" s="101">
        <f t="shared" si="9"/>
        <v>0</v>
      </c>
      <c r="CE56" s="101">
        <f>+CE55+CE43</f>
        <v>1180</v>
      </c>
      <c r="CF56" s="95"/>
      <c r="CG56" s="245">
        <f>+CG43+CG55</f>
        <v>528522411.19817102</v>
      </c>
      <c r="CH56" s="235"/>
    </row>
    <row r="57" spans="1:87" x14ac:dyDescent="0.3">
      <c r="D57" t="s">
        <v>239</v>
      </c>
      <c r="E57" t="s">
        <v>239</v>
      </c>
      <c r="F57" t="s">
        <v>239</v>
      </c>
      <c r="I57" t="s">
        <v>240</v>
      </c>
      <c r="L57" t="s">
        <v>240</v>
      </c>
      <c r="M57" t="s">
        <v>240</v>
      </c>
      <c r="AE57" s="22" t="s">
        <v>240</v>
      </c>
      <c r="AG57" t="s">
        <v>239</v>
      </c>
      <c r="AH57" t="s">
        <v>240</v>
      </c>
      <c r="AO57" t="s">
        <v>240</v>
      </c>
      <c r="BA57" s="22" t="s">
        <v>240</v>
      </c>
      <c r="BI57" t="s">
        <v>240</v>
      </c>
      <c r="BJ57" t="s">
        <v>239</v>
      </c>
      <c r="BK57" t="s">
        <v>239</v>
      </c>
      <c r="BS57" t="s">
        <v>239</v>
      </c>
      <c r="BV57" t="s">
        <v>239</v>
      </c>
    </row>
    <row r="58" spans="1:87" ht="21" x14ac:dyDescent="0.4">
      <c r="CF58" s="95" t="s">
        <v>234</v>
      </c>
      <c r="CG58" s="95">
        <v>1428076471</v>
      </c>
    </row>
    <row r="59" spans="1:87" x14ac:dyDescent="0.3">
      <c r="BG59" s="1"/>
    </row>
    <row r="60" spans="1:87" ht="44.4" customHeight="1" x14ac:dyDescent="0.3">
      <c r="CF60" s="233" t="s">
        <v>238</v>
      </c>
      <c r="CG60" s="234">
        <f>'DOTACION ACTUALIZADA'!CG56</f>
        <v>1364292212.4121757</v>
      </c>
      <c r="CH60" s="235"/>
    </row>
    <row r="62" spans="1:87" ht="95.4" customHeight="1" x14ac:dyDescent="0.4">
      <c r="CF62" s="75" t="s">
        <v>237</v>
      </c>
      <c r="CG62" s="239">
        <f>CG56/CG60</f>
        <v>0.38739678082872137</v>
      </c>
    </row>
    <row r="63" spans="1:87" ht="21" x14ac:dyDescent="0.4">
      <c r="B63" s="345" t="s">
        <v>281</v>
      </c>
      <c r="CF63" s="266"/>
      <c r="CG63" s="267"/>
    </row>
    <row r="64" spans="1:87" ht="21" x14ac:dyDescent="0.4">
      <c r="B64" s="21" t="s">
        <v>282</v>
      </c>
      <c r="CF64" s="266"/>
      <c r="CG64" s="267"/>
    </row>
    <row r="65" spans="2:85" ht="21" x14ac:dyDescent="0.4">
      <c r="C65" s="260"/>
      <c r="CF65" s="266"/>
      <c r="CG65" s="267"/>
    </row>
    <row r="72" spans="2:85" ht="48.75" customHeight="1" x14ac:dyDescent="0.3">
      <c r="C72" s="260"/>
    </row>
    <row r="78" spans="2:85" x14ac:dyDescent="0.3">
      <c r="B78" s="259"/>
    </row>
  </sheetData>
  <autoFilter ref="A3:CG54"/>
  <mergeCells count="20">
    <mergeCell ref="C2:C3"/>
    <mergeCell ref="F2:K2"/>
    <mergeCell ref="L2:AA2"/>
    <mergeCell ref="AB2:AD2"/>
    <mergeCell ref="CH2:CH3"/>
    <mergeCell ref="CF2:CF3"/>
    <mergeCell ref="CG2:CG3"/>
    <mergeCell ref="A44:C44"/>
    <mergeCell ref="BK2:BR2"/>
    <mergeCell ref="BS2:BU2"/>
    <mergeCell ref="BW2:CD2"/>
    <mergeCell ref="CE2:CE3"/>
    <mergeCell ref="AE2:AF2"/>
    <mergeCell ref="AH2:AN2"/>
    <mergeCell ref="AO2:AZ2"/>
    <mergeCell ref="BA2:BB2"/>
    <mergeCell ref="BD2:BH2"/>
    <mergeCell ref="BI2:BJ2"/>
    <mergeCell ref="A2:A3"/>
    <mergeCell ref="B2:B3"/>
  </mergeCells>
  <pageMargins left="0.70866141732283472" right="0.70866141732283472" top="0.74803149606299213" bottom="0.74803149606299213" header="0.31496062992125984" footer="0.31496062992125984"/>
  <pageSetup scale="12" orientation="portrait"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CM78"/>
  <sheetViews>
    <sheetView zoomScale="60" zoomScaleNormal="50" workbookViewId="0">
      <pane xSplit="3" ySplit="3" topLeftCell="CC34" activePane="bottomRight" state="frozen"/>
      <selection pane="topRight" activeCell="D1" sqref="D1"/>
      <selection pane="bottomLeft" activeCell="A4" sqref="A4"/>
      <selection pane="bottomRight" activeCell="CK64" sqref="CK64"/>
    </sheetView>
  </sheetViews>
  <sheetFormatPr baseColWidth="10" defaultColWidth="11.44140625" defaultRowHeight="14.4" x14ac:dyDescent="0.3"/>
  <cols>
    <col min="1" max="1" width="8.33203125" customWidth="1"/>
    <col min="2" max="2" width="68.109375" style="21" customWidth="1"/>
    <col min="3" max="3" width="52.109375" customWidth="1"/>
    <col min="4" max="4" width="20.44140625" customWidth="1"/>
    <col min="5" max="5" width="13.6640625" customWidth="1"/>
    <col min="6" max="10" width="6.6640625" customWidth="1"/>
    <col min="11" max="13" width="7" customWidth="1"/>
    <col min="14" max="14" width="5.44140625" customWidth="1"/>
    <col min="15" max="16" width="3.44140625" customWidth="1"/>
    <col min="17" max="17" width="7.6640625" customWidth="1"/>
    <col min="18" max="18" width="4.44140625" customWidth="1"/>
    <col min="19" max="19" width="3.44140625" customWidth="1"/>
    <col min="20" max="20" width="4.6640625" customWidth="1"/>
    <col min="21" max="21" width="3.44140625" customWidth="1"/>
    <col min="22" max="22" width="4.44140625" customWidth="1"/>
    <col min="23" max="23" width="3.6640625" customWidth="1"/>
    <col min="24" max="24" width="4.44140625" customWidth="1"/>
    <col min="25" max="25" width="4" customWidth="1"/>
    <col min="26" max="26" width="4.44140625" customWidth="1"/>
    <col min="27" max="27" width="4.109375" customWidth="1"/>
    <col min="28" max="28" width="6" style="22" customWidth="1"/>
    <col min="29" max="29" width="4.44140625" style="22" customWidth="1"/>
    <col min="30" max="30" width="5.44140625" style="22" customWidth="1"/>
    <col min="31" max="31" width="7" style="22" customWidth="1"/>
    <col min="32" max="32" width="6.44140625" style="22" customWidth="1"/>
    <col min="33" max="33" width="11.44140625" customWidth="1"/>
    <col min="34" max="34" width="7.109375" customWidth="1"/>
    <col min="35" max="35" width="5.33203125" customWidth="1"/>
    <col min="36" max="36" width="5" customWidth="1"/>
    <col min="37" max="38" width="5.44140625" customWidth="1"/>
    <col min="39" max="39" width="5.6640625" customWidth="1"/>
    <col min="40" max="40" width="6.33203125" customWidth="1"/>
    <col min="41" max="41" width="8" customWidth="1"/>
    <col min="42" max="42" width="4.109375" customWidth="1"/>
    <col min="43" max="45" width="3.6640625" customWidth="1"/>
    <col min="46" max="47" width="3.33203125" customWidth="1"/>
    <col min="48" max="48" width="3.44140625" customWidth="1"/>
    <col min="49" max="49" width="3.33203125" customWidth="1"/>
    <col min="50" max="50" width="3.44140625" customWidth="1"/>
    <col min="51" max="51" width="4.109375" customWidth="1"/>
    <col min="52" max="52" width="5.33203125" customWidth="1"/>
    <col min="53" max="54" width="7.6640625" style="22" customWidth="1"/>
    <col min="55" max="56" width="9.44140625" style="22" customWidth="1"/>
    <col min="57" max="57" width="5.44140625" customWidth="1"/>
    <col min="58" max="58" width="6.109375" customWidth="1"/>
    <col min="59" max="59" width="4.44140625" customWidth="1"/>
    <col min="60" max="60" width="6" customWidth="1"/>
    <col min="61" max="61" width="9" customWidth="1"/>
    <col min="62" max="62" width="8.6640625" customWidth="1"/>
    <col min="63" max="63" width="7.109375" customWidth="1"/>
    <col min="64" max="64" width="6" customWidth="1"/>
    <col min="65" max="65" width="6.6640625" customWidth="1"/>
    <col min="66" max="66" width="5" customWidth="1"/>
    <col min="67" max="67" width="5.5546875" customWidth="1"/>
    <col min="68" max="68" width="4.44140625" customWidth="1"/>
    <col min="69" max="69" width="7.6640625" customWidth="1"/>
    <col min="70" max="70" width="4.44140625" customWidth="1"/>
    <col min="71" max="71" width="8" customWidth="1"/>
    <col min="72" max="72" width="5.6640625" customWidth="1"/>
    <col min="73" max="73" width="7.33203125" customWidth="1"/>
    <col min="74" max="74" width="8.6640625" customWidth="1"/>
    <col min="75" max="82" width="7" customWidth="1"/>
    <col min="83" max="83" width="17" customWidth="1"/>
    <col min="84" max="84" width="38.109375" customWidth="1"/>
    <col min="85" max="85" width="29.33203125" hidden="1" customWidth="1"/>
    <col min="86" max="86" width="36.109375" style="351" customWidth="1"/>
    <col min="87" max="87" width="29.33203125" style="351" customWidth="1"/>
    <col min="88" max="88" width="20.44140625" customWidth="1"/>
    <col min="89" max="89" width="23.33203125" customWidth="1"/>
    <col min="90" max="90" width="24.88671875" customWidth="1"/>
  </cols>
  <sheetData>
    <row r="1" spans="1:90" x14ac:dyDescent="0.3">
      <c r="D1" s="244"/>
      <c r="E1" s="244"/>
      <c r="AG1" s="244"/>
    </row>
    <row r="2" spans="1:90" s="1" customFormat="1" ht="45" customHeight="1" x14ac:dyDescent="0.3">
      <c r="A2" s="385" t="s">
        <v>16</v>
      </c>
      <c r="B2" s="386" t="s">
        <v>17</v>
      </c>
      <c r="C2" s="387" t="s">
        <v>18</v>
      </c>
      <c r="D2" s="48" t="s">
        <v>19</v>
      </c>
      <c r="E2" s="48" t="s">
        <v>20</v>
      </c>
      <c r="F2" s="388" t="s">
        <v>21</v>
      </c>
      <c r="G2" s="388"/>
      <c r="H2" s="388"/>
      <c r="I2" s="388"/>
      <c r="J2" s="388"/>
      <c r="K2" s="388"/>
      <c r="L2" s="389" t="s">
        <v>22</v>
      </c>
      <c r="M2" s="389"/>
      <c r="N2" s="389"/>
      <c r="O2" s="389"/>
      <c r="P2" s="389"/>
      <c r="Q2" s="389"/>
      <c r="R2" s="389"/>
      <c r="S2" s="389"/>
      <c r="T2" s="389"/>
      <c r="U2" s="389"/>
      <c r="V2" s="389"/>
      <c r="W2" s="389"/>
      <c r="X2" s="389"/>
      <c r="Y2" s="389"/>
      <c r="Z2" s="389"/>
      <c r="AA2" s="389"/>
      <c r="AB2" s="379" t="s">
        <v>23</v>
      </c>
      <c r="AC2" s="379"/>
      <c r="AD2" s="379"/>
      <c r="AE2" s="390" t="s">
        <v>24</v>
      </c>
      <c r="AF2" s="390"/>
      <c r="AG2" s="4" t="s">
        <v>25</v>
      </c>
      <c r="AH2" s="432" t="s">
        <v>26</v>
      </c>
      <c r="AI2" s="433"/>
      <c r="AJ2" s="433"/>
      <c r="AK2" s="433"/>
      <c r="AL2" s="433"/>
      <c r="AM2" s="433"/>
      <c r="AN2" s="434"/>
      <c r="AO2" s="392" t="s">
        <v>27</v>
      </c>
      <c r="AP2" s="392"/>
      <c r="AQ2" s="392"/>
      <c r="AR2" s="392"/>
      <c r="AS2" s="392"/>
      <c r="AT2" s="392"/>
      <c r="AU2" s="392"/>
      <c r="AV2" s="392"/>
      <c r="AW2" s="392"/>
      <c r="AX2" s="392"/>
      <c r="AY2" s="392"/>
      <c r="AZ2" s="392"/>
      <c r="BA2" s="393" t="s">
        <v>28</v>
      </c>
      <c r="BB2" s="393"/>
      <c r="BC2" s="273" t="s">
        <v>29</v>
      </c>
      <c r="BD2" s="394" t="s">
        <v>30</v>
      </c>
      <c r="BE2" s="394"/>
      <c r="BF2" s="394"/>
      <c r="BG2" s="394"/>
      <c r="BH2" s="394"/>
      <c r="BI2" s="395" t="s">
        <v>31</v>
      </c>
      <c r="BJ2" s="395"/>
      <c r="BK2" s="382" t="s">
        <v>32</v>
      </c>
      <c r="BL2" s="382"/>
      <c r="BM2" s="382"/>
      <c r="BN2" s="382"/>
      <c r="BO2" s="382"/>
      <c r="BP2" s="382"/>
      <c r="BQ2" s="382"/>
      <c r="BR2" s="382"/>
      <c r="BS2" s="437" t="s">
        <v>33</v>
      </c>
      <c r="BT2" s="438"/>
      <c r="BU2" s="439"/>
      <c r="BV2" s="6" t="s">
        <v>34</v>
      </c>
      <c r="BW2" s="383" t="s">
        <v>35</v>
      </c>
      <c r="BX2" s="383"/>
      <c r="BY2" s="383"/>
      <c r="BZ2" s="383"/>
      <c r="CA2" s="383"/>
      <c r="CB2" s="383"/>
      <c r="CC2" s="383"/>
      <c r="CD2" s="383"/>
      <c r="CE2" s="406" t="s">
        <v>170</v>
      </c>
      <c r="CF2" s="407" t="s">
        <v>231</v>
      </c>
      <c r="CG2" s="443" t="s">
        <v>232</v>
      </c>
      <c r="CH2" s="440" t="s">
        <v>286</v>
      </c>
      <c r="CI2" s="440" t="s">
        <v>287</v>
      </c>
      <c r="CJ2" s="442" t="s">
        <v>242</v>
      </c>
      <c r="CK2" s="442" t="s">
        <v>243</v>
      </c>
      <c r="CL2" s="442" t="s">
        <v>244</v>
      </c>
    </row>
    <row r="3" spans="1:90" ht="127.5" customHeight="1" x14ac:dyDescent="0.3">
      <c r="A3" s="385"/>
      <c r="B3" s="386"/>
      <c r="C3" s="387"/>
      <c r="D3" s="7" t="s">
        <v>39</v>
      </c>
      <c r="E3" s="7" t="s">
        <v>40</v>
      </c>
      <c r="F3" s="27" t="s">
        <v>41</v>
      </c>
      <c r="G3" s="27" t="s">
        <v>42</v>
      </c>
      <c r="H3" s="27" t="s">
        <v>43</v>
      </c>
      <c r="I3" s="27" t="s">
        <v>44</v>
      </c>
      <c r="J3" s="27" t="s">
        <v>45</v>
      </c>
      <c r="K3" s="27" t="s">
        <v>46</v>
      </c>
      <c r="L3" s="28" t="s">
        <v>47</v>
      </c>
      <c r="M3" s="28" t="s">
        <v>48</v>
      </c>
      <c r="N3" s="28" t="s">
        <v>49</v>
      </c>
      <c r="O3" s="28" t="s">
        <v>50</v>
      </c>
      <c r="P3" s="28" t="s">
        <v>51</v>
      </c>
      <c r="Q3" s="28" t="s">
        <v>52</v>
      </c>
      <c r="R3" s="28" t="s">
        <v>53</v>
      </c>
      <c r="S3" s="28" t="s">
        <v>54</v>
      </c>
      <c r="T3" s="28" t="s">
        <v>55</v>
      </c>
      <c r="U3" s="28" t="s">
        <v>56</v>
      </c>
      <c r="V3" s="28" t="s">
        <v>57</v>
      </c>
      <c r="W3" s="28" t="s">
        <v>58</v>
      </c>
      <c r="X3" s="28" t="s">
        <v>59</v>
      </c>
      <c r="Y3" s="28" t="s">
        <v>60</v>
      </c>
      <c r="Z3" s="28" t="s">
        <v>61</v>
      </c>
      <c r="AA3" s="28" t="s">
        <v>62</v>
      </c>
      <c r="AB3" s="29" t="s">
        <v>63</v>
      </c>
      <c r="AC3" s="29" t="s">
        <v>64</v>
      </c>
      <c r="AD3" s="29" t="s">
        <v>65</v>
      </c>
      <c r="AE3" s="30" t="s">
        <v>66</v>
      </c>
      <c r="AF3" s="30" t="s">
        <v>67</v>
      </c>
      <c r="AG3" s="8" t="s">
        <v>68</v>
      </c>
      <c r="AH3" s="31" t="s">
        <v>69</v>
      </c>
      <c r="AI3" s="32" t="s">
        <v>70</v>
      </c>
      <c r="AJ3" s="32" t="s">
        <v>71</v>
      </c>
      <c r="AK3" s="31" t="s">
        <v>72</v>
      </c>
      <c r="AL3" s="32" t="s">
        <v>73</v>
      </c>
      <c r="AM3" s="77" t="s">
        <v>159</v>
      </c>
      <c r="AN3" s="32" t="s">
        <v>74</v>
      </c>
      <c r="AO3" s="33" t="s">
        <v>75</v>
      </c>
      <c r="AP3" s="33" t="s">
        <v>76</v>
      </c>
      <c r="AQ3" s="33" t="s">
        <v>77</v>
      </c>
      <c r="AR3" s="33" t="s">
        <v>78</v>
      </c>
      <c r="AS3" s="33" t="s">
        <v>79</v>
      </c>
      <c r="AT3" s="33" t="s">
        <v>80</v>
      </c>
      <c r="AU3" s="33" t="s">
        <v>81</v>
      </c>
      <c r="AV3" s="33" t="s">
        <v>82</v>
      </c>
      <c r="AW3" s="33" t="s">
        <v>83</v>
      </c>
      <c r="AX3" s="33" t="s">
        <v>84</v>
      </c>
      <c r="AY3" s="33" t="s">
        <v>85</v>
      </c>
      <c r="AZ3" s="33" t="s">
        <v>86</v>
      </c>
      <c r="BA3" s="34" t="s">
        <v>87</v>
      </c>
      <c r="BB3" s="34" t="s">
        <v>88</v>
      </c>
      <c r="BC3" s="35" t="s">
        <v>89</v>
      </c>
      <c r="BD3" s="7" t="s">
        <v>90</v>
      </c>
      <c r="BE3" s="7" t="s">
        <v>91</v>
      </c>
      <c r="BF3" s="7" t="s">
        <v>92</v>
      </c>
      <c r="BG3" s="7" t="s">
        <v>93</v>
      </c>
      <c r="BH3" s="7" t="s">
        <v>94</v>
      </c>
      <c r="BI3" s="36" t="s">
        <v>95</v>
      </c>
      <c r="BJ3" s="36" t="s">
        <v>96</v>
      </c>
      <c r="BK3" s="35" t="s">
        <v>97</v>
      </c>
      <c r="BL3" s="35" t="s">
        <v>98</v>
      </c>
      <c r="BM3" s="35" t="s">
        <v>99</v>
      </c>
      <c r="BN3" s="35" t="s">
        <v>100</v>
      </c>
      <c r="BO3" s="35" t="s">
        <v>101</v>
      </c>
      <c r="BP3" s="35" t="s">
        <v>102</v>
      </c>
      <c r="BQ3" s="35" t="s">
        <v>103</v>
      </c>
      <c r="BR3" s="35" t="s">
        <v>104</v>
      </c>
      <c r="BS3" s="8" t="s">
        <v>33</v>
      </c>
      <c r="BT3" s="8" t="s">
        <v>105</v>
      </c>
      <c r="BU3" s="9" t="s">
        <v>106</v>
      </c>
      <c r="BV3" s="37" t="s">
        <v>107</v>
      </c>
      <c r="BW3" s="10" t="s">
        <v>108</v>
      </c>
      <c r="BX3" s="10" t="s">
        <v>109</v>
      </c>
      <c r="BY3" s="10" t="s">
        <v>110</v>
      </c>
      <c r="BZ3" s="10" t="s">
        <v>111</v>
      </c>
      <c r="CA3" s="10" t="s">
        <v>112</v>
      </c>
      <c r="CB3" s="10" t="s">
        <v>113</v>
      </c>
      <c r="CC3" s="10" t="s">
        <v>114</v>
      </c>
      <c r="CD3" s="10" t="s">
        <v>115</v>
      </c>
      <c r="CE3" s="406"/>
      <c r="CF3" s="407"/>
      <c r="CG3" s="443"/>
      <c r="CH3" s="441"/>
      <c r="CI3" s="441"/>
      <c r="CJ3" s="442"/>
      <c r="CK3" s="442"/>
      <c r="CL3" s="442"/>
    </row>
    <row r="4" spans="1:90" s="1" customFormat="1" ht="225.45" customHeight="1" x14ac:dyDescent="0.3">
      <c r="A4" s="2">
        <v>1</v>
      </c>
      <c r="B4" s="56" t="s">
        <v>120</v>
      </c>
      <c r="C4" s="20"/>
      <c r="D4" s="11"/>
      <c r="E4" s="15"/>
      <c r="F4" s="110"/>
      <c r="G4" s="110"/>
      <c r="H4" s="110"/>
      <c r="I4" s="110"/>
      <c r="J4" s="110"/>
      <c r="K4" s="110"/>
      <c r="L4" s="15"/>
      <c r="M4" s="273"/>
      <c r="N4" s="15"/>
      <c r="O4" s="15"/>
      <c r="P4" s="15"/>
      <c r="Q4" s="15"/>
      <c r="R4" s="15"/>
      <c r="S4" s="15"/>
      <c r="T4" s="15"/>
      <c r="U4" s="15"/>
      <c r="V4" s="15"/>
      <c r="W4" s="15"/>
      <c r="X4" s="15"/>
      <c r="Y4" s="15"/>
      <c r="Z4" s="15"/>
      <c r="AA4" s="15"/>
      <c r="AB4" s="15"/>
      <c r="AC4" s="15"/>
      <c r="AD4" s="15"/>
      <c r="AE4" s="110">
        <v>5</v>
      </c>
      <c r="AF4" s="15"/>
      <c r="AG4" s="15"/>
      <c r="AH4" s="110"/>
      <c r="AI4" s="15"/>
      <c r="AJ4" s="15"/>
      <c r="AK4" s="15"/>
      <c r="AL4" s="15"/>
      <c r="AM4" s="15"/>
      <c r="AN4" s="15"/>
      <c r="AO4" s="15"/>
      <c r="AP4" s="15"/>
      <c r="AQ4" s="15"/>
      <c r="AR4" s="15"/>
      <c r="AS4" s="15"/>
      <c r="AT4" s="15"/>
      <c r="AU4" s="15"/>
      <c r="AV4" s="15"/>
      <c r="AW4" s="15"/>
      <c r="AX4" s="15"/>
      <c r="AY4" s="15"/>
      <c r="AZ4" s="15"/>
      <c r="BA4" s="73"/>
      <c r="BB4" s="73"/>
      <c r="BC4" s="274"/>
      <c r="BD4" s="15"/>
      <c r="BE4" s="15"/>
      <c r="BF4" s="15"/>
      <c r="BG4" s="15"/>
      <c r="BH4" s="15"/>
      <c r="BI4" s="110"/>
      <c r="BJ4" s="15">
        <v>4</v>
      </c>
      <c r="BK4" s="15"/>
      <c r="BL4" s="15"/>
      <c r="BM4" s="15"/>
      <c r="BN4" s="15"/>
      <c r="BO4" s="15"/>
      <c r="BP4" s="15"/>
      <c r="BQ4" s="15"/>
      <c r="BR4" s="15"/>
      <c r="BS4" s="110"/>
      <c r="BT4" s="110"/>
      <c r="BU4" s="110">
        <v>15</v>
      </c>
      <c r="BV4" s="15"/>
      <c r="BW4" s="110"/>
      <c r="BX4" s="15"/>
      <c r="BY4" s="15"/>
      <c r="BZ4" s="15"/>
      <c r="CA4" s="15"/>
      <c r="CB4" s="15"/>
      <c r="CC4" s="15"/>
      <c r="CD4" s="15"/>
      <c r="CE4" s="278">
        <f>SUM(D4:CD4)</f>
        <v>24</v>
      </c>
      <c r="CF4" s="128">
        <f>ROUND('DOTACION INICIAL'!CE4,2)</f>
        <v>304009.09999999998</v>
      </c>
      <c r="CG4" s="281">
        <f>+CE4*CF4</f>
        <v>7296218.3999999994</v>
      </c>
      <c r="CH4" s="355">
        <f>ROUND(CF4/1.19,2)</f>
        <v>255469.83</v>
      </c>
      <c r="CI4" s="355">
        <f>+CH4*CE4</f>
        <v>6131275.9199999999</v>
      </c>
      <c r="CJ4" s="287">
        <f>CE4+'BALANCE SEGUNDA ENTREGA'!CE4+'BALANCE PRIMERA ENTREGA '!CE4</f>
        <v>253</v>
      </c>
      <c r="CK4" s="287">
        <f>CJ4-'DOTACION ACTUALIZADA'!CE4</f>
        <v>0</v>
      </c>
      <c r="CL4" s="290">
        <f>CJ4/'DOTACION ACTUALIZADA'!CE4</f>
        <v>1</v>
      </c>
    </row>
    <row r="5" spans="1:90" ht="225.75" hidden="1" customHeight="1" x14ac:dyDescent="0.3">
      <c r="A5" s="2">
        <v>2</v>
      </c>
      <c r="B5" s="52" t="s">
        <v>121</v>
      </c>
      <c r="C5" s="3"/>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256"/>
      <c r="AH5" s="110"/>
      <c r="AI5" s="11"/>
      <c r="AJ5" s="11"/>
      <c r="AK5" s="11"/>
      <c r="AL5" s="11"/>
      <c r="AM5" s="11"/>
      <c r="AN5" s="11"/>
      <c r="AO5" s="11"/>
      <c r="AP5" s="11"/>
      <c r="AQ5" s="11"/>
      <c r="AR5" s="11"/>
      <c r="AS5" s="11"/>
      <c r="AT5" s="11"/>
      <c r="AU5" s="11"/>
      <c r="AV5" s="11"/>
      <c r="AW5" s="11"/>
      <c r="AX5" s="11"/>
      <c r="AY5" s="11"/>
      <c r="AZ5" s="11"/>
      <c r="BA5" s="66"/>
      <c r="BB5" s="66"/>
      <c r="BC5" s="252"/>
      <c r="BD5" s="15"/>
      <c r="BE5" s="11"/>
      <c r="BF5" s="11"/>
      <c r="BG5" s="11"/>
      <c r="BH5" s="11"/>
      <c r="BI5" s="11"/>
      <c r="BJ5" s="11"/>
      <c r="BK5" s="16"/>
      <c r="BL5" s="16"/>
      <c r="BM5" s="16"/>
      <c r="BN5" s="16"/>
      <c r="BO5" s="16"/>
      <c r="BP5" s="16"/>
      <c r="BQ5" s="16"/>
      <c r="BR5" s="16"/>
      <c r="BS5" s="15"/>
      <c r="BT5" s="11"/>
      <c r="BU5" s="11"/>
      <c r="BV5" s="11"/>
      <c r="BW5" s="15"/>
      <c r="BX5" s="15"/>
      <c r="BY5" s="15"/>
      <c r="BZ5" s="15"/>
      <c r="CA5" s="15"/>
      <c r="CB5" s="15"/>
      <c r="CC5" s="15"/>
      <c r="CD5" s="15"/>
      <c r="CE5" s="278">
        <f t="shared" ref="CE5:CE42" si="0">SUM(D5:CD5)</f>
        <v>0</v>
      </c>
      <c r="CF5" s="128">
        <f>'DOTACION INICIAL'!CE5</f>
        <v>266118.44181064382</v>
      </c>
      <c r="CG5" s="281">
        <f>+CE5*CF5</f>
        <v>0</v>
      </c>
      <c r="CH5" s="281">
        <f t="shared" ref="CH5:CH55" si="1">ROUND(CF5/1.19,2)</f>
        <v>223628.94</v>
      </c>
      <c r="CI5" s="281">
        <f t="shared" ref="CI5:CI55" si="2">+CH5*CE5</f>
        <v>0</v>
      </c>
      <c r="CJ5" s="287">
        <f>CE5+'BALANCE SEGUNDA ENTREGA'!CE5+'BALANCE PRIMERA ENTREGA '!CE5</f>
        <v>51</v>
      </c>
      <c r="CK5" s="289">
        <f>CJ5-'DOTACION ACTUALIZADA'!CE5</f>
        <v>0</v>
      </c>
      <c r="CL5" s="290">
        <f>CJ5/'DOTACION ACTUALIZADA'!CE5</f>
        <v>1</v>
      </c>
    </row>
    <row r="6" spans="1:90" ht="130.5" hidden="1" customHeight="1" x14ac:dyDescent="0.3">
      <c r="A6" s="2">
        <v>3</v>
      </c>
      <c r="B6" s="52" t="s">
        <v>122</v>
      </c>
      <c r="C6" s="3"/>
      <c r="D6" s="11"/>
      <c r="E6" s="11"/>
      <c r="F6" s="110"/>
      <c r="G6" s="110"/>
      <c r="H6" s="110"/>
      <c r="I6" s="110"/>
      <c r="J6" s="110"/>
      <c r="K6" s="110"/>
      <c r="L6" s="11"/>
      <c r="M6" s="11"/>
      <c r="N6" s="11"/>
      <c r="O6" s="11"/>
      <c r="P6" s="11"/>
      <c r="Q6" s="11"/>
      <c r="R6" s="11"/>
      <c r="S6" s="11"/>
      <c r="T6" s="11"/>
      <c r="U6" s="11"/>
      <c r="V6" s="11"/>
      <c r="W6" s="11"/>
      <c r="X6" s="11"/>
      <c r="Y6" s="11"/>
      <c r="Z6" s="11"/>
      <c r="AA6" s="11"/>
      <c r="AB6" s="11"/>
      <c r="AC6" s="11"/>
      <c r="AD6" s="11"/>
      <c r="AE6" s="11"/>
      <c r="AF6" s="11"/>
      <c r="AG6" s="256"/>
      <c r="AH6" s="110"/>
      <c r="AI6" s="11"/>
      <c r="AJ6" s="11"/>
      <c r="AK6" s="11"/>
      <c r="AL6" s="11"/>
      <c r="AM6" s="11"/>
      <c r="AN6" s="11"/>
      <c r="AO6" s="11"/>
      <c r="AP6" s="11"/>
      <c r="AQ6" s="11"/>
      <c r="AR6" s="11"/>
      <c r="AS6" s="11"/>
      <c r="AT6" s="11"/>
      <c r="AU6" s="11"/>
      <c r="AV6" s="11"/>
      <c r="AW6" s="11"/>
      <c r="AX6" s="11"/>
      <c r="AY6" s="11"/>
      <c r="AZ6" s="11"/>
      <c r="BA6" s="66"/>
      <c r="BB6" s="66"/>
      <c r="BC6" s="252"/>
      <c r="BD6" s="15"/>
      <c r="BE6" s="11"/>
      <c r="BF6" s="11"/>
      <c r="BG6" s="11"/>
      <c r="BH6" s="11"/>
      <c r="BI6" s="11"/>
      <c r="BJ6" s="11"/>
      <c r="BK6" s="15"/>
      <c r="BL6" s="15"/>
      <c r="BM6" s="15"/>
      <c r="BN6" s="15"/>
      <c r="BO6" s="15"/>
      <c r="BP6" s="15"/>
      <c r="BQ6" s="15"/>
      <c r="BR6" s="15"/>
      <c r="BS6" s="11"/>
      <c r="BT6" s="11"/>
      <c r="BU6" s="11"/>
      <c r="BV6" s="11"/>
      <c r="BW6" s="110"/>
      <c r="BX6" s="15"/>
      <c r="BY6" s="15"/>
      <c r="BZ6" s="15"/>
      <c r="CA6" s="15"/>
      <c r="CB6" s="15"/>
      <c r="CC6" s="15"/>
      <c r="CD6" s="15"/>
      <c r="CE6" s="278">
        <f t="shared" si="0"/>
        <v>0</v>
      </c>
      <c r="CF6" s="128">
        <f>'DOTACION INICIAL'!CE6</f>
        <v>593133.63114568498</v>
      </c>
      <c r="CG6" s="281">
        <f t="shared" ref="CG6:CG42" si="3">+CE6*CF6</f>
        <v>0</v>
      </c>
      <c r="CH6" s="281">
        <f t="shared" si="1"/>
        <v>498431.62</v>
      </c>
      <c r="CI6" s="281">
        <f t="shared" si="2"/>
        <v>0</v>
      </c>
      <c r="CJ6" s="287">
        <f>CE6+'BALANCE SEGUNDA ENTREGA'!CE6+'BALANCE PRIMERA ENTREGA '!CE6</f>
        <v>150</v>
      </c>
      <c r="CK6" s="289">
        <f>CJ6-'DOTACION ACTUALIZADA'!CE6</f>
        <v>0</v>
      </c>
      <c r="CL6" s="290">
        <f>CJ6/'DOTACION ACTUALIZADA'!CE6</f>
        <v>1</v>
      </c>
    </row>
    <row r="7" spans="1:90" ht="128.25" customHeight="1" x14ac:dyDescent="0.3">
      <c r="A7" s="2">
        <v>4</v>
      </c>
      <c r="B7" s="52" t="s">
        <v>123</v>
      </c>
      <c r="C7" s="3"/>
      <c r="D7" s="110">
        <v>12</v>
      </c>
      <c r="E7" s="110">
        <v>12</v>
      </c>
      <c r="F7" s="110">
        <v>6</v>
      </c>
      <c r="G7" s="110">
        <v>2</v>
      </c>
      <c r="H7" s="110">
        <v>4</v>
      </c>
      <c r="I7" s="110">
        <v>4</v>
      </c>
      <c r="J7" s="110">
        <v>2</v>
      </c>
      <c r="K7" s="110">
        <v>2</v>
      </c>
      <c r="L7" s="11"/>
      <c r="M7" s="11"/>
      <c r="N7" s="11"/>
      <c r="O7" s="11"/>
      <c r="P7" s="11"/>
      <c r="Q7" s="11"/>
      <c r="R7" s="11"/>
      <c r="S7" s="11"/>
      <c r="T7" s="11"/>
      <c r="U7" s="11"/>
      <c r="V7" s="11"/>
      <c r="W7" s="11"/>
      <c r="X7" s="11"/>
      <c r="Y7" s="11"/>
      <c r="Z7" s="11"/>
      <c r="AA7" s="11"/>
      <c r="AB7" s="11"/>
      <c r="AC7" s="11"/>
      <c r="AD7" s="11"/>
      <c r="AE7" s="11"/>
      <c r="AF7" s="11"/>
      <c r="AG7" s="376">
        <v>4</v>
      </c>
      <c r="AH7" s="110">
        <v>10</v>
      </c>
      <c r="AI7" s="11"/>
      <c r="AJ7" s="11"/>
      <c r="AK7" s="11"/>
      <c r="AL7" s="11"/>
      <c r="AM7" s="11"/>
      <c r="AN7" s="11"/>
      <c r="AO7" s="11">
        <v>6</v>
      </c>
      <c r="AP7" s="11"/>
      <c r="AQ7" s="11"/>
      <c r="AR7" s="11"/>
      <c r="AS7" s="11"/>
      <c r="AT7" s="11"/>
      <c r="AU7" s="11"/>
      <c r="AV7" s="11"/>
      <c r="AW7" s="11"/>
      <c r="AX7" s="11"/>
      <c r="AY7" s="11"/>
      <c r="AZ7" s="11"/>
      <c r="BA7" s="66"/>
      <c r="BB7" s="66"/>
      <c r="BC7" s="252"/>
      <c r="BD7" s="15"/>
      <c r="BE7" s="11"/>
      <c r="BF7" s="11"/>
      <c r="BG7" s="11"/>
      <c r="BH7" s="11"/>
      <c r="BI7" s="11"/>
      <c r="BJ7" s="11"/>
      <c r="BK7" s="16"/>
      <c r="BL7" s="16"/>
      <c r="BM7" s="16"/>
      <c r="BN7" s="16"/>
      <c r="BO7" s="16"/>
      <c r="BP7" s="16"/>
      <c r="BQ7" s="16"/>
      <c r="BR7" s="16"/>
      <c r="BS7" s="11"/>
      <c r="BT7" s="11"/>
      <c r="BU7" s="11"/>
      <c r="BV7" s="11"/>
      <c r="BW7" s="15"/>
      <c r="BX7" s="15"/>
      <c r="BY7" s="15"/>
      <c r="BZ7" s="15"/>
      <c r="CA7" s="15"/>
      <c r="CB7" s="15"/>
      <c r="CC7" s="15"/>
      <c r="CD7" s="15"/>
      <c r="CE7" s="278">
        <f t="shared" si="0"/>
        <v>64</v>
      </c>
      <c r="CF7" s="128">
        <f>'DOTACION INICIAL'!CE7</f>
        <v>241586.02738095837</v>
      </c>
      <c r="CG7" s="281">
        <f t="shared" si="3"/>
        <v>15461505.752381336</v>
      </c>
      <c r="CH7" s="355">
        <f t="shared" si="1"/>
        <v>203013.47</v>
      </c>
      <c r="CI7" s="355">
        <f>+CH7*CE7</f>
        <v>12992862.08</v>
      </c>
      <c r="CJ7" s="287">
        <f>CE7+'BALANCE SEGUNDA ENTREGA'!CE7+'BALANCE PRIMERA ENTREGA '!CE7</f>
        <v>70</v>
      </c>
      <c r="CK7" s="287">
        <f>CJ7-'DOTACION ACTUALIZADA'!CE7</f>
        <v>0</v>
      </c>
      <c r="CL7" s="290">
        <f>CJ7/'DOTACION ACTUALIZADA'!CE7</f>
        <v>1</v>
      </c>
    </row>
    <row r="8" spans="1:90" ht="163.5" customHeight="1" x14ac:dyDescent="0.3">
      <c r="A8" s="2">
        <v>5</v>
      </c>
      <c r="B8" s="53" t="s">
        <v>124</v>
      </c>
      <c r="C8" s="3"/>
      <c r="D8" s="11"/>
      <c r="E8" s="11"/>
      <c r="F8" s="110"/>
      <c r="G8" s="110"/>
      <c r="H8" s="110"/>
      <c r="I8" s="110"/>
      <c r="J8" s="110"/>
      <c r="K8" s="110"/>
      <c r="L8" s="11"/>
      <c r="M8" s="11"/>
      <c r="N8" s="11"/>
      <c r="O8" s="11"/>
      <c r="P8" s="11"/>
      <c r="Q8" s="11">
        <v>1</v>
      </c>
      <c r="R8" s="11"/>
      <c r="S8" s="11"/>
      <c r="T8" s="11"/>
      <c r="U8" s="11"/>
      <c r="V8" s="11"/>
      <c r="W8" s="11"/>
      <c r="X8" s="11"/>
      <c r="Y8" s="11"/>
      <c r="Z8" s="11"/>
      <c r="AA8" s="11"/>
      <c r="AB8" s="11"/>
      <c r="AC8" s="11"/>
      <c r="AD8" s="11"/>
      <c r="AE8" s="11"/>
      <c r="AF8" s="11"/>
      <c r="AG8" s="268"/>
      <c r="AH8" s="110"/>
      <c r="AI8" s="11"/>
      <c r="AJ8" s="11"/>
      <c r="AK8" s="11"/>
      <c r="AL8" s="11"/>
      <c r="AM8" s="11"/>
      <c r="AN8" s="11"/>
      <c r="AO8" s="11"/>
      <c r="AP8" s="11"/>
      <c r="AQ8" s="11"/>
      <c r="AR8" s="11"/>
      <c r="AS8" s="11"/>
      <c r="AT8" s="11"/>
      <c r="AU8" s="11"/>
      <c r="AV8" s="11"/>
      <c r="AW8" s="11"/>
      <c r="AX8" s="11"/>
      <c r="AY8" s="11"/>
      <c r="AZ8" s="11"/>
      <c r="BA8" s="66"/>
      <c r="BB8" s="66"/>
      <c r="BC8" s="252"/>
      <c r="BD8" s="15"/>
      <c r="BE8" s="11"/>
      <c r="BF8" s="11"/>
      <c r="BG8" s="11"/>
      <c r="BH8" s="11"/>
      <c r="BI8" s="11"/>
      <c r="BJ8" s="11"/>
      <c r="BK8" s="15"/>
      <c r="BL8" s="15"/>
      <c r="BM8" s="15"/>
      <c r="BN8" s="15"/>
      <c r="BO8" s="15"/>
      <c r="BP8" s="15"/>
      <c r="BQ8" s="15"/>
      <c r="BR8" s="15"/>
      <c r="BS8" s="11"/>
      <c r="BT8" s="11"/>
      <c r="BU8" s="11"/>
      <c r="BV8" s="11"/>
      <c r="BW8" s="15"/>
      <c r="BX8" s="15"/>
      <c r="BY8" s="15"/>
      <c r="BZ8" s="15"/>
      <c r="CA8" s="15"/>
      <c r="CB8" s="15"/>
      <c r="CC8" s="15"/>
      <c r="CD8" s="15"/>
      <c r="CE8" s="278">
        <f t="shared" si="0"/>
        <v>1</v>
      </c>
      <c r="CF8" s="128">
        <f>'DOTACION INICIAL'!CE8</f>
        <v>740121.55067718017</v>
      </c>
      <c r="CG8" s="281">
        <f t="shared" si="3"/>
        <v>740121.55067718017</v>
      </c>
      <c r="CH8" s="355">
        <f t="shared" si="1"/>
        <v>621950.88</v>
      </c>
      <c r="CI8" s="355">
        <f t="shared" si="2"/>
        <v>621950.88</v>
      </c>
      <c r="CJ8" s="287">
        <f>CE8+'BALANCE SEGUNDA ENTREGA'!CE8+'BALANCE PRIMERA ENTREGA '!CE8</f>
        <v>27</v>
      </c>
      <c r="CK8" s="287">
        <f>CJ8-'DOTACION ACTUALIZADA'!CE8</f>
        <v>0</v>
      </c>
      <c r="CL8" s="290">
        <f>CJ8/'DOTACION ACTUALIZADA'!CE8</f>
        <v>1</v>
      </c>
    </row>
    <row r="9" spans="1:90" ht="368.25" customHeight="1" x14ac:dyDescent="0.3">
      <c r="A9" s="2">
        <v>6</v>
      </c>
      <c r="B9" s="52" t="s">
        <v>152</v>
      </c>
      <c r="C9" s="3"/>
      <c r="D9" s="11"/>
      <c r="E9" s="11">
        <v>3</v>
      </c>
      <c r="F9" s="110">
        <v>2</v>
      </c>
      <c r="G9" s="110"/>
      <c r="H9" s="110"/>
      <c r="I9" s="110"/>
      <c r="J9" s="110"/>
      <c r="K9" s="110"/>
      <c r="L9" s="11"/>
      <c r="M9" s="11"/>
      <c r="N9" s="11"/>
      <c r="O9" s="11"/>
      <c r="P9" s="11"/>
      <c r="Q9" s="11"/>
      <c r="R9" s="11"/>
      <c r="S9" s="11"/>
      <c r="T9" s="11"/>
      <c r="U9" s="11"/>
      <c r="V9" s="11"/>
      <c r="W9" s="11"/>
      <c r="X9" s="11"/>
      <c r="Y9" s="11"/>
      <c r="Z9" s="11"/>
      <c r="AA9" s="11"/>
      <c r="AB9" s="11"/>
      <c r="AC9" s="11"/>
      <c r="AD9" s="11"/>
      <c r="AE9" s="11"/>
      <c r="AF9" s="11"/>
      <c r="AG9" s="110"/>
      <c r="AH9" s="110">
        <v>2</v>
      </c>
      <c r="AI9" s="11"/>
      <c r="AJ9" s="11"/>
      <c r="AK9" s="11"/>
      <c r="AL9" s="11"/>
      <c r="AM9" s="11"/>
      <c r="AN9" s="11"/>
      <c r="AO9" s="11"/>
      <c r="AP9" s="11"/>
      <c r="AQ9" s="11"/>
      <c r="AR9" s="11"/>
      <c r="AS9" s="11"/>
      <c r="AT9" s="11"/>
      <c r="AU9" s="11"/>
      <c r="AV9" s="11"/>
      <c r="AW9" s="11"/>
      <c r="AX9" s="11"/>
      <c r="AY9" s="11"/>
      <c r="AZ9" s="11"/>
      <c r="BA9" s="66"/>
      <c r="BB9" s="66"/>
      <c r="BC9" s="252"/>
      <c r="BD9" s="15"/>
      <c r="BE9" s="11"/>
      <c r="BF9" s="11"/>
      <c r="BG9" s="11"/>
      <c r="BH9" s="11"/>
      <c r="BI9" s="11">
        <v>1</v>
      </c>
      <c r="BJ9" s="11"/>
      <c r="BK9" s="15"/>
      <c r="BL9" s="15"/>
      <c r="BM9" s="15"/>
      <c r="BN9" s="15"/>
      <c r="BO9" s="15"/>
      <c r="BP9" s="15"/>
      <c r="BQ9" s="15"/>
      <c r="BR9" s="15"/>
      <c r="BS9" s="110">
        <v>1</v>
      </c>
      <c r="BT9" s="11"/>
      <c r="BU9" s="11"/>
      <c r="BV9" s="11"/>
      <c r="BW9" s="15"/>
      <c r="BX9" s="15"/>
      <c r="BY9" s="15"/>
      <c r="BZ9" s="15"/>
      <c r="CA9" s="15"/>
      <c r="CB9" s="15"/>
      <c r="CC9" s="15"/>
      <c r="CD9" s="15"/>
      <c r="CE9" s="278">
        <f t="shared" si="0"/>
        <v>9</v>
      </c>
      <c r="CF9" s="128">
        <f>'DOTACION INICIAL'!CE9</f>
        <v>2766256.2929547001</v>
      </c>
      <c r="CG9" s="281">
        <f t="shared" si="3"/>
        <v>24896306.636592299</v>
      </c>
      <c r="CH9" s="355">
        <f t="shared" si="1"/>
        <v>2324585.12</v>
      </c>
      <c r="CI9" s="355">
        <f t="shared" si="2"/>
        <v>20921266.080000002</v>
      </c>
      <c r="CJ9" s="287">
        <f>CE9+'BALANCE SEGUNDA ENTREGA'!CE9+'BALANCE PRIMERA ENTREGA '!CE9</f>
        <v>11</v>
      </c>
      <c r="CK9" s="287">
        <f>CJ9-'DOTACION ACTUALIZADA'!CE9</f>
        <v>0</v>
      </c>
      <c r="CL9" s="290">
        <f>CJ9/'DOTACION ACTUALIZADA'!CE9</f>
        <v>1</v>
      </c>
    </row>
    <row r="10" spans="1:90" ht="121.5" customHeight="1" x14ac:dyDescent="0.3">
      <c r="A10" s="2">
        <v>7</v>
      </c>
      <c r="B10" s="52" t="s">
        <v>125</v>
      </c>
      <c r="C10" s="3"/>
      <c r="D10" s="15"/>
      <c r="E10" s="110"/>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0">
        <v>35</v>
      </c>
      <c r="AF10" s="11"/>
      <c r="AG10" s="268">
        <v>2</v>
      </c>
      <c r="AH10" s="110"/>
      <c r="AI10" s="11">
        <v>20</v>
      </c>
      <c r="AJ10" s="11"/>
      <c r="AK10" s="11"/>
      <c r="AL10" s="11">
        <v>20</v>
      </c>
      <c r="AM10" s="11"/>
      <c r="AN10" s="11"/>
      <c r="AO10" s="11"/>
      <c r="AP10" s="11"/>
      <c r="AQ10" s="11"/>
      <c r="AR10" s="11"/>
      <c r="AS10" s="11"/>
      <c r="AT10" s="11"/>
      <c r="AU10" s="11"/>
      <c r="AV10" s="11"/>
      <c r="AW10" s="11"/>
      <c r="AX10" s="11"/>
      <c r="AY10" s="11"/>
      <c r="AZ10" s="11"/>
      <c r="BA10" s="66"/>
      <c r="BB10" s="66"/>
      <c r="BC10" s="252"/>
      <c r="BD10" s="15"/>
      <c r="BE10" s="11"/>
      <c r="BF10" s="11"/>
      <c r="BG10" s="11"/>
      <c r="BH10" s="11"/>
      <c r="BI10" s="11"/>
      <c r="BJ10" s="11"/>
      <c r="BK10" s="15"/>
      <c r="BL10" s="15"/>
      <c r="BM10" s="15"/>
      <c r="BN10" s="15"/>
      <c r="BO10" s="15"/>
      <c r="BP10" s="15"/>
      <c r="BQ10" s="15"/>
      <c r="BR10" s="15"/>
      <c r="BS10" s="11">
        <v>1</v>
      </c>
      <c r="BT10" s="11"/>
      <c r="BU10" s="11"/>
      <c r="BV10" s="11"/>
      <c r="BW10" s="301">
        <v>199</v>
      </c>
      <c r="BX10" s="301"/>
      <c r="BY10" s="13">
        <v>60</v>
      </c>
      <c r="BZ10" s="13"/>
      <c r="CA10" s="13"/>
      <c r="CB10" s="13"/>
      <c r="CC10" s="13"/>
      <c r="CD10" s="14"/>
      <c r="CE10" s="278">
        <f t="shared" si="0"/>
        <v>337</v>
      </c>
      <c r="CF10" s="128">
        <f>'DOTACION INICIAL'!CE10</f>
        <v>184083.41464233209</v>
      </c>
      <c r="CG10" s="281">
        <f t="shared" si="3"/>
        <v>62036110.734465912</v>
      </c>
      <c r="CH10" s="355">
        <f t="shared" si="1"/>
        <v>154691.95000000001</v>
      </c>
      <c r="CI10" s="355">
        <f t="shared" si="2"/>
        <v>52131187.150000006</v>
      </c>
      <c r="CJ10" s="278">
        <f>CE10+'BALANCE PRIMERA ENTREGA '!CE10+'BALANCE SEGUNDA ENTREGA'!CE10</f>
        <v>577</v>
      </c>
      <c r="CK10" s="287">
        <f>CJ10-'DOTACION ACTUALIZADA'!CE10</f>
        <v>0</v>
      </c>
      <c r="CL10" s="290">
        <f>CJ10/'DOTACION ACTUALIZADA'!CE10</f>
        <v>1</v>
      </c>
    </row>
    <row r="11" spans="1:90" ht="138.75" customHeight="1" x14ac:dyDescent="0.3">
      <c r="A11" s="2">
        <v>8</v>
      </c>
      <c r="B11" s="52" t="s">
        <v>126</v>
      </c>
      <c r="C11" s="3"/>
      <c r="D11" s="11"/>
      <c r="E11" s="11"/>
      <c r="F11" s="110">
        <v>150</v>
      </c>
      <c r="G11" s="110">
        <v>50</v>
      </c>
      <c r="H11" s="110">
        <v>50</v>
      </c>
      <c r="I11" s="110">
        <v>100</v>
      </c>
      <c r="J11" s="110">
        <v>50</v>
      </c>
      <c r="K11" s="110">
        <v>50</v>
      </c>
      <c r="L11" s="11"/>
      <c r="M11" s="11"/>
      <c r="N11" s="11"/>
      <c r="O11" s="11"/>
      <c r="P11" s="11"/>
      <c r="Q11" s="11"/>
      <c r="R11" s="11"/>
      <c r="S11" s="11"/>
      <c r="T11" s="11"/>
      <c r="U11" s="11"/>
      <c r="V11" s="11"/>
      <c r="W11" s="11"/>
      <c r="X11" s="11"/>
      <c r="Y11" s="11"/>
      <c r="Z11" s="11"/>
      <c r="AA11" s="11"/>
      <c r="AB11" s="11"/>
      <c r="AC11" s="11"/>
      <c r="AD11" s="11"/>
      <c r="AE11" s="11"/>
      <c r="AF11" s="11"/>
      <c r="AG11" s="110"/>
      <c r="AH11" s="110"/>
      <c r="AI11" s="11"/>
      <c r="AJ11" s="11"/>
      <c r="AK11" s="11"/>
      <c r="AL11" s="11"/>
      <c r="AM11" s="11"/>
      <c r="AN11" s="11"/>
      <c r="AO11" s="11"/>
      <c r="AP11" s="11"/>
      <c r="AQ11" s="11"/>
      <c r="AR11" s="11"/>
      <c r="AS11" s="11"/>
      <c r="AT11" s="11"/>
      <c r="AU11" s="11"/>
      <c r="AV11" s="11"/>
      <c r="AW11" s="11"/>
      <c r="AX11" s="11"/>
      <c r="AY11" s="11"/>
      <c r="AZ11" s="11"/>
      <c r="BA11" s="66"/>
      <c r="BB11" s="66"/>
      <c r="BC11" s="252"/>
      <c r="BD11" s="15"/>
      <c r="BE11" s="11"/>
      <c r="BF11" s="11"/>
      <c r="BG11" s="11"/>
      <c r="BH11" s="11"/>
      <c r="BI11" s="11"/>
      <c r="BJ11" s="11"/>
      <c r="BK11" s="110"/>
      <c r="BL11" s="110"/>
      <c r="BM11" s="110"/>
      <c r="BN11" s="110"/>
      <c r="BO11" s="110"/>
      <c r="BP11" s="110"/>
      <c r="BQ11" s="110"/>
      <c r="BR11" s="15"/>
      <c r="BS11" s="11"/>
      <c r="BT11" s="11"/>
      <c r="BU11" s="11"/>
      <c r="BV11" s="11">
        <v>100</v>
      </c>
      <c r="BW11" s="110">
        <v>50</v>
      </c>
      <c r="BX11" s="15"/>
      <c r="BY11" s="15"/>
      <c r="BZ11" s="15"/>
      <c r="CA11" s="15"/>
      <c r="CB11" s="15"/>
      <c r="CC11" s="15"/>
      <c r="CD11" s="15"/>
      <c r="CE11" s="278">
        <f t="shared" si="0"/>
        <v>600</v>
      </c>
      <c r="CF11" s="128">
        <f>'DOTACION INICIAL'!CE11</f>
        <v>281639.41327378084</v>
      </c>
      <c r="CG11" s="281">
        <f t="shared" si="3"/>
        <v>168983647.96426851</v>
      </c>
      <c r="CH11" s="355">
        <f t="shared" si="1"/>
        <v>236671.78</v>
      </c>
      <c r="CI11" s="355">
        <f t="shared" si="2"/>
        <v>142003068</v>
      </c>
      <c r="CJ11" s="278">
        <f>CE11+'BALANCE SEGUNDA ENTREGA'!CE11+'BALANCE PRIMERA ENTREGA '!CE11</f>
        <v>850</v>
      </c>
      <c r="CK11" s="287">
        <f>CJ11-'DOTACION ACTUALIZADA'!CE11</f>
        <v>0</v>
      </c>
      <c r="CL11" s="290">
        <f>CJ11/'DOTACION ACTUALIZADA'!CE11</f>
        <v>1</v>
      </c>
    </row>
    <row r="12" spans="1:90" ht="159" customHeight="1" x14ac:dyDescent="0.3">
      <c r="A12" s="2">
        <v>9</v>
      </c>
      <c r="B12" s="52" t="s">
        <v>127</v>
      </c>
      <c r="C12" s="3"/>
      <c r="D12" s="11"/>
      <c r="E12" s="11"/>
      <c r="F12" s="11"/>
      <c r="G12" s="11"/>
      <c r="H12" s="11"/>
      <c r="I12" s="11"/>
      <c r="J12" s="11"/>
      <c r="K12" s="11"/>
      <c r="L12" s="15"/>
      <c r="M12" s="11"/>
      <c r="N12" s="11"/>
      <c r="O12" s="11"/>
      <c r="P12" s="11"/>
      <c r="Q12" s="11"/>
      <c r="R12" s="11"/>
      <c r="S12" s="11"/>
      <c r="T12" s="11"/>
      <c r="U12" s="11"/>
      <c r="V12" s="11"/>
      <c r="W12" s="11"/>
      <c r="X12" s="11"/>
      <c r="Y12" s="11"/>
      <c r="Z12" s="11"/>
      <c r="AA12" s="11"/>
      <c r="AB12" s="11"/>
      <c r="AC12" s="11"/>
      <c r="AD12" s="11"/>
      <c r="AE12" s="11"/>
      <c r="AF12" s="11"/>
      <c r="AG12" s="232">
        <v>10</v>
      </c>
      <c r="AH12" s="110"/>
      <c r="AI12" s="11"/>
      <c r="AJ12" s="11"/>
      <c r="AK12" s="11"/>
      <c r="AL12" s="11"/>
      <c r="AM12" s="11"/>
      <c r="AN12" s="11"/>
      <c r="AO12" s="11"/>
      <c r="AP12" s="11"/>
      <c r="AQ12" s="11"/>
      <c r="AR12" s="11"/>
      <c r="AS12" s="11"/>
      <c r="AT12" s="11"/>
      <c r="AU12" s="11"/>
      <c r="AV12" s="11"/>
      <c r="AW12" s="11"/>
      <c r="AX12" s="11"/>
      <c r="AY12" s="11"/>
      <c r="AZ12" s="11"/>
      <c r="BA12" s="66"/>
      <c r="BB12" s="66"/>
      <c r="BC12" s="252"/>
      <c r="BD12" s="15"/>
      <c r="BE12" s="15"/>
      <c r="BF12" s="3"/>
      <c r="BG12" s="3"/>
      <c r="BH12" s="3"/>
      <c r="BI12" s="11"/>
      <c r="BJ12" s="11"/>
      <c r="BK12" s="15"/>
      <c r="BL12" s="15"/>
      <c r="BM12" s="15"/>
      <c r="BN12" s="15"/>
      <c r="BO12" s="15"/>
      <c r="BP12" s="15"/>
      <c r="BQ12" s="15"/>
      <c r="BR12" s="15"/>
      <c r="BS12" s="11"/>
      <c r="BT12" s="11"/>
      <c r="BU12" s="3"/>
      <c r="BV12" s="11"/>
      <c r="BW12" s="13"/>
      <c r="BX12" s="13"/>
      <c r="BY12" s="13"/>
      <c r="BZ12" s="13"/>
      <c r="CA12" s="13"/>
      <c r="CB12" s="13"/>
      <c r="CC12" s="13"/>
      <c r="CD12" s="14"/>
      <c r="CE12" s="278">
        <f t="shared" si="0"/>
        <v>10</v>
      </c>
      <c r="CF12" s="128">
        <f>'DOTACION INICIAL'!CE12</f>
        <v>688959.76408811996</v>
      </c>
      <c r="CG12" s="281">
        <f t="shared" si="3"/>
        <v>6889597.6408811994</v>
      </c>
      <c r="CH12" s="355">
        <f t="shared" si="1"/>
        <v>578957.78</v>
      </c>
      <c r="CI12" s="355">
        <f t="shared" si="2"/>
        <v>5789577.8000000007</v>
      </c>
      <c r="CJ12" s="287">
        <f>CE12+'BALANCE SEGUNDA ENTREGA'!CE12+'BALANCE PRIMERA ENTREGA '!CE12</f>
        <v>24</v>
      </c>
      <c r="CK12" s="287">
        <f>CJ12-'DOTACION ACTUALIZADA'!CE12</f>
        <v>0</v>
      </c>
      <c r="CL12" s="290">
        <f>CJ12/'DOTACION ACTUALIZADA'!CE12</f>
        <v>1</v>
      </c>
    </row>
    <row r="13" spans="1:90" ht="130.5" customHeight="1" x14ac:dyDescent="0.3">
      <c r="A13" s="2">
        <v>10</v>
      </c>
      <c r="B13" s="52" t="s">
        <v>153</v>
      </c>
      <c r="C13" s="3"/>
      <c r="D13" s="11"/>
      <c r="E13" s="11"/>
      <c r="F13" s="110"/>
      <c r="G13" s="110"/>
      <c r="H13" s="110"/>
      <c r="I13" s="110"/>
      <c r="J13" s="110">
        <v>6</v>
      </c>
      <c r="K13" s="110">
        <v>2</v>
      </c>
      <c r="L13" s="11"/>
      <c r="M13" s="11"/>
      <c r="N13" s="11"/>
      <c r="O13" s="11"/>
      <c r="P13" s="11"/>
      <c r="Q13" s="110">
        <v>5</v>
      </c>
      <c r="R13" s="11"/>
      <c r="S13" s="11"/>
      <c r="T13" s="11"/>
      <c r="U13" s="11"/>
      <c r="V13" s="11"/>
      <c r="W13" s="11"/>
      <c r="X13" s="11"/>
      <c r="Y13" s="11"/>
      <c r="Z13" s="11"/>
      <c r="AA13" s="11"/>
      <c r="AB13" s="11"/>
      <c r="AC13" s="11"/>
      <c r="AD13" s="11"/>
      <c r="AE13" s="11"/>
      <c r="AF13" s="11"/>
      <c r="AG13" s="3"/>
      <c r="AH13" s="110"/>
      <c r="AI13" s="11"/>
      <c r="AJ13" s="11"/>
      <c r="AK13" s="11"/>
      <c r="AL13" s="11"/>
      <c r="AM13" s="11"/>
      <c r="AN13" s="11"/>
      <c r="AO13" s="11"/>
      <c r="AP13" s="11"/>
      <c r="AQ13" s="11"/>
      <c r="AR13" s="11"/>
      <c r="AS13" s="11"/>
      <c r="AT13" s="11"/>
      <c r="AU13" s="11"/>
      <c r="AV13" s="11"/>
      <c r="AW13" s="11"/>
      <c r="AX13" s="11"/>
      <c r="AY13" s="11"/>
      <c r="AZ13" s="11"/>
      <c r="BA13" s="66"/>
      <c r="BB13" s="66"/>
      <c r="BC13" s="252"/>
      <c r="BD13" s="15"/>
      <c r="BE13" s="11"/>
      <c r="BF13" s="11"/>
      <c r="BG13" s="11"/>
      <c r="BH13" s="11"/>
      <c r="BI13" s="11"/>
      <c r="BJ13" s="11"/>
      <c r="BK13" s="15"/>
      <c r="BL13" s="15"/>
      <c r="BM13" s="15"/>
      <c r="BN13" s="15"/>
      <c r="BO13" s="15"/>
      <c r="BP13" s="15"/>
      <c r="BQ13" s="15"/>
      <c r="BR13" s="15"/>
      <c r="BS13" s="11"/>
      <c r="BT13" s="11"/>
      <c r="BU13" s="3"/>
      <c r="BV13" s="11"/>
      <c r="BW13" s="13"/>
      <c r="BX13" s="13"/>
      <c r="BY13" s="13"/>
      <c r="BZ13" s="13"/>
      <c r="CA13" s="13"/>
      <c r="CB13" s="13"/>
      <c r="CC13" s="13"/>
      <c r="CD13" s="14"/>
      <c r="CE13" s="278">
        <f t="shared" si="0"/>
        <v>13</v>
      </c>
      <c r="CF13" s="128">
        <f>'DOTACION INICIAL'!CE13</f>
        <v>225588.28068630002</v>
      </c>
      <c r="CG13" s="281">
        <f t="shared" si="3"/>
        <v>2932647.6489219004</v>
      </c>
      <c r="CH13" s="355">
        <f t="shared" si="1"/>
        <v>189569.98</v>
      </c>
      <c r="CI13" s="355">
        <f t="shared" si="2"/>
        <v>2464409.7400000002</v>
      </c>
      <c r="CJ13" s="287">
        <f>CE13+'BALANCE SEGUNDA ENTREGA'!CE13+'BALANCE PRIMERA ENTREGA '!CE13</f>
        <v>79</v>
      </c>
      <c r="CK13" s="288">
        <f>CJ13-'DOTACION ACTUALIZADA'!CE13</f>
        <v>-15</v>
      </c>
      <c r="CL13" s="290">
        <f>CJ13/'DOTACION ACTUALIZADA'!CE13</f>
        <v>0.84042553191489366</v>
      </c>
    </row>
    <row r="14" spans="1:90" ht="134.25" customHeight="1" x14ac:dyDescent="0.3">
      <c r="A14" s="2">
        <v>11</v>
      </c>
      <c r="B14" s="52" t="s">
        <v>154</v>
      </c>
      <c r="C14" s="3"/>
      <c r="D14" s="93"/>
      <c r="E14" s="93"/>
      <c r="F14" s="11"/>
      <c r="G14" s="11"/>
      <c r="H14" s="11"/>
      <c r="I14" s="11"/>
      <c r="J14" s="11"/>
      <c r="K14" s="3"/>
      <c r="L14" s="11"/>
      <c r="M14" s="11"/>
      <c r="N14" s="11"/>
      <c r="O14" s="11"/>
      <c r="P14" s="11"/>
      <c r="Q14" s="11"/>
      <c r="R14" s="11"/>
      <c r="S14" s="11"/>
      <c r="T14" s="11"/>
      <c r="U14" s="11"/>
      <c r="V14" s="11"/>
      <c r="W14" s="11"/>
      <c r="X14" s="11"/>
      <c r="Y14" s="11"/>
      <c r="Z14" s="11"/>
      <c r="AA14" s="11"/>
      <c r="AB14" s="11"/>
      <c r="AC14" s="11"/>
      <c r="AD14" s="11"/>
      <c r="AE14" s="11"/>
      <c r="AF14" s="11"/>
      <c r="AG14" s="3"/>
      <c r="AH14" s="110"/>
      <c r="AI14" s="11"/>
      <c r="AJ14" s="11"/>
      <c r="AK14" s="11"/>
      <c r="AL14" s="11"/>
      <c r="AM14" s="11"/>
      <c r="AN14" s="11"/>
      <c r="AO14" s="11"/>
      <c r="AP14" s="11"/>
      <c r="AQ14" s="11"/>
      <c r="AR14" s="11"/>
      <c r="AS14" s="11"/>
      <c r="AT14" s="11"/>
      <c r="AU14" s="11"/>
      <c r="AV14" s="11"/>
      <c r="AW14" s="11"/>
      <c r="AX14" s="11"/>
      <c r="AY14" s="11"/>
      <c r="AZ14" s="11"/>
      <c r="BA14" s="66"/>
      <c r="BB14" s="66"/>
      <c r="BC14" s="252"/>
      <c r="BD14" s="15"/>
      <c r="BE14" s="11"/>
      <c r="BF14" s="11"/>
      <c r="BG14" s="11"/>
      <c r="BH14" s="11"/>
      <c r="BI14" s="11"/>
      <c r="BJ14" s="11"/>
      <c r="BK14" s="15"/>
      <c r="BL14" s="15"/>
      <c r="BM14" s="15"/>
      <c r="BN14" s="15"/>
      <c r="BO14" s="15"/>
      <c r="BP14" s="15"/>
      <c r="BQ14" s="15">
        <v>1</v>
      </c>
      <c r="BR14" s="15"/>
      <c r="BS14" s="11">
        <v>1</v>
      </c>
      <c r="BT14" s="11"/>
      <c r="BU14" s="3"/>
      <c r="BV14" s="11"/>
      <c r="BW14" s="13"/>
      <c r="BX14" s="13"/>
      <c r="BY14" s="13"/>
      <c r="BZ14" s="13"/>
      <c r="CA14" s="13"/>
      <c r="CB14" s="13"/>
      <c r="CC14" s="13"/>
      <c r="CD14" s="14"/>
      <c r="CE14" s="278">
        <f t="shared" si="0"/>
        <v>2</v>
      </c>
      <c r="CF14" s="128">
        <f>'DOTACION INICIAL'!CE14</f>
        <v>118393.84943820001</v>
      </c>
      <c r="CG14" s="281">
        <f t="shared" si="3"/>
        <v>236787.69887640001</v>
      </c>
      <c r="CH14" s="355">
        <f t="shared" si="1"/>
        <v>99490.63</v>
      </c>
      <c r="CI14" s="355">
        <f t="shared" si="2"/>
        <v>198981.26</v>
      </c>
      <c r="CJ14" s="287">
        <f>CE14+'BALANCE SEGUNDA ENTREGA'!CE14+'BALANCE PRIMERA ENTREGA '!CE14</f>
        <v>13</v>
      </c>
      <c r="CK14" s="287">
        <f>CJ14-'DOTACION ACTUALIZADA'!CE14</f>
        <v>0</v>
      </c>
      <c r="CL14" s="290">
        <f>CJ14/'DOTACION ACTUALIZADA'!CE14</f>
        <v>1</v>
      </c>
    </row>
    <row r="15" spans="1:90" ht="143.25" customHeight="1" x14ac:dyDescent="0.3">
      <c r="A15" s="2">
        <v>12</v>
      </c>
      <c r="B15" s="52" t="s">
        <v>155</v>
      </c>
      <c r="C15" s="3"/>
      <c r="D15" s="11"/>
      <c r="E15" s="11"/>
      <c r="F15" s="11"/>
      <c r="G15" s="11"/>
      <c r="H15" s="11"/>
      <c r="I15" s="11"/>
      <c r="J15" s="11"/>
      <c r="K15" s="3"/>
      <c r="L15" s="11"/>
      <c r="M15" s="11"/>
      <c r="N15" s="11"/>
      <c r="O15" s="11"/>
      <c r="P15" s="11"/>
      <c r="Q15" s="11"/>
      <c r="R15" s="11"/>
      <c r="S15" s="11"/>
      <c r="T15" s="11"/>
      <c r="U15" s="11"/>
      <c r="V15" s="11"/>
      <c r="W15" s="11"/>
      <c r="X15" s="11"/>
      <c r="Y15" s="11"/>
      <c r="Z15" s="11"/>
      <c r="AA15" s="11"/>
      <c r="AB15" s="11"/>
      <c r="AC15" s="11"/>
      <c r="AD15" s="11"/>
      <c r="AE15" s="11"/>
      <c r="AF15" s="11"/>
      <c r="AG15" s="3"/>
      <c r="AH15" s="110"/>
      <c r="AI15" s="11"/>
      <c r="AJ15" s="11"/>
      <c r="AK15" s="11"/>
      <c r="AL15" s="11"/>
      <c r="AM15" s="11"/>
      <c r="AN15" s="11"/>
      <c r="AO15" s="11"/>
      <c r="AP15" s="11"/>
      <c r="AQ15" s="11"/>
      <c r="AR15" s="11"/>
      <c r="AS15" s="11"/>
      <c r="AT15" s="11"/>
      <c r="AU15" s="11"/>
      <c r="AV15" s="11"/>
      <c r="AW15" s="11"/>
      <c r="AX15" s="11"/>
      <c r="AY15" s="11"/>
      <c r="AZ15" s="11"/>
      <c r="BA15" s="66"/>
      <c r="BB15" s="66"/>
      <c r="BC15" s="252"/>
      <c r="BD15" s="15"/>
      <c r="BE15" s="11"/>
      <c r="BF15" s="11"/>
      <c r="BG15" s="11"/>
      <c r="BH15" s="11"/>
      <c r="BI15" s="11"/>
      <c r="BJ15" s="11"/>
      <c r="BK15" s="15"/>
      <c r="BL15" s="15"/>
      <c r="BM15" s="15"/>
      <c r="BN15" s="15"/>
      <c r="BO15" s="15"/>
      <c r="BP15" s="15"/>
      <c r="BQ15" s="15"/>
      <c r="BR15" s="15"/>
      <c r="BS15" s="11">
        <v>1</v>
      </c>
      <c r="BT15" s="11"/>
      <c r="BU15" s="3"/>
      <c r="BV15" s="11"/>
      <c r="BW15" s="13"/>
      <c r="BX15" s="13"/>
      <c r="BY15" s="13"/>
      <c r="BZ15" s="13"/>
      <c r="CA15" s="13"/>
      <c r="CB15" s="13"/>
      <c r="CC15" s="13"/>
      <c r="CD15" s="14"/>
      <c r="CE15" s="278">
        <f t="shared" si="0"/>
        <v>1</v>
      </c>
      <c r="CF15" s="128">
        <f>'DOTACION INICIAL'!CE15</f>
        <v>174515.37836859</v>
      </c>
      <c r="CG15" s="281">
        <f t="shared" si="3"/>
        <v>174515.37836859</v>
      </c>
      <c r="CH15" s="355">
        <f t="shared" si="1"/>
        <v>146651.57999999999</v>
      </c>
      <c r="CI15" s="355">
        <f t="shared" si="2"/>
        <v>146651.57999999999</v>
      </c>
      <c r="CJ15" s="287">
        <f>CE15+'BALANCE SEGUNDA ENTREGA'!CE15+'BALANCE PRIMERA ENTREGA '!CE15</f>
        <v>11</v>
      </c>
      <c r="CK15" s="287">
        <f>CJ15-'DOTACION ACTUALIZADA'!CE15</f>
        <v>0</v>
      </c>
      <c r="CL15" s="290">
        <f>CJ15/'DOTACION ACTUALIZADA'!CE15</f>
        <v>1</v>
      </c>
    </row>
    <row r="16" spans="1:90" ht="110.25" customHeight="1" x14ac:dyDescent="0.3">
      <c r="A16" s="2">
        <v>13</v>
      </c>
      <c r="B16" s="52" t="s">
        <v>151</v>
      </c>
      <c r="C16" s="3"/>
      <c r="D16" s="11"/>
      <c r="E16" s="11">
        <v>3</v>
      </c>
      <c r="F16" s="11"/>
      <c r="G16" s="11"/>
      <c r="H16" s="11"/>
      <c r="I16" s="11"/>
      <c r="J16" s="11"/>
      <c r="K16" s="3"/>
      <c r="L16" s="11">
        <v>2</v>
      </c>
      <c r="M16" s="11">
        <v>2</v>
      </c>
      <c r="N16" s="11"/>
      <c r="O16" s="11"/>
      <c r="P16" s="11"/>
      <c r="Q16" s="11">
        <v>2</v>
      </c>
      <c r="R16" s="11"/>
      <c r="S16" s="11"/>
      <c r="T16" s="11"/>
      <c r="U16" s="11"/>
      <c r="V16" s="11"/>
      <c r="W16" s="11"/>
      <c r="X16" s="11"/>
      <c r="Y16" s="11"/>
      <c r="Z16" s="11"/>
      <c r="AA16" s="11"/>
      <c r="AB16" s="11"/>
      <c r="AC16" s="11"/>
      <c r="AD16" s="11"/>
      <c r="AE16" s="11"/>
      <c r="AF16" s="11"/>
      <c r="AG16" s="3">
        <v>2</v>
      </c>
      <c r="AH16" s="110">
        <v>1</v>
      </c>
      <c r="AI16" s="11"/>
      <c r="AJ16" s="11"/>
      <c r="AK16" s="11"/>
      <c r="AL16" s="11"/>
      <c r="AM16" s="11"/>
      <c r="AN16" s="11"/>
      <c r="AO16" s="11"/>
      <c r="AP16" s="11"/>
      <c r="AQ16" s="11"/>
      <c r="AR16" s="11"/>
      <c r="AS16" s="11"/>
      <c r="AT16" s="11"/>
      <c r="AU16" s="11"/>
      <c r="AV16" s="11"/>
      <c r="AW16" s="11"/>
      <c r="AX16" s="11"/>
      <c r="AY16" s="11"/>
      <c r="AZ16" s="11"/>
      <c r="BA16" s="66"/>
      <c r="BB16" s="66"/>
      <c r="BC16" s="252">
        <v>2</v>
      </c>
      <c r="BD16" s="15"/>
      <c r="BE16" s="11"/>
      <c r="BF16" s="11"/>
      <c r="BG16" s="11"/>
      <c r="BH16" s="11"/>
      <c r="BI16" s="11">
        <v>1</v>
      </c>
      <c r="BJ16" s="11">
        <v>1</v>
      </c>
      <c r="BK16" s="15"/>
      <c r="BL16" s="15"/>
      <c r="BM16" s="15"/>
      <c r="BN16" s="15"/>
      <c r="BO16" s="15"/>
      <c r="BP16" s="15"/>
      <c r="BQ16" s="15"/>
      <c r="BR16" s="15"/>
      <c r="BS16" s="11"/>
      <c r="BT16" s="11"/>
      <c r="BU16" s="3"/>
      <c r="BV16" s="11">
        <v>5</v>
      </c>
      <c r="BW16" s="13"/>
      <c r="BX16" s="13"/>
      <c r="BY16" s="13"/>
      <c r="BZ16" s="13"/>
      <c r="CA16" s="13"/>
      <c r="CB16" s="13"/>
      <c r="CC16" s="13"/>
      <c r="CD16" s="14"/>
      <c r="CE16" s="278">
        <f t="shared" si="0"/>
        <v>21</v>
      </c>
      <c r="CF16" s="128">
        <f>'DOTACION INICIAL'!CE16</f>
        <v>245933.89039831504</v>
      </c>
      <c r="CG16" s="281">
        <f t="shared" si="3"/>
        <v>5164611.6983646154</v>
      </c>
      <c r="CH16" s="355">
        <f t="shared" si="1"/>
        <v>206667.13</v>
      </c>
      <c r="CI16" s="355">
        <f t="shared" si="2"/>
        <v>4340009.7300000004</v>
      </c>
      <c r="CJ16" s="287">
        <f>CE16+'BALANCE SEGUNDA ENTREGA'!CE16+'BALANCE PRIMERA ENTREGA '!CE16</f>
        <v>21</v>
      </c>
      <c r="CK16" s="287">
        <f>CJ16-'DOTACION ACTUALIZADA'!CE16</f>
        <v>0</v>
      </c>
      <c r="CL16" s="290">
        <f>CJ16/'DOTACION ACTUALIZADA'!CE16</f>
        <v>1</v>
      </c>
    </row>
    <row r="17" spans="1:91" ht="171.75" customHeight="1" x14ac:dyDescent="0.3">
      <c r="A17" s="2">
        <v>14</v>
      </c>
      <c r="B17" s="57" t="s">
        <v>245</v>
      </c>
      <c r="C17" s="3"/>
      <c r="D17" s="17"/>
      <c r="E17" s="17"/>
      <c r="F17" s="249"/>
      <c r="G17" s="249"/>
      <c r="H17" s="249"/>
      <c r="I17" s="249">
        <v>2</v>
      </c>
      <c r="J17" s="249"/>
      <c r="K17" s="249"/>
      <c r="L17" s="17"/>
      <c r="M17" s="17"/>
      <c r="N17" s="17"/>
      <c r="O17" s="17"/>
      <c r="P17" s="17"/>
      <c r="Q17" s="17"/>
      <c r="R17" s="17"/>
      <c r="S17" s="17"/>
      <c r="T17" s="17"/>
      <c r="U17" s="17"/>
      <c r="V17" s="17"/>
      <c r="W17" s="17"/>
      <c r="X17" s="17"/>
      <c r="Y17" s="17"/>
      <c r="Z17" s="17"/>
      <c r="AA17" s="17"/>
      <c r="AB17" s="17"/>
      <c r="AC17" s="17"/>
      <c r="AD17" s="17"/>
      <c r="AE17" s="17"/>
      <c r="AF17" s="17"/>
      <c r="AG17" s="268">
        <v>5</v>
      </c>
      <c r="AH17" s="249"/>
      <c r="AI17" s="17"/>
      <c r="AJ17" s="17"/>
      <c r="AK17" s="17"/>
      <c r="AL17" s="17"/>
      <c r="AM17" s="17"/>
      <c r="AN17" s="17"/>
      <c r="AO17" s="17"/>
      <c r="AP17" s="17"/>
      <c r="AQ17" s="17"/>
      <c r="AR17" s="17"/>
      <c r="AS17" s="17"/>
      <c r="AT17" s="17"/>
      <c r="AU17" s="17"/>
      <c r="AV17" s="17"/>
      <c r="AW17" s="17"/>
      <c r="AX17" s="17"/>
      <c r="AY17" s="17"/>
      <c r="AZ17" s="17"/>
      <c r="BA17" s="74"/>
      <c r="BB17" s="74"/>
      <c r="BC17" s="272"/>
      <c r="BD17" s="19"/>
      <c r="BE17" s="17"/>
      <c r="BF17" s="17"/>
      <c r="BG17" s="17"/>
      <c r="BH17" s="17"/>
      <c r="BI17" s="17"/>
      <c r="BJ17" s="17"/>
      <c r="BK17" s="232">
        <v>6</v>
      </c>
      <c r="BL17" s="16"/>
      <c r="BM17" s="16"/>
      <c r="BN17" s="16"/>
      <c r="BO17" s="16"/>
      <c r="BP17" s="16"/>
      <c r="BQ17" s="16"/>
      <c r="BR17" s="16"/>
      <c r="BS17" s="11"/>
      <c r="BT17" s="17"/>
      <c r="BU17" s="17"/>
      <c r="BV17" s="17"/>
      <c r="BW17" s="19"/>
      <c r="BX17" s="19"/>
      <c r="BY17" s="19"/>
      <c r="BZ17" s="19"/>
      <c r="CA17" s="19"/>
      <c r="CB17" s="19"/>
      <c r="CC17" s="19"/>
      <c r="CD17" s="19"/>
      <c r="CE17" s="278">
        <f t="shared" si="0"/>
        <v>13</v>
      </c>
      <c r="CF17" s="128">
        <f>'DOTACION INICIAL'!CE17</f>
        <v>1256921.3695874852</v>
      </c>
      <c r="CG17" s="281">
        <f t="shared" si="3"/>
        <v>16339977.804637307</v>
      </c>
      <c r="CH17" s="355">
        <f t="shared" si="1"/>
        <v>1056236.45</v>
      </c>
      <c r="CI17" s="355">
        <f t="shared" si="2"/>
        <v>13731073.85</v>
      </c>
      <c r="CJ17" s="287">
        <f>CE17+'BALANCE SEGUNDA ENTREGA'!CE17+'BALANCE PRIMERA ENTREGA '!CE17</f>
        <v>15</v>
      </c>
      <c r="CK17" s="287">
        <f>CJ17-'DOTACION ACTUALIZADA'!CE17</f>
        <v>0</v>
      </c>
      <c r="CL17" s="290">
        <f>CJ17/'DOTACION ACTUALIZADA'!CE17</f>
        <v>1</v>
      </c>
    </row>
    <row r="18" spans="1:91" ht="129" hidden="1" customHeight="1" x14ac:dyDescent="0.3">
      <c r="A18" s="2">
        <v>15</v>
      </c>
      <c r="B18" s="52" t="s">
        <v>157</v>
      </c>
      <c r="C18" s="3"/>
      <c r="D18" s="11"/>
      <c r="E18" s="11"/>
      <c r="F18" s="110"/>
      <c r="G18" s="110"/>
      <c r="H18" s="110"/>
      <c r="I18" s="110"/>
      <c r="J18" s="110"/>
      <c r="K18" s="110"/>
      <c r="L18" s="11"/>
      <c r="M18" s="11"/>
      <c r="N18" s="11"/>
      <c r="O18" s="11"/>
      <c r="P18" s="11"/>
      <c r="Q18" s="11"/>
      <c r="R18" s="11"/>
      <c r="S18" s="11"/>
      <c r="T18" s="11"/>
      <c r="U18" s="11"/>
      <c r="V18" s="11"/>
      <c r="W18" s="11"/>
      <c r="X18" s="11"/>
      <c r="Y18" s="11"/>
      <c r="Z18" s="11"/>
      <c r="AA18" s="11"/>
      <c r="AB18" s="11"/>
      <c r="AC18" s="11"/>
      <c r="AD18" s="11"/>
      <c r="AE18" s="11"/>
      <c r="AF18" s="11"/>
      <c r="AG18" s="3"/>
      <c r="AH18" s="232"/>
      <c r="AI18" s="3"/>
      <c r="AJ18" s="3"/>
      <c r="AK18" s="3"/>
      <c r="AL18" s="3"/>
      <c r="AM18" s="3"/>
      <c r="AN18" s="3"/>
      <c r="AO18" s="110"/>
      <c r="AP18" s="11"/>
      <c r="AQ18" s="11"/>
      <c r="AR18" s="11"/>
      <c r="AS18" s="11"/>
      <c r="AT18" s="11"/>
      <c r="AU18" s="11"/>
      <c r="AV18" s="11"/>
      <c r="AW18" s="11"/>
      <c r="AX18" s="11"/>
      <c r="AY18" s="11"/>
      <c r="AZ18" s="11"/>
      <c r="BA18" s="66"/>
      <c r="BB18" s="66"/>
      <c r="BC18" s="252"/>
      <c r="BD18" s="15"/>
      <c r="BE18" s="3"/>
      <c r="BF18" s="3"/>
      <c r="BG18" s="3"/>
      <c r="BH18" s="3"/>
      <c r="BI18" s="11"/>
      <c r="BJ18" s="3"/>
      <c r="BK18" s="15"/>
      <c r="BL18" s="15"/>
      <c r="BM18" s="15"/>
      <c r="BN18" s="15"/>
      <c r="BO18" s="15"/>
      <c r="BP18" s="15"/>
      <c r="BQ18" s="15"/>
      <c r="BR18" s="15"/>
      <c r="BS18" s="110"/>
      <c r="BT18" s="11"/>
      <c r="BU18" s="3"/>
      <c r="BV18" s="3"/>
      <c r="BW18" s="15"/>
      <c r="BX18" s="15"/>
      <c r="BY18" s="15"/>
      <c r="BZ18" s="15"/>
      <c r="CA18" s="15"/>
      <c r="CB18" s="15"/>
      <c r="CC18" s="15"/>
      <c r="CD18" s="15"/>
      <c r="CE18" s="278">
        <f t="shared" si="0"/>
        <v>0</v>
      </c>
      <c r="CF18" s="128">
        <f>'DOTACION INICIAL'!CE18</f>
        <v>318845.65818671999</v>
      </c>
      <c r="CG18" s="281">
        <f t="shared" si="3"/>
        <v>0</v>
      </c>
      <c r="CH18" s="281">
        <f t="shared" si="1"/>
        <v>267937.53000000003</v>
      </c>
      <c r="CI18" s="281">
        <f t="shared" si="2"/>
        <v>0</v>
      </c>
      <c r="CJ18" s="287">
        <f>CE18+'BALANCE SEGUNDA ENTREGA'!CE18+'BALANCE PRIMERA ENTREGA '!CE18</f>
        <v>37</v>
      </c>
      <c r="CK18" s="289">
        <f>CJ18-'DOTACION ACTUALIZADA'!CE18</f>
        <v>0</v>
      </c>
      <c r="CL18" s="290">
        <f>CJ18/'DOTACION ACTUALIZADA'!CE18</f>
        <v>1</v>
      </c>
    </row>
    <row r="19" spans="1:91" ht="130.5" customHeight="1" x14ac:dyDescent="0.3">
      <c r="A19" s="2">
        <v>16</v>
      </c>
      <c r="B19" s="54" t="s">
        <v>128</v>
      </c>
      <c r="C19" s="3"/>
      <c r="D19" s="11">
        <v>3</v>
      </c>
      <c r="E19" s="11">
        <v>3</v>
      </c>
      <c r="F19" s="110">
        <v>3</v>
      </c>
      <c r="G19" s="110">
        <v>3</v>
      </c>
      <c r="H19" s="110">
        <v>3</v>
      </c>
      <c r="I19" s="110">
        <v>3</v>
      </c>
      <c r="J19" s="110">
        <v>3</v>
      </c>
      <c r="K19" s="110"/>
      <c r="L19" s="3">
        <v>3</v>
      </c>
      <c r="M19" s="3">
        <v>3</v>
      </c>
      <c r="N19" s="3"/>
      <c r="O19" s="3"/>
      <c r="P19" s="3"/>
      <c r="Q19" s="3">
        <v>3</v>
      </c>
      <c r="R19" s="3"/>
      <c r="S19" s="3"/>
      <c r="T19" s="3"/>
      <c r="U19" s="3"/>
      <c r="V19" s="3"/>
      <c r="W19" s="3"/>
      <c r="X19" s="3"/>
      <c r="Y19" s="3"/>
      <c r="Z19" s="3"/>
      <c r="AA19" s="3"/>
      <c r="AB19" s="11"/>
      <c r="AC19" s="11"/>
      <c r="AD19" s="11"/>
      <c r="AE19" s="3">
        <v>3</v>
      </c>
      <c r="AF19" s="3"/>
      <c r="AG19" s="3">
        <v>25</v>
      </c>
      <c r="AH19" s="232">
        <v>3</v>
      </c>
      <c r="AI19" s="3">
        <v>2</v>
      </c>
      <c r="AJ19" s="3">
        <v>2</v>
      </c>
      <c r="AK19" s="3">
        <v>2</v>
      </c>
      <c r="AL19" s="3">
        <v>2</v>
      </c>
      <c r="AM19" s="3">
        <v>2</v>
      </c>
      <c r="AN19" s="3">
        <v>2</v>
      </c>
      <c r="AO19" s="3">
        <v>3</v>
      </c>
      <c r="AP19" s="3"/>
      <c r="AQ19" s="3"/>
      <c r="AR19" s="3"/>
      <c r="AS19" s="3"/>
      <c r="AT19" s="3"/>
      <c r="AU19" s="3"/>
      <c r="AV19" s="3"/>
      <c r="AW19" s="3"/>
      <c r="AX19" s="3"/>
      <c r="AY19" s="3"/>
      <c r="AZ19" s="3"/>
      <c r="BA19" s="66">
        <v>3</v>
      </c>
      <c r="BB19" s="66">
        <v>3</v>
      </c>
      <c r="BC19" s="252">
        <v>3</v>
      </c>
      <c r="BD19" s="15"/>
      <c r="BE19" s="3"/>
      <c r="BF19" s="3"/>
      <c r="BG19" s="3"/>
      <c r="BH19" s="3"/>
      <c r="BI19" s="232">
        <v>3</v>
      </c>
      <c r="BJ19" s="3">
        <v>4</v>
      </c>
      <c r="BK19" s="16">
        <v>6</v>
      </c>
      <c r="BL19" s="16"/>
      <c r="BM19" s="16"/>
      <c r="BN19" s="16"/>
      <c r="BO19" s="16"/>
      <c r="BP19" s="16"/>
      <c r="BQ19" s="16"/>
      <c r="BR19" s="16"/>
      <c r="BS19" s="11">
        <v>3</v>
      </c>
      <c r="BT19" s="3"/>
      <c r="BU19" s="3"/>
      <c r="BV19" s="3">
        <v>3</v>
      </c>
      <c r="BW19" s="110">
        <v>3</v>
      </c>
      <c r="BX19" s="15"/>
      <c r="BY19" s="15"/>
      <c r="BZ19" s="15"/>
      <c r="CA19" s="15"/>
      <c r="CB19" s="15"/>
      <c r="CC19" s="15"/>
      <c r="CD19" s="15"/>
      <c r="CE19" s="278">
        <f t="shared" si="0"/>
        <v>107</v>
      </c>
      <c r="CF19" s="128">
        <f>'DOTACION INICIAL'!CE19</f>
        <v>169191.21051472498</v>
      </c>
      <c r="CG19" s="281">
        <f t="shared" si="3"/>
        <v>18103459.525075573</v>
      </c>
      <c r="CH19" s="355">
        <f t="shared" si="1"/>
        <v>142177.49</v>
      </c>
      <c r="CI19" s="355">
        <f t="shared" si="2"/>
        <v>15212991.43</v>
      </c>
      <c r="CJ19" s="287">
        <f>CE19+'BALANCE SEGUNDA ENTREGA'!CE19+'BALANCE PRIMERA ENTREGA '!CE19</f>
        <v>107</v>
      </c>
      <c r="CK19" s="287">
        <f>CJ19-'DOTACION ACTUALIZADA'!CE19</f>
        <v>0</v>
      </c>
      <c r="CL19" s="290">
        <f>CJ19/'DOTACION ACTUALIZADA'!CE19</f>
        <v>1</v>
      </c>
    </row>
    <row r="20" spans="1:91" ht="258" customHeight="1" x14ac:dyDescent="0.3">
      <c r="A20" s="2">
        <v>17</v>
      </c>
      <c r="B20" s="54" t="s">
        <v>129</v>
      </c>
      <c r="C20" s="3"/>
      <c r="D20" s="11">
        <v>1</v>
      </c>
      <c r="E20" s="11">
        <v>5</v>
      </c>
      <c r="F20" s="110">
        <v>1</v>
      </c>
      <c r="G20" s="110">
        <v>1</v>
      </c>
      <c r="H20" s="110">
        <v>1</v>
      </c>
      <c r="I20" s="110">
        <v>1</v>
      </c>
      <c r="J20" s="110">
        <v>1</v>
      </c>
      <c r="K20" s="110">
        <v>1</v>
      </c>
      <c r="L20" s="3">
        <v>2</v>
      </c>
      <c r="M20" s="3">
        <v>2</v>
      </c>
      <c r="N20" s="3"/>
      <c r="O20" s="3"/>
      <c r="P20" s="3"/>
      <c r="Q20" s="3">
        <v>1</v>
      </c>
      <c r="R20" s="3"/>
      <c r="S20" s="3"/>
      <c r="T20" s="3"/>
      <c r="U20" s="3"/>
      <c r="V20" s="3"/>
      <c r="W20" s="3"/>
      <c r="X20" s="3"/>
      <c r="Y20" s="3"/>
      <c r="Z20" s="3"/>
      <c r="AA20" s="3"/>
      <c r="AB20" s="11"/>
      <c r="AC20" s="11"/>
      <c r="AD20" s="11"/>
      <c r="AE20" s="3">
        <v>1</v>
      </c>
      <c r="AF20" s="3"/>
      <c r="AG20" s="256">
        <v>4</v>
      </c>
      <c r="AH20" s="232">
        <v>2</v>
      </c>
      <c r="AI20" s="232">
        <v>1</v>
      </c>
      <c r="AJ20" s="232">
        <v>1</v>
      </c>
      <c r="AK20" s="232">
        <v>1</v>
      </c>
      <c r="AL20" s="3">
        <v>1</v>
      </c>
      <c r="AM20" s="3">
        <v>1</v>
      </c>
      <c r="AN20" s="3">
        <v>1</v>
      </c>
      <c r="AO20" s="3">
        <v>1</v>
      </c>
      <c r="AP20" s="3"/>
      <c r="AQ20" s="3"/>
      <c r="AR20" s="3"/>
      <c r="AS20" s="3"/>
      <c r="AT20" s="3"/>
      <c r="AU20" s="3"/>
      <c r="AV20" s="3"/>
      <c r="AW20" s="3"/>
      <c r="AX20" s="3"/>
      <c r="AY20" s="3"/>
      <c r="AZ20" s="3"/>
      <c r="BA20" s="251">
        <v>1</v>
      </c>
      <c r="BB20" s="251">
        <v>1</v>
      </c>
      <c r="BC20" s="252">
        <v>3</v>
      </c>
      <c r="BD20" s="15"/>
      <c r="BE20" s="3"/>
      <c r="BF20" s="3"/>
      <c r="BG20" s="3"/>
      <c r="BH20" s="3"/>
      <c r="BI20" s="3">
        <v>1</v>
      </c>
      <c r="BJ20" s="3">
        <v>1</v>
      </c>
      <c r="BK20" s="16">
        <v>2</v>
      </c>
      <c r="BL20" s="16"/>
      <c r="BM20" s="16"/>
      <c r="BN20" s="16"/>
      <c r="BO20" s="16"/>
      <c r="BP20" s="16"/>
      <c r="BQ20" s="16"/>
      <c r="BR20" s="16"/>
      <c r="BS20" s="11">
        <v>2</v>
      </c>
      <c r="BT20" s="3">
        <v>1</v>
      </c>
      <c r="BU20" s="3"/>
      <c r="BV20" s="3">
        <v>3</v>
      </c>
      <c r="BW20" s="110">
        <v>3</v>
      </c>
      <c r="BX20" s="15"/>
      <c r="BY20" s="15"/>
      <c r="BZ20" s="15"/>
      <c r="CA20" s="15"/>
      <c r="CB20" s="15"/>
      <c r="CC20" s="15"/>
      <c r="CD20" s="15"/>
      <c r="CE20" s="278">
        <f t="shared" si="0"/>
        <v>49</v>
      </c>
      <c r="CF20" s="128">
        <f>'DOTACION INICIAL'!CE20</f>
        <v>243471.79608192001</v>
      </c>
      <c r="CG20" s="281">
        <f t="shared" si="3"/>
        <v>11930118.008014081</v>
      </c>
      <c r="CH20" s="355">
        <f t="shared" si="1"/>
        <v>204598.15</v>
      </c>
      <c r="CI20" s="355">
        <f t="shared" si="2"/>
        <v>10025309.35</v>
      </c>
      <c r="CJ20" s="287">
        <f>CE20+'BALANCE SEGUNDA ENTREGA'!CE20+'BALANCE PRIMERA ENTREGA '!CE20</f>
        <v>49</v>
      </c>
      <c r="CK20" s="287">
        <f>CJ20-'DOTACION ACTUALIZADA'!CE20</f>
        <v>0</v>
      </c>
      <c r="CL20" s="290">
        <f>CJ20/'DOTACION ACTUALIZADA'!CE20</f>
        <v>1</v>
      </c>
    </row>
    <row r="21" spans="1:91" ht="247.5" customHeight="1" x14ac:dyDescent="0.3">
      <c r="A21" s="2">
        <v>18</v>
      </c>
      <c r="B21" s="54" t="s">
        <v>130</v>
      </c>
      <c r="C21" s="3"/>
      <c r="D21" s="11">
        <v>1</v>
      </c>
      <c r="E21" s="11">
        <v>5</v>
      </c>
      <c r="F21" s="110">
        <v>1</v>
      </c>
      <c r="G21" s="110">
        <v>1</v>
      </c>
      <c r="H21" s="110">
        <v>1</v>
      </c>
      <c r="I21" s="110">
        <v>1</v>
      </c>
      <c r="J21" s="110">
        <v>1</v>
      </c>
      <c r="K21" s="110">
        <v>1</v>
      </c>
      <c r="L21" s="3">
        <v>2</v>
      </c>
      <c r="M21" s="3">
        <v>2</v>
      </c>
      <c r="N21" s="3"/>
      <c r="O21" s="3"/>
      <c r="P21" s="3"/>
      <c r="Q21" s="3">
        <v>1</v>
      </c>
      <c r="R21" s="3"/>
      <c r="S21" s="3"/>
      <c r="T21" s="3"/>
      <c r="U21" s="3"/>
      <c r="V21" s="3"/>
      <c r="W21" s="3"/>
      <c r="X21" s="3"/>
      <c r="Y21" s="3"/>
      <c r="Z21" s="3"/>
      <c r="AA21" s="3"/>
      <c r="AB21" s="11"/>
      <c r="AC21" s="11"/>
      <c r="AD21" s="11"/>
      <c r="AE21" s="3">
        <v>1</v>
      </c>
      <c r="AF21" s="3"/>
      <c r="AG21" s="256">
        <v>4</v>
      </c>
      <c r="AH21" s="232">
        <v>2</v>
      </c>
      <c r="AI21" s="3">
        <v>1</v>
      </c>
      <c r="AJ21" s="3">
        <v>1</v>
      </c>
      <c r="AK21" s="3">
        <v>1</v>
      </c>
      <c r="AL21" s="3">
        <v>1</v>
      </c>
      <c r="AM21" s="3">
        <v>1</v>
      </c>
      <c r="AN21" s="3">
        <v>1</v>
      </c>
      <c r="AO21" s="3">
        <v>1</v>
      </c>
      <c r="AP21" s="3"/>
      <c r="AQ21" s="3"/>
      <c r="AR21" s="3"/>
      <c r="AS21" s="3"/>
      <c r="AT21" s="3"/>
      <c r="AU21" s="3"/>
      <c r="AV21" s="3"/>
      <c r="AW21" s="3"/>
      <c r="AX21" s="3"/>
      <c r="AY21" s="3"/>
      <c r="AZ21" s="3"/>
      <c r="BA21" s="66">
        <v>1</v>
      </c>
      <c r="BB21" s="66">
        <v>1</v>
      </c>
      <c r="BC21" s="252">
        <v>3</v>
      </c>
      <c r="BD21" s="15"/>
      <c r="BE21" s="3"/>
      <c r="BF21" s="3"/>
      <c r="BG21" s="3"/>
      <c r="BH21" s="3"/>
      <c r="BI21" s="232">
        <v>1</v>
      </c>
      <c r="BJ21" s="232">
        <v>1</v>
      </c>
      <c r="BK21" s="232">
        <v>2</v>
      </c>
      <c r="BL21" s="16"/>
      <c r="BM21" s="16"/>
      <c r="BN21" s="16"/>
      <c r="BO21" s="16"/>
      <c r="BP21" s="16"/>
      <c r="BQ21" s="16"/>
      <c r="BR21" s="16"/>
      <c r="BS21" s="110">
        <v>2</v>
      </c>
      <c r="BT21" s="3">
        <v>1</v>
      </c>
      <c r="BU21" s="3"/>
      <c r="BV21" s="3">
        <v>3</v>
      </c>
      <c r="BW21" s="110">
        <v>3</v>
      </c>
      <c r="BX21" s="15"/>
      <c r="BY21" s="15"/>
      <c r="BZ21" s="15"/>
      <c r="CA21" s="15"/>
      <c r="CB21" s="15"/>
      <c r="CC21" s="15"/>
      <c r="CD21" s="15"/>
      <c r="CE21" s="278">
        <f t="shared" si="0"/>
        <v>49</v>
      </c>
      <c r="CF21" s="128">
        <f>'DOTACION INICIAL'!CE21</f>
        <v>252360.22321691996</v>
      </c>
      <c r="CG21" s="281">
        <f t="shared" si="3"/>
        <v>12365650.937629078</v>
      </c>
      <c r="CH21" s="355">
        <f t="shared" si="1"/>
        <v>212067.41</v>
      </c>
      <c r="CI21" s="355">
        <f t="shared" si="2"/>
        <v>10391303.09</v>
      </c>
      <c r="CJ21" s="287">
        <f>CE21+'BALANCE SEGUNDA ENTREGA'!CE21+'BALANCE PRIMERA ENTREGA '!CE21</f>
        <v>49</v>
      </c>
      <c r="CK21" s="287">
        <f>CJ21-'DOTACION ACTUALIZADA'!CE21</f>
        <v>0</v>
      </c>
      <c r="CL21" s="290">
        <f>CJ21/'DOTACION ACTUALIZADA'!CE21</f>
        <v>1</v>
      </c>
    </row>
    <row r="22" spans="1:91" ht="200.7" customHeight="1" x14ac:dyDescent="0.3">
      <c r="A22" s="2">
        <v>19</v>
      </c>
      <c r="B22" s="54" t="s">
        <v>131</v>
      </c>
      <c r="C22" s="3"/>
      <c r="D22" s="11">
        <v>1</v>
      </c>
      <c r="E22" s="3">
        <v>5</v>
      </c>
      <c r="F22" s="110">
        <v>1</v>
      </c>
      <c r="G22" s="110"/>
      <c r="H22" s="110">
        <v>1</v>
      </c>
      <c r="I22" s="110">
        <v>1</v>
      </c>
      <c r="J22" s="110"/>
      <c r="K22" s="110"/>
      <c r="L22" s="3">
        <v>1</v>
      </c>
      <c r="M22" s="3">
        <v>1</v>
      </c>
      <c r="N22" s="3"/>
      <c r="O22" s="3"/>
      <c r="P22" s="3"/>
      <c r="Q22" s="3">
        <v>1</v>
      </c>
      <c r="R22" s="3"/>
      <c r="S22" s="3"/>
      <c r="T22" s="3"/>
      <c r="U22" s="3"/>
      <c r="V22" s="3"/>
      <c r="W22" s="3"/>
      <c r="X22" s="3"/>
      <c r="Y22" s="3"/>
      <c r="Z22" s="3"/>
      <c r="AA22" s="3"/>
      <c r="AB22" s="11"/>
      <c r="AC22" s="11"/>
      <c r="AD22" s="11"/>
      <c r="AE22" s="3">
        <v>1</v>
      </c>
      <c r="AF22" s="3"/>
      <c r="AG22" s="256">
        <v>4</v>
      </c>
      <c r="AH22" s="232">
        <v>1</v>
      </c>
      <c r="AI22" s="3"/>
      <c r="AJ22" s="3"/>
      <c r="AK22" s="3"/>
      <c r="AL22" s="3"/>
      <c r="AM22" s="3"/>
      <c r="AN22" s="3"/>
      <c r="AO22" s="3">
        <v>1</v>
      </c>
      <c r="AP22" s="3"/>
      <c r="AQ22" s="3"/>
      <c r="AR22" s="3"/>
      <c r="AS22" s="3"/>
      <c r="AT22" s="3"/>
      <c r="AU22" s="3"/>
      <c r="AV22" s="3"/>
      <c r="AW22" s="3"/>
      <c r="AX22" s="3"/>
      <c r="AY22" s="3"/>
      <c r="AZ22" s="3"/>
      <c r="BA22" s="66">
        <v>1</v>
      </c>
      <c r="BB22" s="66">
        <v>1</v>
      </c>
      <c r="BC22" s="252">
        <v>2</v>
      </c>
      <c r="BD22" s="15"/>
      <c r="BE22" s="3"/>
      <c r="BF22" s="3"/>
      <c r="BG22" s="3"/>
      <c r="BH22" s="3"/>
      <c r="BI22" s="3">
        <v>1</v>
      </c>
      <c r="BJ22" s="3">
        <v>2</v>
      </c>
      <c r="BK22" s="16">
        <v>2</v>
      </c>
      <c r="BL22" s="16"/>
      <c r="BM22" s="16"/>
      <c r="BN22" s="16"/>
      <c r="BO22" s="16"/>
      <c r="BP22" s="16"/>
      <c r="BQ22" s="16"/>
      <c r="BR22" s="16"/>
      <c r="BS22" s="11">
        <v>2</v>
      </c>
      <c r="BT22" s="3">
        <v>1</v>
      </c>
      <c r="BU22" s="3"/>
      <c r="BV22" s="3">
        <v>3</v>
      </c>
      <c r="BW22" s="110">
        <v>3</v>
      </c>
      <c r="BX22" s="15"/>
      <c r="BY22" s="15"/>
      <c r="BZ22" s="15"/>
      <c r="CA22" s="15"/>
      <c r="CB22" s="15"/>
      <c r="CC22" s="15"/>
      <c r="CD22" s="15"/>
      <c r="CE22" s="278">
        <f t="shared" si="0"/>
        <v>37</v>
      </c>
      <c r="CF22" s="128">
        <f>'DOTACION INICIAL'!CE22</f>
        <v>252360.22321691996</v>
      </c>
      <c r="CG22" s="281">
        <f t="shared" si="3"/>
        <v>9337328.2590260375</v>
      </c>
      <c r="CH22" s="355">
        <f t="shared" si="1"/>
        <v>212067.41</v>
      </c>
      <c r="CI22" s="355">
        <f t="shared" si="2"/>
        <v>7846494.1699999999</v>
      </c>
      <c r="CJ22" s="287">
        <f>CE22+'BALANCE SEGUNDA ENTREGA'!CE22+'BALANCE PRIMERA ENTREGA '!CE22</f>
        <v>37</v>
      </c>
      <c r="CK22" s="287">
        <f>CJ22-'DOTACION ACTUALIZADA'!CE22</f>
        <v>0</v>
      </c>
      <c r="CL22" s="290">
        <f>CJ22/'DOTACION ACTUALIZADA'!CE22</f>
        <v>1</v>
      </c>
    </row>
    <row r="23" spans="1:91" ht="111.75" hidden="1" customHeight="1" x14ac:dyDescent="0.3">
      <c r="A23" s="2">
        <v>20</v>
      </c>
      <c r="B23" s="55" t="s">
        <v>132</v>
      </c>
      <c r="C23" s="3"/>
      <c r="D23" s="15"/>
      <c r="E23" s="3"/>
      <c r="F23" s="110"/>
      <c r="G23" s="110"/>
      <c r="H23" s="110"/>
      <c r="I23" s="110"/>
      <c r="J23" s="110"/>
      <c r="K23" s="110"/>
      <c r="L23" s="3"/>
      <c r="M23" s="3"/>
      <c r="N23" s="3"/>
      <c r="O23" s="3"/>
      <c r="P23" s="3"/>
      <c r="Q23" s="3"/>
      <c r="R23" s="3"/>
      <c r="S23" s="3"/>
      <c r="T23" s="3"/>
      <c r="U23" s="3"/>
      <c r="V23" s="3"/>
      <c r="W23" s="3"/>
      <c r="X23" s="3"/>
      <c r="Y23" s="3"/>
      <c r="Z23" s="3"/>
      <c r="AA23" s="3"/>
      <c r="AB23" s="3"/>
      <c r="AC23" s="3"/>
      <c r="AD23" s="3"/>
      <c r="AE23" s="20"/>
      <c r="AF23" s="20"/>
      <c r="AG23" s="268"/>
      <c r="AH23" s="110"/>
      <c r="AI23" s="11"/>
      <c r="AJ23" s="11"/>
      <c r="AK23" s="11"/>
      <c r="AL23" s="11"/>
      <c r="AM23" s="11"/>
      <c r="AN23" s="11"/>
      <c r="AO23" s="20"/>
      <c r="AP23" s="20"/>
      <c r="AQ23" s="20"/>
      <c r="AR23" s="20"/>
      <c r="AS23" s="20"/>
      <c r="AT23" s="20"/>
      <c r="AU23" s="20"/>
      <c r="AV23" s="20"/>
      <c r="AW23" s="20"/>
      <c r="AX23" s="20"/>
      <c r="AY23" s="20"/>
      <c r="AZ23" s="20"/>
      <c r="BA23" s="66"/>
      <c r="BB23" s="66"/>
      <c r="BC23" s="252"/>
      <c r="BD23" s="16"/>
      <c r="BE23" s="3"/>
      <c r="BF23" s="3"/>
      <c r="BG23" s="3"/>
      <c r="BH23" s="3"/>
      <c r="BI23" s="20"/>
      <c r="BJ23" s="3"/>
      <c r="BK23" s="15"/>
      <c r="BL23" s="15"/>
      <c r="BM23" s="15"/>
      <c r="BN23" s="15"/>
      <c r="BO23" s="15"/>
      <c r="BP23" s="15"/>
      <c r="BQ23" s="15"/>
      <c r="BR23" s="15"/>
      <c r="BS23" s="11"/>
      <c r="BT23" s="20"/>
      <c r="BU23" s="3"/>
      <c r="BV23" s="11"/>
      <c r="BW23" s="110"/>
      <c r="BX23" s="16"/>
      <c r="BY23" s="16"/>
      <c r="BZ23" s="16"/>
      <c r="CA23" s="16"/>
      <c r="CB23" s="16"/>
      <c r="CC23" s="16"/>
      <c r="CD23" s="16"/>
      <c r="CE23" s="278">
        <f t="shared" si="0"/>
        <v>0</v>
      </c>
      <c r="CF23" s="128">
        <f>'DOTACION INICIAL'!CE23</f>
        <v>81133.562888280008</v>
      </c>
      <c r="CG23" s="281">
        <f t="shared" si="3"/>
        <v>0</v>
      </c>
      <c r="CH23" s="281">
        <f t="shared" si="1"/>
        <v>68179.460000000006</v>
      </c>
      <c r="CI23" s="281">
        <f t="shared" si="2"/>
        <v>0</v>
      </c>
      <c r="CJ23" s="287">
        <f>CE23+'BALANCE SEGUNDA ENTREGA'!CE23+'BALANCE PRIMERA ENTREGA '!CE23</f>
        <v>54</v>
      </c>
      <c r="CK23" s="289">
        <f>CJ23-'DOTACION ACTUALIZADA'!CE23</f>
        <v>0</v>
      </c>
      <c r="CL23" s="290">
        <f>CJ23/'DOTACION ACTUALIZADA'!CE23</f>
        <v>1</v>
      </c>
    </row>
    <row r="24" spans="1:91" ht="113.25" customHeight="1" x14ac:dyDescent="0.4">
      <c r="A24" s="2">
        <v>21</v>
      </c>
      <c r="B24" s="53" t="s">
        <v>133</v>
      </c>
      <c r="C24" s="3"/>
      <c r="D24" s="75"/>
      <c r="E24" s="250"/>
      <c r="F24" s="251"/>
      <c r="G24" s="251"/>
      <c r="H24" s="251"/>
      <c r="I24" s="251"/>
      <c r="J24" s="251"/>
      <c r="K24" s="251"/>
      <c r="L24" s="24"/>
      <c r="M24" s="24"/>
      <c r="N24" s="24"/>
      <c r="O24" s="24"/>
      <c r="P24" s="24"/>
      <c r="Q24" s="50">
        <v>4</v>
      </c>
      <c r="R24" s="24"/>
      <c r="S24" s="24"/>
      <c r="T24" s="24"/>
      <c r="U24" s="24"/>
      <c r="V24" s="24"/>
      <c r="W24" s="24"/>
      <c r="X24" s="24"/>
      <c r="Y24" s="24"/>
      <c r="Z24" s="24"/>
      <c r="AA24" s="24"/>
      <c r="AB24" s="24"/>
      <c r="AC24" s="24"/>
      <c r="AD24" s="24"/>
      <c r="AE24" s="40"/>
      <c r="AF24" s="24"/>
      <c r="AG24" s="250"/>
      <c r="AH24" s="250"/>
      <c r="AI24" s="24"/>
      <c r="AJ24" s="24"/>
      <c r="AK24" s="24"/>
      <c r="AL24" s="24"/>
      <c r="AM24" s="24"/>
      <c r="AN24" s="24"/>
      <c r="AO24" s="24"/>
      <c r="AP24" s="24"/>
      <c r="AQ24" s="24"/>
      <c r="AR24" s="24"/>
      <c r="AS24" s="24"/>
      <c r="AT24" s="24"/>
      <c r="AU24" s="24"/>
      <c r="AV24" s="24"/>
      <c r="AW24" s="24"/>
      <c r="AX24" s="24"/>
      <c r="AY24" s="24"/>
      <c r="AZ24" s="24"/>
      <c r="BA24" s="75"/>
      <c r="BB24" s="75"/>
      <c r="BC24" s="252"/>
      <c r="BD24" s="40"/>
      <c r="BE24" s="40"/>
      <c r="BF24" s="40"/>
      <c r="BG24" s="40"/>
      <c r="BH24" s="40"/>
      <c r="BI24" s="40"/>
      <c r="BJ24" s="40"/>
      <c r="BK24" s="40"/>
      <c r="BL24" s="246"/>
      <c r="BM24" s="246"/>
      <c r="BN24" s="246"/>
      <c r="BO24" s="246"/>
      <c r="BP24" s="246"/>
      <c r="BQ24" s="40"/>
      <c r="BR24" s="40"/>
      <c r="BS24" s="40"/>
      <c r="BT24" s="40"/>
      <c r="BU24" s="40"/>
      <c r="BV24" s="40"/>
      <c r="BW24" s="246"/>
      <c r="BX24" s="40"/>
      <c r="BY24" s="40"/>
      <c r="BZ24" s="40"/>
      <c r="CA24" s="40"/>
      <c r="CB24" s="40"/>
      <c r="CC24" s="24"/>
      <c r="CD24" s="24"/>
      <c r="CE24" s="278">
        <f t="shared" si="0"/>
        <v>4</v>
      </c>
      <c r="CF24" s="128">
        <f>'DOTACION INICIAL'!CE24</f>
        <v>139159.88175370052</v>
      </c>
      <c r="CG24" s="281">
        <f t="shared" si="3"/>
        <v>556639.52701480209</v>
      </c>
      <c r="CH24" s="355">
        <f t="shared" si="1"/>
        <v>116941.08</v>
      </c>
      <c r="CI24" s="355">
        <f t="shared" si="2"/>
        <v>467764.32</v>
      </c>
      <c r="CJ24" s="287">
        <f>CE24+'BALANCE SEGUNDA ENTREGA'!CE24+'BALANCE PRIMERA ENTREGA '!CE24</f>
        <v>169</v>
      </c>
      <c r="CK24" s="287">
        <f>CJ24-'DOTACION ACTUALIZADA'!CE24</f>
        <v>0</v>
      </c>
      <c r="CL24" s="290">
        <f>CJ24/'DOTACION ACTUALIZADA'!CE24</f>
        <v>1</v>
      </c>
    </row>
    <row r="25" spans="1:91" ht="202.5" customHeight="1" x14ac:dyDescent="0.4">
      <c r="A25" s="2">
        <v>22</v>
      </c>
      <c r="B25" s="53" t="s">
        <v>134</v>
      </c>
      <c r="C25" s="3"/>
      <c r="D25" s="75"/>
      <c r="E25" s="24"/>
      <c r="F25" s="251">
        <v>2</v>
      </c>
      <c r="G25" s="251"/>
      <c r="H25" s="251"/>
      <c r="I25" s="251">
        <v>4</v>
      </c>
      <c r="J25" s="251">
        <v>2</v>
      </c>
      <c r="K25" s="251">
        <v>2</v>
      </c>
      <c r="L25" s="24"/>
      <c r="M25" s="24"/>
      <c r="N25" s="24"/>
      <c r="O25" s="24"/>
      <c r="P25" s="24"/>
      <c r="Q25" s="24"/>
      <c r="R25" s="24"/>
      <c r="S25" s="24"/>
      <c r="T25" s="24"/>
      <c r="U25" s="24"/>
      <c r="V25" s="24"/>
      <c r="W25" s="24"/>
      <c r="X25" s="24"/>
      <c r="Y25" s="24"/>
      <c r="Z25" s="24"/>
      <c r="AA25" s="24"/>
      <c r="AB25" s="24"/>
      <c r="AC25" s="24"/>
      <c r="AD25" s="24"/>
      <c r="AE25" s="24"/>
      <c r="AF25" s="24"/>
      <c r="AG25" s="24"/>
      <c r="AH25" s="250"/>
      <c r="AI25" s="24"/>
      <c r="AJ25" s="24"/>
      <c r="AK25" s="24"/>
      <c r="AL25" s="24"/>
      <c r="AM25" s="24"/>
      <c r="AN25" s="24"/>
      <c r="AO25" s="24"/>
      <c r="AP25" s="24"/>
      <c r="AQ25" s="24"/>
      <c r="AR25" s="24"/>
      <c r="AS25" s="24"/>
      <c r="AT25" s="24"/>
      <c r="AU25" s="24"/>
      <c r="AV25" s="24"/>
      <c r="AW25" s="24"/>
      <c r="AX25" s="24"/>
      <c r="AY25" s="24"/>
      <c r="AZ25" s="24"/>
      <c r="BA25" s="75"/>
      <c r="BB25" s="75"/>
      <c r="BC25" s="252">
        <v>6</v>
      </c>
      <c r="BD25" s="24"/>
      <c r="BE25" s="24"/>
      <c r="BF25" s="24"/>
      <c r="BG25" s="24"/>
      <c r="BH25" s="24"/>
      <c r="BI25" s="24"/>
      <c r="BJ25" s="24"/>
      <c r="BK25" s="24"/>
      <c r="BL25" s="24"/>
      <c r="BM25" s="24"/>
      <c r="BN25" s="24"/>
      <c r="BO25" s="24"/>
      <c r="BP25" s="24"/>
      <c r="BQ25" s="24"/>
      <c r="BR25" s="24"/>
      <c r="BS25" s="24"/>
      <c r="BT25" s="24"/>
      <c r="BU25" s="24"/>
      <c r="BV25" s="250"/>
      <c r="BW25" s="258"/>
      <c r="BX25" s="24"/>
      <c r="BY25" s="24"/>
      <c r="BZ25" s="24"/>
      <c r="CA25" s="24"/>
      <c r="CB25" s="24"/>
      <c r="CC25" s="24"/>
      <c r="CD25" s="24"/>
      <c r="CE25" s="278">
        <f t="shared" si="0"/>
        <v>16</v>
      </c>
      <c r="CF25" s="128">
        <f>'DOTACION INICIAL'!CE25</f>
        <v>2077723.1733690596</v>
      </c>
      <c r="CG25" s="281">
        <f t="shared" si="3"/>
        <v>33243570.773904953</v>
      </c>
      <c r="CH25" s="355">
        <f t="shared" si="1"/>
        <v>1745985.86</v>
      </c>
      <c r="CI25" s="355">
        <f t="shared" si="2"/>
        <v>27935773.760000002</v>
      </c>
      <c r="CJ25" s="287">
        <f>CE25+'BALANCE SEGUNDA ENTREGA'!CE25+'BALANCE PRIMERA ENTREGA '!CE25</f>
        <v>54</v>
      </c>
      <c r="CK25" s="287">
        <f>CJ25-'DOTACION ACTUALIZADA'!CE25</f>
        <v>0</v>
      </c>
      <c r="CL25" s="290">
        <f>CJ25/'DOTACION ACTUALIZADA'!CE25</f>
        <v>1</v>
      </c>
    </row>
    <row r="26" spans="1:91" ht="124.2" x14ac:dyDescent="0.4">
      <c r="A26" s="2">
        <v>23</v>
      </c>
      <c r="B26" s="53" t="s">
        <v>135</v>
      </c>
      <c r="C26" s="3"/>
      <c r="D26" s="75"/>
      <c r="E26" s="250">
        <v>1</v>
      </c>
      <c r="F26" s="251">
        <v>1</v>
      </c>
      <c r="G26" s="251"/>
      <c r="H26" s="251"/>
      <c r="I26" s="251">
        <v>1</v>
      </c>
      <c r="J26" s="251"/>
      <c r="K26" s="251"/>
      <c r="L26" s="250"/>
      <c r="M26" s="250"/>
      <c r="N26" s="24"/>
      <c r="O26" s="24"/>
      <c r="P26" s="24"/>
      <c r="Q26" s="24">
        <v>1</v>
      </c>
      <c r="R26" s="24"/>
      <c r="S26" s="24"/>
      <c r="T26" s="24"/>
      <c r="U26" s="24"/>
      <c r="V26" s="24"/>
      <c r="W26" s="24"/>
      <c r="X26" s="24"/>
      <c r="Y26" s="24"/>
      <c r="Z26" s="24"/>
      <c r="AA26" s="24"/>
      <c r="AB26" s="24"/>
      <c r="AC26" s="24"/>
      <c r="AD26" s="24"/>
      <c r="AE26" s="24"/>
      <c r="AF26" s="24"/>
      <c r="AG26" s="250"/>
      <c r="AH26" s="250">
        <v>1</v>
      </c>
      <c r="AI26" s="24"/>
      <c r="AJ26" s="24"/>
      <c r="AK26" s="24"/>
      <c r="AL26" s="24"/>
      <c r="AM26" s="24"/>
      <c r="AN26" s="24"/>
      <c r="AO26" s="24"/>
      <c r="AP26" s="24"/>
      <c r="AQ26" s="24"/>
      <c r="AR26" s="24"/>
      <c r="AS26" s="24"/>
      <c r="AT26" s="24"/>
      <c r="AU26" s="24"/>
      <c r="AV26" s="24"/>
      <c r="AW26" s="24"/>
      <c r="AX26" s="24"/>
      <c r="AY26" s="24"/>
      <c r="AZ26" s="24"/>
      <c r="BA26" s="75"/>
      <c r="BB26" s="75"/>
      <c r="BC26" s="252">
        <v>2</v>
      </c>
      <c r="BD26" s="24"/>
      <c r="BE26" s="24"/>
      <c r="BF26" s="24"/>
      <c r="BG26" s="24"/>
      <c r="BH26" s="24"/>
      <c r="BI26" s="24">
        <v>1</v>
      </c>
      <c r="BJ26" s="24">
        <v>1</v>
      </c>
      <c r="BK26" s="24">
        <v>2</v>
      </c>
      <c r="BL26" s="24"/>
      <c r="BM26" s="24"/>
      <c r="BN26" s="24"/>
      <c r="BO26" s="24"/>
      <c r="BP26" s="24"/>
      <c r="BQ26" s="24"/>
      <c r="BR26" s="24"/>
      <c r="BS26" s="250"/>
      <c r="BT26" s="24"/>
      <c r="BU26" s="24"/>
      <c r="BV26" s="24">
        <v>1</v>
      </c>
      <c r="BW26" s="250">
        <v>2</v>
      </c>
      <c r="BX26" s="24"/>
      <c r="BY26" s="24"/>
      <c r="BZ26" s="24"/>
      <c r="CA26" s="24"/>
      <c r="CB26" s="24"/>
      <c r="CC26" s="24"/>
      <c r="CD26" s="24"/>
      <c r="CE26" s="278">
        <f t="shared" si="0"/>
        <v>14</v>
      </c>
      <c r="CF26" s="128">
        <f>'DOTACION INICIAL'!CE26</f>
        <v>387913.18123923743</v>
      </c>
      <c r="CG26" s="281">
        <f t="shared" si="3"/>
        <v>5430784.5373493237</v>
      </c>
      <c r="CH26" s="355">
        <f t="shared" si="1"/>
        <v>325977.46000000002</v>
      </c>
      <c r="CI26" s="355">
        <f t="shared" si="2"/>
        <v>4563684.4400000004</v>
      </c>
      <c r="CJ26" s="287">
        <f>CE26+'BALANCE SEGUNDA ENTREGA'!CE26+'BALANCE PRIMERA ENTREGA '!CE26</f>
        <v>19</v>
      </c>
      <c r="CK26" s="287">
        <f>CJ26-'DOTACION ACTUALIZADA'!CE26</f>
        <v>0</v>
      </c>
      <c r="CL26" s="290">
        <f>CJ26/'DOTACION ACTUALIZADA'!CE26</f>
        <v>1</v>
      </c>
    </row>
    <row r="27" spans="1:91" ht="130.5" customHeight="1" x14ac:dyDescent="0.4">
      <c r="A27" s="2">
        <v>24</v>
      </c>
      <c r="B27" s="53" t="s">
        <v>136</v>
      </c>
      <c r="C27" s="3"/>
      <c r="D27" s="75"/>
      <c r="E27" s="24">
        <v>1</v>
      </c>
      <c r="F27" s="251">
        <v>1</v>
      </c>
      <c r="G27" s="251">
        <v>1</v>
      </c>
      <c r="H27" s="251">
        <v>1</v>
      </c>
      <c r="I27" s="251">
        <v>1</v>
      </c>
      <c r="J27" s="251">
        <v>1</v>
      </c>
      <c r="K27" s="251">
        <v>1</v>
      </c>
      <c r="L27" s="24">
        <v>2</v>
      </c>
      <c r="M27" s="24">
        <v>1</v>
      </c>
      <c r="N27" s="24"/>
      <c r="O27" s="24"/>
      <c r="P27" s="24"/>
      <c r="Q27" s="24">
        <v>1</v>
      </c>
      <c r="R27" s="24"/>
      <c r="S27" s="24"/>
      <c r="T27" s="24"/>
      <c r="U27" s="24"/>
      <c r="V27" s="24"/>
      <c r="W27" s="24"/>
      <c r="X27" s="24"/>
      <c r="Y27" s="24"/>
      <c r="Z27" s="24"/>
      <c r="AA27" s="24"/>
      <c r="AB27" s="24"/>
      <c r="AC27" s="24"/>
      <c r="AD27" s="24"/>
      <c r="AE27" s="24"/>
      <c r="AF27" s="24"/>
      <c r="AG27" s="24">
        <v>1</v>
      </c>
      <c r="AH27" s="250">
        <v>1</v>
      </c>
      <c r="AI27" s="24"/>
      <c r="AJ27" s="24"/>
      <c r="AK27" s="24"/>
      <c r="AL27" s="24"/>
      <c r="AM27" s="24"/>
      <c r="AN27" s="24"/>
      <c r="AO27" s="24"/>
      <c r="AP27" s="24"/>
      <c r="AQ27" s="24"/>
      <c r="AR27" s="24"/>
      <c r="AS27" s="24"/>
      <c r="AT27" s="24"/>
      <c r="AU27" s="24"/>
      <c r="AV27" s="24"/>
      <c r="AW27" s="24"/>
      <c r="AX27" s="24"/>
      <c r="AY27" s="24"/>
      <c r="AZ27" s="24"/>
      <c r="BA27" s="75">
        <v>1</v>
      </c>
      <c r="BB27" s="75"/>
      <c r="BC27" s="252">
        <v>2</v>
      </c>
      <c r="BD27" s="24"/>
      <c r="BE27" s="24"/>
      <c r="BF27" s="24"/>
      <c r="BG27" s="24"/>
      <c r="BH27" s="24"/>
      <c r="BI27" s="24">
        <v>1</v>
      </c>
      <c r="BJ27" s="24">
        <v>1</v>
      </c>
      <c r="BK27" s="24">
        <v>1</v>
      </c>
      <c r="BL27" s="24"/>
      <c r="BM27" s="24"/>
      <c r="BN27" s="24"/>
      <c r="BO27" s="24"/>
      <c r="BP27" s="24"/>
      <c r="BQ27" s="24"/>
      <c r="BR27" s="24"/>
      <c r="BS27" s="24"/>
      <c r="BT27" s="24"/>
      <c r="BU27" s="24"/>
      <c r="BV27" s="24">
        <v>1</v>
      </c>
      <c r="BW27" s="250">
        <v>2</v>
      </c>
      <c r="BX27" s="24"/>
      <c r="BY27" s="24"/>
      <c r="BZ27" s="24"/>
      <c r="CA27" s="24"/>
      <c r="CB27" s="24"/>
      <c r="CC27" s="24"/>
      <c r="CD27" s="24"/>
      <c r="CE27" s="278">
        <f t="shared" si="0"/>
        <v>22</v>
      </c>
      <c r="CF27" s="128">
        <f>'DOTACION INICIAL'!CE27</f>
        <v>2689726.9353223499</v>
      </c>
      <c r="CG27" s="281">
        <f t="shared" si="3"/>
        <v>59173992.577091694</v>
      </c>
      <c r="CH27" s="355">
        <f t="shared" si="1"/>
        <v>2260274.7400000002</v>
      </c>
      <c r="CI27" s="355">
        <f t="shared" si="2"/>
        <v>49726044.280000001</v>
      </c>
      <c r="CJ27" s="287">
        <f>CE27+'BALANCE SEGUNDA ENTREGA'!CE27+'BALANCE PRIMERA ENTREGA '!CE27</f>
        <v>22</v>
      </c>
      <c r="CK27" s="287">
        <f>CJ27-'DOTACION ACTUALIZADA'!CE27</f>
        <v>0</v>
      </c>
      <c r="CL27" s="290">
        <f>CJ27/'DOTACION ACTUALIZADA'!CE27</f>
        <v>1</v>
      </c>
    </row>
    <row r="28" spans="1:91" ht="97.5" hidden="1" customHeight="1" x14ac:dyDescent="0.4">
      <c r="A28" s="2">
        <v>25</v>
      </c>
      <c r="B28" s="53" t="s">
        <v>150</v>
      </c>
      <c r="C28" s="3"/>
      <c r="D28" s="75"/>
      <c r="E28" s="250"/>
      <c r="F28" s="251"/>
      <c r="G28" s="251"/>
      <c r="H28" s="251"/>
      <c r="I28" s="251"/>
      <c r="J28" s="251"/>
      <c r="K28" s="251"/>
      <c r="L28" s="24"/>
      <c r="M28" s="24"/>
      <c r="N28" s="24"/>
      <c r="O28" s="24"/>
      <c r="P28" s="24"/>
      <c r="Q28" s="24"/>
      <c r="R28" s="24"/>
      <c r="S28" s="24"/>
      <c r="T28" s="24"/>
      <c r="U28" s="24"/>
      <c r="V28" s="24"/>
      <c r="W28" s="24"/>
      <c r="X28" s="24"/>
      <c r="Y28" s="24"/>
      <c r="Z28" s="24"/>
      <c r="AA28" s="24"/>
      <c r="AB28" s="24"/>
      <c r="AC28" s="24"/>
      <c r="AD28" s="24"/>
      <c r="AE28" s="24"/>
      <c r="AF28" s="24"/>
      <c r="AG28" s="24"/>
      <c r="AH28" s="250"/>
      <c r="AI28" s="24"/>
      <c r="AJ28" s="24"/>
      <c r="AK28" s="24"/>
      <c r="AL28" s="24"/>
      <c r="AM28" s="24"/>
      <c r="AN28" s="24"/>
      <c r="AO28" s="24"/>
      <c r="AP28" s="24"/>
      <c r="AQ28" s="24"/>
      <c r="AR28" s="24"/>
      <c r="AS28" s="24"/>
      <c r="AT28" s="24"/>
      <c r="AU28" s="24"/>
      <c r="AV28" s="24"/>
      <c r="AW28" s="24"/>
      <c r="AX28" s="24"/>
      <c r="AY28" s="24"/>
      <c r="AZ28" s="24"/>
      <c r="BA28" s="75"/>
      <c r="BB28" s="75"/>
      <c r="BC28" s="252"/>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278">
        <f t="shared" si="0"/>
        <v>0</v>
      </c>
      <c r="CF28" s="128">
        <f>'DOTACION INICIAL'!CE28</f>
        <v>125237.93833214999</v>
      </c>
      <c r="CG28" s="281">
        <f t="shared" si="3"/>
        <v>0</v>
      </c>
      <c r="CH28" s="281">
        <f t="shared" si="1"/>
        <v>105241.96</v>
      </c>
      <c r="CI28" s="281">
        <f t="shared" si="2"/>
        <v>0</v>
      </c>
      <c r="CJ28" s="287">
        <f>CE28+'BALANCE SEGUNDA ENTREGA'!CE28+'BALANCE PRIMERA ENTREGA '!CE28</f>
        <v>12</v>
      </c>
      <c r="CK28" s="289">
        <f>CJ28-'DOTACION ACTUALIZADA'!CE28</f>
        <v>0</v>
      </c>
      <c r="CL28" s="290">
        <f>CJ28/'DOTACION ACTUALIZADA'!CE28</f>
        <v>1</v>
      </c>
    </row>
    <row r="29" spans="1:91" ht="201" customHeight="1" x14ac:dyDescent="0.4">
      <c r="A29" s="2">
        <v>26</v>
      </c>
      <c r="B29" s="53" t="s">
        <v>137</v>
      </c>
      <c r="C29" s="3"/>
      <c r="D29" s="75"/>
      <c r="E29" s="11"/>
      <c r="F29" s="251">
        <v>1</v>
      </c>
      <c r="G29" s="251"/>
      <c r="H29" s="251"/>
      <c r="I29" s="251"/>
      <c r="J29" s="251"/>
      <c r="K29" s="251"/>
      <c r="L29" s="24">
        <v>1</v>
      </c>
      <c r="M29" s="24"/>
      <c r="N29" s="24"/>
      <c r="O29" s="24"/>
      <c r="P29" s="24"/>
      <c r="Q29" s="24"/>
      <c r="R29" s="24"/>
      <c r="S29" s="24"/>
      <c r="T29" s="24"/>
      <c r="U29" s="24"/>
      <c r="V29" s="24"/>
      <c r="W29" s="24"/>
      <c r="X29" s="24"/>
      <c r="Y29" s="24"/>
      <c r="Z29" s="24"/>
      <c r="AA29" s="24"/>
      <c r="AB29" s="24"/>
      <c r="AC29" s="24"/>
      <c r="AD29" s="24"/>
      <c r="AE29" s="24">
        <v>1</v>
      </c>
      <c r="AF29" s="24"/>
      <c r="AG29" s="257"/>
      <c r="AH29" s="250">
        <v>1</v>
      </c>
      <c r="AI29" s="24"/>
      <c r="AJ29" s="24"/>
      <c r="AK29" s="24"/>
      <c r="AL29" s="24"/>
      <c r="AM29" s="24"/>
      <c r="AN29" s="24"/>
      <c r="AO29" s="24"/>
      <c r="AP29" s="24"/>
      <c r="AQ29" s="24"/>
      <c r="AR29" s="24"/>
      <c r="AS29" s="24"/>
      <c r="AT29" s="24"/>
      <c r="AU29" s="24"/>
      <c r="AV29" s="24"/>
      <c r="AW29" s="24"/>
      <c r="AX29" s="24"/>
      <c r="AY29" s="24"/>
      <c r="AZ29" s="24"/>
      <c r="BA29" s="75"/>
      <c r="BB29" s="75"/>
      <c r="BC29" s="252">
        <v>2</v>
      </c>
      <c r="BD29" s="24"/>
      <c r="BE29" s="24"/>
      <c r="BF29" s="24"/>
      <c r="BG29" s="24"/>
      <c r="BH29" s="24"/>
      <c r="BI29" s="24"/>
      <c r="BJ29" s="24"/>
      <c r="BK29" s="24">
        <v>1</v>
      </c>
      <c r="BL29" s="24"/>
      <c r="BM29" s="24"/>
      <c r="BN29" s="24"/>
      <c r="BO29" s="24"/>
      <c r="BP29" s="24"/>
      <c r="BQ29" s="24"/>
      <c r="BR29" s="24"/>
      <c r="BS29" s="24"/>
      <c r="BT29" s="24"/>
      <c r="BU29" s="24"/>
      <c r="BV29" s="24">
        <v>1</v>
      </c>
      <c r="BW29" s="250"/>
      <c r="BX29" s="24"/>
      <c r="BY29" s="24"/>
      <c r="BZ29" s="24"/>
      <c r="CA29" s="24"/>
      <c r="CB29" s="24"/>
      <c r="CC29" s="24"/>
      <c r="CD29" s="24"/>
      <c r="CE29" s="278">
        <f t="shared" si="0"/>
        <v>8</v>
      </c>
      <c r="CF29" s="128">
        <f>'DOTACION INICIAL'!CE29</f>
        <v>281805.36020839121</v>
      </c>
      <c r="CG29" s="281">
        <f t="shared" si="3"/>
        <v>2254442.8816671297</v>
      </c>
      <c r="CH29" s="355">
        <f t="shared" si="1"/>
        <v>236811.23</v>
      </c>
      <c r="CI29" s="355">
        <f t="shared" si="2"/>
        <v>1894489.84</v>
      </c>
      <c r="CJ29" s="287">
        <f>CE29+'BALANCE SEGUNDA ENTREGA'!CE29+'BALANCE PRIMERA ENTREGA '!CE29</f>
        <v>17</v>
      </c>
      <c r="CK29" s="287">
        <f>CJ29-'DOTACION ACTUALIZADA'!CE29</f>
        <v>0</v>
      </c>
      <c r="CL29" s="290">
        <f>CJ29/'DOTACION ACTUALIZADA'!CE29</f>
        <v>1</v>
      </c>
    </row>
    <row r="30" spans="1:91" ht="199.5" hidden="1" customHeight="1" x14ac:dyDescent="0.4">
      <c r="A30" s="2">
        <v>27</v>
      </c>
      <c r="B30" s="53" t="s">
        <v>158</v>
      </c>
      <c r="C30" s="3"/>
      <c r="D30" s="75"/>
      <c r="E30" s="24"/>
      <c r="F30" s="251"/>
      <c r="G30" s="251"/>
      <c r="H30" s="251"/>
      <c r="I30" s="251"/>
      <c r="J30" s="251"/>
      <c r="K30" s="251"/>
      <c r="L30" s="24"/>
      <c r="M30" s="24"/>
      <c r="N30" s="24"/>
      <c r="O30" s="24"/>
      <c r="P30" s="24"/>
      <c r="Q30" s="24"/>
      <c r="R30" s="24"/>
      <c r="S30" s="24"/>
      <c r="T30" s="24"/>
      <c r="U30" s="24"/>
      <c r="V30" s="24"/>
      <c r="W30" s="24"/>
      <c r="X30" s="24"/>
      <c r="Y30" s="24"/>
      <c r="Z30" s="24"/>
      <c r="AA30" s="24"/>
      <c r="AB30" s="24"/>
      <c r="AC30" s="24"/>
      <c r="AD30" s="24"/>
      <c r="AE30" s="24"/>
      <c r="AF30" s="24"/>
      <c r="AG30" s="24"/>
      <c r="AH30" s="250"/>
      <c r="AI30" s="24"/>
      <c r="AJ30" s="24"/>
      <c r="AK30" s="24"/>
      <c r="AL30" s="24"/>
      <c r="AM30" s="24"/>
      <c r="AN30" s="24"/>
      <c r="AO30" s="24"/>
      <c r="AP30" s="24"/>
      <c r="AQ30" s="24"/>
      <c r="AR30" s="24"/>
      <c r="AS30" s="24"/>
      <c r="AT30" s="24"/>
      <c r="AU30" s="24"/>
      <c r="AV30" s="24"/>
      <c r="AW30" s="24"/>
      <c r="AX30" s="24"/>
      <c r="AY30" s="24"/>
      <c r="AZ30" s="24"/>
      <c r="BA30" s="75"/>
      <c r="BB30" s="75"/>
      <c r="BC30" s="252"/>
      <c r="BD30" s="24"/>
      <c r="BE30" s="24"/>
      <c r="BF30" s="24"/>
      <c r="BG30" s="24"/>
      <c r="BH30" s="24"/>
      <c r="BI30" s="24"/>
      <c r="BJ30" s="24"/>
      <c r="BK30" s="24"/>
      <c r="BL30" s="24"/>
      <c r="BM30" s="24"/>
      <c r="BN30" s="24"/>
      <c r="BO30" s="24"/>
      <c r="BP30" s="24"/>
      <c r="BQ30" s="24"/>
      <c r="BR30" s="24"/>
      <c r="BS30" s="24"/>
      <c r="BT30" s="24"/>
      <c r="BU30" s="24"/>
      <c r="BV30" s="24"/>
      <c r="BW30" s="250"/>
      <c r="BX30" s="24"/>
      <c r="BY30" s="24"/>
      <c r="BZ30" s="24"/>
      <c r="CA30" s="24"/>
      <c r="CB30" s="24"/>
      <c r="CC30" s="24"/>
      <c r="CD30" s="24"/>
      <c r="CE30" s="278">
        <f t="shared" si="0"/>
        <v>0</v>
      </c>
      <c r="CF30" s="128">
        <f>'DOTACION INICIAL'!CE30</f>
        <v>725682.30079637235</v>
      </c>
      <c r="CG30" s="281">
        <f t="shared" si="3"/>
        <v>0</v>
      </c>
      <c r="CH30" s="281">
        <f t="shared" si="1"/>
        <v>609817.06000000006</v>
      </c>
      <c r="CI30" s="281">
        <f t="shared" si="2"/>
        <v>0</v>
      </c>
      <c r="CJ30" s="287">
        <f>CE30+'BALANCE SEGUNDA ENTREGA'!CE30+'BALANCE PRIMERA ENTREGA '!CE30</f>
        <v>26</v>
      </c>
      <c r="CK30" s="287">
        <f>CJ30-'DOTACION ACTUALIZADA'!CE30</f>
        <v>0</v>
      </c>
      <c r="CL30" s="290">
        <f>CJ30/'DOTACION ACTUALIZADA'!CE30</f>
        <v>1</v>
      </c>
    </row>
    <row r="31" spans="1:91" ht="169.5" hidden="1" customHeight="1" x14ac:dyDescent="0.4">
      <c r="A31" s="2">
        <v>28</v>
      </c>
      <c r="B31" s="53" t="s">
        <v>138</v>
      </c>
      <c r="C31" s="3"/>
      <c r="D31" s="75"/>
      <c r="E31" s="24"/>
      <c r="F31" s="251"/>
      <c r="G31" s="251"/>
      <c r="H31" s="251"/>
      <c r="I31" s="251"/>
      <c r="J31" s="251"/>
      <c r="K31" s="251"/>
      <c r="L31" s="24"/>
      <c r="M31" s="24"/>
      <c r="N31" s="24"/>
      <c r="O31" s="24"/>
      <c r="P31" s="24"/>
      <c r="Q31" s="24"/>
      <c r="R31" s="24"/>
      <c r="S31" s="24"/>
      <c r="T31" s="24"/>
      <c r="U31" s="24"/>
      <c r="V31" s="24"/>
      <c r="W31" s="24"/>
      <c r="X31" s="24"/>
      <c r="Y31" s="24"/>
      <c r="Z31" s="24"/>
      <c r="AA31" s="24"/>
      <c r="AB31" s="24"/>
      <c r="AC31" s="24"/>
      <c r="AD31" s="24"/>
      <c r="AE31" s="24"/>
      <c r="AF31" s="24"/>
      <c r="AG31" s="269"/>
      <c r="AH31" s="250"/>
      <c r="AI31" s="24"/>
      <c r="AJ31" s="24"/>
      <c r="AK31" s="24"/>
      <c r="AL31" s="24"/>
      <c r="AM31" s="24"/>
      <c r="AN31" s="24"/>
      <c r="AO31" s="24"/>
      <c r="AP31" s="24"/>
      <c r="AQ31" s="24"/>
      <c r="AR31" s="24"/>
      <c r="AS31" s="24"/>
      <c r="AT31" s="24"/>
      <c r="AU31" s="24"/>
      <c r="AV31" s="24"/>
      <c r="AW31" s="24"/>
      <c r="AX31" s="24"/>
      <c r="AY31" s="24"/>
      <c r="AZ31" s="24"/>
      <c r="BA31" s="75"/>
      <c r="BB31" s="75"/>
      <c r="BC31" s="252"/>
      <c r="BD31" s="24"/>
      <c r="BE31" s="24"/>
      <c r="BF31" s="24"/>
      <c r="BG31" s="24"/>
      <c r="BH31" s="24"/>
      <c r="BI31" s="24"/>
      <c r="BJ31" s="24"/>
      <c r="BK31" s="24"/>
      <c r="BL31" s="24"/>
      <c r="BM31" s="24"/>
      <c r="BN31" s="24"/>
      <c r="BO31" s="24"/>
      <c r="BP31" s="24"/>
      <c r="BQ31" s="24"/>
      <c r="BR31" s="24"/>
      <c r="BS31" s="24"/>
      <c r="BT31" s="24"/>
      <c r="BU31" s="24"/>
      <c r="BV31" s="24"/>
      <c r="BW31" s="250"/>
      <c r="BX31" s="24"/>
      <c r="BY31" s="24"/>
      <c r="BZ31" s="24"/>
      <c r="CA31" s="24"/>
      <c r="CB31" s="24"/>
      <c r="CC31" s="24"/>
      <c r="CD31" s="24"/>
      <c r="CE31" s="278">
        <f t="shared" si="0"/>
        <v>0</v>
      </c>
      <c r="CF31" s="128">
        <f>'DOTACION INICIAL'!CE31</f>
        <v>230146.26612112799</v>
      </c>
      <c r="CG31" s="281">
        <f t="shared" si="3"/>
        <v>0</v>
      </c>
      <c r="CH31" s="281">
        <f t="shared" si="1"/>
        <v>193400.22</v>
      </c>
      <c r="CI31" s="281">
        <f t="shared" si="2"/>
        <v>0</v>
      </c>
      <c r="CJ31" s="287">
        <f>CE31+'BALANCE SEGUNDA ENTREGA'!CE31+'BALANCE PRIMERA ENTREGA '!CE31</f>
        <v>52</v>
      </c>
      <c r="CK31" s="289">
        <f>CJ31-'DOTACION ACTUALIZADA'!CE31</f>
        <v>0</v>
      </c>
      <c r="CL31" s="290">
        <f>CJ31/'DOTACION ACTUALIZADA'!CE31</f>
        <v>1</v>
      </c>
    </row>
    <row r="32" spans="1:91" ht="222" customHeight="1" x14ac:dyDescent="0.4">
      <c r="A32" s="2">
        <v>29</v>
      </c>
      <c r="B32" s="55" t="s">
        <v>139</v>
      </c>
      <c r="C32" s="3"/>
      <c r="D32" s="73"/>
      <c r="E32" s="246"/>
      <c r="F32" s="246">
        <v>2</v>
      </c>
      <c r="G32" s="246"/>
      <c r="H32" s="246"/>
      <c r="I32" s="246"/>
      <c r="J32" s="246"/>
      <c r="K32" s="246"/>
      <c r="L32" s="40"/>
      <c r="M32" s="246"/>
      <c r="N32" s="40"/>
      <c r="O32" s="40"/>
      <c r="P32" s="40"/>
      <c r="Q32" s="40">
        <v>1</v>
      </c>
      <c r="R32" s="40"/>
      <c r="S32" s="40"/>
      <c r="T32" s="40"/>
      <c r="U32" s="40"/>
      <c r="V32" s="40"/>
      <c r="W32" s="40"/>
      <c r="X32" s="40"/>
      <c r="Y32" s="40"/>
      <c r="Z32" s="40"/>
      <c r="AA32" s="40"/>
      <c r="AB32" s="246"/>
      <c r="AC32" s="246"/>
      <c r="AD32" s="246"/>
      <c r="AE32" s="246"/>
      <c r="AF32" s="246"/>
      <c r="AG32" s="253"/>
      <c r="AH32" s="246"/>
      <c r="AI32" s="246"/>
      <c r="AJ32" s="246"/>
      <c r="AK32" s="246"/>
      <c r="AL32" s="246"/>
      <c r="AM32" s="246"/>
      <c r="AN32" s="246"/>
      <c r="AO32" s="246"/>
      <c r="AP32" s="246"/>
      <c r="AQ32" s="246"/>
      <c r="AR32" s="246"/>
      <c r="AS32" s="246"/>
      <c r="AT32" s="246"/>
      <c r="AU32" s="246"/>
      <c r="AV32" s="246"/>
      <c r="AW32" s="246"/>
      <c r="AX32" s="246"/>
      <c r="AY32" s="246"/>
      <c r="AZ32" s="246"/>
      <c r="BA32" s="251"/>
      <c r="BB32" s="251">
        <v>1</v>
      </c>
      <c r="BC32" s="252"/>
      <c r="BD32" s="246"/>
      <c r="BE32" s="246"/>
      <c r="BF32" s="40"/>
      <c r="BG32" s="40"/>
      <c r="BH32" s="246"/>
      <c r="BI32" s="40"/>
      <c r="BJ32" s="246">
        <v>2</v>
      </c>
      <c r="BK32" s="246"/>
      <c r="BL32" s="40"/>
      <c r="BM32" s="40"/>
      <c r="BN32" s="40"/>
      <c r="BO32" s="40"/>
      <c r="BP32" s="40"/>
      <c r="BQ32" s="40"/>
      <c r="BR32" s="40"/>
      <c r="BS32" s="40"/>
      <c r="BT32" s="240"/>
      <c r="BU32" s="40"/>
      <c r="BV32" s="40"/>
      <c r="BW32" s="251"/>
      <c r="BX32" s="40"/>
      <c r="BY32" s="40"/>
      <c r="BZ32" s="40"/>
      <c r="CA32" s="40"/>
      <c r="CB32" s="40"/>
      <c r="CC32" s="40"/>
      <c r="CD32" s="40"/>
      <c r="CE32" s="278">
        <f t="shared" si="0"/>
        <v>6</v>
      </c>
      <c r="CF32" s="128">
        <f>'DOTACION INICIAL'!CE32</f>
        <v>1581784.4929446001</v>
      </c>
      <c r="CG32" s="281">
        <f t="shared" si="3"/>
        <v>9490706.9576676004</v>
      </c>
      <c r="CH32" s="355">
        <f t="shared" si="1"/>
        <v>1329230.67</v>
      </c>
      <c r="CI32" s="355">
        <f t="shared" si="2"/>
        <v>7975384.0199999996</v>
      </c>
      <c r="CJ32" s="287">
        <f>CE32+'BALANCE SEGUNDA ENTREGA'!CE32+'BALANCE PRIMERA ENTREGA '!CE32</f>
        <v>64</v>
      </c>
      <c r="CK32" s="287">
        <f>CJ32-'DOTACION ACTUALIZADA'!CE32</f>
        <v>0</v>
      </c>
      <c r="CL32" s="290">
        <f>CJ32/'DOTACION ACTUALIZADA'!CE32</f>
        <v>1</v>
      </c>
      <c r="CM32" t="s">
        <v>247</v>
      </c>
    </row>
    <row r="33" spans="1:90" ht="119.25" customHeight="1" x14ac:dyDescent="0.4">
      <c r="A33" s="2">
        <v>30</v>
      </c>
      <c r="B33" s="55" t="s">
        <v>140</v>
      </c>
      <c r="C33" s="49"/>
      <c r="D33" s="66"/>
      <c r="E33" s="40"/>
      <c r="F33" s="246"/>
      <c r="G33" s="246"/>
      <c r="H33" s="246"/>
      <c r="I33" s="246"/>
      <c r="J33" s="246"/>
      <c r="K33" s="246"/>
      <c r="L33" s="40"/>
      <c r="M33" s="40"/>
      <c r="N33" s="40"/>
      <c r="O33" s="40"/>
      <c r="P33" s="40"/>
      <c r="Q33" s="40"/>
      <c r="R33" s="40"/>
      <c r="S33" s="40"/>
      <c r="T33" s="40"/>
      <c r="U33" s="40"/>
      <c r="V33" s="40"/>
      <c r="W33" s="40"/>
      <c r="X33" s="40"/>
      <c r="Y33" s="40"/>
      <c r="Z33" s="40"/>
      <c r="AA33" s="40"/>
      <c r="AB33" s="40"/>
      <c r="AC33" s="40"/>
      <c r="AD33" s="40"/>
      <c r="AE33" s="40">
        <v>1</v>
      </c>
      <c r="AF33" s="40"/>
      <c r="AG33" s="40"/>
      <c r="AH33" s="246"/>
      <c r="AI33" s="40"/>
      <c r="AJ33" s="40"/>
      <c r="AK33" s="40"/>
      <c r="AL33" s="40"/>
      <c r="AM33" s="40"/>
      <c r="AN33" s="40"/>
      <c r="AO33" s="40"/>
      <c r="AP33" s="40"/>
      <c r="AQ33" s="40"/>
      <c r="AR33" s="40"/>
      <c r="AS33" s="40"/>
      <c r="AT33" s="40"/>
      <c r="AU33" s="40"/>
      <c r="AV33" s="40"/>
      <c r="AW33" s="40"/>
      <c r="AX33" s="40"/>
      <c r="AY33" s="40"/>
      <c r="AZ33" s="40"/>
      <c r="BA33" s="66"/>
      <c r="BB33" s="66"/>
      <c r="BC33" s="252"/>
      <c r="BD33" s="40"/>
      <c r="BE33" s="40"/>
      <c r="BF33" s="40"/>
      <c r="BG33" s="40"/>
      <c r="BH33" s="40"/>
      <c r="BI33" s="40"/>
      <c r="BJ33" s="40"/>
      <c r="BK33" s="40"/>
      <c r="BL33" s="40"/>
      <c r="BM33" s="40"/>
      <c r="BN33" s="40"/>
      <c r="BO33" s="40"/>
      <c r="BP33" s="40"/>
      <c r="BQ33" s="40"/>
      <c r="BR33" s="40"/>
      <c r="BS33" s="40"/>
      <c r="BT33" s="40"/>
      <c r="BU33" s="40"/>
      <c r="BV33" s="40"/>
      <c r="BW33" s="251"/>
      <c r="BX33" s="40"/>
      <c r="BY33" s="40"/>
      <c r="BZ33" s="40"/>
      <c r="CA33" s="40"/>
      <c r="CB33" s="40"/>
      <c r="CC33" s="40"/>
      <c r="CD33" s="40"/>
      <c r="CE33" s="278">
        <f t="shared" si="0"/>
        <v>1</v>
      </c>
      <c r="CF33" s="128">
        <f>'DOTACION INICIAL'!CE33</f>
        <v>202353.48773405325</v>
      </c>
      <c r="CG33" s="281">
        <f t="shared" si="3"/>
        <v>202353.48773405325</v>
      </c>
      <c r="CH33" s="355">
        <f t="shared" si="1"/>
        <v>170044.95</v>
      </c>
      <c r="CI33" s="355">
        <f t="shared" si="2"/>
        <v>170044.95</v>
      </c>
      <c r="CJ33" s="287">
        <f>CE33+'BALANCE SEGUNDA ENTREGA'!CE33+'BALANCE PRIMERA ENTREGA '!CE33</f>
        <v>6</v>
      </c>
      <c r="CK33" s="287">
        <f>CJ33-'DOTACION ACTUALIZADA'!CE33</f>
        <v>0</v>
      </c>
      <c r="CL33" s="290">
        <f>CJ33/'DOTACION ACTUALIZADA'!CE33</f>
        <v>1</v>
      </c>
    </row>
    <row r="34" spans="1:90" ht="165" customHeight="1" x14ac:dyDescent="0.4">
      <c r="A34" s="51">
        <v>31</v>
      </c>
      <c r="B34" s="55" t="s">
        <v>141</v>
      </c>
      <c r="C34" s="49"/>
      <c r="D34" s="66"/>
      <c r="E34" s="246"/>
      <c r="F34" s="251"/>
      <c r="G34" s="251"/>
      <c r="H34" s="251"/>
      <c r="I34" s="251">
        <v>1</v>
      </c>
      <c r="J34" s="251"/>
      <c r="K34" s="251"/>
      <c r="L34" s="246"/>
      <c r="M34" s="40"/>
      <c r="N34" s="40"/>
      <c r="O34" s="40"/>
      <c r="P34" s="40"/>
      <c r="Q34" s="40">
        <v>1</v>
      </c>
      <c r="R34" s="40"/>
      <c r="S34" s="40"/>
      <c r="T34" s="40"/>
      <c r="U34" s="40"/>
      <c r="V34" s="40"/>
      <c r="W34" s="40"/>
      <c r="X34" s="40"/>
      <c r="Y34" s="40"/>
      <c r="Z34" s="40"/>
      <c r="AA34" s="40"/>
      <c r="AB34" s="246"/>
      <c r="AC34" s="40"/>
      <c r="AD34" s="40"/>
      <c r="AE34" s="40"/>
      <c r="AF34" s="40"/>
      <c r="AG34" s="253"/>
      <c r="AH34" s="246"/>
      <c r="AI34" s="40"/>
      <c r="AJ34" s="40"/>
      <c r="AK34" s="40"/>
      <c r="AL34" s="40"/>
      <c r="AM34" s="40"/>
      <c r="AN34" s="40"/>
      <c r="AO34" s="40"/>
      <c r="AP34" s="40"/>
      <c r="AQ34" s="40"/>
      <c r="AR34" s="40"/>
      <c r="AS34" s="40"/>
      <c r="AT34" s="40"/>
      <c r="AU34" s="40"/>
      <c r="AV34" s="40"/>
      <c r="AW34" s="40"/>
      <c r="AX34" s="40"/>
      <c r="AY34" s="40"/>
      <c r="AZ34" s="40"/>
      <c r="BA34" s="251"/>
      <c r="BB34" s="251"/>
      <c r="BC34" s="252"/>
      <c r="BD34" s="40"/>
      <c r="BE34" s="40"/>
      <c r="BF34" s="40"/>
      <c r="BG34" s="40"/>
      <c r="BH34" s="246"/>
      <c r="BI34" s="40"/>
      <c r="BJ34" s="40"/>
      <c r="BK34" s="40"/>
      <c r="BL34" s="40"/>
      <c r="BM34" s="40"/>
      <c r="BN34" s="40"/>
      <c r="BO34" s="40"/>
      <c r="BP34" s="40"/>
      <c r="BQ34" s="40"/>
      <c r="BR34" s="40"/>
      <c r="BS34" s="40"/>
      <c r="BT34" s="40"/>
      <c r="BU34" s="40"/>
      <c r="BV34" s="40"/>
      <c r="BW34" s="246"/>
      <c r="BX34" s="40"/>
      <c r="BY34" s="40"/>
      <c r="BZ34" s="40"/>
      <c r="CA34" s="40"/>
      <c r="CB34" s="40"/>
      <c r="CC34" s="40"/>
      <c r="CD34" s="40"/>
      <c r="CE34" s="278">
        <f t="shared" si="0"/>
        <v>2</v>
      </c>
      <c r="CF34" s="262">
        <f>'DOTACION INICIAL'!CE34</f>
        <v>1130154.6217881148</v>
      </c>
      <c r="CG34" s="281">
        <f t="shared" si="3"/>
        <v>2260309.2435762295</v>
      </c>
      <c r="CH34" s="355">
        <f t="shared" si="1"/>
        <v>949709.77</v>
      </c>
      <c r="CI34" s="355">
        <f t="shared" si="2"/>
        <v>1899419.54</v>
      </c>
      <c r="CJ34" s="287">
        <f>CE34+'BALANCE SEGUNDA ENTREGA'!CE34+'BALANCE PRIMERA ENTREGA '!CE34</f>
        <v>23</v>
      </c>
      <c r="CK34" s="287">
        <f>CJ34-'DOTACION ACTUALIZADA'!CE34</f>
        <v>0</v>
      </c>
      <c r="CL34" s="290">
        <f>CJ34/'DOTACION ACTUALIZADA'!CE34</f>
        <v>1</v>
      </c>
    </row>
    <row r="35" spans="1:90" ht="121.5" hidden="1" customHeight="1" x14ac:dyDescent="0.4">
      <c r="A35" s="41">
        <v>32</v>
      </c>
      <c r="B35" s="55" t="s">
        <v>142</v>
      </c>
      <c r="C35" s="49"/>
      <c r="D35" s="73"/>
      <c r="E35" s="40"/>
      <c r="F35" s="251"/>
      <c r="G35" s="251"/>
      <c r="H35" s="251"/>
      <c r="I35" s="251"/>
      <c r="J35" s="251"/>
      <c r="K35" s="251"/>
      <c r="L35" s="246"/>
      <c r="M35" s="40"/>
      <c r="N35" s="40"/>
      <c r="O35" s="40"/>
      <c r="P35" s="40"/>
      <c r="Q35" s="40"/>
      <c r="R35" s="40"/>
      <c r="S35" s="40"/>
      <c r="T35" s="40"/>
      <c r="U35" s="40"/>
      <c r="V35" s="40"/>
      <c r="W35" s="40"/>
      <c r="X35" s="40"/>
      <c r="Y35" s="40"/>
      <c r="Z35" s="40"/>
      <c r="AA35" s="40"/>
      <c r="AB35" s="246"/>
      <c r="AC35" s="40"/>
      <c r="AD35" s="40"/>
      <c r="AE35" s="246"/>
      <c r="AF35" s="40"/>
      <c r="AG35" s="253"/>
      <c r="AH35" s="246"/>
      <c r="AI35" s="40"/>
      <c r="AJ35" s="40"/>
      <c r="AK35" s="40"/>
      <c r="AL35" s="40"/>
      <c r="AM35" s="40"/>
      <c r="AN35" s="40"/>
      <c r="AO35" s="246"/>
      <c r="AP35" s="40"/>
      <c r="AQ35" s="40"/>
      <c r="AR35" s="40"/>
      <c r="AS35" s="40"/>
      <c r="AT35" s="40"/>
      <c r="AU35" s="40"/>
      <c r="AV35" s="40"/>
      <c r="AW35" s="40"/>
      <c r="AX35" s="40"/>
      <c r="AY35" s="40"/>
      <c r="AZ35" s="40"/>
      <c r="BA35" s="251"/>
      <c r="BB35" s="251"/>
      <c r="BC35" s="252"/>
      <c r="BD35" s="40"/>
      <c r="BE35" s="40"/>
      <c r="BF35" s="40"/>
      <c r="BG35" s="40"/>
      <c r="BH35" s="246"/>
      <c r="BI35" s="40"/>
      <c r="BJ35" s="40"/>
      <c r="BK35" s="40"/>
      <c r="BL35" s="40"/>
      <c r="BM35" s="40"/>
      <c r="BN35" s="40"/>
      <c r="BO35" s="40"/>
      <c r="BP35" s="40"/>
      <c r="BQ35" s="40"/>
      <c r="BR35" s="40"/>
      <c r="BS35" s="40"/>
      <c r="BT35" s="40"/>
      <c r="BU35" s="40"/>
      <c r="BV35" s="246"/>
      <c r="BW35" s="251"/>
      <c r="BX35" s="40"/>
      <c r="BY35" s="40"/>
      <c r="BZ35" s="40"/>
      <c r="CA35" s="40"/>
      <c r="CB35" s="40"/>
      <c r="CC35" s="40"/>
      <c r="CD35" s="40"/>
      <c r="CE35" s="278">
        <f t="shared" si="0"/>
        <v>0</v>
      </c>
      <c r="CF35" s="128">
        <f>'DOTACION INICIAL'!CE35</f>
        <v>539138.65840734378</v>
      </c>
      <c r="CG35" s="281">
        <f t="shared" si="3"/>
        <v>0</v>
      </c>
      <c r="CH35" s="281">
        <f t="shared" si="1"/>
        <v>453057.7</v>
      </c>
      <c r="CI35" s="281">
        <f t="shared" si="2"/>
        <v>0</v>
      </c>
      <c r="CJ35" s="287">
        <f>CE35+'BALANCE SEGUNDA ENTREGA'!CE35+'BALANCE PRIMERA ENTREGA '!CE35</f>
        <v>55</v>
      </c>
      <c r="CK35" s="289">
        <f>CJ35-'DOTACION ACTUALIZADA'!CE35</f>
        <v>0</v>
      </c>
      <c r="CL35" s="290">
        <f>CJ35/'DOTACION ACTUALIZADA'!CE35</f>
        <v>1</v>
      </c>
    </row>
    <row r="36" spans="1:90" ht="138.75" customHeight="1" x14ac:dyDescent="0.4">
      <c r="A36" s="41">
        <v>33</v>
      </c>
      <c r="B36" s="55" t="s">
        <v>143</v>
      </c>
      <c r="C36" s="49"/>
      <c r="D36" s="66"/>
      <c r="E36" s="40"/>
      <c r="F36" s="251"/>
      <c r="G36" s="251"/>
      <c r="H36" s="251"/>
      <c r="I36" s="251"/>
      <c r="J36" s="251"/>
      <c r="K36" s="251"/>
      <c r="L36" s="40"/>
      <c r="M36" s="40"/>
      <c r="N36" s="40"/>
      <c r="O36" s="40"/>
      <c r="P36" s="40"/>
      <c r="Q36" s="40">
        <v>4</v>
      </c>
      <c r="R36" s="40"/>
      <c r="S36" s="40"/>
      <c r="T36" s="40"/>
      <c r="U36" s="40"/>
      <c r="V36" s="40"/>
      <c r="W36" s="40"/>
      <c r="X36" s="40"/>
      <c r="Y36" s="40"/>
      <c r="Z36" s="40"/>
      <c r="AA36" s="40"/>
      <c r="AB36" s="40"/>
      <c r="AC36" s="40"/>
      <c r="AD36" s="40"/>
      <c r="AE36" s="40"/>
      <c r="AF36" s="40"/>
      <c r="AG36" s="253"/>
      <c r="AH36" s="246"/>
      <c r="AI36" s="40"/>
      <c r="AJ36" s="40"/>
      <c r="AK36" s="40"/>
      <c r="AL36" s="40"/>
      <c r="AM36" s="40"/>
      <c r="AN36" s="40"/>
      <c r="AO36" s="40"/>
      <c r="AP36" s="40"/>
      <c r="AQ36" s="40"/>
      <c r="AR36" s="40"/>
      <c r="AS36" s="40"/>
      <c r="AT36" s="40"/>
      <c r="AU36" s="40"/>
      <c r="AV36" s="40"/>
      <c r="AW36" s="40"/>
      <c r="AX36" s="40"/>
      <c r="AY36" s="40"/>
      <c r="AZ36" s="40"/>
      <c r="BA36" s="66"/>
      <c r="BB36" s="66"/>
      <c r="BC36" s="252"/>
      <c r="BD36" s="40"/>
      <c r="BE36" s="40"/>
      <c r="BF36" s="40"/>
      <c r="BG36" s="40"/>
      <c r="BH36" s="40"/>
      <c r="BI36" s="40"/>
      <c r="BJ36" s="40"/>
      <c r="BK36" s="40"/>
      <c r="BL36" s="40"/>
      <c r="BM36" s="40"/>
      <c r="BN36" s="40"/>
      <c r="BO36" s="40"/>
      <c r="BP36" s="40"/>
      <c r="BQ36" s="40"/>
      <c r="BR36" s="40"/>
      <c r="BS36" s="40"/>
      <c r="BT36" s="40"/>
      <c r="BU36" s="40"/>
      <c r="BV36" s="40"/>
      <c r="BW36" s="246"/>
      <c r="BX36" s="40"/>
      <c r="BY36" s="40"/>
      <c r="BZ36" s="40"/>
      <c r="CA36" s="40"/>
      <c r="CB36" s="40"/>
      <c r="CC36" s="40"/>
      <c r="CD36" s="40"/>
      <c r="CE36" s="278">
        <f t="shared" si="0"/>
        <v>4</v>
      </c>
      <c r="CF36" s="128">
        <f>'DOTACION INICIAL'!CE36</f>
        <v>78771.907798510496</v>
      </c>
      <c r="CG36" s="281">
        <f t="shared" si="3"/>
        <v>315087.63119404198</v>
      </c>
      <c r="CH36" s="355">
        <f t="shared" si="1"/>
        <v>66194.880000000005</v>
      </c>
      <c r="CI36" s="355">
        <f t="shared" si="2"/>
        <v>264779.52000000002</v>
      </c>
      <c r="CJ36" s="287">
        <f>CE36+'BALANCE SEGUNDA ENTREGA'!CE36+'BALANCE PRIMERA ENTREGA '!CE36</f>
        <v>177</v>
      </c>
      <c r="CK36" s="287">
        <f>CJ36-'DOTACION ACTUALIZADA'!CE36</f>
        <v>0</v>
      </c>
      <c r="CL36" s="290">
        <f>CJ36/'DOTACION ACTUALIZADA'!CE36</f>
        <v>1</v>
      </c>
    </row>
    <row r="37" spans="1:90" ht="323.25" customHeight="1" x14ac:dyDescent="0.4">
      <c r="A37" s="41">
        <v>34</v>
      </c>
      <c r="B37" s="55" t="s">
        <v>144</v>
      </c>
      <c r="C37" s="49"/>
      <c r="D37" s="73"/>
      <c r="E37" s="40"/>
      <c r="F37" s="251"/>
      <c r="G37" s="251"/>
      <c r="H37" s="251"/>
      <c r="I37" s="251"/>
      <c r="J37" s="251"/>
      <c r="K37" s="251"/>
      <c r="L37" s="40"/>
      <c r="M37" s="40"/>
      <c r="N37" s="40"/>
      <c r="O37" s="40"/>
      <c r="P37" s="40"/>
      <c r="Q37" s="40">
        <v>2</v>
      </c>
      <c r="R37" s="40"/>
      <c r="S37" s="40"/>
      <c r="T37" s="40"/>
      <c r="U37" s="40"/>
      <c r="V37" s="40"/>
      <c r="W37" s="40"/>
      <c r="X37" s="40"/>
      <c r="Y37" s="40"/>
      <c r="Z37" s="40"/>
      <c r="AA37" s="40"/>
      <c r="AB37" s="40"/>
      <c r="AC37" s="40"/>
      <c r="AD37" s="40"/>
      <c r="AE37" s="40"/>
      <c r="AF37" s="40"/>
      <c r="AG37" s="253"/>
      <c r="AH37" s="246"/>
      <c r="AI37" s="40"/>
      <c r="AJ37" s="40"/>
      <c r="AK37" s="40"/>
      <c r="AL37" s="40"/>
      <c r="AM37" s="40"/>
      <c r="AN37" s="40"/>
      <c r="AO37" s="40"/>
      <c r="AP37" s="40"/>
      <c r="AQ37" s="40"/>
      <c r="AR37" s="40"/>
      <c r="AS37" s="40"/>
      <c r="AT37" s="40"/>
      <c r="AU37" s="40"/>
      <c r="AV37" s="40"/>
      <c r="AW37" s="40"/>
      <c r="AX37" s="40"/>
      <c r="AY37" s="40"/>
      <c r="AZ37" s="40"/>
      <c r="BA37" s="66"/>
      <c r="BB37" s="66"/>
      <c r="BC37" s="252"/>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278">
        <f t="shared" si="0"/>
        <v>2</v>
      </c>
      <c r="CF37" s="128">
        <f>'DOTACION INICIAL'!CE37</f>
        <v>641847.72267030878</v>
      </c>
      <c r="CG37" s="281">
        <f t="shared" si="3"/>
        <v>1283695.4453406176</v>
      </c>
      <c r="CH37" s="355">
        <f t="shared" si="1"/>
        <v>539367.82999999996</v>
      </c>
      <c r="CI37" s="355">
        <f t="shared" si="2"/>
        <v>1078735.6599999999</v>
      </c>
      <c r="CJ37" s="287">
        <f>CE37+'BALANCE SEGUNDA ENTREGA'!CE37+'BALANCE PRIMERA ENTREGA '!CE37</f>
        <v>61</v>
      </c>
      <c r="CK37" s="287">
        <f>CJ37-'DOTACION ACTUALIZADA'!CE37</f>
        <v>0</v>
      </c>
      <c r="CL37" s="290">
        <f>CJ37/'DOTACION ACTUALIZADA'!CE37</f>
        <v>1</v>
      </c>
    </row>
    <row r="38" spans="1:90" ht="336.75" customHeight="1" x14ac:dyDescent="0.4">
      <c r="A38" s="41">
        <v>35</v>
      </c>
      <c r="B38" s="55" t="s">
        <v>145</v>
      </c>
      <c r="C38" s="49"/>
      <c r="D38" s="66"/>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246"/>
      <c r="AI38" s="40"/>
      <c r="AJ38" s="40"/>
      <c r="AK38" s="40"/>
      <c r="AL38" s="40"/>
      <c r="AM38" s="40"/>
      <c r="AN38" s="40"/>
      <c r="AO38" s="40"/>
      <c r="AP38" s="40"/>
      <c r="AQ38" s="40"/>
      <c r="AR38" s="40"/>
      <c r="AS38" s="40"/>
      <c r="AT38" s="40"/>
      <c r="AU38" s="40"/>
      <c r="AV38" s="40"/>
      <c r="AW38" s="40"/>
      <c r="AX38" s="40"/>
      <c r="AY38" s="40"/>
      <c r="AZ38" s="40"/>
      <c r="BA38" s="66"/>
      <c r="BB38" s="66"/>
      <c r="BC38" s="252"/>
      <c r="BD38" s="40"/>
      <c r="BE38" s="40"/>
      <c r="BF38" s="40"/>
      <c r="BG38" s="40"/>
      <c r="BH38" s="40"/>
      <c r="BI38" s="40"/>
      <c r="BJ38" s="40"/>
      <c r="BK38" s="40"/>
      <c r="BL38" s="40"/>
      <c r="BM38" s="246"/>
      <c r="BN38" s="246"/>
      <c r="BO38" s="246"/>
      <c r="BP38" s="246"/>
      <c r="BQ38" s="240">
        <v>1</v>
      </c>
      <c r="BR38" s="246"/>
      <c r="BS38" s="246">
        <v>6</v>
      </c>
      <c r="BT38" s="40"/>
      <c r="BU38" s="40"/>
      <c r="BV38" s="40"/>
      <c r="BW38" s="66"/>
      <c r="BX38" s="40"/>
      <c r="BY38" s="40"/>
      <c r="BZ38" s="40"/>
      <c r="CA38" s="40"/>
      <c r="CB38" s="40"/>
      <c r="CC38" s="40"/>
      <c r="CD38" s="40"/>
      <c r="CE38" s="278">
        <f t="shared" si="0"/>
        <v>7</v>
      </c>
      <c r="CF38" s="128">
        <f>'DOTACION INICIAL'!CE38</f>
        <v>543002.45768292819</v>
      </c>
      <c r="CG38" s="281">
        <f t="shared" si="3"/>
        <v>3801017.2037804974</v>
      </c>
      <c r="CH38" s="355">
        <f t="shared" si="1"/>
        <v>456304.59</v>
      </c>
      <c r="CI38" s="355">
        <f t="shared" si="2"/>
        <v>3194132.1300000004</v>
      </c>
      <c r="CJ38" s="287">
        <f>CE38+'BALANCE SEGUNDA ENTREGA'!CE38+'BALANCE PRIMERA ENTREGA '!CE38</f>
        <v>20</v>
      </c>
      <c r="CK38" s="287">
        <f>CJ38-'DOTACION ACTUALIZADA'!CE38</f>
        <v>6</v>
      </c>
      <c r="CL38" s="290">
        <f>CJ38/'DOTACION ACTUALIZADA'!CE38</f>
        <v>1.4285714285714286</v>
      </c>
    </row>
    <row r="39" spans="1:90" ht="213" hidden="1" customHeight="1" x14ac:dyDescent="0.4">
      <c r="A39" s="41">
        <v>36</v>
      </c>
      <c r="B39" s="55" t="s">
        <v>146</v>
      </c>
      <c r="C39" s="49"/>
      <c r="D39" s="66"/>
      <c r="E39" s="40"/>
      <c r="F39" s="251"/>
      <c r="G39" s="251"/>
      <c r="H39" s="251"/>
      <c r="I39" s="251"/>
      <c r="J39" s="251"/>
      <c r="K39" s="251"/>
      <c r="L39" s="40"/>
      <c r="M39" s="40"/>
      <c r="N39" s="40"/>
      <c r="O39" s="40"/>
      <c r="P39" s="40"/>
      <c r="Q39" s="40"/>
      <c r="R39" s="40"/>
      <c r="S39" s="40"/>
      <c r="T39" s="40"/>
      <c r="U39" s="40"/>
      <c r="V39" s="40"/>
      <c r="W39" s="40"/>
      <c r="X39" s="40"/>
      <c r="Y39" s="40"/>
      <c r="Z39" s="40"/>
      <c r="AA39" s="40"/>
      <c r="AB39" s="40"/>
      <c r="AC39" s="40"/>
      <c r="AD39" s="40"/>
      <c r="AE39" s="40"/>
      <c r="AF39" s="40"/>
      <c r="AG39" s="246"/>
      <c r="AH39" s="246"/>
      <c r="AI39" s="40"/>
      <c r="AJ39" s="40"/>
      <c r="AK39" s="40"/>
      <c r="AL39" s="40"/>
      <c r="AM39" s="40"/>
      <c r="AN39" s="40"/>
      <c r="AO39" s="40"/>
      <c r="AP39" s="40"/>
      <c r="AQ39" s="40"/>
      <c r="AR39" s="40"/>
      <c r="AS39" s="40"/>
      <c r="AT39" s="40"/>
      <c r="AU39" s="40"/>
      <c r="AV39" s="40"/>
      <c r="AW39" s="40"/>
      <c r="AX39" s="40"/>
      <c r="AY39" s="40"/>
      <c r="AZ39" s="40"/>
      <c r="BA39" s="66"/>
      <c r="BB39" s="66"/>
      <c r="BC39" s="252"/>
      <c r="BD39" s="40"/>
      <c r="BE39" s="40"/>
      <c r="BF39" s="40"/>
      <c r="BG39" s="40"/>
      <c r="BH39" s="40"/>
      <c r="BI39" s="40"/>
      <c r="BJ39" s="40"/>
      <c r="BK39" s="40"/>
      <c r="BL39" s="40"/>
      <c r="BM39" s="40"/>
      <c r="BN39" s="40"/>
      <c r="BO39" s="40"/>
      <c r="BP39" s="40"/>
      <c r="BQ39" s="40"/>
      <c r="BR39" s="40"/>
      <c r="BS39" s="40"/>
      <c r="BT39" s="40"/>
      <c r="BU39" s="40"/>
      <c r="BV39" s="40"/>
      <c r="BW39" s="66"/>
      <c r="BX39" s="40"/>
      <c r="BY39" s="40"/>
      <c r="BZ39" s="40"/>
      <c r="CA39" s="40"/>
      <c r="CB39" s="40"/>
      <c r="CC39" s="40"/>
      <c r="CD39" s="40"/>
      <c r="CE39" s="278">
        <f>SUM(D39:CD39)</f>
        <v>0</v>
      </c>
      <c r="CF39" s="128">
        <f>'DOTACION INICIAL'!CE39</f>
        <v>308351.09226842551</v>
      </c>
      <c r="CG39" s="281">
        <f t="shared" si="3"/>
        <v>0</v>
      </c>
      <c r="CH39" s="281">
        <f t="shared" si="1"/>
        <v>259118.56</v>
      </c>
      <c r="CI39" s="281">
        <f t="shared" si="2"/>
        <v>0</v>
      </c>
      <c r="CJ39" s="287">
        <f>CE39+'BALANCE SEGUNDA ENTREGA'!CE39+'BALANCE PRIMERA ENTREGA '!CE39</f>
        <v>17</v>
      </c>
      <c r="CK39" s="289">
        <f>CJ39-'DOTACION ACTUALIZADA'!CE39</f>
        <v>0</v>
      </c>
      <c r="CL39" s="290">
        <f>CJ39/'DOTACION ACTUALIZADA'!CE39</f>
        <v>1</v>
      </c>
    </row>
    <row r="40" spans="1:90" ht="231" hidden="1" customHeight="1" x14ac:dyDescent="0.4">
      <c r="A40" s="41">
        <v>37</v>
      </c>
      <c r="B40" s="55" t="s">
        <v>147</v>
      </c>
      <c r="C40" s="49"/>
      <c r="D40" s="66"/>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246"/>
      <c r="AH40" s="246"/>
      <c r="AI40" s="40"/>
      <c r="AJ40" s="40"/>
      <c r="AK40" s="40"/>
      <c r="AL40" s="40"/>
      <c r="AM40" s="40"/>
      <c r="AN40" s="40"/>
      <c r="AO40" s="40"/>
      <c r="AP40" s="40"/>
      <c r="AQ40" s="40"/>
      <c r="AR40" s="40"/>
      <c r="AS40" s="40"/>
      <c r="AT40" s="40"/>
      <c r="AU40" s="40"/>
      <c r="AV40" s="40"/>
      <c r="AW40" s="40"/>
      <c r="AX40" s="40"/>
      <c r="AY40" s="40"/>
      <c r="AZ40" s="40"/>
      <c r="BA40" s="66"/>
      <c r="BB40" s="66"/>
      <c r="BC40" s="252"/>
      <c r="BD40" s="40"/>
      <c r="BE40" s="40"/>
      <c r="BF40" s="40"/>
      <c r="BG40" s="40"/>
      <c r="BH40" s="40"/>
      <c r="BI40" s="40"/>
      <c r="BJ40" s="40"/>
      <c r="BK40" s="40"/>
      <c r="BL40" s="40"/>
      <c r="BM40" s="40"/>
      <c r="BN40" s="40"/>
      <c r="BO40" s="40"/>
      <c r="BP40" s="40"/>
      <c r="BQ40" s="40"/>
      <c r="BR40" s="40"/>
      <c r="BS40" s="40"/>
      <c r="BT40" s="40"/>
      <c r="BU40" s="40"/>
      <c r="BV40" s="40"/>
      <c r="BW40" s="66"/>
      <c r="BX40" s="40"/>
      <c r="BY40" s="40"/>
      <c r="BZ40" s="40"/>
      <c r="CA40" s="40"/>
      <c r="CB40" s="40"/>
      <c r="CC40" s="40"/>
      <c r="CD40" s="40"/>
      <c r="CE40" s="278">
        <f t="shared" si="0"/>
        <v>0</v>
      </c>
      <c r="CF40" s="128">
        <f>'DOTACION INICIAL'!CE40</f>
        <v>308351.09226842551</v>
      </c>
      <c r="CG40" s="281">
        <f t="shared" si="3"/>
        <v>0</v>
      </c>
      <c r="CH40" s="281">
        <f t="shared" si="1"/>
        <v>259118.56</v>
      </c>
      <c r="CI40" s="281">
        <f t="shared" si="2"/>
        <v>0</v>
      </c>
      <c r="CJ40" s="287">
        <f>CE40+'BALANCE SEGUNDA ENTREGA'!CE40+'BALANCE PRIMERA ENTREGA '!CE40</f>
        <v>8</v>
      </c>
      <c r="CK40" s="289">
        <f>CJ40-'DOTACION ACTUALIZADA'!CE40</f>
        <v>0</v>
      </c>
      <c r="CL40" s="290">
        <f>CJ40/'DOTACION ACTUALIZADA'!CE40</f>
        <v>1</v>
      </c>
    </row>
    <row r="41" spans="1:90" ht="231" hidden="1" customHeight="1" x14ac:dyDescent="0.4">
      <c r="A41" s="41">
        <v>38</v>
      </c>
      <c r="B41" s="55" t="s">
        <v>148</v>
      </c>
      <c r="C41" s="49"/>
      <c r="D41" s="66"/>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246"/>
      <c r="AI41" s="40"/>
      <c r="AJ41" s="40"/>
      <c r="AK41" s="40"/>
      <c r="AL41" s="40"/>
      <c r="AM41" s="40"/>
      <c r="AN41" s="40"/>
      <c r="AO41" s="40"/>
      <c r="AP41" s="40"/>
      <c r="AQ41" s="40"/>
      <c r="AR41" s="40"/>
      <c r="AS41" s="40"/>
      <c r="AT41" s="40"/>
      <c r="AU41" s="40"/>
      <c r="AV41" s="40"/>
      <c r="AW41" s="40"/>
      <c r="AX41" s="40"/>
      <c r="AY41" s="40"/>
      <c r="AZ41" s="40"/>
      <c r="BA41" s="66"/>
      <c r="BB41" s="66"/>
      <c r="BC41" s="252"/>
      <c r="BD41" s="40"/>
      <c r="BE41" s="40"/>
      <c r="BF41" s="40"/>
      <c r="BG41" s="40"/>
      <c r="BH41" s="40"/>
      <c r="BI41" s="40"/>
      <c r="BJ41" s="40"/>
      <c r="BK41" s="40"/>
      <c r="BL41" s="40"/>
      <c r="BM41" s="40"/>
      <c r="BN41" s="40"/>
      <c r="BO41" s="40"/>
      <c r="BP41" s="40"/>
      <c r="BQ41" s="40"/>
      <c r="BR41" s="40"/>
      <c r="BS41" s="40"/>
      <c r="BT41" s="40"/>
      <c r="BU41" s="40"/>
      <c r="BV41" s="40"/>
      <c r="BW41" s="66"/>
      <c r="BX41" s="40"/>
      <c r="BY41" s="40"/>
      <c r="BZ41" s="40"/>
      <c r="CA41" s="40"/>
      <c r="CB41" s="40"/>
      <c r="CC41" s="40"/>
      <c r="CD41" s="40"/>
      <c r="CE41" s="278">
        <f>SUM(D41:CD41)</f>
        <v>0</v>
      </c>
      <c r="CF41" s="128">
        <f>'DOTACION INICIAL'!CE41</f>
        <v>308351.09226842551</v>
      </c>
      <c r="CG41" s="281">
        <f t="shared" si="3"/>
        <v>0</v>
      </c>
      <c r="CH41" s="281">
        <f t="shared" si="1"/>
        <v>259118.56</v>
      </c>
      <c r="CI41" s="281">
        <f t="shared" si="2"/>
        <v>0</v>
      </c>
      <c r="CJ41" s="287">
        <f>CE41+'BALANCE SEGUNDA ENTREGA'!CE41+'BALANCE PRIMERA ENTREGA '!CE41</f>
        <v>4</v>
      </c>
      <c r="CK41" s="289">
        <f>CJ41-'DOTACION ACTUALIZADA'!CE41</f>
        <v>0</v>
      </c>
      <c r="CL41" s="290">
        <f>CJ41/'DOTACION ACTUALIZADA'!CE41</f>
        <v>1</v>
      </c>
    </row>
    <row r="42" spans="1:90" ht="201" hidden="1" customHeight="1" x14ac:dyDescent="0.4">
      <c r="A42" s="41">
        <v>39</v>
      </c>
      <c r="B42" s="55" t="s">
        <v>149</v>
      </c>
      <c r="C42" s="49"/>
      <c r="D42" s="66"/>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246"/>
      <c r="AH42" s="246"/>
      <c r="AI42" s="40"/>
      <c r="AJ42" s="40"/>
      <c r="AK42" s="40"/>
      <c r="AL42" s="40"/>
      <c r="AM42" s="40"/>
      <c r="AN42" s="40"/>
      <c r="AO42" s="40"/>
      <c r="AP42" s="40"/>
      <c r="AQ42" s="40"/>
      <c r="AR42" s="40"/>
      <c r="AS42" s="40"/>
      <c r="AT42" s="40"/>
      <c r="AU42" s="40"/>
      <c r="AV42" s="40"/>
      <c r="AW42" s="40"/>
      <c r="AX42" s="40"/>
      <c r="AY42" s="40"/>
      <c r="AZ42" s="40"/>
      <c r="BA42" s="66"/>
      <c r="BB42" s="66"/>
      <c r="BC42" s="252"/>
      <c r="BD42" s="40"/>
      <c r="BE42" s="40"/>
      <c r="BF42" s="40"/>
      <c r="BG42" s="40"/>
      <c r="BH42" s="40"/>
      <c r="BI42" s="40"/>
      <c r="BJ42" s="40"/>
      <c r="BK42" s="40"/>
      <c r="BL42" s="40"/>
      <c r="BM42" s="40"/>
      <c r="BN42" s="40"/>
      <c r="BO42" s="40"/>
      <c r="BP42" s="40"/>
      <c r="BQ42" s="40"/>
      <c r="BR42" s="40"/>
      <c r="BS42" s="40"/>
      <c r="BT42" s="40"/>
      <c r="BU42" s="40"/>
      <c r="BV42" s="40"/>
      <c r="BW42" s="66"/>
      <c r="BX42" s="40"/>
      <c r="BY42" s="40"/>
      <c r="BZ42" s="40"/>
      <c r="CA42" s="40"/>
      <c r="CB42" s="40"/>
      <c r="CC42" s="40"/>
      <c r="CD42" s="40"/>
      <c r="CE42" s="278">
        <f t="shared" si="0"/>
        <v>0</v>
      </c>
      <c r="CF42" s="128">
        <f>'DOTACION INICIAL'!CE42</f>
        <v>308094.93000000005</v>
      </c>
      <c r="CG42" s="281">
        <f t="shared" si="3"/>
        <v>0</v>
      </c>
      <c r="CH42" s="281">
        <f t="shared" si="1"/>
        <v>258903.3</v>
      </c>
      <c r="CI42" s="281">
        <f t="shared" si="2"/>
        <v>0</v>
      </c>
      <c r="CJ42" s="287">
        <f>CE42+'BALANCE SEGUNDA ENTREGA'!CE42+'BALANCE PRIMERA ENTREGA '!CE42</f>
        <v>3</v>
      </c>
      <c r="CK42" s="289">
        <f>CJ42-'DOTACION ACTUALIZADA'!CE42</f>
        <v>0</v>
      </c>
      <c r="CL42" s="290">
        <f>CJ42/'DOTACION ACTUALIZADA'!CE42</f>
        <v>1</v>
      </c>
    </row>
    <row r="43" spans="1:90" ht="21" x14ac:dyDescent="0.4">
      <c r="A43" s="11"/>
      <c r="B43" s="96" t="s">
        <v>184</v>
      </c>
      <c r="C43" s="97"/>
      <c r="D43" s="98">
        <f t="shared" ref="D43:BO43" si="4">SUM(D4:D42)</f>
        <v>18</v>
      </c>
      <c r="E43" s="98">
        <f t="shared" si="4"/>
        <v>38</v>
      </c>
      <c r="F43" s="98">
        <f t="shared" si="4"/>
        <v>171</v>
      </c>
      <c r="G43" s="98">
        <f t="shared" si="4"/>
        <v>58</v>
      </c>
      <c r="H43" s="98">
        <f t="shared" si="4"/>
        <v>61</v>
      </c>
      <c r="I43" s="98">
        <f t="shared" si="4"/>
        <v>119</v>
      </c>
      <c r="J43" s="98">
        <f t="shared" si="4"/>
        <v>66</v>
      </c>
      <c r="K43" s="98">
        <f t="shared" si="4"/>
        <v>59</v>
      </c>
      <c r="L43" s="98">
        <f t="shared" si="4"/>
        <v>13</v>
      </c>
      <c r="M43" s="98">
        <f t="shared" si="4"/>
        <v>11</v>
      </c>
      <c r="N43" s="98">
        <f t="shared" si="4"/>
        <v>0</v>
      </c>
      <c r="O43" s="98">
        <f t="shared" si="4"/>
        <v>0</v>
      </c>
      <c r="P43" s="98">
        <f t="shared" si="4"/>
        <v>0</v>
      </c>
      <c r="Q43" s="98">
        <f t="shared" si="4"/>
        <v>28</v>
      </c>
      <c r="R43" s="98">
        <f t="shared" si="4"/>
        <v>0</v>
      </c>
      <c r="S43" s="98">
        <f t="shared" si="4"/>
        <v>0</v>
      </c>
      <c r="T43" s="98">
        <f t="shared" si="4"/>
        <v>0</v>
      </c>
      <c r="U43" s="98">
        <f t="shared" si="4"/>
        <v>0</v>
      </c>
      <c r="V43" s="98">
        <f t="shared" si="4"/>
        <v>0</v>
      </c>
      <c r="W43" s="98">
        <f t="shared" si="4"/>
        <v>0</v>
      </c>
      <c r="X43" s="98">
        <f t="shared" si="4"/>
        <v>0</v>
      </c>
      <c r="Y43" s="98">
        <f t="shared" si="4"/>
        <v>0</v>
      </c>
      <c r="Z43" s="98">
        <f t="shared" si="4"/>
        <v>0</v>
      </c>
      <c r="AA43" s="98">
        <f t="shared" si="4"/>
        <v>0</v>
      </c>
      <c r="AB43" s="98">
        <f t="shared" si="4"/>
        <v>0</v>
      </c>
      <c r="AC43" s="98">
        <f t="shared" si="4"/>
        <v>0</v>
      </c>
      <c r="AD43" s="98">
        <f t="shared" si="4"/>
        <v>0</v>
      </c>
      <c r="AE43" s="98">
        <f t="shared" si="4"/>
        <v>48</v>
      </c>
      <c r="AF43" s="98">
        <f t="shared" si="4"/>
        <v>0</v>
      </c>
      <c r="AG43" s="98">
        <f t="shared" si="4"/>
        <v>61</v>
      </c>
      <c r="AH43" s="98">
        <f t="shared" si="4"/>
        <v>24</v>
      </c>
      <c r="AI43" s="98">
        <f t="shared" si="4"/>
        <v>24</v>
      </c>
      <c r="AJ43" s="98">
        <f t="shared" si="4"/>
        <v>4</v>
      </c>
      <c r="AK43" s="98">
        <f t="shared" si="4"/>
        <v>4</v>
      </c>
      <c r="AL43" s="98">
        <f t="shared" si="4"/>
        <v>24</v>
      </c>
      <c r="AM43" s="98">
        <f t="shared" si="4"/>
        <v>4</v>
      </c>
      <c r="AN43" s="98">
        <f t="shared" si="4"/>
        <v>4</v>
      </c>
      <c r="AO43" s="98">
        <f t="shared" si="4"/>
        <v>12</v>
      </c>
      <c r="AP43" s="98">
        <f t="shared" si="4"/>
        <v>0</v>
      </c>
      <c r="AQ43" s="98">
        <f t="shared" si="4"/>
        <v>0</v>
      </c>
      <c r="AR43" s="98">
        <f t="shared" si="4"/>
        <v>0</v>
      </c>
      <c r="AS43" s="98">
        <f t="shared" si="4"/>
        <v>0</v>
      </c>
      <c r="AT43" s="98">
        <f t="shared" si="4"/>
        <v>0</v>
      </c>
      <c r="AU43" s="98">
        <f t="shared" si="4"/>
        <v>0</v>
      </c>
      <c r="AV43" s="98">
        <f t="shared" si="4"/>
        <v>0</v>
      </c>
      <c r="AW43" s="98">
        <f t="shared" si="4"/>
        <v>0</v>
      </c>
      <c r="AX43" s="98">
        <f t="shared" si="4"/>
        <v>0</v>
      </c>
      <c r="AY43" s="98">
        <f t="shared" si="4"/>
        <v>0</v>
      </c>
      <c r="AZ43" s="98">
        <f t="shared" si="4"/>
        <v>0</v>
      </c>
      <c r="BA43" s="98">
        <f t="shared" si="4"/>
        <v>7</v>
      </c>
      <c r="BB43" s="98">
        <f t="shared" si="4"/>
        <v>7</v>
      </c>
      <c r="BC43" s="98">
        <f t="shared" si="4"/>
        <v>25</v>
      </c>
      <c r="BD43" s="98">
        <f t="shared" si="4"/>
        <v>0</v>
      </c>
      <c r="BE43" s="98">
        <f t="shared" si="4"/>
        <v>0</v>
      </c>
      <c r="BF43" s="98">
        <f t="shared" si="4"/>
        <v>0</v>
      </c>
      <c r="BG43" s="98">
        <f t="shared" si="4"/>
        <v>0</v>
      </c>
      <c r="BH43" s="98">
        <f t="shared" si="4"/>
        <v>0</v>
      </c>
      <c r="BI43" s="98">
        <f t="shared" si="4"/>
        <v>10</v>
      </c>
      <c r="BJ43" s="98">
        <f t="shared" si="4"/>
        <v>17</v>
      </c>
      <c r="BK43" s="98">
        <f t="shared" si="4"/>
        <v>22</v>
      </c>
      <c r="BL43" s="98">
        <f t="shared" si="4"/>
        <v>0</v>
      </c>
      <c r="BM43" s="98">
        <f t="shared" si="4"/>
        <v>0</v>
      </c>
      <c r="BN43" s="98">
        <f t="shared" si="4"/>
        <v>0</v>
      </c>
      <c r="BO43" s="98">
        <f t="shared" si="4"/>
        <v>0</v>
      </c>
      <c r="BP43" s="98">
        <f t="shared" ref="BP43:CE43" si="5">SUM(BP4:BP42)</f>
        <v>0</v>
      </c>
      <c r="BQ43" s="98">
        <f t="shared" si="5"/>
        <v>2</v>
      </c>
      <c r="BR43" s="98">
        <f t="shared" si="5"/>
        <v>0</v>
      </c>
      <c r="BS43" s="98">
        <f t="shared" si="5"/>
        <v>19</v>
      </c>
      <c r="BT43" s="98">
        <f t="shared" si="5"/>
        <v>3</v>
      </c>
      <c r="BU43" s="98">
        <f t="shared" si="5"/>
        <v>15</v>
      </c>
      <c r="BV43" s="98">
        <f t="shared" si="5"/>
        <v>120</v>
      </c>
      <c r="BW43" s="98">
        <f t="shared" si="5"/>
        <v>265</v>
      </c>
      <c r="BX43" s="98">
        <f t="shared" si="5"/>
        <v>0</v>
      </c>
      <c r="BY43" s="98">
        <f t="shared" si="5"/>
        <v>60</v>
      </c>
      <c r="BZ43" s="98">
        <f t="shared" si="5"/>
        <v>0</v>
      </c>
      <c r="CA43" s="98">
        <f t="shared" si="5"/>
        <v>0</v>
      </c>
      <c r="CB43" s="98">
        <f t="shared" si="5"/>
        <v>0</v>
      </c>
      <c r="CC43" s="98">
        <f t="shared" si="5"/>
        <v>0</v>
      </c>
      <c r="CD43" s="101">
        <f t="shared" si="5"/>
        <v>0</v>
      </c>
      <c r="CE43" s="279">
        <f t="shared" si="5"/>
        <v>1423</v>
      </c>
      <c r="CF43" s="95"/>
      <c r="CG43" s="282">
        <f>SUM(CG4:CG42)</f>
        <v>480901205.90450102</v>
      </c>
      <c r="CH43" s="356">
        <f>SUM(CH4:CH42)</f>
        <v>18497663.57</v>
      </c>
      <c r="CI43" s="357">
        <f>SUM(CI4:CI42)</f>
        <v>404118664.56999993</v>
      </c>
      <c r="CJ43" s="291"/>
      <c r="CK43" s="291"/>
      <c r="CL43" s="290">
        <f>CJ43/'DOTACION ACTUALIZADA'!CE43</f>
        <v>0</v>
      </c>
    </row>
    <row r="44" spans="1:90" ht="91.2" customHeight="1" x14ac:dyDescent="0.4">
      <c r="A44" s="425" t="s">
        <v>167</v>
      </c>
      <c r="B44" s="426"/>
      <c r="C44" s="436"/>
      <c r="D44" s="104"/>
      <c r="E44" s="104"/>
      <c r="F44" s="104"/>
      <c r="G44" s="104"/>
      <c r="H44" s="104"/>
      <c r="I44" s="104"/>
      <c r="J44" s="104"/>
      <c r="K44" s="104"/>
      <c r="L44" s="104"/>
      <c r="M44" s="104"/>
      <c r="N44" s="104"/>
      <c r="O44" s="104"/>
      <c r="P44" s="104"/>
      <c r="Q44" s="104"/>
      <c r="R44" s="104"/>
      <c r="S44" s="104"/>
      <c r="T44" s="104"/>
      <c r="U44" s="104"/>
      <c r="V44" s="104"/>
      <c r="W44" s="104"/>
      <c r="X44" s="104"/>
      <c r="Y44" s="104"/>
      <c r="Z44" s="104"/>
      <c r="AA44" s="104"/>
      <c r="AB44" s="104"/>
      <c r="AC44" s="104"/>
      <c r="AD44" s="104"/>
      <c r="AE44" s="104"/>
      <c r="AF44" s="104"/>
      <c r="AG44" s="104"/>
      <c r="AH44" s="104"/>
      <c r="AI44" s="104"/>
      <c r="AJ44" s="104"/>
      <c r="AK44" s="104"/>
      <c r="AL44" s="104"/>
      <c r="AM44" s="104"/>
      <c r="AN44" s="104"/>
      <c r="AO44" s="104"/>
      <c r="AP44" s="104"/>
      <c r="AQ44" s="104"/>
      <c r="AR44" s="104"/>
      <c r="AS44" s="104"/>
      <c r="AT44" s="104"/>
      <c r="AU44" s="104"/>
      <c r="AV44" s="104"/>
      <c r="AW44" s="104"/>
      <c r="AX44" s="104"/>
      <c r="AY44" s="104"/>
      <c r="AZ44" s="104"/>
      <c r="BA44" s="104"/>
      <c r="BB44" s="104"/>
      <c r="BC44" s="104"/>
      <c r="BD44" s="104"/>
      <c r="BE44" s="104"/>
      <c r="BF44" s="104"/>
      <c r="BG44" s="104"/>
      <c r="BH44" s="104"/>
      <c r="BI44" s="104"/>
      <c r="BJ44" s="104"/>
      <c r="BK44" s="104"/>
      <c r="BL44" s="104"/>
      <c r="BM44" s="104"/>
      <c r="BN44" s="104"/>
      <c r="BO44" s="104"/>
      <c r="BP44" s="104"/>
      <c r="BQ44" s="104"/>
      <c r="BR44" s="104"/>
      <c r="BS44" s="104"/>
      <c r="BT44" s="104"/>
      <c r="BU44" s="104"/>
      <c r="BV44" s="104"/>
      <c r="BW44" s="104"/>
      <c r="BX44" s="104"/>
      <c r="BY44" s="104"/>
      <c r="BZ44" s="104"/>
      <c r="CA44" s="104"/>
      <c r="CB44" s="104"/>
      <c r="CC44" s="104"/>
      <c r="CD44" s="104"/>
      <c r="CE44" s="280"/>
      <c r="CF44" s="104"/>
      <c r="CG44" s="104"/>
      <c r="CH44" s="355">
        <f t="shared" si="1"/>
        <v>0</v>
      </c>
      <c r="CI44" s="355">
        <f t="shared" si="2"/>
        <v>0</v>
      </c>
      <c r="CJ44" s="291"/>
      <c r="CK44" s="291"/>
      <c r="CL44" s="290"/>
    </row>
    <row r="45" spans="1:90" ht="153" hidden="1" customHeight="1" x14ac:dyDescent="0.4">
      <c r="A45" s="85">
        <v>40</v>
      </c>
      <c r="B45" s="86" t="s">
        <v>168</v>
      </c>
      <c r="C45" s="3"/>
      <c r="D45" s="82"/>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3"/>
      <c r="CE45" s="278">
        <f>SUM(D45:CD45)</f>
        <v>0</v>
      </c>
      <c r="CF45" s="129">
        <f>'EM NO PREVISTOS'!N3</f>
        <v>8364645.5696202535</v>
      </c>
      <c r="CG45" s="283">
        <f>+CE45*CF45</f>
        <v>0</v>
      </c>
      <c r="CH45" s="281">
        <f t="shared" si="1"/>
        <v>7029113.9199999999</v>
      </c>
      <c r="CI45" s="281">
        <f t="shared" si="2"/>
        <v>0</v>
      </c>
      <c r="CJ45" s="100">
        <f>CE45+'BALANCE SEGUNDA ENTREGA'!CE45+'BALANCE PRIMERA ENTREGA '!CE45</f>
        <v>2</v>
      </c>
      <c r="CK45" s="100">
        <f>CJ45-'DOTACION ACTUALIZADA'!CE45</f>
        <v>0</v>
      </c>
      <c r="CL45" s="290">
        <f>CJ45/'DOTACION ACTUALIZADA'!CE45</f>
        <v>1</v>
      </c>
    </row>
    <row r="46" spans="1:90" ht="153" hidden="1" customHeight="1" x14ac:dyDescent="0.3">
      <c r="A46" s="85">
        <v>41</v>
      </c>
      <c r="B46" s="86" t="s">
        <v>193</v>
      </c>
      <c r="C46" s="3"/>
      <c r="D46" s="82"/>
      <c r="E46" s="3"/>
      <c r="F46" s="3"/>
      <c r="G46" s="3"/>
      <c r="H46" s="3"/>
      <c r="I46" s="3"/>
      <c r="J46" s="3"/>
      <c r="K46" s="3"/>
      <c r="L46" s="3"/>
      <c r="M46" s="3"/>
      <c r="N46" s="3"/>
      <c r="O46" s="3"/>
      <c r="P46" s="3"/>
      <c r="Q46" s="3"/>
      <c r="R46" s="3"/>
      <c r="S46" s="3"/>
      <c r="T46" s="3"/>
      <c r="U46" s="3"/>
      <c r="V46" s="3"/>
      <c r="W46" s="3"/>
      <c r="X46" s="3"/>
      <c r="Y46" s="3"/>
      <c r="Z46" s="3"/>
      <c r="AA46" s="16"/>
      <c r="AB46" s="16"/>
      <c r="AC46" s="16"/>
      <c r="AD46" s="16"/>
      <c r="AE46" s="16"/>
      <c r="AF46" s="3"/>
      <c r="AG46" s="3"/>
      <c r="AH46" s="3"/>
      <c r="AI46" s="3"/>
      <c r="AJ46" s="3"/>
      <c r="AK46" s="3"/>
      <c r="AL46" s="3"/>
      <c r="AM46" s="3"/>
      <c r="AN46" s="3"/>
      <c r="AO46" s="3"/>
      <c r="AP46" s="3"/>
      <c r="AQ46" s="3"/>
      <c r="AR46" s="3"/>
      <c r="AS46" s="3"/>
      <c r="AT46" s="3"/>
      <c r="AU46" s="3"/>
      <c r="AV46" s="3"/>
      <c r="AW46" s="3"/>
      <c r="AX46" s="3"/>
      <c r="AY46" s="3"/>
      <c r="AZ46" s="16"/>
      <c r="BA46" s="16"/>
      <c r="BB46" s="16"/>
      <c r="BC46" s="16"/>
      <c r="BD46" s="3"/>
      <c r="BE46" s="3"/>
      <c r="BF46" s="3"/>
      <c r="BG46" s="3"/>
      <c r="BH46" s="3"/>
      <c r="BI46" s="3"/>
      <c r="BJ46" s="3"/>
      <c r="BK46" s="3"/>
      <c r="BL46" s="3"/>
      <c r="BM46" s="3"/>
      <c r="BN46" s="3"/>
      <c r="BO46" s="3"/>
      <c r="BP46" s="3"/>
      <c r="BQ46" s="3"/>
      <c r="BR46" s="3"/>
      <c r="BS46" s="232"/>
      <c r="BT46" s="232"/>
      <c r="BU46" s="232"/>
      <c r="BV46" s="3"/>
      <c r="BW46" s="3"/>
      <c r="BX46" s="3"/>
      <c r="BY46" s="3"/>
      <c r="BZ46" s="3"/>
      <c r="CA46" s="3"/>
      <c r="CB46" s="3"/>
      <c r="CC46" s="3"/>
      <c r="CD46" s="3"/>
      <c r="CE46" s="278">
        <f t="shared" ref="CE46:CE54" si="6">SUM(E46:CD46)</f>
        <v>0</v>
      </c>
      <c r="CF46" s="129">
        <f>'EM NO PREVISTOS'!N4</f>
        <v>6015240.5248124814</v>
      </c>
      <c r="CG46" s="283">
        <f t="shared" ref="CG46:CG54" si="7">+CE46*CF46</f>
        <v>0</v>
      </c>
      <c r="CH46" s="281">
        <f t="shared" si="1"/>
        <v>5054823.97</v>
      </c>
      <c r="CI46" s="281">
        <f t="shared" si="2"/>
        <v>0</v>
      </c>
      <c r="CJ46" s="100">
        <f>CE46+'BALANCE SEGUNDA ENTREGA'!CE46+'BALANCE PRIMERA ENTREGA '!CE46</f>
        <v>1</v>
      </c>
      <c r="CK46" s="100">
        <f>CJ46-'DOTACION ACTUALIZADA'!CE46</f>
        <v>0</v>
      </c>
      <c r="CL46" s="290">
        <f>CJ46/'DOTACION ACTUALIZADA'!CE46</f>
        <v>1</v>
      </c>
    </row>
    <row r="47" spans="1:90" ht="153" hidden="1" customHeight="1" x14ac:dyDescent="0.3">
      <c r="A47" s="85">
        <v>42</v>
      </c>
      <c r="B47" s="86" t="s">
        <v>160</v>
      </c>
      <c r="C47" s="3"/>
      <c r="D47" s="82"/>
      <c r="E47" s="3"/>
      <c r="F47" s="3"/>
      <c r="G47" s="3"/>
      <c r="H47" s="3"/>
      <c r="I47" s="3"/>
      <c r="J47" s="3"/>
      <c r="K47" s="3"/>
      <c r="L47" s="3"/>
      <c r="M47" s="3"/>
      <c r="N47" s="3"/>
      <c r="O47" s="3"/>
      <c r="P47" s="3"/>
      <c r="Q47" s="3"/>
      <c r="R47" s="3"/>
      <c r="S47" s="3"/>
      <c r="T47" s="3"/>
      <c r="U47" s="3"/>
      <c r="V47" s="3"/>
      <c r="W47" s="3"/>
      <c r="X47" s="3"/>
      <c r="Y47" s="3"/>
      <c r="Z47" s="3"/>
      <c r="AA47" s="16"/>
      <c r="AB47" s="16"/>
      <c r="AC47" s="16"/>
      <c r="AD47" s="16"/>
      <c r="AE47" s="16"/>
      <c r="AF47" s="3"/>
      <c r="AG47" s="3"/>
      <c r="AH47" s="3"/>
      <c r="AI47" s="3"/>
      <c r="AJ47" s="3"/>
      <c r="AK47" s="3"/>
      <c r="AL47" s="3"/>
      <c r="AM47" s="3"/>
      <c r="AN47" s="3"/>
      <c r="AO47" s="3"/>
      <c r="AP47" s="3"/>
      <c r="AQ47" s="3"/>
      <c r="AR47" s="3"/>
      <c r="AS47" s="3"/>
      <c r="AT47" s="3"/>
      <c r="AU47" s="3"/>
      <c r="AV47" s="3"/>
      <c r="AW47" s="3"/>
      <c r="AX47" s="3"/>
      <c r="AY47" s="3"/>
      <c r="AZ47" s="16"/>
      <c r="BA47" s="16"/>
      <c r="BB47" s="16"/>
      <c r="BC47" s="16"/>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278">
        <f t="shared" si="6"/>
        <v>0</v>
      </c>
      <c r="CF47" s="129">
        <f>'EM NO PREVISTOS'!N5</f>
        <v>4975405.0632911399</v>
      </c>
      <c r="CG47" s="283">
        <f t="shared" si="7"/>
        <v>0</v>
      </c>
      <c r="CH47" s="281">
        <f t="shared" si="1"/>
        <v>4181012.66</v>
      </c>
      <c r="CI47" s="281">
        <f t="shared" si="2"/>
        <v>0</v>
      </c>
      <c r="CJ47" s="100">
        <f>CE47+'BALANCE SEGUNDA ENTREGA'!CE47+'BALANCE PRIMERA ENTREGA '!CE47</f>
        <v>1</v>
      </c>
      <c r="CK47" s="100">
        <f>CJ47-'DOTACION ACTUALIZADA'!CE47</f>
        <v>0</v>
      </c>
      <c r="CL47" s="290">
        <f>CJ47/'DOTACION ACTUALIZADA'!CE47</f>
        <v>1</v>
      </c>
    </row>
    <row r="48" spans="1:90" ht="153" hidden="1" customHeight="1" x14ac:dyDescent="0.3">
      <c r="A48" s="85">
        <v>43</v>
      </c>
      <c r="B48" s="86" t="s">
        <v>161</v>
      </c>
      <c r="C48" s="3"/>
      <c r="D48" s="82"/>
      <c r="E48" s="3"/>
      <c r="F48" s="3"/>
      <c r="G48" s="3"/>
      <c r="H48" s="3"/>
      <c r="I48" s="3"/>
      <c r="J48" s="3"/>
      <c r="K48" s="3"/>
      <c r="L48" s="3"/>
      <c r="M48" s="3"/>
      <c r="N48" s="3"/>
      <c r="O48" s="3"/>
      <c r="P48" s="3"/>
      <c r="Q48" s="3"/>
      <c r="R48" s="3"/>
      <c r="S48" s="3"/>
      <c r="T48" s="3"/>
      <c r="U48" s="3"/>
      <c r="V48" s="3"/>
      <c r="W48" s="3"/>
      <c r="X48" s="3"/>
      <c r="Y48" s="3"/>
      <c r="Z48" s="3"/>
      <c r="AA48" s="16"/>
      <c r="AB48" s="16"/>
      <c r="AC48" s="16"/>
      <c r="AD48" s="16"/>
      <c r="AE48" s="16"/>
      <c r="AF48" s="3"/>
      <c r="AG48" s="3"/>
      <c r="AH48" s="3"/>
      <c r="AI48" s="3"/>
      <c r="AJ48" s="3"/>
      <c r="AK48" s="3"/>
      <c r="AL48" s="3"/>
      <c r="AM48" s="3"/>
      <c r="AN48" s="3"/>
      <c r="AO48" s="3"/>
      <c r="AP48" s="3"/>
      <c r="AQ48" s="3"/>
      <c r="AR48" s="3"/>
      <c r="AS48" s="3"/>
      <c r="AT48" s="3"/>
      <c r="AU48" s="3"/>
      <c r="AV48" s="3"/>
      <c r="AW48" s="3"/>
      <c r="AX48" s="3"/>
      <c r="AY48" s="3"/>
      <c r="AZ48" s="16"/>
      <c r="BA48" s="16"/>
      <c r="BB48" s="16"/>
      <c r="BC48" s="16"/>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278">
        <f>SUM(D48:CD48)</f>
        <v>0</v>
      </c>
      <c r="CF48" s="129">
        <f>'EM NO PREVISTOS'!N6</f>
        <v>565341.7896385513</v>
      </c>
      <c r="CG48" s="283">
        <f t="shared" si="7"/>
        <v>0</v>
      </c>
      <c r="CH48" s="281">
        <f t="shared" si="1"/>
        <v>475077.13</v>
      </c>
      <c r="CI48" s="281">
        <f t="shared" si="2"/>
        <v>0</v>
      </c>
      <c r="CJ48" s="100">
        <f>CE48+'BALANCE SEGUNDA ENTREGA'!CE48+'BALANCE PRIMERA ENTREGA '!CE48</f>
        <v>1</v>
      </c>
      <c r="CK48" s="100">
        <f>CJ48-'DOTACION ACTUALIZADA'!CE48</f>
        <v>0</v>
      </c>
      <c r="CL48" s="290">
        <f>CJ48/'DOTACION ACTUALIZADA'!CE48</f>
        <v>1</v>
      </c>
    </row>
    <row r="49" spans="1:90" ht="116.25" hidden="1" customHeight="1" x14ac:dyDescent="0.3">
      <c r="A49" s="85">
        <v>45</v>
      </c>
      <c r="B49" s="86" t="s">
        <v>163</v>
      </c>
      <c r="C49" s="3"/>
      <c r="D49" s="83"/>
      <c r="E49" s="3"/>
      <c r="F49" s="3"/>
      <c r="G49" s="3"/>
      <c r="H49" s="3"/>
      <c r="I49" s="3"/>
      <c r="J49" s="3"/>
      <c r="K49" s="3"/>
      <c r="L49" s="3"/>
      <c r="M49" s="3"/>
      <c r="N49" s="3"/>
      <c r="O49" s="3"/>
      <c r="P49" s="3"/>
      <c r="Q49" s="3"/>
      <c r="R49" s="3"/>
      <c r="S49" s="3"/>
      <c r="T49" s="3"/>
      <c r="U49" s="3"/>
      <c r="V49" s="3"/>
      <c r="W49" s="3"/>
      <c r="X49" s="3"/>
      <c r="Y49" s="3"/>
      <c r="Z49" s="3"/>
      <c r="AA49" s="16"/>
      <c r="AB49" s="16"/>
      <c r="AC49" s="16"/>
      <c r="AD49" s="16"/>
      <c r="AE49" s="16"/>
      <c r="AF49" s="3"/>
      <c r="AG49" s="3"/>
      <c r="AH49" s="3"/>
      <c r="AI49" s="3"/>
      <c r="AJ49" s="3"/>
      <c r="AK49" s="3"/>
      <c r="AL49" s="3"/>
      <c r="AM49" s="3"/>
      <c r="AN49" s="3"/>
      <c r="AO49" s="3"/>
      <c r="AP49" s="3"/>
      <c r="AQ49" s="3"/>
      <c r="AR49" s="3"/>
      <c r="AS49" s="3"/>
      <c r="AT49" s="3"/>
      <c r="AU49" s="3"/>
      <c r="AV49" s="3"/>
      <c r="AW49" s="3"/>
      <c r="AX49" s="3"/>
      <c r="AY49" s="3"/>
      <c r="AZ49" s="16"/>
      <c r="BA49" s="16"/>
      <c r="BB49" s="16"/>
      <c r="BC49" s="16"/>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278">
        <f t="shared" si="6"/>
        <v>0</v>
      </c>
      <c r="CF49" s="129">
        <f>'EM NO PREVISTOS'!N7</f>
        <v>1084556.9620253164</v>
      </c>
      <c r="CG49" s="283">
        <f t="shared" si="7"/>
        <v>0</v>
      </c>
      <c r="CH49" s="281">
        <f t="shared" si="1"/>
        <v>911392.41</v>
      </c>
      <c r="CI49" s="281">
        <f t="shared" si="2"/>
        <v>0</v>
      </c>
      <c r="CJ49" s="100">
        <f>CE49+'BALANCE SEGUNDA ENTREGA'!CE49+'BALANCE PRIMERA ENTREGA '!CE49</f>
        <v>1</v>
      </c>
      <c r="CK49" s="100">
        <f>CJ49-'DOTACION ACTUALIZADA'!CE49</f>
        <v>0</v>
      </c>
      <c r="CL49" s="290">
        <f>CJ49/'DOTACION ACTUALIZADA'!CE49</f>
        <v>1</v>
      </c>
    </row>
    <row r="50" spans="1:90" ht="138" hidden="1" customHeight="1" x14ac:dyDescent="0.3">
      <c r="A50" s="85">
        <v>46</v>
      </c>
      <c r="B50" s="86" t="s">
        <v>164</v>
      </c>
      <c r="C50" s="3"/>
      <c r="D50" s="83"/>
      <c r="E50" s="3"/>
      <c r="F50" s="3"/>
      <c r="G50" s="3"/>
      <c r="H50" s="3"/>
      <c r="I50" s="3"/>
      <c r="J50" s="3"/>
      <c r="K50" s="3"/>
      <c r="L50" s="3"/>
      <c r="M50" s="3"/>
      <c r="N50" s="3"/>
      <c r="O50" s="3"/>
      <c r="P50" s="3"/>
      <c r="Q50" s="3"/>
      <c r="R50" s="3"/>
      <c r="S50" s="3"/>
      <c r="T50" s="3"/>
      <c r="U50" s="3"/>
      <c r="V50" s="3"/>
      <c r="W50" s="3"/>
      <c r="X50" s="3"/>
      <c r="Y50" s="3"/>
      <c r="Z50" s="3"/>
      <c r="AA50" s="16"/>
      <c r="AB50" s="16"/>
      <c r="AC50" s="16"/>
      <c r="AD50" s="16"/>
      <c r="AE50" s="16"/>
      <c r="AF50" s="3"/>
      <c r="AG50" s="3"/>
      <c r="AH50" s="3"/>
      <c r="AI50" s="3"/>
      <c r="AJ50" s="3"/>
      <c r="AK50" s="3"/>
      <c r="AL50" s="3"/>
      <c r="AM50" s="3"/>
      <c r="AN50" s="3"/>
      <c r="AO50" s="3"/>
      <c r="AP50" s="3"/>
      <c r="AQ50" s="3"/>
      <c r="AR50" s="3"/>
      <c r="AS50" s="3"/>
      <c r="AT50" s="3"/>
      <c r="AU50" s="3"/>
      <c r="AV50" s="3"/>
      <c r="AW50" s="3"/>
      <c r="AX50" s="3"/>
      <c r="AY50" s="3"/>
      <c r="AZ50" s="16"/>
      <c r="BA50" s="16"/>
      <c r="BB50" s="16"/>
      <c r="BC50" s="16"/>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278">
        <f t="shared" si="6"/>
        <v>0</v>
      </c>
      <c r="CF50" s="129">
        <f>'EM NO PREVISTOS'!N8</f>
        <v>3457025.3164556958</v>
      </c>
      <c r="CG50" s="283">
        <f t="shared" si="7"/>
        <v>0</v>
      </c>
      <c r="CH50" s="281">
        <f t="shared" si="1"/>
        <v>2905063.29</v>
      </c>
      <c r="CI50" s="281">
        <f t="shared" si="2"/>
        <v>0</v>
      </c>
      <c r="CJ50" s="100">
        <f>CE50+'BALANCE SEGUNDA ENTREGA'!CE50+'BALANCE PRIMERA ENTREGA '!CE50</f>
        <v>2</v>
      </c>
      <c r="CK50" s="100">
        <f>CJ50-'DOTACION ACTUALIZADA'!CE50</f>
        <v>0</v>
      </c>
      <c r="CL50" s="290">
        <f>CJ50/'DOTACION ACTUALIZADA'!CE50</f>
        <v>1</v>
      </c>
    </row>
    <row r="51" spans="1:90" ht="160.94999999999999" hidden="1" customHeight="1" x14ac:dyDescent="0.3">
      <c r="A51" s="85">
        <v>47</v>
      </c>
      <c r="B51" s="105" t="s">
        <v>192</v>
      </c>
      <c r="C51" s="3"/>
      <c r="D51" s="84"/>
      <c r="E51" s="3"/>
      <c r="F51" s="3"/>
      <c r="G51" s="3"/>
      <c r="H51" s="3"/>
      <c r="I51" s="3"/>
      <c r="J51" s="3"/>
      <c r="K51" s="3"/>
      <c r="L51" s="3"/>
      <c r="M51" s="3"/>
      <c r="N51" s="3"/>
      <c r="O51" s="3"/>
      <c r="P51" s="3"/>
      <c r="Q51" s="3"/>
      <c r="R51" s="3"/>
      <c r="S51" s="3"/>
      <c r="T51" s="3"/>
      <c r="U51" s="3"/>
      <c r="V51" s="3"/>
      <c r="W51" s="3"/>
      <c r="X51" s="3"/>
      <c r="Y51" s="3"/>
      <c r="Z51" s="3"/>
      <c r="AA51" s="16"/>
      <c r="AB51" s="16"/>
      <c r="AC51" s="16"/>
      <c r="AD51" s="16"/>
      <c r="AE51" s="16"/>
      <c r="AF51" s="3"/>
      <c r="AG51" s="3"/>
      <c r="AH51" s="3"/>
      <c r="AI51" s="3"/>
      <c r="AJ51" s="3"/>
      <c r="AK51" s="3"/>
      <c r="AL51" s="3"/>
      <c r="AM51" s="3"/>
      <c r="AN51" s="3"/>
      <c r="AO51" s="3"/>
      <c r="AP51" s="3"/>
      <c r="AQ51" s="3"/>
      <c r="AR51" s="3"/>
      <c r="AS51" s="3"/>
      <c r="AT51" s="3"/>
      <c r="AU51" s="3"/>
      <c r="AV51" s="3"/>
      <c r="AW51" s="3"/>
      <c r="AX51" s="3"/>
      <c r="AY51" s="3"/>
      <c r="AZ51" s="16"/>
      <c r="BA51" s="16"/>
      <c r="BB51" s="16"/>
      <c r="BC51" s="16"/>
      <c r="BD51" s="3"/>
      <c r="BE51" s="3"/>
      <c r="BF51" s="3"/>
      <c r="BG51" s="3"/>
      <c r="BH51" s="3"/>
      <c r="BI51" s="3"/>
      <c r="BJ51" s="3"/>
      <c r="BK51" s="3"/>
      <c r="BL51" s="3"/>
      <c r="BM51" s="3"/>
      <c r="BN51" s="3"/>
      <c r="BO51" s="3"/>
      <c r="BP51" s="3"/>
      <c r="BQ51" s="3"/>
      <c r="BR51" s="3"/>
      <c r="BS51" s="232"/>
      <c r="BT51" s="232"/>
      <c r="BU51" s="232"/>
      <c r="BV51" s="3"/>
      <c r="BW51" s="3"/>
      <c r="BX51" s="3"/>
      <c r="BY51" s="3"/>
      <c r="BZ51" s="3"/>
      <c r="CA51" s="3"/>
      <c r="CB51" s="3"/>
      <c r="CC51" s="3"/>
      <c r="CD51" s="3"/>
      <c r="CE51" s="278">
        <f t="shared" si="6"/>
        <v>0</v>
      </c>
      <c r="CF51" s="129">
        <f>'EM NO PREVISTOS'!N9</f>
        <v>9246299.9999999981</v>
      </c>
      <c r="CG51" s="284">
        <f t="shared" si="7"/>
        <v>0</v>
      </c>
      <c r="CH51" s="281">
        <f t="shared" si="1"/>
        <v>7770000</v>
      </c>
      <c r="CI51" s="281">
        <f t="shared" si="2"/>
        <v>0</v>
      </c>
      <c r="CJ51" s="100">
        <f>CE51+'BALANCE SEGUNDA ENTREGA'!CE51+'BALANCE PRIMERA ENTREGA '!CE51</f>
        <v>1</v>
      </c>
      <c r="CK51" s="100">
        <f>CJ51-'DOTACION ACTUALIZADA'!CE51</f>
        <v>0</v>
      </c>
      <c r="CL51" s="290">
        <f>CJ51/'DOTACION ACTUALIZADA'!CE51</f>
        <v>1</v>
      </c>
    </row>
    <row r="52" spans="1:90" ht="246.45" hidden="1" customHeight="1" x14ac:dyDescent="0.3">
      <c r="A52" s="87">
        <v>48</v>
      </c>
      <c r="B52" s="86" t="s">
        <v>165</v>
      </c>
      <c r="C52" s="3"/>
      <c r="D52" s="3"/>
      <c r="E52" s="3"/>
      <c r="F52" s="3"/>
      <c r="G52" s="3"/>
      <c r="H52" s="3"/>
      <c r="I52" s="3"/>
      <c r="J52" s="3"/>
      <c r="K52" s="3"/>
      <c r="L52" s="3"/>
      <c r="M52" s="3"/>
      <c r="N52" s="3"/>
      <c r="O52" s="3"/>
      <c r="P52" s="3"/>
      <c r="Q52" s="3"/>
      <c r="R52" s="3"/>
      <c r="S52" s="3"/>
      <c r="T52" s="3"/>
      <c r="U52" s="3"/>
      <c r="V52" s="3"/>
      <c r="W52" s="3"/>
      <c r="X52" s="3"/>
      <c r="Y52" s="3"/>
      <c r="Z52" s="3"/>
      <c r="AA52" s="3"/>
      <c r="AB52" s="16"/>
      <c r="AC52" s="16"/>
      <c r="AD52" s="16"/>
      <c r="AE52" s="16"/>
      <c r="AF52" s="16"/>
      <c r="AG52" s="3"/>
      <c r="AH52" s="3"/>
      <c r="AI52" s="3"/>
      <c r="AJ52" s="3"/>
      <c r="AK52" s="3"/>
      <c r="AL52" s="3"/>
      <c r="AM52" s="3"/>
      <c r="AN52" s="3"/>
      <c r="AO52" s="3"/>
      <c r="AP52" s="3"/>
      <c r="AQ52" s="3"/>
      <c r="AR52" s="3"/>
      <c r="AS52" s="3"/>
      <c r="AT52" s="3"/>
      <c r="AU52" s="3"/>
      <c r="AV52" s="3"/>
      <c r="AW52" s="3"/>
      <c r="AX52" s="3"/>
      <c r="AY52" s="3"/>
      <c r="AZ52" s="3"/>
      <c r="BA52" s="16"/>
      <c r="BB52" s="16"/>
      <c r="BC52" s="16"/>
      <c r="BD52" s="16"/>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278">
        <f t="shared" si="6"/>
        <v>0</v>
      </c>
      <c r="CF52" s="129">
        <f>'EM NO PREVISTOS'!N10</f>
        <v>10371075.949367089</v>
      </c>
      <c r="CG52" s="284">
        <f t="shared" si="7"/>
        <v>0</v>
      </c>
      <c r="CH52" s="281">
        <f t="shared" si="1"/>
        <v>8715189.8699999992</v>
      </c>
      <c r="CI52" s="281">
        <f t="shared" si="2"/>
        <v>0</v>
      </c>
      <c r="CJ52" s="100">
        <f>CE52+'BALANCE SEGUNDA ENTREGA'!CE52+'BALANCE PRIMERA ENTREGA '!CE52</f>
        <v>10</v>
      </c>
      <c r="CK52" s="100">
        <f>CJ52-'DOTACION ACTUALIZADA'!CE52</f>
        <v>0</v>
      </c>
      <c r="CL52" s="290">
        <f>CJ52/'DOTACION ACTUALIZADA'!CE52</f>
        <v>1</v>
      </c>
    </row>
    <row r="53" spans="1:90" ht="154.94999999999999" hidden="1" customHeight="1" x14ac:dyDescent="0.3">
      <c r="A53" s="87">
        <v>49</v>
      </c>
      <c r="B53" s="86" t="s">
        <v>166</v>
      </c>
      <c r="C53" s="3"/>
      <c r="D53" s="3"/>
      <c r="E53" s="3"/>
      <c r="F53" s="3"/>
      <c r="G53" s="3"/>
      <c r="H53" s="3"/>
      <c r="I53" s="3"/>
      <c r="J53" s="3"/>
      <c r="K53" s="3"/>
      <c r="L53" s="3"/>
      <c r="M53" s="3"/>
      <c r="N53" s="3"/>
      <c r="O53" s="3"/>
      <c r="P53" s="3"/>
      <c r="Q53" s="3"/>
      <c r="R53" s="3"/>
      <c r="S53" s="3"/>
      <c r="T53" s="3"/>
      <c r="U53" s="3"/>
      <c r="V53" s="3"/>
      <c r="W53" s="3"/>
      <c r="X53" s="3"/>
      <c r="Y53" s="3"/>
      <c r="Z53" s="3"/>
      <c r="AA53" s="3"/>
      <c r="AB53" s="16"/>
      <c r="AC53" s="16"/>
      <c r="AD53" s="16"/>
      <c r="AE53" s="16"/>
      <c r="AF53" s="16"/>
      <c r="AG53" s="3"/>
      <c r="AH53" s="3"/>
      <c r="AI53" s="3"/>
      <c r="AJ53" s="3"/>
      <c r="AK53" s="3"/>
      <c r="AL53" s="3"/>
      <c r="AM53" s="3"/>
      <c r="AN53" s="3"/>
      <c r="AO53" s="3"/>
      <c r="AP53" s="3"/>
      <c r="AQ53" s="3"/>
      <c r="AR53" s="3"/>
      <c r="AS53" s="3"/>
      <c r="AT53" s="3"/>
      <c r="AU53" s="3"/>
      <c r="AV53" s="3"/>
      <c r="AW53" s="3"/>
      <c r="AX53" s="3"/>
      <c r="AY53" s="3"/>
      <c r="AZ53" s="3"/>
      <c r="BA53" s="16"/>
      <c r="BB53"/>
      <c r="BC53" s="16"/>
      <c r="BD53" s="16"/>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278">
        <f t="shared" si="6"/>
        <v>0</v>
      </c>
      <c r="CF53" s="129">
        <f>'EM NO PREVISTOS'!N11</f>
        <v>196592.42048668087</v>
      </c>
      <c r="CG53" s="284">
        <f t="shared" si="7"/>
        <v>0</v>
      </c>
      <c r="CH53" s="281">
        <f t="shared" si="1"/>
        <v>165203.71</v>
      </c>
      <c r="CI53" s="281">
        <f t="shared" si="2"/>
        <v>0</v>
      </c>
      <c r="CJ53" s="100">
        <f>CE53+'BALANCE SEGUNDA ENTREGA'!CE53+'BALANCE PRIMERA ENTREGA '!CE53</f>
        <v>30</v>
      </c>
      <c r="CK53" s="100">
        <f>CJ53-'DOTACION ACTUALIZADA'!CE53</f>
        <v>0</v>
      </c>
      <c r="CL53" s="290">
        <f>CJ53/'DOTACION ACTUALIZADA'!CE53</f>
        <v>1</v>
      </c>
    </row>
    <row r="54" spans="1:90" ht="151.94999999999999" hidden="1" customHeight="1" x14ac:dyDescent="0.3">
      <c r="A54" s="87">
        <v>50</v>
      </c>
      <c r="B54" s="106" t="s">
        <v>169</v>
      </c>
      <c r="C54" s="3"/>
      <c r="D54" s="3"/>
      <c r="E54" s="3"/>
      <c r="F54" s="3"/>
      <c r="G54" s="3"/>
      <c r="H54" s="3"/>
      <c r="I54" s="3"/>
      <c r="J54" s="3"/>
      <c r="K54" s="3"/>
      <c r="L54" s="3"/>
      <c r="M54" s="3"/>
      <c r="N54" s="3"/>
      <c r="O54" s="3"/>
      <c r="P54" s="3"/>
      <c r="Q54" s="3"/>
      <c r="R54" s="3"/>
      <c r="S54" s="3"/>
      <c r="T54" s="3"/>
      <c r="U54" s="3"/>
      <c r="V54" s="3"/>
      <c r="W54" s="3"/>
      <c r="X54" s="3"/>
      <c r="Y54" s="3"/>
      <c r="Z54" s="3"/>
      <c r="AA54" s="3"/>
      <c r="AB54" s="16"/>
      <c r="AC54" s="16"/>
      <c r="AD54" s="16"/>
      <c r="AE54" s="16"/>
      <c r="AF54" s="16"/>
      <c r="AG54" s="3"/>
      <c r="AH54" s="3"/>
      <c r="AI54" s="3"/>
      <c r="AJ54" s="3"/>
      <c r="AK54" s="3"/>
      <c r="AL54" s="3"/>
      <c r="AM54" s="3"/>
      <c r="AN54" s="3"/>
      <c r="AO54" s="3"/>
      <c r="AP54" s="3"/>
      <c r="AQ54" s="3"/>
      <c r="AR54" s="3"/>
      <c r="AS54" s="3"/>
      <c r="AT54" s="3"/>
      <c r="AU54" s="3"/>
      <c r="AV54" s="3"/>
      <c r="AW54" s="3"/>
      <c r="AX54" s="3"/>
      <c r="AY54" s="3"/>
      <c r="AZ54" s="3"/>
      <c r="BA54" s="16"/>
      <c r="BB54" s="16"/>
      <c r="BC54" s="16"/>
      <c r="BD54" s="16"/>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278">
        <f t="shared" si="6"/>
        <v>0</v>
      </c>
      <c r="CF54" s="129">
        <f>'EM NO PREVISTOS'!N12</f>
        <v>5195027.8481012657</v>
      </c>
      <c r="CG54" s="284">
        <f t="shared" si="7"/>
        <v>0</v>
      </c>
      <c r="CH54" s="281">
        <f t="shared" si="1"/>
        <v>4365569.62</v>
      </c>
      <c r="CI54" s="281">
        <f t="shared" si="2"/>
        <v>0</v>
      </c>
      <c r="CJ54" s="100">
        <f>CE54+'BALANCE SEGUNDA ENTREGA'!CE54+'BALANCE PRIMERA ENTREGA '!CE54</f>
        <v>3</v>
      </c>
      <c r="CK54" s="100">
        <f>CJ54-'DOTACION ACTUALIZADA'!CE54</f>
        <v>0</v>
      </c>
      <c r="CL54" s="290">
        <f>CJ54/'DOTACION ACTUALIZADA'!CE54</f>
        <v>1</v>
      </c>
    </row>
    <row r="55" spans="1:90" ht="21" hidden="1" x14ac:dyDescent="0.4">
      <c r="A55" s="11"/>
      <c r="B55" s="96" t="s">
        <v>184</v>
      </c>
      <c r="C55" s="97"/>
      <c r="D55" s="98">
        <f t="shared" ref="D55:BO55" si="8">SUM(D16:D54)</f>
        <v>24</v>
      </c>
      <c r="E55" s="98">
        <f t="shared" si="8"/>
        <v>61</v>
      </c>
      <c r="F55" s="98">
        <f t="shared" si="8"/>
        <v>184</v>
      </c>
      <c r="G55" s="98">
        <f t="shared" si="8"/>
        <v>64</v>
      </c>
      <c r="H55" s="98">
        <f t="shared" si="8"/>
        <v>68</v>
      </c>
      <c r="I55" s="98">
        <f t="shared" si="8"/>
        <v>134</v>
      </c>
      <c r="J55" s="98">
        <f t="shared" si="8"/>
        <v>74</v>
      </c>
      <c r="K55" s="98">
        <f t="shared" si="8"/>
        <v>64</v>
      </c>
      <c r="L55" s="98">
        <f t="shared" si="8"/>
        <v>26</v>
      </c>
      <c r="M55" s="98">
        <f t="shared" si="8"/>
        <v>22</v>
      </c>
      <c r="N55" s="98">
        <f t="shared" si="8"/>
        <v>0</v>
      </c>
      <c r="O55" s="98">
        <f t="shared" si="8"/>
        <v>0</v>
      </c>
      <c r="P55" s="98">
        <f t="shared" si="8"/>
        <v>0</v>
      </c>
      <c r="Q55" s="98">
        <f t="shared" si="8"/>
        <v>50</v>
      </c>
      <c r="R55" s="98">
        <f t="shared" si="8"/>
        <v>0</v>
      </c>
      <c r="S55" s="98">
        <f t="shared" si="8"/>
        <v>0</v>
      </c>
      <c r="T55" s="98">
        <f t="shared" si="8"/>
        <v>0</v>
      </c>
      <c r="U55" s="98">
        <f t="shared" si="8"/>
        <v>0</v>
      </c>
      <c r="V55" s="98">
        <f t="shared" si="8"/>
        <v>0</v>
      </c>
      <c r="W55" s="98">
        <f t="shared" si="8"/>
        <v>0</v>
      </c>
      <c r="X55" s="98">
        <f t="shared" si="8"/>
        <v>0</v>
      </c>
      <c r="Y55" s="98">
        <f t="shared" si="8"/>
        <v>0</v>
      </c>
      <c r="Z55" s="98">
        <f t="shared" si="8"/>
        <v>0</v>
      </c>
      <c r="AA55" s="98">
        <f t="shared" si="8"/>
        <v>0</v>
      </c>
      <c r="AB55" s="98">
        <f t="shared" si="8"/>
        <v>0</v>
      </c>
      <c r="AC55" s="98">
        <f t="shared" si="8"/>
        <v>0</v>
      </c>
      <c r="AD55" s="98">
        <f t="shared" si="8"/>
        <v>0</v>
      </c>
      <c r="AE55" s="98">
        <f t="shared" si="8"/>
        <v>56</v>
      </c>
      <c r="AF55" s="98">
        <f t="shared" si="8"/>
        <v>0</v>
      </c>
      <c r="AG55" s="98">
        <f t="shared" si="8"/>
        <v>106</v>
      </c>
      <c r="AH55" s="98">
        <f t="shared" si="8"/>
        <v>36</v>
      </c>
      <c r="AI55" s="98">
        <f t="shared" si="8"/>
        <v>28</v>
      </c>
      <c r="AJ55" s="98">
        <f t="shared" si="8"/>
        <v>8</v>
      </c>
      <c r="AK55" s="98">
        <f t="shared" si="8"/>
        <v>8</v>
      </c>
      <c r="AL55" s="98">
        <f t="shared" si="8"/>
        <v>28</v>
      </c>
      <c r="AM55" s="98">
        <f t="shared" si="8"/>
        <v>8</v>
      </c>
      <c r="AN55" s="98">
        <f t="shared" si="8"/>
        <v>8</v>
      </c>
      <c r="AO55" s="98">
        <f t="shared" si="8"/>
        <v>18</v>
      </c>
      <c r="AP55" s="98">
        <f t="shared" si="8"/>
        <v>0</v>
      </c>
      <c r="AQ55" s="98">
        <f t="shared" si="8"/>
        <v>0</v>
      </c>
      <c r="AR55" s="98">
        <f t="shared" si="8"/>
        <v>0</v>
      </c>
      <c r="AS55" s="98">
        <f t="shared" si="8"/>
        <v>0</v>
      </c>
      <c r="AT55" s="98">
        <f t="shared" si="8"/>
        <v>0</v>
      </c>
      <c r="AU55" s="98">
        <f t="shared" si="8"/>
        <v>0</v>
      </c>
      <c r="AV55" s="98">
        <f t="shared" si="8"/>
        <v>0</v>
      </c>
      <c r="AW55" s="98">
        <f t="shared" si="8"/>
        <v>0</v>
      </c>
      <c r="AX55" s="98">
        <f t="shared" si="8"/>
        <v>0</v>
      </c>
      <c r="AY55" s="98">
        <f t="shared" si="8"/>
        <v>0</v>
      </c>
      <c r="AZ55" s="98">
        <f t="shared" si="8"/>
        <v>0</v>
      </c>
      <c r="BA55" s="98">
        <f t="shared" si="8"/>
        <v>14</v>
      </c>
      <c r="BB55" s="98">
        <f t="shared" si="8"/>
        <v>14</v>
      </c>
      <c r="BC55" s="98">
        <f t="shared" si="8"/>
        <v>50</v>
      </c>
      <c r="BD55" s="98">
        <f t="shared" si="8"/>
        <v>0</v>
      </c>
      <c r="BE55" s="98">
        <f t="shared" si="8"/>
        <v>0</v>
      </c>
      <c r="BF55" s="98">
        <f t="shared" si="8"/>
        <v>0</v>
      </c>
      <c r="BG55" s="98">
        <f t="shared" si="8"/>
        <v>0</v>
      </c>
      <c r="BH55" s="98">
        <f t="shared" si="8"/>
        <v>0</v>
      </c>
      <c r="BI55" s="98">
        <f t="shared" si="8"/>
        <v>19</v>
      </c>
      <c r="BJ55" s="98">
        <f t="shared" si="8"/>
        <v>30</v>
      </c>
      <c r="BK55" s="98">
        <f t="shared" si="8"/>
        <v>44</v>
      </c>
      <c r="BL55" s="98">
        <f t="shared" si="8"/>
        <v>0</v>
      </c>
      <c r="BM55" s="98">
        <f t="shared" si="8"/>
        <v>0</v>
      </c>
      <c r="BN55" s="98">
        <f t="shared" si="8"/>
        <v>0</v>
      </c>
      <c r="BO55" s="98">
        <f t="shared" si="8"/>
        <v>0</v>
      </c>
      <c r="BP55" s="98">
        <f t="shared" ref="BP55:CD55" si="9">SUM(BP16:BP54)</f>
        <v>0</v>
      </c>
      <c r="BQ55" s="98">
        <f t="shared" si="9"/>
        <v>3</v>
      </c>
      <c r="BR55" s="98">
        <f t="shared" si="9"/>
        <v>0</v>
      </c>
      <c r="BS55" s="98">
        <f t="shared" si="9"/>
        <v>34</v>
      </c>
      <c r="BT55" s="98">
        <f t="shared" si="9"/>
        <v>6</v>
      </c>
      <c r="BU55" s="98">
        <f t="shared" si="9"/>
        <v>15</v>
      </c>
      <c r="BV55" s="98">
        <f t="shared" si="9"/>
        <v>140</v>
      </c>
      <c r="BW55" s="98">
        <f t="shared" si="9"/>
        <v>281</v>
      </c>
      <c r="BX55" s="98">
        <f t="shared" si="9"/>
        <v>0</v>
      </c>
      <c r="BY55" s="98">
        <f t="shared" si="9"/>
        <v>60</v>
      </c>
      <c r="BZ55" s="98">
        <f t="shared" si="9"/>
        <v>0</v>
      </c>
      <c r="CA55" s="98">
        <f t="shared" si="9"/>
        <v>0</v>
      </c>
      <c r="CB55" s="98">
        <f t="shared" si="9"/>
        <v>0</v>
      </c>
      <c r="CC55" s="98">
        <f t="shared" si="9"/>
        <v>0</v>
      </c>
      <c r="CD55" s="101">
        <f t="shared" si="9"/>
        <v>0</v>
      </c>
      <c r="CE55" s="279">
        <f>SUM(CE45:CE54)</f>
        <v>0</v>
      </c>
      <c r="CF55" s="95"/>
      <c r="CG55" s="285">
        <f>SUM(CG45:CG54)</f>
        <v>0</v>
      </c>
      <c r="CH55" s="281">
        <f t="shared" si="1"/>
        <v>0</v>
      </c>
      <c r="CI55" s="281">
        <f t="shared" si="2"/>
        <v>0</v>
      </c>
      <c r="CJ55" s="292"/>
      <c r="CK55" s="292"/>
      <c r="CL55" s="292"/>
    </row>
    <row r="56" spans="1:90" ht="21" x14ac:dyDescent="0.4">
      <c r="A56" s="11"/>
      <c r="B56" s="96" t="s">
        <v>184</v>
      </c>
      <c r="C56" s="97"/>
      <c r="D56" s="101">
        <f t="shared" ref="D56:BO56" si="10">+D55+D43</f>
        <v>42</v>
      </c>
      <c r="E56" s="101">
        <f t="shared" si="10"/>
        <v>99</v>
      </c>
      <c r="F56" s="101">
        <f t="shared" si="10"/>
        <v>355</v>
      </c>
      <c r="G56" s="101">
        <f t="shared" si="10"/>
        <v>122</v>
      </c>
      <c r="H56" s="101">
        <f t="shared" si="10"/>
        <v>129</v>
      </c>
      <c r="I56" s="101">
        <f t="shared" si="10"/>
        <v>253</v>
      </c>
      <c r="J56" s="101">
        <f t="shared" si="10"/>
        <v>140</v>
      </c>
      <c r="K56" s="101">
        <f t="shared" si="10"/>
        <v>123</v>
      </c>
      <c r="L56" s="101">
        <f t="shared" si="10"/>
        <v>39</v>
      </c>
      <c r="M56" s="101">
        <f t="shared" si="10"/>
        <v>33</v>
      </c>
      <c r="N56" s="101">
        <f t="shared" si="10"/>
        <v>0</v>
      </c>
      <c r="O56" s="101">
        <f t="shared" si="10"/>
        <v>0</v>
      </c>
      <c r="P56" s="101">
        <f t="shared" si="10"/>
        <v>0</v>
      </c>
      <c r="Q56" s="101">
        <f t="shared" si="10"/>
        <v>78</v>
      </c>
      <c r="R56" s="101">
        <f t="shared" si="10"/>
        <v>0</v>
      </c>
      <c r="S56" s="101">
        <f t="shared" si="10"/>
        <v>0</v>
      </c>
      <c r="T56" s="101">
        <f t="shared" si="10"/>
        <v>0</v>
      </c>
      <c r="U56" s="101">
        <f t="shared" si="10"/>
        <v>0</v>
      </c>
      <c r="V56" s="101">
        <f t="shared" si="10"/>
        <v>0</v>
      </c>
      <c r="W56" s="101">
        <f t="shared" si="10"/>
        <v>0</v>
      </c>
      <c r="X56" s="101">
        <f t="shared" si="10"/>
        <v>0</v>
      </c>
      <c r="Y56" s="101">
        <f t="shared" si="10"/>
        <v>0</v>
      </c>
      <c r="Z56" s="101">
        <f t="shared" si="10"/>
        <v>0</v>
      </c>
      <c r="AA56" s="101">
        <f t="shared" si="10"/>
        <v>0</v>
      </c>
      <c r="AB56" s="101">
        <f t="shared" si="10"/>
        <v>0</v>
      </c>
      <c r="AC56" s="101">
        <f t="shared" si="10"/>
        <v>0</v>
      </c>
      <c r="AD56" s="101">
        <f t="shared" si="10"/>
        <v>0</v>
      </c>
      <c r="AE56" s="101">
        <f t="shared" si="10"/>
        <v>104</v>
      </c>
      <c r="AF56" s="101">
        <f t="shared" si="10"/>
        <v>0</v>
      </c>
      <c r="AG56" s="101">
        <f t="shared" si="10"/>
        <v>167</v>
      </c>
      <c r="AH56" s="101">
        <f t="shared" si="10"/>
        <v>60</v>
      </c>
      <c r="AI56" s="101">
        <f t="shared" si="10"/>
        <v>52</v>
      </c>
      <c r="AJ56" s="101">
        <f t="shared" si="10"/>
        <v>12</v>
      </c>
      <c r="AK56" s="101">
        <f t="shared" si="10"/>
        <v>12</v>
      </c>
      <c r="AL56" s="101">
        <f t="shared" si="10"/>
        <v>52</v>
      </c>
      <c r="AM56" s="101">
        <f t="shared" si="10"/>
        <v>12</v>
      </c>
      <c r="AN56" s="101">
        <f t="shared" si="10"/>
        <v>12</v>
      </c>
      <c r="AO56" s="101">
        <f t="shared" si="10"/>
        <v>30</v>
      </c>
      <c r="AP56" s="101">
        <f t="shared" si="10"/>
        <v>0</v>
      </c>
      <c r="AQ56" s="101">
        <f t="shared" si="10"/>
        <v>0</v>
      </c>
      <c r="AR56" s="101">
        <f t="shared" si="10"/>
        <v>0</v>
      </c>
      <c r="AS56" s="101">
        <f t="shared" si="10"/>
        <v>0</v>
      </c>
      <c r="AT56" s="101">
        <f t="shared" si="10"/>
        <v>0</v>
      </c>
      <c r="AU56" s="101">
        <f t="shared" si="10"/>
        <v>0</v>
      </c>
      <c r="AV56" s="101">
        <f t="shared" si="10"/>
        <v>0</v>
      </c>
      <c r="AW56" s="101">
        <f t="shared" si="10"/>
        <v>0</v>
      </c>
      <c r="AX56" s="101">
        <f t="shared" si="10"/>
        <v>0</v>
      </c>
      <c r="AY56" s="101">
        <f t="shared" si="10"/>
        <v>0</v>
      </c>
      <c r="AZ56" s="101">
        <f t="shared" si="10"/>
        <v>0</v>
      </c>
      <c r="BA56" s="101">
        <f t="shared" si="10"/>
        <v>21</v>
      </c>
      <c r="BB56" s="101">
        <f t="shared" si="10"/>
        <v>21</v>
      </c>
      <c r="BC56" s="101">
        <f t="shared" si="10"/>
        <v>75</v>
      </c>
      <c r="BD56" s="101">
        <f t="shared" si="10"/>
        <v>0</v>
      </c>
      <c r="BE56" s="101">
        <f t="shared" si="10"/>
        <v>0</v>
      </c>
      <c r="BF56" s="101">
        <f t="shared" si="10"/>
        <v>0</v>
      </c>
      <c r="BG56" s="101">
        <f t="shared" si="10"/>
        <v>0</v>
      </c>
      <c r="BH56" s="101">
        <f t="shared" si="10"/>
        <v>0</v>
      </c>
      <c r="BI56" s="101">
        <f t="shared" si="10"/>
        <v>29</v>
      </c>
      <c r="BJ56" s="101">
        <f t="shared" si="10"/>
        <v>47</v>
      </c>
      <c r="BK56" s="101">
        <f t="shared" si="10"/>
        <v>66</v>
      </c>
      <c r="BL56" s="101">
        <f t="shared" si="10"/>
        <v>0</v>
      </c>
      <c r="BM56" s="101">
        <f t="shared" si="10"/>
        <v>0</v>
      </c>
      <c r="BN56" s="101">
        <f t="shared" si="10"/>
        <v>0</v>
      </c>
      <c r="BO56" s="101">
        <f t="shared" si="10"/>
        <v>0</v>
      </c>
      <c r="BP56" s="101">
        <f t="shared" ref="BP56:CD56" si="11">+BP55+BP43</f>
        <v>0</v>
      </c>
      <c r="BQ56" s="101">
        <f t="shared" si="11"/>
        <v>5</v>
      </c>
      <c r="BR56" s="101">
        <f t="shared" si="11"/>
        <v>0</v>
      </c>
      <c r="BS56" s="101">
        <f t="shared" si="11"/>
        <v>53</v>
      </c>
      <c r="BT56" s="101">
        <f t="shared" si="11"/>
        <v>9</v>
      </c>
      <c r="BU56" s="101">
        <f t="shared" si="11"/>
        <v>30</v>
      </c>
      <c r="BV56" s="101">
        <f t="shared" si="11"/>
        <v>260</v>
      </c>
      <c r="BW56" s="101">
        <f t="shared" si="11"/>
        <v>546</v>
      </c>
      <c r="BX56" s="101">
        <f t="shared" si="11"/>
        <v>0</v>
      </c>
      <c r="BY56" s="101">
        <f t="shared" si="11"/>
        <v>120</v>
      </c>
      <c r="BZ56" s="101">
        <f t="shared" si="11"/>
        <v>0</v>
      </c>
      <c r="CA56" s="101">
        <f t="shared" si="11"/>
        <v>0</v>
      </c>
      <c r="CB56" s="101">
        <f t="shared" si="11"/>
        <v>0</v>
      </c>
      <c r="CC56" s="101">
        <f t="shared" si="11"/>
        <v>0</v>
      </c>
      <c r="CD56" s="101">
        <f t="shared" si="11"/>
        <v>0</v>
      </c>
      <c r="CE56" s="101">
        <f>+CE55+CE43</f>
        <v>1423</v>
      </c>
      <c r="CF56" s="95"/>
      <c r="CG56" s="286">
        <f>+CG43+CG55</f>
        <v>480901205.90450102</v>
      </c>
      <c r="CH56" s="361">
        <f>+CH43+CH55</f>
        <v>18497663.57</v>
      </c>
      <c r="CI56" s="360">
        <f>+CI43+CI55</f>
        <v>404118664.56999993</v>
      </c>
      <c r="CJ56" s="293"/>
      <c r="CK56" s="292"/>
      <c r="CL56" s="292"/>
    </row>
    <row r="57" spans="1:90" ht="21" x14ac:dyDescent="0.3">
      <c r="D57" t="s">
        <v>240</v>
      </c>
      <c r="E57" s="107" t="s">
        <v>240</v>
      </c>
      <c r="F57" t="s">
        <v>240</v>
      </c>
      <c r="G57" t="s">
        <v>240</v>
      </c>
      <c r="H57" t="s">
        <v>240</v>
      </c>
      <c r="I57" t="s">
        <v>240</v>
      </c>
      <c r="J57" t="s">
        <v>240</v>
      </c>
      <c r="K57" t="s">
        <v>240</v>
      </c>
      <c r="L57" t="s">
        <v>240</v>
      </c>
      <c r="M57" t="s">
        <v>240</v>
      </c>
      <c r="AE57" s="22" t="s">
        <v>240</v>
      </c>
      <c r="AG57" t="s">
        <v>240</v>
      </c>
      <c r="AH57" t="s">
        <v>240</v>
      </c>
      <c r="AI57" t="s">
        <v>240</v>
      </c>
      <c r="AJ57" t="s">
        <v>240</v>
      </c>
      <c r="AK57" t="s">
        <v>240</v>
      </c>
      <c r="AL57" t="s">
        <v>240</v>
      </c>
      <c r="AO57" t="s">
        <v>240</v>
      </c>
      <c r="BA57" s="22" t="s">
        <v>240</v>
      </c>
      <c r="BI57" t="s">
        <v>240</v>
      </c>
      <c r="BJ57" t="s">
        <v>240</v>
      </c>
      <c r="BK57" t="s">
        <v>240</v>
      </c>
      <c r="BQ57" t="s">
        <v>240</v>
      </c>
      <c r="BS57" t="s">
        <v>240</v>
      </c>
      <c r="BT57" t="s">
        <v>240</v>
      </c>
      <c r="BU57" t="s">
        <v>240</v>
      </c>
      <c r="BV57" t="s">
        <v>240</v>
      </c>
      <c r="CG57" s="358" t="s">
        <v>283</v>
      </c>
      <c r="CH57" s="362">
        <v>0.19</v>
      </c>
      <c r="CI57" s="354">
        <f>+CI56*19%</f>
        <v>76782546.268299982</v>
      </c>
      <c r="CJ57" s="292"/>
      <c r="CK57" s="292"/>
      <c r="CL57" s="292"/>
    </row>
    <row r="58" spans="1:90" ht="21" x14ac:dyDescent="0.4">
      <c r="CF58" s="95"/>
      <c r="CG58" s="282">
        <v>1428076471</v>
      </c>
      <c r="CH58" s="354" t="s">
        <v>288</v>
      </c>
      <c r="CI58" s="359">
        <f>+CI56+CI57</f>
        <v>480901210.83829993</v>
      </c>
      <c r="CJ58" s="292"/>
      <c r="CK58" s="292"/>
      <c r="CL58" s="292"/>
    </row>
    <row r="59" spans="1:90" x14ac:dyDescent="0.3">
      <c r="BG59" s="1"/>
      <c r="CJ59" s="292"/>
      <c r="CK59" s="292"/>
      <c r="CL59" s="292"/>
    </row>
    <row r="60" spans="1:90" ht="42" x14ac:dyDescent="0.3">
      <c r="CF60" s="363"/>
      <c r="CG60" s="350"/>
      <c r="CH60" s="367" t="s">
        <v>238</v>
      </c>
      <c r="CI60" s="368">
        <f>'BALANCE SEGUNDA ENTREGA'!CG60</f>
        <v>1364292212.4121757</v>
      </c>
      <c r="CJ60" s="293"/>
      <c r="CK60" s="292"/>
      <c r="CL60" s="292"/>
    </row>
    <row r="61" spans="1:90" x14ac:dyDescent="0.3">
      <c r="CH61" s="70"/>
      <c r="CI61" s="70"/>
      <c r="CJ61" s="292"/>
      <c r="CK61" s="292"/>
      <c r="CL61" s="292"/>
    </row>
    <row r="62" spans="1:90" ht="21" x14ac:dyDescent="0.4">
      <c r="CF62" s="266"/>
      <c r="CG62" s="267"/>
      <c r="CH62" s="369" t="s">
        <v>237</v>
      </c>
      <c r="CI62" s="369">
        <f>CI58/CI60</f>
        <v>0.35249135519730695</v>
      </c>
      <c r="CJ62" s="292"/>
      <c r="CK62" s="292"/>
      <c r="CL62" s="292"/>
    </row>
    <row r="63" spans="1:90" ht="21" x14ac:dyDescent="0.4">
      <c r="CF63" s="266"/>
      <c r="CG63" s="267"/>
      <c r="CH63" s="370"/>
      <c r="CI63" s="370"/>
    </row>
    <row r="64" spans="1:90" ht="21" x14ac:dyDescent="0.4">
      <c r="CF64" s="266"/>
      <c r="CG64" s="267"/>
      <c r="CH64" s="370" t="s">
        <v>241</v>
      </c>
      <c r="CI64" s="371">
        <f>'BALANCE PRIMERA ENTREGA '!CG56+'BALANCE SEGUNDA ENTREGA'!CG56+'BALANCE TERCERA ENTREGA'!CI58</f>
        <v>1364166407.987066</v>
      </c>
    </row>
    <row r="65" spans="2:87" ht="25.2" customHeight="1" x14ac:dyDescent="0.4">
      <c r="C65" s="260"/>
      <c r="CF65" s="266"/>
      <c r="CG65" s="267"/>
      <c r="CH65" s="370"/>
      <c r="CI65" s="370"/>
    </row>
    <row r="66" spans="2:87" ht="21" x14ac:dyDescent="0.3">
      <c r="CH66" s="372" t="s">
        <v>284</v>
      </c>
      <c r="CI66" s="373">
        <f>CI64/CI60</f>
        <v>0.99990778777158951</v>
      </c>
    </row>
    <row r="67" spans="2:87" ht="32.25" customHeight="1" x14ac:dyDescent="0.3">
      <c r="CF67" s="276"/>
      <c r="CG67" s="277"/>
      <c r="CH67" s="352"/>
      <c r="CI67" s="352"/>
    </row>
    <row r="68" spans="2:87" ht="39.75" customHeight="1" x14ac:dyDescent="0.3">
      <c r="CF68" s="275"/>
      <c r="CG68" s="348"/>
      <c r="CH68" s="353"/>
      <c r="CI68" s="353"/>
    </row>
    <row r="72" spans="2:87" ht="48.75" customHeight="1" x14ac:dyDescent="0.3">
      <c r="C72" s="260"/>
    </row>
    <row r="78" spans="2:87" x14ac:dyDescent="0.3">
      <c r="B78" s="259"/>
    </row>
  </sheetData>
  <autoFilter ref="A3:CG58">
    <filterColumn colId="82">
      <filters blank="1">
        <filter val="1"/>
        <filter val="1.423"/>
        <filter val="10"/>
        <filter val="107"/>
        <filter val="13"/>
        <filter val="14"/>
        <filter val="16"/>
        <filter val="2"/>
        <filter val="21"/>
        <filter val="22"/>
        <filter val="24"/>
        <filter val="337"/>
        <filter val="37"/>
        <filter val="4"/>
        <filter val="49"/>
        <filter val="6"/>
        <filter val="600"/>
        <filter val="64"/>
        <filter val="7"/>
        <filter val="8"/>
        <filter val="9"/>
      </filters>
    </filterColumn>
  </autoFilter>
  <mergeCells count="24">
    <mergeCell ref="CJ2:CJ3"/>
    <mergeCell ref="A44:C44"/>
    <mergeCell ref="CK2:CK3"/>
    <mergeCell ref="CL2:CL3"/>
    <mergeCell ref="BK2:BR2"/>
    <mergeCell ref="BS2:BU2"/>
    <mergeCell ref="BW2:CD2"/>
    <mergeCell ref="CE2:CE3"/>
    <mergeCell ref="CF2:CF3"/>
    <mergeCell ref="CG2:CG3"/>
    <mergeCell ref="AE2:AF2"/>
    <mergeCell ref="AH2:AN2"/>
    <mergeCell ref="AO2:AZ2"/>
    <mergeCell ref="BA2:BB2"/>
    <mergeCell ref="BD2:BH2"/>
    <mergeCell ref="BI2:BJ2"/>
    <mergeCell ref="CH2:CH3"/>
    <mergeCell ref="CI2:CI3"/>
    <mergeCell ref="AB2:AD2"/>
    <mergeCell ref="A2:A3"/>
    <mergeCell ref="B2:B3"/>
    <mergeCell ref="C2:C3"/>
    <mergeCell ref="F2:K2"/>
    <mergeCell ref="L2:AA2"/>
  </mergeCells>
  <pageMargins left="0.7" right="0.7" top="0.75" bottom="0.75" header="0.3" footer="0.3"/>
  <pageSetup orientation="portrait" r:id="rId1"/>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B12"/>
  <sheetViews>
    <sheetView tabSelected="1" zoomScale="80" zoomScaleNormal="80" workbookViewId="0">
      <pane xSplit="3" ySplit="3" topLeftCell="CH4" activePane="bottomRight" state="frozen"/>
      <selection pane="topRight" activeCell="D1" sqref="D1"/>
      <selection pane="bottomLeft" activeCell="A4" sqref="A4"/>
      <selection pane="bottomRight" activeCell="CY5" sqref="CY5"/>
    </sheetView>
  </sheetViews>
  <sheetFormatPr baseColWidth="10" defaultColWidth="11.44140625" defaultRowHeight="14.4" x14ac:dyDescent="0.3"/>
  <cols>
    <col min="1" max="1" width="8.33203125" style="90" customWidth="1"/>
    <col min="2" max="2" width="61.6640625" style="90" customWidth="1"/>
    <col min="3" max="3" width="46" style="90" customWidth="1"/>
    <col min="4" max="4" width="15.109375" style="90" customWidth="1"/>
    <col min="5" max="5" width="12" style="90" hidden="1" customWidth="1"/>
    <col min="6" max="6" width="12" style="90" customWidth="1"/>
    <col min="7" max="7" width="6.44140625" style="90" customWidth="1"/>
    <col min="8" max="8" width="11.44140625" style="90" hidden="1" customWidth="1"/>
    <col min="9" max="9" width="6.33203125" style="90" hidden="1" customWidth="1"/>
    <col min="10" max="10" width="6" style="90" hidden="1" customWidth="1"/>
    <col min="11" max="11" width="7" style="90" hidden="1" customWidth="1"/>
    <col min="12" max="17" width="11.44140625" style="90" hidden="1" customWidth="1"/>
    <col min="18" max="18" width="11.44140625" style="90" customWidth="1"/>
    <col min="19" max="29" width="11.44140625" style="90" hidden="1" customWidth="1"/>
    <col min="30" max="30" width="7.5546875" style="90" hidden="1" customWidth="1"/>
    <col min="31" max="31" width="15.33203125" style="90" customWidth="1"/>
    <col min="32" max="32" width="6.6640625" style="90" customWidth="1"/>
    <col min="33" max="33" width="11.44140625" style="90" hidden="1" customWidth="1"/>
    <col min="34" max="34" width="6.33203125" style="90" hidden="1" customWidth="1"/>
    <col min="35" max="35" width="22" style="90" hidden="1" customWidth="1"/>
    <col min="36" max="39" width="7" style="90" customWidth="1"/>
    <col min="40" max="43" width="6" style="90" customWidth="1"/>
    <col min="44" max="45" width="11.44140625" style="90" hidden="1" customWidth="1"/>
    <col min="46" max="46" width="5.109375" style="90" customWidth="1"/>
    <col min="47" max="55" width="11.44140625" style="90" hidden="1" customWidth="1"/>
    <col min="56" max="56" width="7.5546875" style="90" hidden="1" customWidth="1"/>
    <col min="57" max="57" width="6" style="90" customWidth="1"/>
    <col min="58" max="58" width="11.44140625" style="90" hidden="1" customWidth="1"/>
    <col min="59" max="59" width="0" style="90" hidden="1" customWidth="1"/>
    <col min="60" max="60" width="7" style="90" hidden="1" customWidth="1"/>
    <col min="61" max="62" width="7" style="90" customWidth="1"/>
    <col min="63" max="63" width="8" style="90" hidden="1" customWidth="1"/>
    <col min="64" max="65" width="8" style="90" customWidth="1"/>
    <col min="66" max="67" width="8" style="90" hidden="1" customWidth="1"/>
    <col min="68" max="70" width="11.44140625" style="90" hidden="1" customWidth="1"/>
    <col min="71" max="71" width="7.88671875" style="90" customWidth="1"/>
    <col min="72" max="72" width="11.44140625" style="90" hidden="1" customWidth="1"/>
    <col min="73" max="73" width="5.44140625" style="90" hidden="1" customWidth="1"/>
    <col min="74" max="75" width="5.44140625" style="90" customWidth="1"/>
    <col min="76" max="76" width="17.44140625" style="90" customWidth="1"/>
    <col min="77" max="77" width="11.44140625" style="90" hidden="1" customWidth="1"/>
    <col min="78" max="78" width="13.88671875" style="90" customWidth="1"/>
    <col min="79" max="80" width="11.44140625" style="90" hidden="1" customWidth="1"/>
    <col min="81" max="81" width="11.44140625" style="90" customWidth="1"/>
    <col min="82" max="85" width="11.44140625" style="90" hidden="1" customWidth="1"/>
    <col min="86" max="86" width="13.5546875" style="90" customWidth="1"/>
    <col min="87" max="87" width="17" style="90" customWidth="1"/>
    <col min="88" max="89" width="11.44140625" style="90" hidden="1" customWidth="1"/>
    <col min="90" max="92" width="6.33203125" style="90" customWidth="1"/>
    <col min="93" max="94" width="11.44140625" style="90" hidden="1" customWidth="1"/>
    <col min="95" max="95" width="6.33203125" style="90" customWidth="1"/>
    <col min="96" max="100" width="11.44140625" style="90" hidden="1" customWidth="1"/>
    <col min="101" max="101" width="6.44140625" style="90" hidden="1" customWidth="1"/>
    <col min="102" max="102" width="15.6640625" style="90" customWidth="1"/>
    <col min="103" max="103" width="26.5546875" style="90" customWidth="1"/>
    <col min="104" max="104" width="24.5546875" style="90" customWidth="1"/>
    <col min="105" max="105" width="11.44140625" style="90"/>
    <col min="106" max="106" width="29" style="90" customWidth="1"/>
    <col min="107" max="16384" width="11.44140625" style="90"/>
  </cols>
  <sheetData>
    <row r="2" spans="1:106" ht="15" customHeight="1" x14ac:dyDescent="0.3">
      <c r="A2" s="385" t="s">
        <v>16</v>
      </c>
      <c r="B2" s="386" t="s">
        <v>17</v>
      </c>
      <c r="C2" s="387" t="s">
        <v>18</v>
      </c>
      <c r="D2" s="48" t="s">
        <v>19</v>
      </c>
      <c r="E2" s="469" t="s">
        <v>20</v>
      </c>
      <c r="F2" s="470"/>
      <c r="G2" s="388" t="s">
        <v>21</v>
      </c>
      <c r="H2" s="388"/>
      <c r="I2" s="388"/>
      <c r="J2" s="388"/>
      <c r="K2" s="388"/>
      <c r="L2" s="388"/>
      <c r="M2" s="389" t="s">
        <v>22</v>
      </c>
      <c r="N2" s="389"/>
      <c r="O2" s="389"/>
      <c r="P2" s="389"/>
      <c r="Q2" s="389"/>
      <c r="R2" s="389"/>
      <c r="S2" s="389"/>
      <c r="T2" s="389"/>
      <c r="U2" s="389"/>
      <c r="V2" s="389"/>
      <c r="W2" s="389"/>
      <c r="X2" s="389"/>
      <c r="Y2" s="389"/>
      <c r="Z2" s="389"/>
      <c r="AA2" s="389"/>
      <c r="AB2" s="389"/>
      <c r="AC2" s="379" t="s">
        <v>23</v>
      </c>
      <c r="AD2" s="379"/>
      <c r="AE2" s="310" t="s">
        <v>267</v>
      </c>
      <c r="AF2" s="471" t="s">
        <v>24</v>
      </c>
      <c r="AG2" s="472"/>
      <c r="AH2" s="473"/>
      <c r="AI2" s="474" t="s">
        <v>25</v>
      </c>
      <c r="AJ2" s="475"/>
      <c r="AK2" s="475"/>
      <c r="AL2" s="475"/>
      <c r="AM2" s="476"/>
      <c r="AN2" s="432" t="s">
        <v>26</v>
      </c>
      <c r="AO2" s="433"/>
      <c r="AP2" s="433"/>
      <c r="AQ2" s="433"/>
      <c r="AR2" s="434"/>
      <c r="AS2" s="444" t="s">
        <v>27</v>
      </c>
      <c r="AT2" s="445"/>
      <c r="AU2" s="445"/>
      <c r="AV2" s="445"/>
      <c r="AW2" s="445"/>
      <c r="AX2" s="445"/>
      <c r="AY2" s="445"/>
      <c r="AZ2" s="445"/>
      <c r="BA2" s="445"/>
      <c r="BB2" s="445"/>
      <c r="BC2" s="445"/>
      <c r="BD2" s="445"/>
      <c r="BE2" s="446"/>
      <c r="BF2" s="457" t="s">
        <v>28</v>
      </c>
      <c r="BG2" s="458"/>
      <c r="BH2" s="458"/>
      <c r="BI2" s="459"/>
      <c r="BJ2" s="311"/>
      <c r="BK2" s="460" t="s">
        <v>29</v>
      </c>
      <c r="BL2" s="461"/>
      <c r="BM2" s="461"/>
      <c r="BN2" s="461"/>
      <c r="BO2" s="462"/>
      <c r="BP2" s="463" t="s">
        <v>30</v>
      </c>
      <c r="BQ2" s="464"/>
      <c r="BR2" s="464"/>
      <c r="BS2" s="464"/>
      <c r="BT2" s="464"/>
      <c r="BU2" s="464"/>
      <c r="BV2" s="464"/>
      <c r="BW2" s="465"/>
      <c r="BX2" s="309" t="s">
        <v>248</v>
      </c>
      <c r="BY2" s="395" t="s">
        <v>31</v>
      </c>
      <c r="BZ2" s="395"/>
      <c r="CA2" s="382" t="s">
        <v>32</v>
      </c>
      <c r="CB2" s="382"/>
      <c r="CC2" s="382"/>
      <c r="CD2" s="382"/>
      <c r="CE2" s="382"/>
      <c r="CF2" s="382"/>
      <c r="CG2" s="382"/>
      <c r="CH2" s="382"/>
      <c r="CI2" s="437" t="s">
        <v>33</v>
      </c>
      <c r="CJ2" s="438"/>
      <c r="CK2" s="439"/>
      <c r="CL2" s="454" t="s">
        <v>34</v>
      </c>
      <c r="CM2" s="455"/>
      <c r="CN2" s="456"/>
      <c r="CO2" s="447" t="s">
        <v>35</v>
      </c>
      <c r="CP2" s="448"/>
      <c r="CQ2" s="448"/>
      <c r="CR2" s="448"/>
      <c r="CS2" s="448"/>
      <c r="CT2" s="448"/>
      <c r="CU2" s="448"/>
      <c r="CV2" s="448"/>
      <c r="CW2" s="449"/>
      <c r="CX2" s="450" t="s">
        <v>170</v>
      </c>
      <c r="CY2" s="452" t="s">
        <v>231</v>
      </c>
      <c r="CZ2" s="452" t="s">
        <v>232</v>
      </c>
    </row>
    <row r="3" spans="1:106" ht="130.19999999999999" x14ac:dyDescent="0.3">
      <c r="A3" s="466"/>
      <c r="B3" s="467"/>
      <c r="C3" s="468"/>
      <c r="D3" s="312" t="s">
        <v>39</v>
      </c>
      <c r="E3" s="312" t="s">
        <v>40</v>
      </c>
      <c r="F3" s="313" t="s">
        <v>249</v>
      </c>
      <c r="G3" s="314" t="s">
        <v>41</v>
      </c>
      <c r="H3" s="314" t="s">
        <v>42</v>
      </c>
      <c r="I3" s="314" t="s">
        <v>43</v>
      </c>
      <c r="J3" s="314" t="s">
        <v>44</v>
      </c>
      <c r="K3" s="314" t="s">
        <v>45</v>
      </c>
      <c r="L3" s="314" t="s">
        <v>46</v>
      </c>
      <c r="M3" s="315" t="s">
        <v>47</v>
      </c>
      <c r="N3" s="315" t="s">
        <v>48</v>
      </c>
      <c r="O3" s="315" t="s">
        <v>49</v>
      </c>
      <c r="P3" s="315" t="s">
        <v>50</v>
      </c>
      <c r="Q3" s="315" t="s">
        <v>51</v>
      </c>
      <c r="R3" s="315" t="s">
        <v>52</v>
      </c>
      <c r="S3" s="315" t="s">
        <v>53</v>
      </c>
      <c r="T3" s="315" t="s">
        <v>54</v>
      </c>
      <c r="U3" s="315" t="s">
        <v>55</v>
      </c>
      <c r="V3" s="315" t="s">
        <v>56</v>
      </c>
      <c r="W3" s="315" t="s">
        <v>57</v>
      </c>
      <c r="X3" s="315" t="s">
        <v>58</v>
      </c>
      <c r="Y3" s="315" t="s">
        <v>59</v>
      </c>
      <c r="Z3" s="315" t="s">
        <v>60</v>
      </c>
      <c r="AA3" s="315" t="s">
        <v>61</v>
      </c>
      <c r="AB3" s="315" t="s">
        <v>62</v>
      </c>
      <c r="AC3" s="316" t="s">
        <v>63</v>
      </c>
      <c r="AD3" s="316" t="s">
        <v>64</v>
      </c>
      <c r="AE3" s="313" t="s">
        <v>250</v>
      </c>
      <c r="AF3" s="317" t="s">
        <v>66</v>
      </c>
      <c r="AG3" s="317" t="s">
        <v>67</v>
      </c>
      <c r="AH3" s="318" t="s">
        <v>251</v>
      </c>
      <c r="AI3" s="319" t="s">
        <v>68</v>
      </c>
      <c r="AJ3" s="320" t="s">
        <v>252</v>
      </c>
      <c r="AK3" s="320" t="s">
        <v>253</v>
      </c>
      <c r="AL3" s="320" t="s">
        <v>254</v>
      </c>
      <c r="AM3" s="320" t="s">
        <v>255</v>
      </c>
      <c r="AN3" s="321" t="s">
        <v>69</v>
      </c>
      <c r="AO3" s="322" t="s">
        <v>70</v>
      </c>
      <c r="AP3" s="322" t="s">
        <v>73</v>
      </c>
      <c r="AQ3" s="77" t="s">
        <v>268</v>
      </c>
      <c r="AR3" s="322" t="s">
        <v>74</v>
      </c>
      <c r="AS3" s="323" t="s">
        <v>75</v>
      </c>
      <c r="AT3" s="323" t="s">
        <v>76</v>
      </c>
      <c r="AU3" s="323" t="s">
        <v>77</v>
      </c>
      <c r="AV3" s="323" t="s">
        <v>78</v>
      </c>
      <c r="AW3" s="323" t="s">
        <v>79</v>
      </c>
      <c r="AX3" s="323" t="s">
        <v>80</v>
      </c>
      <c r="AY3" s="323" t="s">
        <v>81</v>
      </c>
      <c r="AZ3" s="323" t="s">
        <v>82</v>
      </c>
      <c r="BA3" s="323" t="s">
        <v>83</v>
      </c>
      <c r="BB3" s="323" t="s">
        <v>84</v>
      </c>
      <c r="BC3" s="323" t="s">
        <v>85</v>
      </c>
      <c r="BD3" s="323" t="s">
        <v>86</v>
      </c>
      <c r="BE3" s="318" t="s">
        <v>256</v>
      </c>
      <c r="BF3" s="324" t="s">
        <v>87</v>
      </c>
      <c r="BG3" s="324" t="s">
        <v>88</v>
      </c>
      <c r="BH3" s="325" t="s">
        <v>269</v>
      </c>
      <c r="BI3" s="325" t="s">
        <v>270</v>
      </c>
      <c r="BJ3" s="325" t="s">
        <v>271</v>
      </c>
      <c r="BK3" s="326" t="s">
        <v>89</v>
      </c>
      <c r="BL3" s="313" t="s">
        <v>257</v>
      </c>
      <c r="BM3" s="313" t="s">
        <v>258</v>
      </c>
      <c r="BN3" s="313" t="s">
        <v>272</v>
      </c>
      <c r="BO3" s="313" t="s">
        <v>259</v>
      </c>
      <c r="BP3" s="312" t="s">
        <v>90</v>
      </c>
      <c r="BQ3" s="312" t="s">
        <v>91</v>
      </c>
      <c r="BR3" s="312" t="s">
        <v>92</v>
      </c>
      <c r="BS3" s="312" t="s">
        <v>93</v>
      </c>
      <c r="BT3" s="312" t="s">
        <v>94</v>
      </c>
      <c r="BU3" s="313" t="s">
        <v>273</v>
      </c>
      <c r="BV3" s="313" t="s">
        <v>260</v>
      </c>
      <c r="BW3" s="313" t="s">
        <v>261</v>
      </c>
      <c r="BX3" s="313" t="s">
        <v>84</v>
      </c>
      <c r="BY3" s="315" t="s">
        <v>95</v>
      </c>
      <c r="BZ3" s="315" t="s">
        <v>96</v>
      </c>
      <c r="CA3" s="326" t="s">
        <v>97</v>
      </c>
      <c r="CB3" s="326" t="s">
        <v>98</v>
      </c>
      <c r="CC3" s="326" t="s">
        <v>99</v>
      </c>
      <c r="CD3" s="326" t="s">
        <v>100</v>
      </c>
      <c r="CE3" s="326" t="s">
        <v>101</v>
      </c>
      <c r="CF3" s="326" t="s">
        <v>102</v>
      </c>
      <c r="CG3" s="326" t="s">
        <v>103</v>
      </c>
      <c r="CH3" s="326" t="s">
        <v>104</v>
      </c>
      <c r="CI3" s="319" t="s">
        <v>33</v>
      </c>
      <c r="CJ3" s="319" t="s">
        <v>105</v>
      </c>
      <c r="CK3" s="319" t="s">
        <v>106</v>
      </c>
      <c r="CL3" s="327" t="s">
        <v>107</v>
      </c>
      <c r="CM3" s="313" t="s">
        <v>262</v>
      </c>
      <c r="CN3" s="313" t="s">
        <v>263</v>
      </c>
      <c r="CO3" s="328" t="s">
        <v>108</v>
      </c>
      <c r="CP3" s="328" t="s">
        <v>109</v>
      </c>
      <c r="CQ3" s="328" t="s">
        <v>110</v>
      </c>
      <c r="CR3" s="328" t="s">
        <v>111</v>
      </c>
      <c r="CS3" s="328" t="s">
        <v>112</v>
      </c>
      <c r="CT3" s="328" t="s">
        <v>113</v>
      </c>
      <c r="CU3" s="328" t="s">
        <v>114</v>
      </c>
      <c r="CV3" s="328" t="s">
        <v>115</v>
      </c>
      <c r="CW3" s="313" t="s">
        <v>274</v>
      </c>
      <c r="CX3" s="451"/>
      <c r="CY3" s="453"/>
      <c r="CZ3" s="453"/>
    </row>
    <row r="4" spans="1:106" ht="179.25" customHeight="1" x14ac:dyDescent="0.3">
      <c r="A4" s="11">
        <v>7</v>
      </c>
      <c r="B4" s="17" t="s">
        <v>125</v>
      </c>
      <c r="C4" s="11"/>
      <c r="D4" s="298">
        <v>6</v>
      </c>
      <c r="E4" s="11"/>
      <c r="F4" s="11">
        <v>10</v>
      </c>
      <c r="G4" s="298">
        <v>40</v>
      </c>
      <c r="H4" s="11"/>
      <c r="I4" s="298"/>
      <c r="J4" s="298"/>
      <c r="K4" s="298"/>
      <c r="L4" s="11"/>
      <c r="M4" s="11"/>
      <c r="N4" s="11"/>
      <c r="O4" s="11"/>
      <c r="P4" s="11"/>
      <c r="Q4" s="11"/>
      <c r="R4" s="298">
        <v>30</v>
      </c>
      <c r="S4" s="11"/>
      <c r="T4" s="11"/>
      <c r="U4" s="298"/>
      <c r="V4" s="11"/>
      <c r="W4" s="11"/>
      <c r="X4" s="11"/>
      <c r="Y4" s="11"/>
      <c r="Z4" s="11"/>
      <c r="AA4" s="11"/>
      <c r="AB4" s="11"/>
      <c r="AC4" s="11"/>
      <c r="AD4" s="298"/>
      <c r="AE4" s="11">
        <v>30</v>
      </c>
      <c r="AF4" s="298">
        <v>30</v>
      </c>
      <c r="AG4" s="11"/>
      <c r="AH4" s="11"/>
      <c r="AI4" s="11"/>
      <c r="AJ4" s="11">
        <v>26</v>
      </c>
      <c r="AK4" s="11">
        <v>20</v>
      </c>
      <c r="AL4" s="11">
        <v>10</v>
      </c>
      <c r="AM4" s="11">
        <v>6</v>
      </c>
      <c r="AN4" s="298">
        <v>40</v>
      </c>
      <c r="AO4" s="298">
        <v>30</v>
      </c>
      <c r="AP4" s="298">
        <v>2</v>
      </c>
      <c r="AQ4" s="298">
        <v>30</v>
      </c>
      <c r="AR4" s="11"/>
      <c r="AS4" s="11"/>
      <c r="AT4" s="298">
        <v>30</v>
      </c>
      <c r="AU4" s="11"/>
      <c r="AV4" s="11"/>
      <c r="AW4" s="11"/>
      <c r="AX4" s="11"/>
      <c r="AY4" s="11"/>
      <c r="AZ4" s="11"/>
      <c r="BA4" s="11"/>
      <c r="BB4" s="11"/>
      <c r="BC4" s="11"/>
      <c r="BD4" s="298"/>
      <c r="BE4" s="11">
        <v>16</v>
      </c>
      <c r="BF4" s="11"/>
      <c r="BG4" s="298"/>
      <c r="BH4" s="11"/>
      <c r="BI4" s="11">
        <v>20</v>
      </c>
      <c r="BJ4" s="11">
        <v>30</v>
      </c>
      <c r="BK4" s="298"/>
      <c r="BL4" s="11">
        <v>30</v>
      </c>
      <c r="BM4" s="11">
        <v>30</v>
      </c>
      <c r="BN4" s="11"/>
      <c r="BO4" s="11"/>
      <c r="BP4" s="11"/>
      <c r="BQ4" s="11"/>
      <c r="BR4" s="11"/>
      <c r="BS4" s="298">
        <v>30</v>
      </c>
      <c r="BT4" s="11"/>
      <c r="BU4" s="110"/>
      <c r="BV4" s="110">
        <v>30</v>
      </c>
      <c r="BW4" s="110">
        <v>30</v>
      </c>
      <c r="BX4" s="110">
        <v>20</v>
      </c>
      <c r="BY4" s="11"/>
      <c r="BZ4" s="298">
        <v>30</v>
      </c>
      <c r="CA4" s="11"/>
      <c r="CB4" s="11"/>
      <c r="CC4" s="11">
        <v>15</v>
      </c>
      <c r="CD4" s="11"/>
      <c r="CE4" s="11"/>
      <c r="CF4" s="11"/>
      <c r="CG4" s="11"/>
      <c r="CH4" s="298">
        <v>15</v>
      </c>
      <c r="CI4" s="11"/>
      <c r="CJ4" s="11"/>
      <c r="CK4" s="11"/>
      <c r="CL4" s="298">
        <v>30</v>
      </c>
      <c r="CM4" s="11">
        <v>30</v>
      </c>
      <c r="CN4" s="11">
        <v>30</v>
      </c>
      <c r="CO4" s="11"/>
      <c r="CP4" s="11"/>
      <c r="CQ4" s="11">
        <v>30</v>
      </c>
      <c r="CR4" s="11"/>
      <c r="CS4" s="11"/>
      <c r="CT4" s="11"/>
      <c r="CU4" s="11"/>
      <c r="CV4" s="11"/>
      <c r="CW4" s="11"/>
      <c r="CX4" s="12">
        <f>SUM(D4:CQ4)</f>
        <v>756</v>
      </c>
      <c r="CY4" s="329">
        <v>184083</v>
      </c>
      <c r="CZ4" s="330">
        <f>CY4*CX4</f>
        <v>139166748</v>
      </c>
    </row>
    <row r="5" spans="1:106" ht="179.25" customHeight="1" x14ac:dyDescent="0.3">
      <c r="A5" s="11">
        <v>51</v>
      </c>
      <c r="B5" s="17" t="s">
        <v>264</v>
      </c>
      <c r="C5" s="11"/>
      <c r="D5" s="298"/>
      <c r="E5" s="11"/>
      <c r="F5" s="11"/>
      <c r="G5" s="298"/>
      <c r="H5" s="11"/>
      <c r="I5" s="298"/>
      <c r="J5" s="298"/>
      <c r="K5" s="298"/>
      <c r="L5" s="11"/>
      <c r="M5" s="11"/>
      <c r="N5" s="11"/>
      <c r="O5" s="11"/>
      <c r="P5" s="11"/>
      <c r="Q5" s="11"/>
      <c r="R5" s="298"/>
      <c r="S5" s="11"/>
      <c r="T5" s="11"/>
      <c r="U5" s="298"/>
      <c r="V5" s="11"/>
      <c r="W5" s="11"/>
      <c r="X5" s="11"/>
      <c r="Y5" s="11"/>
      <c r="Z5" s="11"/>
      <c r="AA5" s="11"/>
      <c r="AB5" s="11"/>
      <c r="AC5" s="11"/>
      <c r="AD5" s="298"/>
      <c r="AE5" s="11"/>
      <c r="AF5" s="298"/>
      <c r="AG5" s="11"/>
      <c r="AH5" s="11"/>
      <c r="AI5" s="11"/>
      <c r="AJ5" s="11"/>
      <c r="AK5" s="11"/>
      <c r="AL5" s="11"/>
      <c r="AM5" s="11"/>
      <c r="AN5" s="298"/>
      <c r="AO5" s="298"/>
      <c r="AP5" s="298"/>
      <c r="AQ5" s="298"/>
      <c r="AR5" s="11"/>
      <c r="AS5" s="11"/>
      <c r="AT5" s="298"/>
      <c r="AU5" s="11"/>
      <c r="AV5" s="11"/>
      <c r="AW5" s="11"/>
      <c r="AX5" s="11"/>
      <c r="AY5" s="11"/>
      <c r="AZ5" s="11"/>
      <c r="BA5" s="11"/>
      <c r="BB5" s="11"/>
      <c r="BC5" s="11"/>
      <c r="BD5" s="298"/>
      <c r="BE5" s="11"/>
      <c r="BF5" s="11"/>
      <c r="BG5" s="298"/>
      <c r="BH5" s="11"/>
      <c r="BI5" s="11"/>
      <c r="BJ5" s="11"/>
      <c r="BK5" s="298"/>
      <c r="BL5" s="11"/>
      <c r="BM5" s="11"/>
      <c r="BN5" s="11"/>
      <c r="BO5" s="11"/>
      <c r="BP5" s="11"/>
      <c r="BQ5" s="11"/>
      <c r="BR5" s="11"/>
      <c r="BS5" s="298"/>
      <c r="BT5" s="11"/>
      <c r="BU5" s="110"/>
      <c r="BV5" s="110"/>
      <c r="BW5" s="110"/>
      <c r="BX5" s="110"/>
      <c r="BY5" s="11"/>
      <c r="BZ5" s="298"/>
      <c r="CA5" s="11"/>
      <c r="CB5" s="11"/>
      <c r="CC5" s="11"/>
      <c r="CD5" s="11"/>
      <c r="CE5" s="11"/>
      <c r="CF5" s="11"/>
      <c r="CG5" s="11"/>
      <c r="CH5" s="298"/>
      <c r="CI5" s="298">
        <v>6</v>
      </c>
      <c r="CJ5" s="11"/>
      <c r="CK5" s="11"/>
      <c r="CL5" s="298"/>
      <c r="CM5" s="11"/>
      <c r="CN5" s="11"/>
      <c r="CO5" s="11"/>
      <c r="CP5" s="11"/>
      <c r="CQ5" s="11"/>
      <c r="CR5" s="11"/>
      <c r="CS5" s="11"/>
      <c r="CT5" s="11"/>
      <c r="CU5" s="11"/>
      <c r="CV5" s="11"/>
      <c r="CW5" s="11"/>
      <c r="CX5" s="12">
        <f>SUM(D5:CW5)</f>
        <v>6</v>
      </c>
      <c r="CY5" s="329">
        <f>'[1]EM AULAS HIBRIDAS '!N3</f>
        <v>903835.77474601741</v>
      </c>
      <c r="CZ5" s="330">
        <f>CY5*CX5</f>
        <v>5423014.6484761043</v>
      </c>
    </row>
    <row r="6" spans="1:106" ht="259.8" customHeight="1" x14ac:dyDescent="0.3">
      <c r="A6" s="11">
        <v>52</v>
      </c>
      <c r="B6" s="17" t="s">
        <v>265</v>
      </c>
      <c r="C6" s="11"/>
      <c r="D6" s="298"/>
      <c r="E6" s="11"/>
      <c r="F6" s="11"/>
      <c r="G6" s="298"/>
      <c r="H6" s="11"/>
      <c r="I6" s="298"/>
      <c r="J6" s="298"/>
      <c r="K6" s="298"/>
      <c r="L6" s="11"/>
      <c r="M6" s="11"/>
      <c r="N6" s="11"/>
      <c r="O6" s="11"/>
      <c r="P6" s="11"/>
      <c r="Q6" s="11"/>
      <c r="R6" s="298"/>
      <c r="S6" s="11"/>
      <c r="T6" s="11"/>
      <c r="U6" s="298"/>
      <c r="V6" s="11"/>
      <c r="W6" s="11"/>
      <c r="X6" s="11"/>
      <c r="Y6" s="11"/>
      <c r="Z6" s="11"/>
      <c r="AA6" s="11"/>
      <c r="AB6" s="11"/>
      <c r="AC6" s="11"/>
      <c r="AD6" s="298"/>
      <c r="AE6" s="11"/>
      <c r="AF6" s="298"/>
      <c r="AG6" s="11"/>
      <c r="AH6" s="11"/>
      <c r="AI6" s="11"/>
      <c r="AJ6" s="11"/>
      <c r="AK6" s="11"/>
      <c r="AL6" s="11"/>
      <c r="AM6" s="11"/>
      <c r="AN6" s="298"/>
      <c r="AO6" s="298"/>
      <c r="AP6" s="298"/>
      <c r="AQ6" s="298"/>
      <c r="AR6" s="11"/>
      <c r="AS6" s="11"/>
      <c r="AT6" s="298"/>
      <c r="AU6" s="11"/>
      <c r="AV6" s="11"/>
      <c r="AW6" s="11"/>
      <c r="AX6" s="11"/>
      <c r="AY6" s="11"/>
      <c r="AZ6" s="11"/>
      <c r="BA6" s="11"/>
      <c r="BB6" s="11"/>
      <c r="BC6" s="11"/>
      <c r="BD6" s="298"/>
      <c r="BE6" s="11"/>
      <c r="BF6" s="11"/>
      <c r="BG6" s="298"/>
      <c r="BH6" s="11"/>
      <c r="BI6" s="11"/>
      <c r="BJ6" s="11"/>
      <c r="BK6" s="298"/>
      <c r="BL6" s="11"/>
      <c r="BM6" s="11"/>
      <c r="BN6" s="11"/>
      <c r="BO6" s="11"/>
      <c r="BP6" s="11"/>
      <c r="BQ6" s="11"/>
      <c r="BR6" s="11"/>
      <c r="BS6" s="298"/>
      <c r="BT6" s="11"/>
      <c r="BU6" s="110"/>
      <c r="BV6" s="110"/>
      <c r="BW6" s="110"/>
      <c r="BX6" s="110"/>
      <c r="BY6" s="11"/>
      <c r="BZ6" s="298"/>
      <c r="CA6" s="11"/>
      <c r="CB6" s="11"/>
      <c r="CC6" s="11"/>
      <c r="CD6" s="11"/>
      <c r="CE6" s="11"/>
      <c r="CF6" s="11"/>
      <c r="CG6" s="11"/>
      <c r="CH6" s="298"/>
      <c r="CI6" s="298">
        <v>6</v>
      </c>
      <c r="CJ6" s="11"/>
      <c r="CK6" s="11"/>
      <c r="CL6" s="298"/>
      <c r="CM6" s="11"/>
      <c r="CN6" s="11"/>
      <c r="CO6" s="11"/>
      <c r="CP6" s="11"/>
      <c r="CQ6" s="11"/>
      <c r="CR6" s="11"/>
      <c r="CS6" s="11"/>
      <c r="CT6" s="11"/>
      <c r="CU6" s="11"/>
      <c r="CV6" s="11"/>
      <c r="CW6" s="11"/>
      <c r="CX6" s="12">
        <f>SUM(D6:CW6)</f>
        <v>6</v>
      </c>
      <c r="CY6" s="329">
        <f>'[1]EM AULAS HIBRIDAS '!N4</f>
        <v>920165.59507840325</v>
      </c>
      <c r="CZ6" s="330">
        <f>CY6*CX6</f>
        <v>5520993.5704704197</v>
      </c>
      <c r="DB6" s="331"/>
    </row>
    <row r="7" spans="1:106" ht="282" customHeight="1" x14ac:dyDescent="0.3">
      <c r="A7" s="11">
        <v>53</v>
      </c>
      <c r="B7" s="17" t="s">
        <v>266</v>
      </c>
      <c r="C7" s="11"/>
      <c r="D7" s="298">
        <v>3</v>
      </c>
      <c r="E7" s="11"/>
      <c r="F7" s="11">
        <v>5</v>
      </c>
      <c r="G7" s="298">
        <v>20</v>
      </c>
      <c r="H7" s="11"/>
      <c r="I7" s="298"/>
      <c r="J7" s="298"/>
      <c r="K7" s="298"/>
      <c r="L7" s="11"/>
      <c r="M7" s="11"/>
      <c r="N7" s="11"/>
      <c r="O7" s="11"/>
      <c r="P7" s="11"/>
      <c r="Q7" s="11"/>
      <c r="R7" s="298">
        <v>15</v>
      </c>
      <c r="S7" s="11"/>
      <c r="T7" s="11"/>
      <c r="U7" s="298"/>
      <c r="V7" s="11"/>
      <c r="W7" s="11"/>
      <c r="X7" s="11"/>
      <c r="Y7" s="11"/>
      <c r="Z7" s="11"/>
      <c r="AA7" s="11"/>
      <c r="AB7" s="11"/>
      <c r="AC7" s="11"/>
      <c r="AD7" s="298"/>
      <c r="AE7" s="11">
        <v>15</v>
      </c>
      <c r="AF7" s="298">
        <v>15</v>
      </c>
      <c r="AG7" s="11"/>
      <c r="AH7" s="11"/>
      <c r="AI7" s="11"/>
      <c r="AJ7" s="11">
        <v>13</v>
      </c>
      <c r="AK7" s="11">
        <v>10</v>
      </c>
      <c r="AL7" s="11">
        <v>5</v>
      </c>
      <c r="AM7" s="11">
        <v>3</v>
      </c>
      <c r="AN7" s="298">
        <v>20</v>
      </c>
      <c r="AO7" s="298">
        <v>15</v>
      </c>
      <c r="AP7" s="298">
        <v>1</v>
      </c>
      <c r="AQ7" s="11"/>
      <c r="AR7" s="11"/>
      <c r="AS7" s="11"/>
      <c r="AT7" s="298">
        <v>15</v>
      </c>
      <c r="AU7" s="11"/>
      <c r="AV7" s="11"/>
      <c r="AW7" s="11"/>
      <c r="AX7" s="11"/>
      <c r="AY7" s="11"/>
      <c r="AZ7" s="11"/>
      <c r="BA7" s="11"/>
      <c r="BB7" s="11"/>
      <c r="BC7" s="11"/>
      <c r="BD7" s="298"/>
      <c r="BE7" s="11">
        <v>8</v>
      </c>
      <c r="BF7" s="11"/>
      <c r="BG7" s="298"/>
      <c r="BH7" s="11"/>
      <c r="BI7" s="11">
        <v>10</v>
      </c>
      <c r="BJ7" s="11">
        <v>15</v>
      </c>
      <c r="BK7" s="298"/>
      <c r="BL7" s="11">
        <v>15</v>
      </c>
      <c r="BM7" s="11">
        <v>15</v>
      </c>
      <c r="BN7" s="11"/>
      <c r="BO7" s="11"/>
      <c r="BP7" s="11"/>
      <c r="BQ7" s="11"/>
      <c r="BR7" s="11"/>
      <c r="BS7" s="298">
        <v>15</v>
      </c>
      <c r="BT7" s="11"/>
      <c r="BU7" s="110"/>
      <c r="BV7" s="110">
        <v>15</v>
      </c>
      <c r="BW7" s="110">
        <v>15</v>
      </c>
      <c r="BX7" s="110">
        <v>10</v>
      </c>
      <c r="BY7" s="11"/>
      <c r="BZ7" s="298">
        <v>15</v>
      </c>
      <c r="CA7" s="11"/>
      <c r="CB7" s="11"/>
      <c r="CC7" s="11">
        <v>8</v>
      </c>
      <c r="CD7" s="11"/>
      <c r="CE7" s="11"/>
      <c r="CF7" s="11"/>
      <c r="CG7" s="11"/>
      <c r="CH7" s="298">
        <v>8</v>
      </c>
      <c r="CI7" s="11"/>
      <c r="CJ7" s="11"/>
      <c r="CK7" s="11"/>
      <c r="CL7" s="298">
        <v>15</v>
      </c>
      <c r="CM7" s="11">
        <v>15</v>
      </c>
      <c r="CN7" s="11">
        <v>15</v>
      </c>
      <c r="CO7" s="11"/>
      <c r="CP7" s="11"/>
      <c r="CQ7" s="298">
        <v>15</v>
      </c>
      <c r="CR7" s="11"/>
      <c r="CS7" s="11"/>
      <c r="CT7" s="11"/>
      <c r="CU7" s="11"/>
      <c r="CV7" s="11"/>
      <c r="CW7" s="11"/>
      <c r="CX7" s="12">
        <f>SUM(D7:CW7)</f>
        <v>364</v>
      </c>
      <c r="CY7" s="332">
        <f>'[1]EM AULAS HIBRIDAS '!N5</f>
        <v>1526301.7970826356</v>
      </c>
      <c r="CZ7" s="330">
        <f>CY7*CX7</f>
        <v>555573854.1380794</v>
      </c>
      <c r="DB7" s="331">
        <f>SUM(CZ7,CZ6,CZ5)</f>
        <v>566517862.35702598</v>
      </c>
    </row>
    <row r="8" spans="1:106" x14ac:dyDescent="0.3">
      <c r="D8" s="349">
        <f>SUM(D4:D7)</f>
        <v>9</v>
      </c>
      <c r="E8" s="349">
        <f t="shared" ref="E8:BP8" si="0">SUM(E4:E7)</f>
        <v>0</v>
      </c>
      <c r="F8" s="349">
        <f t="shared" si="0"/>
        <v>15</v>
      </c>
      <c r="G8" s="349">
        <f t="shared" si="0"/>
        <v>60</v>
      </c>
      <c r="H8" s="349">
        <f t="shared" si="0"/>
        <v>0</v>
      </c>
      <c r="I8" s="349">
        <f t="shared" si="0"/>
        <v>0</v>
      </c>
      <c r="J8" s="349">
        <f t="shared" si="0"/>
        <v>0</v>
      </c>
      <c r="K8" s="349">
        <f t="shared" si="0"/>
        <v>0</v>
      </c>
      <c r="L8" s="349">
        <f t="shared" si="0"/>
        <v>0</v>
      </c>
      <c r="M8" s="349">
        <f t="shared" si="0"/>
        <v>0</v>
      </c>
      <c r="N8" s="349">
        <f t="shared" si="0"/>
        <v>0</v>
      </c>
      <c r="O8" s="349">
        <f t="shared" si="0"/>
        <v>0</v>
      </c>
      <c r="P8" s="349">
        <f t="shared" si="0"/>
        <v>0</v>
      </c>
      <c r="Q8" s="349">
        <f t="shared" si="0"/>
        <v>0</v>
      </c>
      <c r="R8" s="349">
        <f t="shared" si="0"/>
        <v>45</v>
      </c>
      <c r="S8" s="349">
        <f t="shared" si="0"/>
        <v>0</v>
      </c>
      <c r="T8" s="349">
        <f t="shared" si="0"/>
        <v>0</v>
      </c>
      <c r="U8" s="349">
        <f t="shared" si="0"/>
        <v>0</v>
      </c>
      <c r="V8" s="349">
        <f t="shared" si="0"/>
        <v>0</v>
      </c>
      <c r="W8" s="349">
        <f t="shared" si="0"/>
        <v>0</v>
      </c>
      <c r="X8" s="349">
        <f t="shared" si="0"/>
        <v>0</v>
      </c>
      <c r="Y8" s="349">
        <f t="shared" si="0"/>
        <v>0</v>
      </c>
      <c r="Z8" s="349">
        <f t="shared" si="0"/>
        <v>0</v>
      </c>
      <c r="AA8" s="349">
        <f t="shared" si="0"/>
        <v>0</v>
      </c>
      <c r="AB8" s="349">
        <f t="shared" si="0"/>
        <v>0</v>
      </c>
      <c r="AC8" s="349">
        <f t="shared" si="0"/>
        <v>0</v>
      </c>
      <c r="AD8" s="349">
        <f t="shared" si="0"/>
        <v>0</v>
      </c>
      <c r="AE8" s="349">
        <f t="shared" si="0"/>
        <v>45</v>
      </c>
      <c r="AF8" s="349">
        <f t="shared" si="0"/>
        <v>45</v>
      </c>
      <c r="AG8" s="349">
        <f t="shared" si="0"/>
        <v>0</v>
      </c>
      <c r="AH8" s="349">
        <f t="shared" si="0"/>
        <v>0</v>
      </c>
      <c r="AI8" s="349">
        <f t="shared" si="0"/>
        <v>0</v>
      </c>
      <c r="AJ8" s="349">
        <f t="shared" si="0"/>
        <v>39</v>
      </c>
      <c r="AK8" s="349">
        <f t="shared" si="0"/>
        <v>30</v>
      </c>
      <c r="AL8" s="349">
        <f t="shared" si="0"/>
        <v>15</v>
      </c>
      <c r="AM8" s="349">
        <f t="shared" si="0"/>
        <v>9</v>
      </c>
      <c r="AN8" s="349">
        <f t="shared" si="0"/>
        <v>60</v>
      </c>
      <c r="AO8" s="349">
        <f t="shared" si="0"/>
        <v>45</v>
      </c>
      <c r="AP8" s="349">
        <f t="shared" si="0"/>
        <v>3</v>
      </c>
      <c r="AQ8" s="349">
        <f t="shared" si="0"/>
        <v>30</v>
      </c>
      <c r="AR8" s="349">
        <f t="shared" si="0"/>
        <v>0</v>
      </c>
      <c r="AS8" s="349">
        <f t="shared" si="0"/>
        <v>0</v>
      </c>
      <c r="AT8" s="349">
        <f t="shared" si="0"/>
        <v>45</v>
      </c>
      <c r="AU8" s="349">
        <f t="shared" si="0"/>
        <v>0</v>
      </c>
      <c r="AV8" s="349">
        <f t="shared" si="0"/>
        <v>0</v>
      </c>
      <c r="AW8" s="349">
        <f t="shared" si="0"/>
        <v>0</v>
      </c>
      <c r="AX8" s="349">
        <f t="shared" si="0"/>
        <v>0</v>
      </c>
      <c r="AY8" s="349">
        <f t="shared" si="0"/>
        <v>0</v>
      </c>
      <c r="AZ8" s="349">
        <f t="shared" si="0"/>
        <v>0</v>
      </c>
      <c r="BA8" s="349">
        <f t="shared" si="0"/>
        <v>0</v>
      </c>
      <c r="BB8" s="349">
        <f t="shared" si="0"/>
        <v>0</v>
      </c>
      <c r="BC8" s="349">
        <f t="shared" si="0"/>
        <v>0</v>
      </c>
      <c r="BD8" s="349">
        <f t="shared" si="0"/>
        <v>0</v>
      </c>
      <c r="BE8" s="349">
        <f t="shared" si="0"/>
        <v>24</v>
      </c>
      <c r="BF8" s="349">
        <f t="shared" si="0"/>
        <v>0</v>
      </c>
      <c r="BG8" s="349">
        <f t="shared" si="0"/>
        <v>0</v>
      </c>
      <c r="BH8" s="349">
        <f t="shared" si="0"/>
        <v>0</v>
      </c>
      <c r="BI8" s="349">
        <f t="shared" si="0"/>
        <v>30</v>
      </c>
      <c r="BJ8" s="349">
        <f t="shared" si="0"/>
        <v>45</v>
      </c>
      <c r="BK8" s="349">
        <f t="shared" si="0"/>
        <v>0</v>
      </c>
      <c r="BL8" s="349">
        <f t="shared" si="0"/>
        <v>45</v>
      </c>
      <c r="BM8" s="349">
        <f t="shared" si="0"/>
        <v>45</v>
      </c>
      <c r="BN8" s="349">
        <f t="shared" si="0"/>
        <v>0</v>
      </c>
      <c r="BO8" s="349">
        <f t="shared" si="0"/>
        <v>0</v>
      </c>
      <c r="BP8" s="349">
        <f t="shared" si="0"/>
        <v>0</v>
      </c>
      <c r="BQ8" s="349">
        <f t="shared" ref="BQ8:CW8" si="1">SUM(BQ4:BQ7)</f>
        <v>0</v>
      </c>
      <c r="BR8" s="349">
        <f t="shared" si="1"/>
        <v>0</v>
      </c>
      <c r="BS8" s="349">
        <f t="shared" si="1"/>
        <v>45</v>
      </c>
      <c r="BT8" s="349">
        <f t="shared" si="1"/>
        <v>0</v>
      </c>
      <c r="BU8" s="349">
        <f t="shared" si="1"/>
        <v>0</v>
      </c>
      <c r="BV8" s="349">
        <f t="shared" si="1"/>
        <v>45</v>
      </c>
      <c r="BW8" s="349">
        <f t="shared" si="1"/>
        <v>45</v>
      </c>
      <c r="BX8" s="349">
        <f t="shared" si="1"/>
        <v>30</v>
      </c>
      <c r="BY8" s="349">
        <f t="shared" si="1"/>
        <v>0</v>
      </c>
      <c r="BZ8" s="349">
        <f t="shared" si="1"/>
        <v>45</v>
      </c>
      <c r="CA8" s="349">
        <f t="shared" si="1"/>
        <v>0</v>
      </c>
      <c r="CB8" s="349">
        <f t="shared" si="1"/>
        <v>0</v>
      </c>
      <c r="CC8" s="349">
        <f t="shared" si="1"/>
        <v>23</v>
      </c>
      <c r="CD8" s="349">
        <f t="shared" si="1"/>
        <v>0</v>
      </c>
      <c r="CE8" s="349">
        <f t="shared" si="1"/>
        <v>0</v>
      </c>
      <c r="CF8" s="349">
        <f t="shared" si="1"/>
        <v>0</v>
      </c>
      <c r="CG8" s="349">
        <f t="shared" si="1"/>
        <v>0</v>
      </c>
      <c r="CH8" s="349">
        <f t="shared" si="1"/>
        <v>23</v>
      </c>
      <c r="CI8" s="349">
        <f t="shared" si="1"/>
        <v>12</v>
      </c>
      <c r="CJ8" s="349">
        <f t="shared" si="1"/>
        <v>0</v>
      </c>
      <c r="CK8" s="349">
        <f t="shared" si="1"/>
        <v>0</v>
      </c>
      <c r="CL8" s="349">
        <f t="shared" si="1"/>
        <v>45</v>
      </c>
      <c r="CM8" s="349">
        <f t="shared" si="1"/>
        <v>45</v>
      </c>
      <c r="CN8" s="349">
        <f t="shared" si="1"/>
        <v>45</v>
      </c>
      <c r="CO8" s="349">
        <f t="shared" si="1"/>
        <v>0</v>
      </c>
      <c r="CP8" s="349">
        <f t="shared" si="1"/>
        <v>0</v>
      </c>
      <c r="CQ8" s="349">
        <f t="shared" si="1"/>
        <v>45</v>
      </c>
      <c r="CR8" s="333">
        <f t="shared" si="1"/>
        <v>0</v>
      </c>
      <c r="CS8" s="333">
        <f t="shared" si="1"/>
        <v>0</v>
      </c>
      <c r="CT8" s="333">
        <f t="shared" si="1"/>
        <v>0</v>
      </c>
      <c r="CU8" s="333">
        <f t="shared" si="1"/>
        <v>0</v>
      </c>
      <c r="CV8" s="333">
        <f t="shared" si="1"/>
        <v>0</v>
      </c>
      <c r="CW8" s="333">
        <f t="shared" si="1"/>
        <v>0</v>
      </c>
      <c r="CX8" s="342">
        <f>SUM(CX4:CX7)</f>
        <v>1132</v>
      </c>
      <c r="CY8" s="342" t="s">
        <v>275</v>
      </c>
      <c r="CZ8" s="334">
        <f>SUM(CZ4:CZ7)</f>
        <v>705684610.35702586</v>
      </c>
    </row>
    <row r="10" spans="1:106" ht="30" customHeight="1" x14ac:dyDescent="0.3">
      <c r="CY10" s="375" t="s">
        <v>276</v>
      </c>
      <c r="CZ10" s="336">
        <f>CZ8+'BALANCE TERCERA ENTREGA'!CI60</f>
        <v>2069976822.7692015</v>
      </c>
    </row>
    <row r="11" spans="1:106" x14ac:dyDescent="0.3">
      <c r="CY11" s="276"/>
      <c r="CZ11" s="331"/>
    </row>
    <row r="12" spans="1:106" ht="21" x14ac:dyDescent="0.3">
      <c r="CZ12" s="365"/>
    </row>
  </sheetData>
  <mergeCells count="22">
    <mergeCell ref="AC2:AD2"/>
    <mergeCell ref="AF2:AH2"/>
    <mergeCell ref="AI2:AM2"/>
    <mergeCell ref="AN2:AR2"/>
    <mergeCell ref="M2:AB2"/>
    <mergeCell ref="A2:A3"/>
    <mergeCell ref="B2:B3"/>
    <mergeCell ref="C2:C3"/>
    <mergeCell ref="E2:F2"/>
    <mergeCell ref="G2:L2"/>
    <mergeCell ref="AS2:BE2"/>
    <mergeCell ref="CO2:CW2"/>
    <mergeCell ref="CX2:CX3"/>
    <mergeCell ref="CY2:CY3"/>
    <mergeCell ref="CZ2:CZ3"/>
    <mergeCell ref="CL2:CN2"/>
    <mergeCell ref="CI2:CK2"/>
    <mergeCell ref="BF2:BI2"/>
    <mergeCell ref="BK2:BO2"/>
    <mergeCell ref="BP2:BW2"/>
    <mergeCell ref="BY2:BZ2"/>
    <mergeCell ref="CA2:CH2"/>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DB18"/>
  <sheetViews>
    <sheetView zoomScale="80" zoomScaleNormal="80" workbookViewId="0">
      <pane xSplit="3" ySplit="3" topLeftCell="CN4" activePane="bottomRight" state="frozen"/>
      <selection pane="topRight" activeCell="D1" sqref="D1"/>
      <selection pane="bottomLeft" activeCell="A4" sqref="A4"/>
      <selection pane="bottomRight" activeCell="DA5" sqref="DA5"/>
    </sheetView>
  </sheetViews>
  <sheetFormatPr baseColWidth="10" defaultColWidth="11.44140625" defaultRowHeight="14.4" x14ac:dyDescent="0.3"/>
  <cols>
    <col min="1" max="1" width="8.33203125" style="90" customWidth="1"/>
    <col min="2" max="2" width="61.6640625" style="90" customWidth="1"/>
    <col min="3" max="3" width="46" style="90" customWidth="1"/>
    <col min="4" max="4" width="15.109375" style="90" customWidth="1"/>
    <col min="5" max="5" width="12" style="90" hidden="1" customWidth="1"/>
    <col min="6" max="6" width="12" style="90" customWidth="1"/>
    <col min="7" max="7" width="9.77734375" style="90" customWidth="1"/>
    <col min="8" max="8" width="11.44140625" style="90" hidden="1" customWidth="1"/>
    <col min="9" max="9" width="6.33203125" style="90" hidden="1" customWidth="1"/>
    <col min="10" max="10" width="6" style="90" hidden="1" customWidth="1"/>
    <col min="11" max="11" width="7" style="90" hidden="1" customWidth="1"/>
    <col min="12" max="16" width="11.44140625" style="90" hidden="1" customWidth="1"/>
    <col min="17" max="17" width="6.77734375" style="90" hidden="1" customWidth="1"/>
    <col min="18" max="18" width="11.44140625" style="90" customWidth="1"/>
    <col min="19" max="29" width="11.44140625" style="90" hidden="1" customWidth="1"/>
    <col min="30" max="30" width="7.5546875" style="90" hidden="1" customWidth="1"/>
    <col min="31" max="31" width="15.33203125" style="90" customWidth="1"/>
    <col min="32" max="32" width="6.6640625" style="90" customWidth="1"/>
    <col min="33" max="33" width="11.44140625" style="90" hidden="1" customWidth="1"/>
    <col min="34" max="34" width="6.33203125" style="90" hidden="1" customWidth="1"/>
    <col min="35" max="35" width="22" style="90" hidden="1" customWidth="1"/>
    <col min="36" max="39" width="7" style="90" customWidth="1"/>
    <col min="40" max="43" width="6" style="90" customWidth="1"/>
    <col min="44" max="45" width="11.44140625" style="90" hidden="1" customWidth="1"/>
    <col min="46" max="46" width="5.109375" style="90" customWidth="1"/>
    <col min="47" max="55" width="11.44140625" style="90" hidden="1" customWidth="1"/>
    <col min="56" max="56" width="7.5546875" style="90" hidden="1" customWidth="1"/>
    <col min="57" max="57" width="6" style="90" customWidth="1"/>
    <col min="58" max="58" width="11.44140625" style="90" hidden="1" customWidth="1"/>
    <col min="59" max="59" width="0" style="90" hidden="1" customWidth="1"/>
    <col min="60" max="60" width="7" style="90" hidden="1" customWidth="1"/>
    <col min="61" max="62" width="7" style="90" customWidth="1"/>
    <col min="63" max="63" width="8" style="90" hidden="1" customWidth="1"/>
    <col min="64" max="65" width="8" style="90" customWidth="1"/>
    <col min="66" max="67" width="8" style="90" hidden="1" customWidth="1"/>
    <col min="68" max="70" width="11.44140625" style="90" hidden="1" customWidth="1"/>
    <col min="71" max="71" width="7.88671875" style="90" customWidth="1"/>
    <col min="72" max="72" width="11.44140625" style="90" hidden="1" customWidth="1"/>
    <col min="73" max="73" width="5.44140625" style="90" hidden="1" customWidth="1"/>
    <col min="74" max="75" width="5.44140625" style="90" customWidth="1"/>
    <col min="76" max="76" width="17.44140625" style="90" customWidth="1"/>
    <col min="77" max="77" width="11.44140625" style="90" hidden="1" customWidth="1"/>
    <col min="78" max="78" width="13.88671875" style="90" customWidth="1"/>
    <col min="79" max="80" width="11.44140625" style="90" hidden="1" customWidth="1"/>
    <col min="81" max="81" width="11.44140625" style="90" customWidth="1"/>
    <col min="82" max="85" width="11.44140625" style="90" hidden="1" customWidth="1"/>
    <col min="86" max="86" width="13.5546875" style="90" customWidth="1"/>
    <col min="87" max="87" width="17" style="90" customWidth="1"/>
    <col min="88" max="89" width="11.44140625" style="90" hidden="1" customWidth="1"/>
    <col min="90" max="92" width="6.33203125" style="90" customWidth="1"/>
    <col min="93" max="94" width="11.44140625" style="90" hidden="1" customWidth="1"/>
    <col min="95" max="95" width="14.109375" style="90" customWidth="1"/>
    <col min="96" max="100" width="11.44140625" style="90" hidden="1" customWidth="1"/>
    <col min="101" max="101" width="6.44140625" style="90" hidden="1" customWidth="1"/>
    <col min="102" max="102" width="15.6640625" style="90" customWidth="1"/>
    <col min="103" max="103" width="32" style="90" customWidth="1"/>
    <col min="104" max="104" width="24.5546875" style="90" customWidth="1"/>
    <col min="105" max="105" width="18.109375" style="90" customWidth="1"/>
    <col min="106" max="106" width="29" style="90" customWidth="1"/>
    <col min="107" max="16384" width="11.44140625" style="90"/>
  </cols>
  <sheetData>
    <row r="2" spans="1:106" ht="15" customHeight="1" x14ac:dyDescent="0.3">
      <c r="A2" s="385" t="s">
        <v>16</v>
      </c>
      <c r="B2" s="386" t="s">
        <v>17</v>
      </c>
      <c r="C2" s="387" t="s">
        <v>18</v>
      </c>
      <c r="D2" s="48" t="s">
        <v>19</v>
      </c>
      <c r="E2" s="469" t="s">
        <v>20</v>
      </c>
      <c r="F2" s="470"/>
      <c r="G2" s="388" t="s">
        <v>21</v>
      </c>
      <c r="H2" s="388"/>
      <c r="I2" s="388"/>
      <c r="J2" s="388"/>
      <c r="K2" s="388"/>
      <c r="L2" s="388"/>
      <c r="M2" s="389" t="s">
        <v>22</v>
      </c>
      <c r="N2" s="389"/>
      <c r="O2" s="389"/>
      <c r="P2" s="389"/>
      <c r="Q2" s="389"/>
      <c r="R2" s="389"/>
      <c r="S2" s="389"/>
      <c r="T2" s="389"/>
      <c r="U2" s="389"/>
      <c r="V2" s="389"/>
      <c r="W2" s="389"/>
      <c r="X2" s="389"/>
      <c r="Y2" s="389"/>
      <c r="Z2" s="389"/>
      <c r="AA2" s="389"/>
      <c r="AB2" s="389"/>
      <c r="AC2" s="379" t="s">
        <v>23</v>
      </c>
      <c r="AD2" s="379"/>
      <c r="AE2" s="310" t="s">
        <v>267</v>
      </c>
      <c r="AF2" s="471" t="s">
        <v>24</v>
      </c>
      <c r="AG2" s="472"/>
      <c r="AH2" s="473"/>
      <c r="AI2" s="474" t="s">
        <v>25</v>
      </c>
      <c r="AJ2" s="475"/>
      <c r="AK2" s="475"/>
      <c r="AL2" s="475"/>
      <c r="AM2" s="476"/>
      <c r="AN2" s="432" t="s">
        <v>26</v>
      </c>
      <c r="AO2" s="433"/>
      <c r="AP2" s="433"/>
      <c r="AQ2" s="433"/>
      <c r="AR2" s="434"/>
      <c r="AS2" s="444" t="s">
        <v>27</v>
      </c>
      <c r="AT2" s="445"/>
      <c r="AU2" s="445"/>
      <c r="AV2" s="445"/>
      <c r="AW2" s="445"/>
      <c r="AX2" s="445"/>
      <c r="AY2" s="445"/>
      <c r="AZ2" s="445"/>
      <c r="BA2" s="445"/>
      <c r="BB2" s="445"/>
      <c r="BC2" s="445"/>
      <c r="BD2" s="445"/>
      <c r="BE2" s="446"/>
      <c r="BF2" s="457" t="s">
        <v>28</v>
      </c>
      <c r="BG2" s="458"/>
      <c r="BH2" s="458"/>
      <c r="BI2" s="459"/>
      <c r="BJ2" s="311"/>
      <c r="BK2" s="460" t="s">
        <v>29</v>
      </c>
      <c r="BL2" s="461"/>
      <c r="BM2" s="461"/>
      <c r="BN2" s="461"/>
      <c r="BO2" s="462"/>
      <c r="BP2" s="463" t="s">
        <v>30</v>
      </c>
      <c r="BQ2" s="464"/>
      <c r="BR2" s="464"/>
      <c r="BS2" s="464"/>
      <c r="BT2" s="464"/>
      <c r="BU2" s="464"/>
      <c r="BV2" s="464"/>
      <c r="BW2" s="465"/>
      <c r="BX2" s="309" t="s">
        <v>248</v>
      </c>
      <c r="BY2" s="395" t="s">
        <v>31</v>
      </c>
      <c r="BZ2" s="395"/>
      <c r="CA2" s="382" t="s">
        <v>32</v>
      </c>
      <c r="CB2" s="382"/>
      <c r="CC2" s="382"/>
      <c r="CD2" s="382"/>
      <c r="CE2" s="382"/>
      <c r="CF2" s="382"/>
      <c r="CG2" s="382"/>
      <c r="CH2" s="382"/>
      <c r="CI2" s="437" t="s">
        <v>33</v>
      </c>
      <c r="CJ2" s="438"/>
      <c r="CK2" s="439"/>
      <c r="CL2" s="454" t="s">
        <v>34</v>
      </c>
      <c r="CM2" s="455"/>
      <c r="CN2" s="456"/>
      <c r="CO2" s="447" t="s">
        <v>35</v>
      </c>
      <c r="CP2" s="448"/>
      <c r="CQ2" s="448"/>
      <c r="CR2" s="448"/>
      <c r="CS2" s="448"/>
      <c r="CT2" s="448"/>
      <c r="CU2" s="448"/>
      <c r="CV2" s="448"/>
      <c r="CW2" s="449"/>
      <c r="CX2" s="450" t="s">
        <v>170</v>
      </c>
      <c r="CY2" s="452" t="s">
        <v>231</v>
      </c>
      <c r="CZ2" s="452" t="s">
        <v>232</v>
      </c>
    </row>
    <row r="3" spans="1:106" ht="130.19999999999999" x14ac:dyDescent="0.3">
      <c r="A3" s="466"/>
      <c r="B3" s="467"/>
      <c r="C3" s="468"/>
      <c r="D3" s="312" t="s">
        <v>39</v>
      </c>
      <c r="E3" s="312" t="s">
        <v>40</v>
      </c>
      <c r="F3" s="338" t="s">
        <v>249</v>
      </c>
      <c r="G3" s="314" t="s">
        <v>41</v>
      </c>
      <c r="H3" s="314" t="s">
        <v>42</v>
      </c>
      <c r="I3" s="314" t="s">
        <v>43</v>
      </c>
      <c r="J3" s="314" t="s">
        <v>44</v>
      </c>
      <c r="K3" s="314" t="s">
        <v>45</v>
      </c>
      <c r="L3" s="314" t="s">
        <v>46</v>
      </c>
      <c r="M3" s="315" t="s">
        <v>47</v>
      </c>
      <c r="N3" s="315" t="s">
        <v>48</v>
      </c>
      <c r="O3" s="315" t="s">
        <v>49</v>
      </c>
      <c r="P3" s="315" t="s">
        <v>50</v>
      </c>
      <c r="Q3" s="315" t="s">
        <v>51</v>
      </c>
      <c r="R3" s="315" t="s">
        <v>52</v>
      </c>
      <c r="S3" s="315" t="s">
        <v>53</v>
      </c>
      <c r="T3" s="315" t="s">
        <v>54</v>
      </c>
      <c r="U3" s="315" t="s">
        <v>55</v>
      </c>
      <c r="V3" s="315" t="s">
        <v>56</v>
      </c>
      <c r="W3" s="315" t="s">
        <v>57</v>
      </c>
      <c r="X3" s="315" t="s">
        <v>58</v>
      </c>
      <c r="Y3" s="315" t="s">
        <v>59</v>
      </c>
      <c r="Z3" s="315" t="s">
        <v>60</v>
      </c>
      <c r="AA3" s="315" t="s">
        <v>61</v>
      </c>
      <c r="AB3" s="315" t="s">
        <v>62</v>
      </c>
      <c r="AC3" s="316" t="s">
        <v>63</v>
      </c>
      <c r="AD3" s="316" t="s">
        <v>64</v>
      </c>
      <c r="AE3" s="313" t="s">
        <v>250</v>
      </c>
      <c r="AF3" s="317" t="s">
        <v>66</v>
      </c>
      <c r="AG3" s="317" t="s">
        <v>67</v>
      </c>
      <c r="AH3" s="318" t="s">
        <v>251</v>
      </c>
      <c r="AI3" s="319" t="s">
        <v>68</v>
      </c>
      <c r="AJ3" s="320" t="s">
        <v>252</v>
      </c>
      <c r="AK3" s="320" t="s">
        <v>253</v>
      </c>
      <c r="AL3" s="320" t="s">
        <v>254</v>
      </c>
      <c r="AM3" s="320" t="s">
        <v>255</v>
      </c>
      <c r="AN3" s="321" t="s">
        <v>69</v>
      </c>
      <c r="AO3" s="322" t="s">
        <v>70</v>
      </c>
      <c r="AP3" s="322" t="s">
        <v>73</v>
      </c>
      <c r="AQ3" s="77" t="s">
        <v>268</v>
      </c>
      <c r="AR3" s="322" t="s">
        <v>74</v>
      </c>
      <c r="AS3" s="323" t="s">
        <v>75</v>
      </c>
      <c r="AT3" s="323" t="s">
        <v>76</v>
      </c>
      <c r="AU3" s="323" t="s">
        <v>77</v>
      </c>
      <c r="AV3" s="323" t="s">
        <v>78</v>
      </c>
      <c r="AW3" s="323" t="s">
        <v>79</v>
      </c>
      <c r="AX3" s="323" t="s">
        <v>80</v>
      </c>
      <c r="AY3" s="323" t="s">
        <v>81</v>
      </c>
      <c r="AZ3" s="323" t="s">
        <v>82</v>
      </c>
      <c r="BA3" s="323" t="s">
        <v>83</v>
      </c>
      <c r="BB3" s="323" t="s">
        <v>84</v>
      </c>
      <c r="BC3" s="323" t="s">
        <v>85</v>
      </c>
      <c r="BD3" s="323" t="s">
        <v>86</v>
      </c>
      <c r="BE3" s="318" t="s">
        <v>256</v>
      </c>
      <c r="BF3" s="324" t="s">
        <v>87</v>
      </c>
      <c r="BG3" s="324" t="s">
        <v>88</v>
      </c>
      <c r="BH3" s="325" t="s">
        <v>269</v>
      </c>
      <c r="BI3" s="325" t="s">
        <v>270</v>
      </c>
      <c r="BJ3" s="325" t="s">
        <v>271</v>
      </c>
      <c r="BK3" s="326" t="s">
        <v>89</v>
      </c>
      <c r="BL3" s="313" t="s">
        <v>257</v>
      </c>
      <c r="BM3" s="313" t="s">
        <v>258</v>
      </c>
      <c r="BN3" s="313" t="s">
        <v>272</v>
      </c>
      <c r="BO3" s="313" t="s">
        <v>259</v>
      </c>
      <c r="BP3" s="312" t="s">
        <v>90</v>
      </c>
      <c r="BQ3" s="312" t="s">
        <v>91</v>
      </c>
      <c r="BR3" s="312" t="s">
        <v>92</v>
      </c>
      <c r="BS3" s="312" t="s">
        <v>93</v>
      </c>
      <c r="BT3" s="312" t="s">
        <v>94</v>
      </c>
      <c r="BU3" s="313" t="s">
        <v>273</v>
      </c>
      <c r="BV3" s="313" t="s">
        <v>260</v>
      </c>
      <c r="BW3" s="313" t="s">
        <v>261</v>
      </c>
      <c r="BX3" s="313" t="s">
        <v>84</v>
      </c>
      <c r="BY3" s="315" t="s">
        <v>95</v>
      </c>
      <c r="BZ3" s="315" t="s">
        <v>96</v>
      </c>
      <c r="CA3" s="326" t="s">
        <v>97</v>
      </c>
      <c r="CB3" s="326" t="s">
        <v>98</v>
      </c>
      <c r="CC3" s="326" t="s">
        <v>99</v>
      </c>
      <c r="CD3" s="326" t="s">
        <v>100</v>
      </c>
      <c r="CE3" s="326" t="s">
        <v>101</v>
      </c>
      <c r="CF3" s="326" t="s">
        <v>102</v>
      </c>
      <c r="CG3" s="326" t="s">
        <v>103</v>
      </c>
      <c r="CH3" s="326" t="s">
        <v>104</v>
      </c>
      <c r="CI3" s="319" t="s">
        <v>33</v>
      </c>
      <c r="CJ3" s="319" t="s">
        <v>105</v>
      </c>
      <c r="CK3" s="319" t="s">
        <v>106</v>
      </c>
      <c r="CL3" s="327" t="s">
        <v>107</v>
      </c>
      <c r="CM3" s="313" t="s">
        <v>262</v>
      </c>
      <c r="CN3" s="313" t="s">
        <v>263</v>
      </c>
      <c r="CO3" s="328" t="s">
        <v>108</v>
      </c>
      <c r="CP3" s="328" t="s">
        <v>109</v>
      </c>
      <c r="CQ3" s="328" t="s">
        <v>110</v>
      </c>
      <c r="CR3" s="328" t="s">
        <v>111</v>
      </c>
      <c r="CS3" s="328" t="s">
        <v>112</v>
      </c>
      <c r="CT3" s="328" t="s">
        <v>113</v>
      </c>
      <c r="CU3" s="328" t="s">
        <v>114</v>
      </c>
      <c r="CV3" s="328" t="s">
        <v>115</v>
      </c>
      <c r="CW3" s="313" t="s">
        <v>274</v>
      </c>
      <c r="CX3" s="451"/>
      <c r="CY3" s="453"/>
      <c r="CZ3" s="453"/>
    </row>
    <row r="4" spans="1:106" ht="179.25" customHeight="1" x14ac:dyDescent="0.3">
      <c r="A4" s="11">
        <v>7</v>
      </c>
      <c r="B4" s="17" t="s">
        <v>125</v>
      </c>
      <c r="C4" s="11"/>
      <c r="D4" s="110">
        <v>6</v>
      </c>
      <c r="E4" s="11"/>
      <c r="F4" s="11">
        <v>10</v>
      </c>
      <c r="G4" s="110">
        <v>40</v>
      </c>
      <c r="H4" s="110"/>
      <c r="I4" s="110"/>
      <c r="J4" s="110"/>
      <c r="K4" s="110"/>
      <c r="L4" s="110"/>
      <c r="M4" s="110"/>
      <c r="N4" s="110"/>
      <c r="O4" s="110"/>
      <c r="P4" s="110"/>
      <c r="Q4" s="110"/>
      <c r="R4" s="110">
        <v>30</v>
      </c>
      <c r="S4" s="11"/>
      <c r="T4" s="11"/>
      <c r="U4" s="298"/>
      <c r="V4" s="11"/>
      <c r="W4" s="11"/>
      <c r="X4" s="11"/>
      <c r="Y4" s="11"/>
      <c r="Z4" s="11"/>
      <c r="AA4" s="11"/>
      <c r="AB4" s="11"/>
      <c r="AC4" s="11"/>
      <c r="AD4" s="298"/>
      <c r="AE4" s="11">
        <v>30</v>
      </c>
      <c r="AF4" s="110">
        <v>30</v>
      </c>
      <c r="AG4" s="11"/>
      <c r="AH4" s="11"/>
      <c r="AI4" s="11"/>
      <c r="AJ4" s="11">
        <v>26</v>
      </c>
      <c r="AK4" s="11">
        <v>20</v>
      </c>
      <c r="AL4" s="11">
        <v>10</v>
      </c>
      <c r="AM4" s="11">
        <v>6</v>
      </c>
      <c r="AN4" s="110">
        <v>40</v>
      </c>
      <c r="AO4" s="110">
        <v>30</v>
      </c>
      <c r="AP4" s="110">
        <v>2</v>
      </c>
      <c r="AQ4" s="110">
        <v>30</v>
      </c>
      <c r="AR4" s="110"/>
      <c r="AS4" s="110"/>
      <c r="AT4" s="110">
        <v>30</v>
      </c>
      <c r="AU4" s="11"/>
      <c r="AV4" s="11"/>
      <c r="AW4" s="11"/>
      <c r="AX4" s="11"/>
      <c r="AY4" s="11"/>
      <c r="AZ4" s="11"/>
      <c r="BA4" s="11"/>
      <c r="BB4" s="11"/>
      <c r="BC4" s="11"/>
      <c r="BD4" s="298"/>
      <c r="BE4" s="11">
        <v>16</v>
      </c>
      <c r="BF4" s="11"/>
      <c r="BG4" s="298"/>
      <c r="BH4" s="11"/>
      <c r="BI4" s="11">
        <v>20</v>
      </c>
      <c r="BJ4" s="11">
        <v>30</v>
      </c>
      <c r="BK4" s="298"/>
      <c r="BL4" s="11">
        <v>30</v>
      </c>
      <c r="BM4" s="11">
        <v>30</v>
      </c>
      <c r="BN4" s="11"/>
      <c r="BO4" s="11"/>
      <c r="BP4" s="11"/>
      <c r="BQ4" s="11"/>
      <c r="BR4" s="11"/>
      <c r="BS4" s="110">
        <v>30</v>
      </c>
      <c r="BT4" s="11"/>
      <c r="BU4" s="110"/>
      <c r="BV4" s="110">
        <v>30</v>
      </c>
      <c r="BW4" s="110">
        <v>30</v>
      </c>
      <c r="BX4" s="110">
        <v>20</v>
      </c>
      <c r="BY4" s="11"/>
      <c r="BZ4" s="110">
        <v>30</v>
      </c>
      <c r="CA4" s="11"/>
      <c r="CB4" s="11"/>
      <c r="CC4" s="11">
        <v>15</v>
      </c>
      <c r="CD4" s="11"/>
      <c r="CE4" s="11"/>
      <c r="CF4" s="11"/>
      <c r="CG4" s="11"/>
      <c r="CH4" s="110">
        <v>15</v>
      </c>
      <c r="CI4" s="110"/>
      <c r="CJ4" s="11"/>
      <c r="CK4" s="11"/>
      <c r="CL4" s="110">
        <v>30</v>
      </c>
      <c r="CM4" s="11">
        <v>30</v>
      </c>
      <c r="CN4" s="11">
        <v>30</v>
      </c>
      <c r="CO4" s="11"/>
      <c r="CP4" s="11"/>
      <c r="CQ4" s="11">
        <v>30</v>
      </c>
      <c r="CR4" s="11"/>
      <c r="CS4" s="11"/>
      <c r="CT4" s="11"/>
      <c r="CU4" s="11"/>
      <c r="CV4" s="11"/>
      <c r="CW4" s="11"/>
      <c r="CX4" s="12">
        <f>SUM(D4:CQ4)</f>
        <v>756</v>
      </c>
      <c r="CY4" s="329">
        <v>184083</v>
      </c>
      <c r="CZ4" s="330">
        <f>CY4*CX4</f>
        <v>139166748</v>
      </c>
    </row>
    <row r="5" spans="1:106" ht="179.25" customHeight="1" x14ac:dyDescent="0.3">
      <c r="A5" s="11">
        <v>51</v>
      </c>
      <c r="B5" s="17" t="s">
        <v>264</v>
      </c>
      <c r="C5" s="11"/>
      <c r="D5" s="110"/>
      <c r="E5" s="11"/>
      <c r="F5" s="11"/>
      <c r="G5" s="110"/>
      <c r="H5" s="110"/>
      <c r="I5" s="110"/>
      <c r="J5" s="110"/>
      <c r="K5" s="110"/>
      <c r="L5" s="110"/>
      <c r="M5" s="110"/>
      <c r="N5" s="110"/>
      <c r="O5" s="110"/>
      <c r="P5" s="110"/>
      <c r="Q5" s="110"/>
      <c r="R5" s="110"/>
      <c r="S5" s="11"/>
      <c r="T5" s="11"/>
      <c r="U5" s="298"/>
      <c r="V5" s="11"/>
      <c r="W5" s="11"/>
      <c r="X5" s="11"/>
      <c r="Y5" s="11"/>
      <c r="Z5" s="11"/>
      <c r="AA5" s="11"/>
      <c r="AB5" s="11"/>
      <c r="AC5" s="11"/>
      <c r="AD5" s="298"/>
      <c r="AE5" s="11"/>
      <c r="AF5" s="110"/>
      <c r="AG5" s="11"/>
      <c r="AH5" s="11"/>
      <c r="AI5" s="11"/>
      <c r="AJ5" s="11"/>
      <c r="AK5" s="11"/>
      <c r="AL5" s="11"/>
      <c r="AM5" s="11"/>
      <c r="AN5" s="110"/>
      <c r="AO5" s="110"/>
      <c r="AP5" s="110"/>
      <c r="AQ5" s="110"/>
      <c r="AR5" s="110"/>
      <c r="AS5" s="110"/>
      <c r="AT5" s="110"/>
      <c r="AU5" s="11"/>
      <c r="AV5" s="11"/>
      <c r="AW5" s="11"/>
      <c r="AX5" s="11"/>
      <c r="AY5" s="11"/>
      <c r="AZ5" s="11"/>
      <c r="BA5" s="11"/>
      <c r="BB5" s="11"/>
      <c r="BC5" s="11"/>
      <c r="BD5" s="298"/>
      <c r="BE5" s="11"/>
      <c r="BF5" s="11"/>
      <c r="BG5" s="298"/>
      <c r="BH5" s="11"/>
      <c r="BI5" s="11"/>
      <c r="BJ5" s="11"/>
      <c r="BK5" s="298"/>
      <c r="BL5" s="11"/>
      <c r="BM5" s="11"/>
      <c r="BN5" s="11"/>
      <c r="BO5" s="11"/>
      <c r="BP5" s="11"/>
      <c r="BQ5" s="11"/>
      <c r="BR5" s="11"/>
      <c r="BS5" s="110"/>
      <c r="BT5" s="11"/>
      <c r="BU5" s="110"/>
      <c r="BV5" s="110"/>
      <c r="BW5" s="110"/>
      <c r="BX5" s="110"/>
      <c r="BY5" s="11"/>
      <c r="BZ5" s="110"/>
      <c r="CA5" s="11"/>
      <c r="CB5" s="11"/>
      <c r="CC5" s="11"/>
      <c r="CD5" s="11"/>
      <c r="CE5" s="11"/>
      <c r="CF5" s="11"/>
      <c r="CG5" s="11"/>
      <c r="CH5" s="110"/>
      <c r="CI5" s="110">
        <v>6</v>
      </c>
      <c r="CJ5" s="11"/>
      <c r="CK5" s="11"/>
      <c r="CL5" s="110"/>
      <c r="CM5" s="11"/>
      <c r="CN5" s="11"/>
      <c r="CO5" s="11"/>
      <c r="CP5" s="11"/>
      <c r="CQ5" s="11"/>
      <c r="CR5" s="11"/>
      <c r="CS5" s="11"/>
      <c r="CT5" s="11"/>
      <c r="CU5" s="11"/>
      <c r="CV5" s="11"/>
      <c r="CW5" s="11"/>
      <c r="CX5" s="12">
        <f>SUM(D5:CW5)</f>
        <v>6</v>
      </c>
      <c r="CY5" s="329">
        <f>'[1]EM AULAS HIBRIDAS '!N3</f>
        <v>903835.77474601741</v>
      </c>
      <c r="CZ5" s="330">
        <f>CY5*CX5</f>
        <v>5423014.6484761043</v>
      </c>
    </row>
    <row r="6" spans="1:106" ht="179.25" customHeight="1" x14ac:dyDescent="0.3">
      <c r="A6" s="11">
        <v>52</v>
      </c>
      <c r="B6" s="17" t="s">
        <v>265</v>
      </c>
      <c r="C6" s="11"/>
      <c r="D6" s="110"/>
      <c r="E6" s="11"/>
      <c r="F6" s="11"/>
      <c r="G6" s="110"/>
      <c r="H6" s="110"/>
      <c r="I6" s="110"/>
      <c r="J6" s="110"/>
      <c r="K6" s="110"/>
      <c r="L6" s="110"/>
      <c r="M6" s="110"/>
      <c r="N6" s="110"/>
      <c r="O6" s="110"/>
      <c r="P6" s="110"/>
      <c r="Q6" s="110"/>
      <c r="R6" s="110"/>
      <c r="S6" s="11"/>
      <c r="T6" s="11"/>
      <c r="U6" s="298"/>
      <c r="V6" s="11"/>
      <c r="W6" s="11"/>
      <c r="X6" s="11"/>
      <c r="Y6" s="11"/>
      <c r="Z6" s="11"/>
      <c r="AA6" s="11"/>
      <c r="AB6" s="11"/>
      <c r="AC6" s="11"/>
      <c r="AD6" s="298"/>
      <c r="AE6" s="11"/>
      <c r="AF6" s="110"/>
      <c r="AG6" s="11"/>
      <c r="AH6" s="11"/>
      <c r="AI6" s="11"/>
      <c r="AJ6" s="11"/>
      <c r="AK6" s="11"/>
      <c r="AL6" s="11"/>
      <c r="AM6" s="11"/>
      <c r="AN6" s="110"/>
      <c r="AO6" s="110"/>
      <c r="AP6" s="110"/>
      <c r="AQ6" s="110"/>
      <c r="AR6" s="110"/>
      <c r="AS6" s="110"/>
      <c r="AT6" s="110"/>
      <c r="AU6" s="11"/>
      <c r="AV6" s="11"/>
      <c r="AW6" s="11"/>
      <c r="AX6" s="11"/>
      <c r="AY6" s="11"/>
      <c r="AZ6" s="11"/>
      <c r="BA6" s="11"/>
      <c r="BB6" s="11"/>
      <c r="BC6" s="11"/>
      <c r="BD6" s="298"/>
      <c r="BE6" s="11"/>
      <c r="BF6" s="11"/>
      <c r="BG6" s="298"/>
      <c r="BH6" s="11"/>
      <c r="BI6" s="11"/>
      <c r="BJ6" s="11"/>
      <c r="BK6" s="298"/>
      <c r="BL6" s="11"/>
      <c r="BM6" s="11"/>
      <c r="BN6" s="11"/>
      <c r="BO6" s="11"/>
      <c r="BP6" s="11"/>
      <c r="BQ6" s="11"/>
      <c r="BR6" s="11"/>
      <c r="BS6" s="110"/>
      <c r="BT6" s="11"/>
      <c r="BU6" s="110"/>
      <c r="BV6" s="110"/>
      <c r="BW6" s="110"/>
      <c r="BX6" s="110"/>
      <c r="BY6" s="11"/>
      <c r="BZ6" s="110"/>
      <c r="CA6" s="11"/>
      <c r="CB6" s="11"/>
      <c r="CC6" s="11"/>
      <c r="CD6" s="11"/>
      <c r="CE6" s="11"/>
      <c r="CF6" s="11"/>
      <c r="CG6" s="11"/>
      <c r="CH6" s="110"/>
      <c r="CI6" s="110">
        <v>6</v>
      </c>
      <c r="CJ6" s="110"/>
      <c r="CK6" s="110"/>
      <c r="CL6" s="110"/>
      <c r="CM6" s="11"/>
      <c r="CN6" s="11"/>
      <c r="CO6" s="11"/>
      <c r="CP6" s="11"/>
      <c r="CQ6" s="11"/>
      <c r="CR6" s="11"/>
      <c r="CS6" s="11"/>
      <c r="CT6" s="11"/>
      <c r="CU6" s="11"/>
      <c r="CV6" s="11"/>
      <c r="CW6" s="11"/>
      <c r="CX6" s="12">
        <f>SUM(D6:CW6)</f>
        <v>6</v>
      </c>
      <c r="CY6" s="329">
        <f>'[1]EM AULAS HIBRIDAS '!N4</f>
        <v>920165.59507840325</v>
      </c>
      <c r="CZ6" s="330">
        <f>CY6*CX6</f>
        <v>5520993.5704704197</v>
      </c>
      <c r="DB6" s="331"/>
    </row>
    <row r="7" spans="1:106" ht="282" customHeight="1" x14ac:dyDescent="0.3">
      <c r="A7" s="11">
        <v>53</v>
      </c>
      <c r="B7" s="17" t="s">
        <v>266</v>
      </c>
      <c r="C7" s="11"/>
      <c r="D7" s="110">
        <v>3</v>
      </c>
      <c r="E7" s="11"/>
      <c r="F7" s="11">
        <v>5</v>
      </c>
      <c r="G7" s="110">
        <v>20</v>
      </c>
      <c r="H7" s="110"/>
      <c r="I7" s="110"/>
      <c r="J7" s="110"/>
      <c r="K7" s="110"/>
      <c r="L7" s="110"/>
      <c r="M7" s="110"/>
      <c r="N7" s="110"/>
      <c r="O7" s="110"/>
      <c r="P7" s="110"/>
      <c r="Q7" s="110"/>
      <c r="R7" s="110">
        <v>15</v>
      </c>
      <c r="S7" s="11"/>
      <c r="T7" s="11"/>
      <c r="U7" s="298"/>
      <c r="V7" s="11"/>
      <c r="W7" s="11"/>
      <c r="X7" s="11"/>
      <c r="Y7" s="11"/>
      <c r="Z7" s="11"/>
      <c r="AA7" s="11"/>
      <c r="AB7" s="11"/>
      <c r="AC7" s="11"/>
      <c r="AD7" s="298"/>
      <c r="AE7" s="11">
        <v>15</v>
      </c>
      <c r="AF7" s="110">
        <v>15</v>
      </c>
      <c r="AG7" s="11"/>
      <c r="AH7" s="11"/>
      <c r="AI7" s="11"/>
      <c r="AJ7" s="11">
        <v>13</v>
      </c>
      <c r="AK7" s="11">
        <v>10</v>
      </c>
      <c r="AL7" s="11">
        <v>5</v>
      </c>
      <c r="AM7" s="11">
        <v>3</v>
      </c>
      <c r="AN7" s="110">
        <v>20</v>
      </c>
      <c r="AO7" s="110">
        <v>15</v>
      </c>
      <c r="AP7" s="110">
        <v>1</v>
      </c>
      <c r="AQ7" s="110"/>
      <c r="AR7" s="110"/>
      <c r="AS7" s="110"/>
      <c r="AT7" s="110">
        <v>15</v>
      </c>
      <c r="AU7" s="11"/>
      <c r="AV7" s="11"/>
      <c r="AW7" s="11"/>
      <c r="AX7" s="11"/>
      <c r="AY7" s="11"/>
      <c r="AZ7" s="11"/>
      <c r="BA7" s="11"/>
      <c r="BB7" s="11"/>
      <c r="BC7" s="11"/>
      <c r="BD7" s="298"/>
      <c r="BE7" s="11">
        <v>8</v>
      </c>
      <c r="BF7" s="11"/>
      <c r="BG7" s="298"/>
      <c r="BH7" s="11"/>
      <c r="BI7" s="11">
        <v>10</v>
      </c>
      <c r="BJ7" s="11">
        <v>15</v>
      </c>
      <c r="BK7" s="298"/>
      <c r="BL7" s="11">
        <v>15</v>
      </c>
      <c r="BM7" s="11">
        <v>15</v>
      </c>
      <c r="BN7" s="11"/>
      <c r="BO7" s="11"/>
      <c r="BP7" s="11"/>
      <c r="BQ7" s="11"/>
      <c r="BR7" s="11"/>
      <c r="BS7" s="110">
        <v>15</v>
      </c>
      <c r="BT7" s="11"/>
      <c r="BU7" s="110"/>
      <c r="BV7" s="110">
        <v>15</v>
      </c>
      <c r="BW7" s="110">
        <v>15</v>
      </c>
      <c r="BX7" s="110">
        <v>10</v>
      </c>
      <c r="BY7" s="11"/>
      <c r="BZ7" s="110">
        <v>15</v>
      </c>
      <c r="CA7" s="11"/>
      <c r="CB7" s="11"/>
      <c r="CC7" s="11">
        <v>8</v>
      </c>
      <c r="CD7" s="11"/>
      <c r="CE7" s="11"/>
      <c r="CF7" s="11"/>
      <c r="CG7" s="11"/>
      <c r="CH7" s="110">
        <v>8</v>
      </c>
      <c r="CI7" s="11"/>
      <c r="CJ7" s="11"/>
      <c r="CK7" s="11"/>
      <c r="CL7" s="110">
        <v>15</v>
      </c>
      <c r="CM7" s="110">
        <v>15</v>
      </c>
      <c r="CN7" s="110">
        <v>15</v>
      </c>
      <c r="CO7" s="110"/>
      <c r="CP7" s="110"/>
      <c r="CQ7" s="110">
        <v>15</v>
      </c>
      <c r="CR7" s="11"/>
      <c r="CS7" s="11"/>
      <c r="CT7" s="11"/>
      <c r="CU7" s="11"/>
      <c r="CV7" s="11"/>
      <c r="CW7" s="11"/>
      <c r="CX7" s="12">
        <f>SUM(D7:CW7)</f>
        <v>364</v>
      </c>
      <c r="CY7" s="374">
        <f>'[1]EM AULAS HIBRIDAS '!N5</f>
        <v>1526301.7970826356</v>
      </c>
      <c r="CZ7" s="330">
        <f>CY7*CX7</f>
        <v>555573854.1380794</v>
      </c>
      <c r="DB7" s="331"/>
    </row>
    <row r="8" spans="1:106" ht="15.6" x14ac:dyDescent="0.3">
      <c r="D8" s="349">
        <f>SUM(D4:D7)</f>
        <v>9</v>
      </c>
      <c r="E8" s="349">
        <f t="shared" ref="E8:BP8" si="0">SUM(E4:E7)</f>
        <v>0</v>
      </c>
      <c r="F8" s="349">
        <f t="shared" si="0"/>
        <v>15</v>
      </c>
      <c r="G8" s="349">
        <f t="shared" si="0"/>
        <v>60</v>
      </c>
      <c r="H8" s="349">
        <f t="shared" si="0"/>
        <v>0</v>
      </c>
      <c r="I8" s="349">
        <f t="shared" si="0"/>
        <v>0</v>
      </c>
      <c r="J8" s="349">
        <f t="shared" si="0"/>
        <v>0</v>
      </c>
      <c r="K8" s="349">
        <f t="shared" si="0"/>
        <v>0</v>
      </c>
      <c r="L8" s="349">
        <f t="shared" si="0"/>
        <v>0</v>
      </c>
      <c r="M8" s="349">
        <f t="shared" si="0"/>
        <v>0</v>
      </c>
      <c r="N8" s="349">
        <f t="shared" si="0"/>
        <v>0</v>
      </c>
      <c r="O8" s="349">
        <f t="shared" si="0"/>
        <v>0</v>
      </c>
      <c r="P8" s="349">
        <f t="shared" si="0"/>
        <v>0</v>
      </c>
      <c r="Q8" s="349">
        <f t="shared" si="0"/>
        <v>0</v>
      </c>
      <c r="R8" s="349">
        <f t="shared" si="0"/>
        <v>45</v>
      </c>
      <c r="S8" s="349">
        <f t="shared" si="0"/>
        <v>0</v>
      </c>
      <c r="T8" s="349">
        <f t="shared" si="0"/>
        <v>0</v>
      </c>
      <c r="U8" s="349">
        <f t="shared" si="0"/>
        <v>0</v>
      </c>
      <c r="V8" s="349">
        <f t="shared" si="0"/>
        <v>0</v>
      </c>
      <c r="W8" s="349">
        <f t="shared" si="0"/>
        <v>0</v>
      </c>
      <c r="X8" s="349">
        <f t="shared" si="0"/>
        <v>0</v>
      </c>
      <c r="Y8" s="349">
        <f t="shared" si="0"/>
        <v>0</v>
      </c>
      <c r="Z8" s="349">
        <f t="shared" si="0"/>
        <v>0</v>
      </c>
      <c r="AA8" s="349">
        <f t="shared" si="0"/>
        <v>0</v>
      </c>
      <c r="AB8" s="349">
        <f t="shared" si="0"/>
        <v>0</v>
      </c>
      <c r="AC8" s="349">
        <f t="shared" si="0"/>
        <v>0</v>
      </c>
      <c r="AD8" s="349">
        <f t="shared" si="0"/>
        <v>0</v>
      </c>
      <c r="AE8" s="349">
        <f t="shared" si="0"/>
        <v>45</v>
      </c>
      <c r="AF8" s="349">
        <f t="shared" si="0"/>
        <v>45</v>
      </c>
      <c r="AG8" s="349">
        <f t="shared" si="0"/>
        <v>0</v>
      </c>
      <c r="AH8" s="349">
        <f t="shared" si="0"/>
        <v>0</v>
      </c>
      <c r="AI8" s="349">
        <f t="shared" si="0"/>
        <v>0</v>
      </c>
      <c r="AJ8" s="349">
        <f t="shared" si="0"/>
        <v>39</v>
      </c>
      <c r="AK8" s="349">
        <f t="shared" si="0"/>
        <v>30</v>
      </c>
      <c r="AL8" s="349">
        <f t="shared" si="0"/>
        <v>15</v>
      </c>
      <c r="AM8" s="349">
        <f t="shared" si="0"/>
        <v>9</v>
      </c>
      <c r="AN8" s="349">
        <f t="shared" si="0"/>
        <v>60</v>
      </c>
      <c r="AO8" s="349">
        <f t="shared" si="0"/>
        <v>45</v>
      </c>
      <c r="AP8" s="349">
        <f t="shared" si="0"/>
        <v>3</v>
      </c>
      <c r="AQ8" s="349">
        <f t="shared" si="0"/>
        <v>30</v>
      </c>
      <c r="AR8" s="349">
        <f t="shared" si="0"/>
        <v>0</v>
      </c>
      <c r="AS8" s="349">
        <f t="shared" si="0"/>
        <v>0</v>
      </c>
      <c r="AT8" s="349">
        <f t="shared" si="0"/>
        <v>45</v>
      </c>
      <c r="AU8" s="349">
        <f t="shared" si="0"/>
        <v>0</v>
      </c>
      <c r="AV8" s="349">
        <f t="shared" si="0"/>
        <v>0</v>
      </c>
      <c r="AW8" s="349">
        <f t="shared" si="0"/>
        <v>0</v>
      </c>
      <c r="AX8" s="349">
        <f t="shared" si="0"/>
        <v>0</v>
      </c>
      <c r="AY8" s="349">
        <f t="shared" si="0"/>
        <v>0</v>
      </c>
      <c r="AZ8" s="349">
        <f t="shared" si="0"/>
        <v>0</v>
      </c>
      <c r="BA8" s="349">
        <f t="shared" si="0"/>
        <v>0</v>
      </c>
      <c r="BB8" s="349">
        <f t="shared" si="0"/>
        <v>0</v>
      </c>
      <c r="BC8" s="349">
        <f t="shared" si="0"/>
        <v>0</v>
      </c>
      <c r="BD8" s="349">
        <f t="shared" si="0"/>
        <v>0</v>
      </c>
      <c r="BE8" s="349">
        <f t="shared" si="0"/>
        <v>24</v>
      </c>
      <c r="BF8" s="349">
        <f t="shared" si="0"/>
        <v>0</v>
      </c>
      <c r="BG8" s="349">
        <f t="shared" si="0"/>
        <v>0</v>
      </c>
      <c r="BH8" s="349">
        <f t="shared" si="0"/>
        <v>0</v>
      </c>
      <c r="BI8" s="349">
        <f t="shared" si="0"/>
        <v>30</v>
      </c>
      <c r="BJ8" s="349">
        <f t="shared" si="0"/>
        <v>45</v>
      </c>
      <c r="BK8" s="349">
        <f t="shared" si="0"/>
        <v>0</v>
      </c>
      <c r="BL8" s="349">
        <f t="shared" si="0"/>
        <v>45</v>
      </c>
      <c r="BM8" s="349">
        <f t="shared" si="0"/>
        <v>45</v>
      </c>
      <c r="BN8" s="349">
        <f t="shared" si="0"/>
        <v>0</v>
      </c>
      <c r="BO8" s="349">
        <f t="shared" si="0"/>
        <v>0</v>
      </c>
      <c r="BP8" s="349">
        <f t="shared" si="0"/>
        <v>0</v>
      </c>
      <c r="BQ8" s="349">
        <f t="shared" ref="BQ8:CQ8" si="1">SUM(BQ4:BQ7)</f>
        <v>0</v>
      </c>
      <c r="BR8" s="349">
        <f t="shared" si="1"/>
        <v>0</v>
      </c>
      <c r="BS8" s="349">
        <f t="shared" si="1"/>
        <v>45</v>
      </c>
      <c r="BT8" s="349">
        <f t="shared" si="1"/>
        <v>0</v>
      </c>
      <c r="BU8" s="349">
        <f t="shared" si="1"/>
        <v>0</v>
      </c>
      <c r="BV8" s="349">
        <f t="shared" si="1"/>
        <v>45</v>
      </c>
      <c r="BW8" s="349">
        <f t="shared" si="1"/>
        <v>45</v>
      </c>
      <c r="BX8" s="349">
        <f t="shared" si="1"/>
        <v>30</v>
      </c>
      <c r="BY8" s="349">
        <f t="shared" si="1"/>
        <v>0</v>
      </c>
      <c r="BZ8" s="349">
        <f t="shared" si="1"/>
        <v>45</v>
      </c>
      <c r="CA8" s="349">
        <f t="shared" si="1"/>
        <v>0</v>
      </c>
      <c r="CB8" s="349">
        <f t="shared" si="1"/>
        <v>0</v>
      </c>
      <c r="CC8" s="349">
        <f t="shared" si="1"/>
        <v>23</v>
      </c>
      <c r="CD8" s="349">
        <f t="shared" si="1"/>
        <v>0</v>
      </c>
      <c r="CE8" s="349">
        <f t="shared" si="1"/>
        <v>0</v>
      </c>
      <c r="CF8" s="349">
        <f t="shared" si="1"/>
        <v>0</v>
      </c>
      <c r="CG8" s="349">
        <f t="shared" si="1"/>
        <v>0</v>
      </c>
      <c r="CH8" s="349">
        <f t="shared" si="1"/>
        <v>23</v>
      </c>
      <c r="CI8" s="349">
        <f t="shared" si="1"/>
        <v>12</v>
      </c>
      <c r="CJ8" s="349">
        <f t="shared" si="1"/>
        <v>0</v>
      </c>
      <c r="CK8" s="349">
        <f t="shared" si="1"/>
        <v>0</v>
      </c>
      <c r="CL8" s="349">
        <f t="shared" si="1"/>
        <v>45</v>
      </c>
      <c r="CM8" s="349">
        <f t="shared" si="1"/>
        <v>45</v>
      </c>
      <c r="CN8" s="349">
        <f t="shared" si="1"/>
        <v>45</v>
      </c>
      <c r="CO8" s="349">
        <f t="shared" si="1"/>
        <v>0</v>
      </c>
      <c r="CP8" s="349">
        <f t="shared" si="1"/>
        <v>0</v>
      </c>
      <c r="CQ8" s="349">
        <f t="shared" si="1"/>
        <v>45</v>
      </c>
      <c r="CW8" s="90" t="s">
        <v>240</v>
      </c>
      <c r="CX8" s="342">
        <f>SUM(D8:CQ8)</f>
        <v>1132</v>
      </c>
      <c r="CY8" s="342" t="s">
        <v>277</v>
      </c>
      <c r="CZ8" s="330">
        <f>SUM(CZ4:CZ7)</f>
        <v>705684610.35702586</v>
      </c>
      <c r="DA8" s="339"/>
    </row>
    <row r="9" spans="1:106" x14ac:dyDescent="0.3">
      <c r="D9" s="341">
        <f>D8/'CANTIDADES ADICIONALES AULAS H'!D8</f>
        <v>1</v>
      </c>
      <c r="E9" s="341" t="e">
        <f>E8/'CANTIDADES ADICIONALES AULAS H'!E8</f>
        <v>#DIV/0!</v>
      </c>
      <c r="F9" s="341">
        <f>F8/'CANTIDADES ADICIONALES AULAS H'!F8</f>
        <v>1</v>
      </c>
      <c r="G9" s="341">
        <f>G8/'CANTIDADES ADICIONALES AULAS H'!G8</f>
        <v>1</v>
      </c>
      <c r="H9" s="341" t="e">
        <f>H8/'CANTIDADES ADICIONALES AULAS H'!H8</f>
        <v>#DIV/0!</v>
      </c>
      <c r="I9" s="341" t="e">
        <f>I8/'CANTIDADES ADICIONALES AULAS H'!I8</f>
        <v>#DIV/0!</v>
      </c>
      <c r="J9" s="341" t="e">
        <f>J8/'CANTIDADES ADICIONALES AULAS H'!J8</f>
        <v>#DIV/0!</v>
      </c>
      <c r="K9" s="341" t="e">
        <f>K8/'CANTIDADES ADICIONALES AULAS H'!K8</f>
        <v>#DIV/0!</v>
      </c>
      <c r="L9" s="341" t="e">
        <f>L8/'CANTIDADES ADICIONALES AULAS H'!L8</f>
        <v>#DIV/0!</v>
      </c>
      <c r="M9" s="341" t="e">
        <f>M8/'CANTIDADES ADICIONALES AULAS H'!M8</f>
        <v>#DIV/0!</v>
      </c>
      <c r="N9" s="341" t="e">
        <f>N8/'CANTIDADES ADICIONALES AULAS H'!N8</f>
        <v>#DIV/0!</v>
      </c>
      <c r="O9" s="341" t="e">
        <f>O8/'CANTIDADES ADICIONALES AULAS H'!O8</f>
        <v>#DIV/0!</v>
      </c>
      <c r="P9" s="341" t="e">
        <f>P8/'CANTIDADES ADICIONALES AULAS H'!P8</f>
        <v>#DIV/0!</v>
      </c>
      <c r="Q9" s="341" t="e">
        <f>Q8/'CANTIDADES ADICIONALES AULAS H'!Q8</f>
        <v>#DIV/0!</v>
      </c>
      <c r="R9" s="341">
        <f>R8/'CANTIDADES ADICIONALES AULAS H'!R8</f>
        <v>1</v>
      </c>
      <c r="S9" s="341" t="e">
        <f>S8/'CANTIDADES ADICIONALES AULAS H'!S8</f>
        <v>#DIV/0!</v>
      </c>
      <c r="T9" s="341" t="e">
        <f>T8/'CANTIDADES ADICIONALES AULAS H'!T8</f>
        <v>#DIV/0!</v>
      </c>
      <c r="U9" s="341" t="e">
        <f>U8/'CANTIDADES ADICIONALES AULAS H'!U8</f>
        <v>#DIV/0!</v>
      </c>
      <c r="V9" s="341" t="e">
        <f>V8/'CANTIDADES ADICIONALES AULAS H'!V8</f>
        <v>#DIV/0!</v>
      </c>
      <c r="W9" s="341" t="e">
        <f>W8/'CANTIDADES ADICIONALES AULAS H'!W8</f>
        <v>#DIV/0!</v>
      </c>
      <c r="X9" s="341" t="e">
        <f>X8/'CANTIDADES ADICIONALES AULAS H'!X8</f>
        <v>#DIV/0!</v>
      </c>
      <c r="Y9" s="341" t="e">
        <f>Y8/'CANTIDADES ADICIONALES AULAS H'!Y8</f>
        <v>#DIV/0!</v>
      </c>
      <c r="Z9" s="341" t="e">
        <f>Z8/'CANTIDADES ADICIONALES AULAS H'!Z8</f>
        <v>#DIV/0!</v>
      </c>
      <c r="AA9" s="341" t="e">
        <f>AA8/'CANTIDADES ADICIONALES AULAS H'!AA8</f>
        <v>#DIV/0!</v>
      </c>
      <c r="AB9" s="341" t="e">
        <f>AB8/'CANTIDADES ADICIONALES AULAS H'!AB8</f>
        <v>#DIV/0!</v>
      </c>
      <c r="AC9" s="341" t="e">
        <f>AC8/'CANTIDADES ADICIONALES AULAS H'!AC8</f>
        <v>#DIV/0!</v>
      </c>
      <c r="AD9" s="341" t="e">
        <f>AD8/'CANTIDADES ADICIONALES AULAS H'!AD8</f>
        <v>#DIV/0!</v>
      </c>
      <c r="AE9" s="341">
        <f>AE8/'CANTIDADES ADICIONALES AULAS H'!AE8</f>
        <v>1</v>
      </c>
      <c r="AF9" s="341">
        <f>AF8/'CANTIDADES ADICIONALES AULAS H'!AF8</f>
        <v>1</v>
      </c>
      <c r="AG9" s="341" t="e">
        <f>AG8/'CANTIDADES ADICIONALES AULAS H'!AG8</f>
        <v>#DIV/0!</v>
      </c>
      <c r="AH9" s="341" t="e">
        <f>AH8/'CANTIDADES ADICIONALES AULAS H'!AH8</f>
        <v>#DIV/0!</v>
      </c>
      <c r="AI9" s="341" t="e">
        <f>AI8/'CANTIDADES ADICIONALES AULAS H'!AI8</f>
        <v>#DIV/0!</v>
      </c>
      <c r="AJ9" s="341">
        <f>AJ8/'CANTIDADES ADICIONALES AULAS H'!AJ8</f>
        <v>1</v>
      </c>
      <c r="AK9" s="341">
        <f>AK8/'CANTIDADES ADICIONALES AULAS H'!AK8</f>
        <v>1</v>
      </c>
      <c r="AL9" s="341">
        <f>AL8/'CANTIDADES ADICIONALES AULAS H'!AL8</f>
        <v>1</v>
      </c>
      <c r="AM9" s="341">
        <f>AM8/'CANTIDADES ADICIONALES AULAS H'!AM8</f>
        <v>1</v>
      </c>
      <c r="AN9" s="341">
        <f>AN8/'CANTIDADES ADICIONALES AULAS H'!AN8</f>
        <v>1</v>
      </c>
      <c r="AO9" s="341">
        <f>AO8/'CANTIDADES ADICIONALES AULAS H'!AO8</f>
        <v>1</v>
      </c>
      <c r="AP9" s="341">
        <f>AP8/'CANTIDADES ADICIONALES AULAS H'!AP8</f>
        <v>1</v>
      </c>
      <c r="AQ9" s="341">
        <f>AQ8/'CANTIDADES ADICIONALES AULAS H'!AQ8</f>
        <v>1</v>
      </c>
      <c r="AR9" s="341" t="e">
        <f>AR8/'CANTIDADES ADICIONALES AULAS H'!AR8</f>
        <v>#DIV/0!</v>
      </c>
      <c r="AS9" s="341" t="e">
        <f>AS8/'CANTIDADES ADICIONALES AULAS H'!AS8</f>
        <v>#DIV/0!</v>
      </c>
      <c r="AT9" s="341">
        <f>AT8/'CANTIDADES ADICIONALES AULAS H'!AT8</f>
        <v>1</v>
      </c>
      <c r="AU9" s="341" t="e">
        <f>AU8/'CANTIDADES ADICIONALES AULAS H'!AU8</f>
        <v>#DIV/0!</v>
      </c>
      <c r="AV9" s="341" t="e">
        <f>AV8/'CANTIDADES ADICIONALES AULAS H'!AV8</f>
        <v>#DIV/0!</v>
      </c>
      <c r="AW9" s="341" t="e">
        <f>AW8/'CANTIDADES ADICIONALES AULAS H'!AW8</f>
        <v>#DIV/0!</v>
      </c>
      <c r="AX9" s="341" t="e">
        <f>AX8/'CANTIDADES ADICIONALES AULAS H'!AX8</f>
        <v>#DIV/0!</v>
      </c>
      <c r="AY9" s="341" t="e">
        <f>AY8/'CANTIDADES ADICIONALES AULAS H'!AY8</f>
        <v>#DIV/0!</v>
      </c>
      <c r="AZ9" s="341" t="e">
        <f>AZ8/'CANTIDADES ADICIONALES AULAS H'!AZ8</f>
        <v>#DIV/0!</v>
      </c>
      <c r="BA9" s="341" t="e">
        <f>BA8/'CANTIDADES ADICIONALES AULAS H'!BA8</f>
        <v>#DIV/0!</v>
      </c>
      <c r="BB9" s="341" t="e">
        <f>BB8/'CANTIDADES ADICIONALES AULAS H'!BB8</f>
        <v>#DIV/0!</v>
      </c>
      <c r="BC9" s="341" t="e">
        <f>BC8/'CANTIDADES ADICIONALES AULAS H'!BC8</f>
        <v>#DIV/0!</v>
      </c>
      <c r="BD9" s="341" t="e">
        <f>BD8/'CANTIDADES ADICIONALES AULAS H'!BD8</f>
        <v>#DIV/0!</v>
      </c>
      <c r="BE9" s="341">
        <f>BE8/'CANTIDADES ADICIONALES AULAS H'!BE8</f>
        <v>1</v>
      </c>
      <c r="BF9" s="341" t="e">
        <f>BF8/'CANTIDADES ADICIONALES AULAS H'!BF8</f>
        <v>#DIV/0!</v>
      </c>
      <c r="BG9" s="341" t="e">
        <f>BG8/'CANTIDADES ADICIONALES AULAS H'!BG8</f>
        <v>#DIV/0!</v>
      </c>
      <c r="BH9" s="341" t="e">
        <f>BH8/'CANTIDADES ADICIONALES AULAS H'!BH8</f>
        <v>#DIV/0!</v>
      </c>
      <c r="BI9" s="341">
        <f>BI8/'CANTIDADES ADICIONALES AULAS H'!BI8</f>
        <v>1</v>
      </c>
      <c r="BJ9" s="341">
        <f>BJ8/'CANTIDADES ADICIONALES AULAS H'!BJ8</f>
        <v>1</v>
      </c>
      <c r="BK9" s="341" t="e">
        <f>BK8/'CANTIDADES ADICIONALES AULAS H'!BK8</f>
        <v>#DIV/0!</v>
      </c>
      <c r="BL9" s="341">
        <f>BL8/'CANTIDADES ADICIONALES AULAS H'!BL8</f>
        <v>1</v>
      </c>
      <c r="BM9" s="341">
        <f>BM8/'CANTIDADES ADICIONALES AULAS H'!BM8</f>
        <v>1</v>
      </c>
      <c r="BN9" s="341" t="e">
        <f>BN8/'CANTIDADES ADICIONALES AULAS H'!BN8</f>
        <v>#DIV/0!</v>
      </c>
      <c r="BO9" s="341" t="e">
        <f>BO8/'CANTIDADES ADICIONALES AULAS H'!BO8</f>
        <v>#DIV/0!</v>
      </c>
      <c r="BP9" s="341" t="e">
        <f>BP8/'CANTIDADES ADICIONALES AULAS H'!BP8</f>
        <v>#DIV/0!</v>
      </c>
      <c r="BQ9" s="341" t="e">
        <f>BQ8/'CANTIDADES ADICIONALES AULAS H'!BQ8</f>
        <v>#DIV/0!</v>
      </c>
      <c r="BR9" s="341" t="e">
        <f>BR8/'CANTIDADES ADICIONALES AULAS H'!BR8</f>
        <v>#DIV/0!</v>
      </c>
      <c r="BS9" s="341">
        <f>BS8/'CANTIDADES ADICIONALES AULAS H'!BS8</f>
        <v>1</v>
      </c>
      <c r="BT9" s="341" t="e">
        <f>BT8/'CANTIDADES ADICIONALES AULAS H'!BT8</f>
        <v>#DIV/0!</v>
      </c>
      <c r="BU9" s="341" t="e">
        <f>BU8/'CANTIDADES ADICIONALES AULAS H'!BU8</f>
        <v>#DIV/0!</v>
      </c>
      <c r="BV9" s="341">
        <f>BV8/'CANTIDADES ADICIONALES AULAS H'!BV8</f>
        <v>1</v>
      </c>
      <c r="BW9" s="341">
        <f>BW8/'CANTIDADES ADICIONALES AULAS H'!BW8</f>
        <v>1</v>
      </c>
      <c r="BX9" s="341">
        <f>BX8/'CANTIDADES ADICIONALES AULAS H'!BX8</f>
        <v>1</v>
      </c>
      <c r="BY9" s="341" t="e">
        <f>BY8/'CANTIDADES ADICIONALES AULAS H'!BY8</f>
        <v>#DIV/0!</v>
      </c>
      <c r="BZ9" s="341">
        <f>BZ8/'CANTIDADES ADICIONALES AULAS H'!BZ8</f>
        <v>1</v>
      </c>
      <c r="CA9" s="341" t="e">
        <f>CA8/'CANTIDADES ADICIONALES AULAS H'!CA8</f>
        <v>#DIV/0!</v>
      </c>
      <c r="CB9" s="341" t="e">
        <f>CB8/'CANTIDADES ADICIONALES AULAS H'!CB8</f>
        <v>#DIV/0!</v>
      </c>
      <c r="CC9" s="341">
        <f>CC8/'CANTIDADES ADICIONALES AULAS H'!CC8</f>
        <v>1</v>
      </c>
      <c r="CD9" s="341" t="e">
        <f>CD8/'CANTIDADES ADICIONALES AULAS H'!CD8</f>
        <v>#DIV/0!</v>
      </c>
      <c r="CE9" s="341" t="e">
        <f>CE8/'CANTIDADES ADICIONALES AULAS H'!CE8</f>
        <v>#DIV/0!</v>
      </c>
      <c r="CF9" s="341" t="e">
        <f>CF8/'CANTIDADES ADICIONALES AULAS H'!CF8</f>
        <v>#DIV/0!</v>
      </c>
      <c r="CG9" s="341" t="e">
        <f>CG8/'CANTIDADES ADICIONALES AULAS H'!CG8</f>
        <v>#DIV/0!</v>
      </c>
      <c r="CH9" s="341">
        <f>CH8/'CANTIDADES ADICIONALES AULAS H'!CH8</f>
        <v>1</v>
      </c>
      <c r="CI9" s="341">
        <f>CI8/'CANTIDADES ADICIONALES AULAS H'!CI8</f>
        <v>1</v>
      </c>
      <c r="CJ9" s="341" t="e">
        <f>CJ8/'CANTIDADES ADICIONALES AULAS H'!CJ8</f>
        <v>#DIV/0!</v>
      </c>
      <c r="CK9" s="341" t="e">
        <f>CK8/'CANTIDADES ADICIONALES AULAS H'!CK8</f>
        <v>#DIV/0!</v>
      </c>
      <c r="CL9" s="341">
        <f>CL8/'CANTIDADES ADICIONALES AULAS H'!CL8</f>
        <v>1</v>
      </c>
      <c r="CM9" s="341">
        <f>CM8/'CANTIDADES ADICIONALES AULAS H'!CM8</f>
        <v>1</v>
      </c>
      <c r="CN9" s="341">
        <f>CN8/'CANTIDADES ADICIONALES AULAS H'!CN8</f>
        <v>1</v>
      </c>
      <c r="CO9" s="341" t="e">
        <f>CO8/'CANTIDADES ADICIONALES AULAS H'!CO8</f>
        <v>#DIV/0!</v>
      </c>
      <c r="CP9" s="341" t="e">
        <f>CP8/'CANTIDADES ADICIONALES AULAS H'!CP8</f>
        <v>#DIV/0!</v>
      </c>
      <c r="CQ9" s="341">
        <f>CQ8/'CANTIDADES ADICIONALES AULAS H'!CQ8</f>
        <v>1</v>
      </c>
      <c r="CX9" s="343"/>
      <c r="DA9" s="341"/>
    </row>
    <row r="10" spans="1:106" x14ac:dyDescent="0.3">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341"/>
      <c r="AH10" s="341"/>
      <c r="AI10" s="341"/>
      <c r="AJ10" s="341"/>
      <c r="AK10" s="341"/>
      <c r="AL10" s="341"/>
      <c r="AM10" s="341"/>
      <c r="AN10" s="341"/>
      <c r="AO10" s="341"/>
      <c r="AP10" s="341"/>
      <c r="AQ10" s="341"/>
      <c r="AR10" s="341"/>
      <c r="AS10" s="341"/>
      <c r="AT10" s="341"/>
      <c r="AU10" s="341"/>
      <c r="AV10" s="341"/>
      <c r="AW10" s="341"/>
      <c r="AX10" s="341"/>
      <c r="AY10" s="341"/>
      <c r="AZ10" s="341"/>
      <c r="BA10" s="341"/>
      <c r="BB10" s="341"/>
      <c r="BC10" s="341"/>
      <c r="BD10" s="341"/>
      <c r="BE10" s="341"/>
      <c r="BF10" s="341"/>
      <c r="BG10" s="341"/>
      <c r="BH10" s="341"/>
      <c r="BI10" s="341"/>
      <c r="BJ10" s="341"/>
      <c r="BK10" s="341"/>
      <c r="BL10" s="341"/>
      <c r="BM10" s="341"/>
      <c r="BN10" s="341"/>
      <c r="BO10" s="341"/>
      <c r="BP10" s="341"/>
      <c r="BQ10" s="341"/>
      <c r="BR10" s="341"/>
      <c r="BS10" s="341"/>
      <c r="BT10" s="341"/>
      <c r="BU10" s="341"/>
      <c r="BV10" s="341"/>
      <c r="BW10" s="341"/>
      <c r="BX10" s="341"/>
      <c r="BY10" s="341"/>
      <c r="BZ10" s="341"/>
      <c r="CA10" s="341"/>
      <c r="CB10" s="341"/>
      <c r="CC10" s="341"/>
      <c r="CD10" s="341"/>
      <c r="CE10" s="341"/>
      <c r="CF10" s="341"/>
      <c r="CG10" s="341"/>
      <c r="CH10" s="341"/>
      <c r="CI10" s="341"/>
      <c r="CJ10" s="341"/>
      <c r="CK10" s="341"/>
      <c r="CL10" s="341"/>
      <c r="CM10" s="341"/>
      <c r="CN10" s="341"/>
      <c r="CO10" s="341"/>
      <c r="CP10" s="341"/>
      <c r="CQ10" s="344" t="s">
        <v>279</v>
      </c>
      <c r="CX10" s="344">
        <f>CX8/'CANTIDADES ADICIONALES AULAS H'!CX8</f>
        <v>1</v>
      </c>
      <c r="CY10" s="276" t="s">
        <v>291</v>
      </c>
      <c r="CZ10" s="344">
        <f>CZ8/'CANTIDADES ADICIONALES AULAS H'!CZ8</f>
        <v>1</v>
      </c>
      <c r="DA10" s="341"/>
    </row>
    <row r="11" spans="1:106" x14ac:dyDescent="0.3">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c r="AC11" s="341"/>
      <c r="AD11" s="341"/>
      <c r="AE11" s="341"/>
      <c r="AF11" s="341"/>
      <c r="AG11" s="341"/>
      <c r="AH11" s="341"/>
      <c r="AI11" s="341"/>
      <c r="AJ11" s="341"/>
      <c r="AK11" s="341"/>
      <c r="AL11" s="341"/>
      <c r="AM11" s="341"/>
      <c r="AN11" s="341"/>
      <c r="AO11" s="341"/>
      <c r="AP11" s="341"/>
      <c r="AQ11" s="341"/>
      <c r="AR11" s="341"/>
      <c r="AS11" s="341"/>
      <c r="AT11" s="341"/>
      <c r="AU11" s="341"/>
      <c r="AV11" s="341"/>
      <c r="AW11" s="341"/>
      <c r="AX11" s="341"/>
      <c r="AY11" s="341"/>
      <c r="AZ11" s="341"/>
      <c r="BA11" s="341"/>
      <c r="BB11" s="341"/>
      <c r="BC11" s="341"/>
      <c r="BD11" s="341"/>
      <c r="BE11" s="341"/>
      <c r="BF11" s="341"/>
      <c r="BG11" s="341"/>
      <c r="BH11" s="341"/>
      <c r="BI11" s="341"/>
      <c r="BJ11" s="341"/>
      <c r="BK11" s="341"/>
      <c r="BL11" s="341"/>
      <c r="BM11" s="341"/>
      <c r="BN11" s="341"/>
      <c r="BO11" s="341"/>
      <c r="BP11" s="341"/>
      <c r="BQ11" s="341"/>
      <c r="BR11" s="341"/>
      <c r="BS11" s="341"/>
      <c r="BT11" s="341"/>
      <c r="BU11" s="341"/>
      <c r="BV11" s="341"/>
      <c r="BW11" s="341"/>
      <c r="BX11" s="341"/>
      <c r="BY11" s="341"/>
      <c r="BZ11" s="341"/>
      <c r="CA11" s="341"/>
      <c r="CB11" s="341"/>
      <c r="CC11" s="341"/>
      <c r="CD11" s="341"/>
      <c r="CE11" s="341"/>
      <c r="CF11" s="341"/>
      <c r="CG11" s="341"/>
      <c r="CH11" s="341"/>
      <c r="CI11" s="341"/>
      <c r="CJ11" s="341"/>
      <c r="CK11" s="341"/>
      <c r="CL11" s="341"/>
      <c r="CM11" s="341"/>
      <c r="CN11" s="341"/>
      <c r="CO11" s="341"/>
      <c r="CP11" s="341"/>
      <c r="CQ11" s="341"/>
      <c r="CX11" s="340"/>
      <c r="DA11" s="341"/>
    </row>
    <row r="12" spans="1:106" ht="31.2" x14ac:dyDescent="0.3">
      <c r="CY12" s="337" t="s">
        <v>278</v>
      </c>
      <c r="CZ12" s="335">
        <f>CZ8+'BALANCE TERCERA ENTREGA'!CI64</f>
        <v>2069851018.3440919</v>
      </c>
    </row>
    <row r="13" spans="1:106" x14ac:dyDescent="0.3">
      <c r="CZ13" s="331"/>
    </row>
    <row r="14" spans="1:106" ht="15.6" x14ac:dyDescent="0.3">
      <c r="CY14" s="366" t="s">
        <v>285</v>
      </c>
      <c r="CZ14" s="364">
        <f>'CANTIDADES ADICIONALES AULAS H'!CZ10-'EJECUCION AULAS HIBRIDAS'!CZ12</f>
        <v>125804.42510962486</v>
      </c>
    </row>
    <row r="16" spans="1:106" x14ac:dyDescent="0.3">
      <c r="CY16" s="276" t="s">
        <v>289</v>
      </c>
      <c r="CZ16" s="377">
        <f>'CANTIDADES ADICIONALES AULAS H'!CZ10</f>
        <v>2069976822.7692015</v>
      </c>
    </row>
    <row r="18" spans="103:104" x14ac:dyDescent="0.3">
      <c r="CY18" s="276" t="s">
        <v>290</v>
      </c>
      <c r="CZ18" s="378">
        <f>CZ12/CZ16</f>
        <v>0.9999392242349161</v>
      </c>
    </row>
  </sheetData>
  <mergeCells count="22">
    <mergeCell ref="AC2:AD2"/>
    <mergeCell ref="AF2:AH2"/>
    <mergeCell ref="AI2:AM2"/>
    <mergeCell ref="AN2:AR2"/>
    <mergeCell ref="M2:AB2"/>
    <mergeCell ref="A2:A3"/>
    <mergeCell ref="B2:B3"/>
    <mergeCell ref="C2:C3"/>
    <mergeCell ref="E2:F2"/>
    <mergeCell ref="G2:L2"/>
    <mergeCell ref="AS2:BE2"/>
    <mergeCell ref="CO2:CW2"/>
    <mergeCell ref="CX2:CX3"/>
    <mergeCell ref="CY2:CY3"/>
    <mergeCell ref="CZ2:CZ3"/>
    <mergeCell ref="CL2:CN2"/>
    <mergeCell ref="CI2:CK2"/>
    <mergeCell ref="BF2:BI2"/>
    <mergeCell ref="BK2:BO2"/>
    <mergeCell ref="BP2:BW2"/>
    <mergeCell ref="BY2:BZ2"/>
    <mergeCell ref="CA2:CH2"/>
  </mergeCells>
  <pageMargins left="0.7" right="0.7" top="0.75" bottom="0.75" header="0.3" footer="0.3"/>
  <pageSetup orientation="portrait" r:id="rId1"/>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4140625"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89A0F2629CC4591DF244DA0C3A4DB" ma:contentTypeVersion="21" ma:contentTypeDescription="Crear nuevo documento." ma:contentTypeScope="" ma:versionID="7fcc13428f50654c1752b68448faf6a0">
  <xsd:schema xmlns:xsd="http://www.w3.org/2001/XMLSchema" xmlns:xs="http://www.w3.org/2001/XMLSchema" xmlns:p="http://schemas.microsoft.com/office/2006/metadata/properties" xmlns:ns1="http://schemas.microsoft.com/sharepoint/v3" xmlns:ns2="b4cec64c-ea04-45f6-a1e6-e66986d6ffb9" xmlns:ns3="a153c9a5-c220-40e2-9a9b-62f4a282bd87" targetNamespace="http://schemas.microsoft.com/office/2006/metadata/properties" ma:root="true" ma:fieldsID="d5ec5c08bd9f0ac1c13bef0d369ca7db" ns1:_="" ns2:_="" ns3:_="">
    <xsd:import namespace="http://schemas.microsoft.com/sharepoint/v3"/>
    <xsd:import namespace="b4cec64c-ea04-45f6-a1e6-e66986d6ffb9"/>
    <xsd:import namespace="a153c9a5-c220-40e2-9a9b-62f4a282bd8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Location" minOccurs="0"/>
                <xsd:element ref="ns2:_Flow_SignoffStatus" minOccurs="0"/>
                <xsd:element ref="ns2:MediaLengthInSeconds" minOccurs="0"/>
                <xsd:element ref="ns1:_ip_UnifiedCompliancePolicyProperties" minOccurs="0"/>
                <xsd:element ref="ns1:_ip_UnifiedCompliancePolicyUIAction"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Propiedades de la Directiva de cumplimiento unificado" ma:hidden="true" ma:internalName="_ip_UnifiedCompliancePolicyProperties">
      <xsd:simpleType>
        <xsd:restriction base="dms:Note"/>
      </xsd:simpleType>
    </xsd:element>
    <xsd:element name="_ip_UnifiedCompliancePolicyUIAction" ma:index="2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cec64c-ea04-45f6-a1e6-e66986d6ff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153c9a5-c220-40e2-9a9b-62f4a282bd8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d151f43a-174f-4957-880a-d5c157e5269e}" ma:internalName="TaxCatchAll" ma:showField="CatchAllData" ma:web="a153c9a5-c220-40e2-9a9b-62f4a282bd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b4cec64c-ea04-45f6-a1e6-e66986d6ffb9">
      <Terms xmlns="http://schemas.microsoft.com/office/infopath/2007/PartnerControls"/>
    </lcf76f155ced4ddcb4097134ff3c332f>
    <TaxCatchAll xmlns="a153c9a5-c220-40e2-9a9b-62f4a282bd87" xsi:nil="true"/>
    <_ip_UnifiedCompliancePolicyProperties xmlns="http://schemas.microsoft.com/sharepoint/v3" xsi:nil="true"/>
    <_Flow_SignoffStatus xmlns="b4cec64c-ea04-45f6-a1e6-e66986d6ffb9" xsi:nil="true"/>
  </documentManagement>
</p:properties>
</file>

<file path=customXml/itemProps1.xml><?xml version="1.0" encoding="utf-8"?>
<ds:datastoreItem xmlns:ds="http://schemas.openxmlformats.org/officeDocument/2006/customXml" ds:itemID="{062E4E15-751C-4291-9697-2E00B2B73E96}">
  <ds:schemaRefs>
    <ds:schemaRef ds:uri="http://schemas.microsoft.com/sharepoint/v3/contenttype/forms"/>
  </ds:schemaRefs>
</ds:datastoreItem>
</file>

<file path=customXml/itemProps2.xml><?xml version="1.0" encoding="utf-8"?>
<ds:datastoreItem xmlns:ds="http://schemas.openxmlformats.org/officeDocument/2006/customXml" ds:itemID="{6063777A-E624-4963-A676-4919349C75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4cec64c-ea04-45f6-a1e6-e66986d6ffb9"/>
    <ds:schemaRef ds:uri="a153c9a5-c220-40e2-9a9b-62f4a282bd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59EF920-4A48-4FCF-A24A-348238D1181E}">
  <ds:schemaRefs>
    <ds:schemaRef ds:uri="b4cec64c-ea04-45f6-a1e6-e66986d6ffb9"/>
    <ds:schemaRef ds:uri="http://www.w3.org/XML/1998/namespace"/>
    <ds:schemaRef ds:uri="http://purl.org/dc/dcmitype/"/>
    <ds:schemaRef ds:uri="http://schemas.microsoft.com/office/2006/metadata/properties"/>
    <ds:schemaRef ds:uri="http://schemas.openxmlformats.org/package/2006/metadata/core-properties"/>
    <ds:schemaRef ds:uri="http://schemas.microsoft.com/office/2006/documentManagement/types"/>
    <ds:schemaRef ds:uri="http://purl.org/dc/terms/"/>
    <ds:schemaRef ds:uri="a153c9a5-c220-40e2-9a9b-62f4a282bd87"/>
    <ds:schemaRef ds:uri="http://schemas.microsoft.com/office/infopath/2007/PartnerControls"/>
    <ds:schemaRef ds:uri="http://schemas.microsoft.com/sharepoint/v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vt:i4>
      </vt:variant>
    </vt:vector>
  </HeadingPairs>
  <TitlesOfParts>
    <vt:vector size="16" baseType="lpstr">
      <vt:lpstr>Datos</vt:lpstr>
      <vt:lpstr>TEcnologia</vt:lpstr>
      <vt:lpstr>EM INICIALES</vt:lpstr>
      <vt:lpstr>DOTACION INICIAL</vt:lpstr>
      <vt:lpstr>BALANCE MAYORES Y MENORES</vt:lpstr>
      <vt:lpstr>EM NO PREVISTOS</vt:lpstr>
      <vt:lpstr>NO PREVISTOS</vt:lpstr>
      <vt:lpstr>RESUMEN</vt:lpstr>
      <vt:lpstr>DOTACION ACTUALIZADA</vt:lpstr>
      <vt:lpstr>BALANCE PRIMERA ENTREGA </vt:lpstr>
      <vt:lpstr>BALANCE SEGUNDA ENTREGA</vt:lpstr>
      <vt:lpstr>BALANCE TERCERA ENTREGA</vt:lpstr>
      <vt:lpstr>CANTIDADES ADICIONALES AULAS H</vt:lpstr>
      <vt:lpstr>EJECUCION AULAS HIBRIDAS</vt:lpstr>
      <vt:lpstr>Hoja2</vt:lpstr>
      <vt:lpstr>'EM INICIALES'!Área_de_impresión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Fernanda Moreno Hernandez</dc:creator>
  <cp:keywords/>
  <dc:description/>
  <cp:lastModifiedBy>ING. WALTER ISAZA</cp:lastModifiedBy>
  <cp:revision/>
  <cp:lastPrinted>2024-04-05T16:54:09Z</cp:lastPrinted>
  <dcterms:created xsi:type="dcterms:W3CDTF">2022-08-09T15:40:35Z</dcterms:created>
  <dcterms:modified xsi:type="dcterms:W3CDTF">2024-05-22T19:04:19Z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0x010100F2E89A0F2629CC4591DF244DA0C3A4DB</vt:lpwstr>
  </property>
  <property fmtid="{D5CDD505-2E9C-101B-9397-08002B2CF9AE}" pid="3" name="MediaServiceImageTags">
    <vt:lpwstr/>
  </property>
</Properties>
</file>