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OR LICITACIONES\Downloads\"/>
    </mc:Choice>
  </mc:AlternateContent>
  <xr:revisionPtr revIDLastSave="0" documentId="13_ncr:1_{80C4D025-635E-4395-BB0F-DAA367F0A251}" xr6:coauthVersionLast="47" xr6:coauthVersionMax="47" xr10:uidLastSave="{00000000-0000-0000-0000-000000000000}"/>
  <bookViews>
    <workbookView xWindow="-120" yWindow="-120" windowWidth="29040" windowHeight="15720" xr2:uid="{14C6BCAB-6D1C-4D5D-BD9C-56DD8B2F7DA4}"/>
  </bookViews>
  <sheets>
    <sheet name="LOTE No. 1 ELEMENTOS DE CAMPAÑ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6" i="1" l="1"/>
  <c r="L26" i="1"/>
  <c r="K26" i="1"/>
  <c r="J26" i="1"/>
  <c r="K31" i="1" l="1"/>
  <c r="K32" i="1"/>
  <c r="K33" i="1"/>
  <c r="E5" i="1"/>
  <c r="K34" i="1" l="1"/>
  <c r="K37" i="1" s="1"/>
  <c r="K39" i="1" l="1"/>
  <c r="K41" i="1" s="1"/>
  <c r="G6" i="1" l="1"/>
  <c r="I6" i="1" s="1"/>
  <c r="G7" i="1"/>
  <c r="I7" i="1" s="1"/>
  <c r="G8" i="1"/>
  <c r="I8" i="1" s="1"/>
  <c r="G9" i="1"/>
  <c r="I9" i="1" s="1"/>
  <c r="G10" i="1"/>
  <c r="I10" i="1" s="1"/>
  <c r="G11" i="1"/>
  <c r="I11" i="1" s="1"/>
  <c r="G12" i="1"/>
  <c r="I12" i="1" s="1"/>
  <c r="G13" i="1"/>
  <c r="I13" i="1" s="1"/>
  <c r="G14" i="1"/>
  <c r="I14" i="1" s="1"/>
  <c r="G15" i="1"/>
  <c r="I15" i="1" s="1"/>
  <c r="G16" i="1"/>
  <c r="I16" i="1" s="1"/>
  <c r="G17" i="1"/>
  <c r="I17" i="1" s="1"/>
  <c r="G18" i="1"/>
  <c r="I18" i="1" s="1"/>
  <c r="G19" i="1"/>
  <c r="I19" i="1" s="1"/>
  <c r="G20" i="1"/>
  <c r="I20" i="1" s="1"/>
  <c r="G21" i="1"/>
  <c r="I21" i="1" s="1"/>
  <c r="G22" i="1"/>
  <c r="I22" i="1" s="1"/>
  <c r="G23" i="1"/>
  <c r="I23" i="1" s="1"/>
  <c r="G24" i="1"/>
  <c r="I24" i="1" s="1"/>
  <c r="G25" i="1"/>
  <c r="I25" i="1" s="1"/>
  <c r="G5" i="1"/>
  <c r="I5" i="1" s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C26" i="1"/>
  <c r="G26" i="1" l="1"/>
  <c r="I26" i="1" s="1"/>
  <c r="E26" i="1"/>
</calcChain>
</file>

<file path=xl/sharedStrings.xml><?xml version="1.0" encoding="utf-8"?>
<sst xmlns="http://schemas.openxmlformats.org/spreadsheetml/2006/main" count="48" uniqueCount="47">
  <si>
    <t>LOTE No. 1 ELEMENTOS DE CAMPAÑA</t>
  </si>
  <si>
    <t>ITEM</t>
  </si>
  <si>
    <t> MEDIDAS PARA IMPLEMENTAR</t>
  </si>
  <si>
    <t> CANTIDAD</t>
  </si>
  <si>
    <t>BANDERA DE IDENTIFICACION DE LA COMUNIDAD</t>
  </si>
  <si>
    <t>CAMISAS CON CUELLO</t>
  </si>
  <si>
    <t>CAMISETAS TIPO POLO</t>
  </si>
  <si>
    <t>CANTIMPLORAS</t>
  </si>
  <si>
    <t>CAPA PARA LLUVIA IMPERMEABLE TERMOSELLADA</t>
  </si>
  <si>
    <t>CARPA DE CAMPING CAPACIDAD (1) UNA PERSONA</t>
  </si>
  <si>
    <t>COLCHONETAS PARA CARPA DE CAMPING CAPACIDAD (1) UNA PERSONA</t>
  </si>
  <si>
    <t>GORRAS</t>
  </si>
  <si>
    <t>HAMACAS CON COLGADEROS Y MOSQUITERO (TOLDILLO)</t>
  </si>
  <si>
    <t>LINTERNAS DOBLE PROPOSITO-(RECARGABLES Y DE PILAS)</t>
  </si>
  <si>
    <t>MORRALES EN TELA ANTIFLUIDO, CAPACIDAD 35 A 40 LTS, LOGOS BORDADOS DE LA COMUNIDAD</t>
  </si>
  <si>
    <t>PANTALONES TIPO OUTDOOR, DEPERLANTE AL AGUA, CON BOLSILLOS LATERALES CON CREMALLERA COLORES (VARIOS)</t>
  </si>
  <si>
    <t>PAÑOLETA ANTIFLUIDO CON LOGOS BORDADOS DE LA COMUNIDAD</t>
  </si>
  <si>
    <t>PARES DE BOTAS DE CAUCHO</t>
  </si>
  <si>
    <t>PARES DE BOTAS DE CUERO</t>
  </si>
  <si>
    <t>SILBATO TIPO TRUENO</t>
  </si>
  <si>
    <t>TOTAL</t>
  </si>
  <si>
    <t>VALOR UNITARIO OFERTADO INCLUIDO IVA</t>
  </si>
  <si>
    <t xml:space="preserve">NOMBRE Y FIRMA DEL REPRESENTANTE LEGAL </t>
  </si>
  <si>
    <t>NOMBRE DEL PROPONENTE</t>
  </si>
  <si>
    <t xml:space="preserve">PRECIO TECHO </t>
  </si>
  <si>
    <t>VALOR UNITARIO INCLUIDO IVA</t>
  </si>
  <si>
    <t>VALOR TOTAL
INCLUIDO IVA</t>
  </si>
  <si>
    <t>VALOR TOTAL OFERTADO
INCLUIDO IVA</t>
  </si>
  <si>
    <t>CAMISETAS TIPO POLO MANGA LARGA</t>
  </si>
  <si>
    <t xml:space="preserve">CHALECOS TIPO PERIODISTA </t>
  </si>
  <si>
    <t>CHAQUETA IMPERMEABLE</t>
  </si>
  <si>
    <t>PANTALON TIPO SUDADERA</t>
  </si>
  <si>
    <t>SOMBREROS BOONIE ( GORRA TIPO PAVA )</t>
  </si>
  <si>
    <t>JORGE EDUARDO GONZALEZ USMA - CC 79,482,458 - REP LEGAL INVERSIONES BLUCHER SAS</t>
  </si>
  <si>
    <t>INVERSIONES BLUCHER SAS</t>
  </si>
  <si>
    <t xml:space="preserve">Costo </t>
  </si>
  <si>
    <t xml:space="preserve">Gastos Admon y Operación </t>
  </si>
  <si>
    <t>Utilidad</t>
  </si>
  <si>
    <t xml:space="preserve"> RESUMEN DE LA DESAGREGACION </t>
  </si>
  <si>
    <t>Costo</t>
  </si>
  <si>
    <t>Impuestos</t>
  </si>
  <si>
    <t>Gastos de administracion y operación del proyecto</t>
  </si>
  <si>
    <t xml:space="preserve">Utilidad del proyecto </t>
  </si>
  <si>
    <t xml:space="preserve">Valor bruto </t>
  </si>
  <si>
    <t xml:space="preserve">Más Impuesto 19 % IVA </t>
  </si>
  <si>
    <t xml:space="preserve">Valor total </t>
  </si>
  <si>
    <t>VALOR TOTAL OFERTADO
ANTES DE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</si>
</sst>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\ * #,##0.00_);_(&quot;$&quot;\ * \(#,##0.00\);_(&quot;$&quot;\ 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name val="Arial Narrow"/>
      <family val="2"/>
    </font>
    <font>
      <sz val="11"/>
      <color rgb="FF000000"/>
      <name val="Arial Narrow"/>
      <family val="2"/>
    </font>
    <font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2" fillId="0" borderId="1" xfId="0" applyNumberFormat="1" applyFont="1" applyBorder="1"/>
    <xf numFmtId="0" fontId="2" fillId="0" borderId="0" xfId="0" applyFont="1" applyAlignment="1">
      <alignment wrapText="1"/>
    </xf>
    <xf numFmtId="164" fontId="3" fillId="0" borderId="1" xfId="1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/>
    <xf numFmtId="164" fontId="3" fillId="2" borderId="1" xfId="1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64" fontId="3" fillId="0" borderId="0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/>
    <xf numFmtId="164" fontId="2" fillId="0" borderId="0" xfId="1" applyFont="1"/>
    <xf numFmtId="164" fontId="3" fillId="3" borderId="1" xfId="1" applyFont="1" applyFill="1" applyBorder="1" applyAlignment="1">
      <alignment horizontal="center" vertical="center" wrapText="1"/>
    </xf>
    <xf numFmtId="164" fontId="9" fillId="3" borderId="1" xfId="1" applyFont="1" applyFill="1" applyBorder="1" applyAlignment="1">
      <alignment horizontal="center" vertical="center" wrapText="1"/>
    </xf>
    <xf numFmtId="164" fontId="10" fillId="3" borderId="1" xfId="1" applyFont="1" applyFill="1" applyBorder="1" applyAlignment="1">
      <alignment horizontal="center" vertical="center" wrapText="1"/>
    </xf>
    <xf numFmtId="164" fontId="10" fillId="3" borderId="1" xfId="1" applyFont="1" applyFill="1" applyBorder="1" applyAlignment="1">
      <alignment horizontal="center" vertical="center"/>
    </xf>
    <xf numFmtId="164" fontId="2" fillId="0" borderId="1" xfId="1" applyFont="1" applyBorder="1"/>
    <xf numFmtId="164" fontId="8" fillId="0" borderId="0" xfId="1" applyFont="1" applyAlignment="1">
      <alignment horizontal="center"/>
    </xf>
    <xf numFmtId="164" fontId="0" fillId="0" borderId="0" xfId="1" applyFont="1"/>
    <xf numFmtId="164" fontId="7" fillId="3" borderId="1" xfId="1" applyFont="1" applyFill="1" applyBorder="1"/>
    <xf numFmtId="164" fontId="0" fillId="0" borderId="1" xfId="1" applyFont="1" applyBorder="1"/>
    <xf numFmtId="164" fontId="8" fillId="0" borderId="1" xfId="1" applyFont="1" applyBorder="1" applyAlignment="1">
      <alignment horizontal="center" vertical="center"/>
    </xf>
    <xf numFmtId="164" fontId="2" fillId="0" borderId="0" xfId="1" applyFont="1" applyAlignment="1">
      <alignment horizontal="center" vertical="center"/>
    </xf>
    <xf numFmtId="164" fontId="2" fillId="0" borderId="1" xfId="1" applyFont="1" applyBorder="1" applyAlignment="1">
      <alignment horizontal="center" vertical="center"/>
    </xf>
    <xf numFmtId="164" fontId="7" fillId="3" borderId="1" xfId="1" applyFont="1" applyFill="1" applyBorder="1" applyAlignment="1">
      <alignment horizontal="center" vertical="center"/>
    </xf>
    <xf numFmtId="164" fontId="0" fillId="0" borderId="0" xfId="1" applyFont="1" applyAlignment="1">
      <alignment horizontal="center" vertical="center"/>
    </xf>
    <xf numFmtId="164" fontId="8" fillId="0" borderId="1" xfId="1" applyFont="1" applyFill="1" applyBorder="1" applyAlignment="1">
      <alignment horizontal="center" vertical="center"/>
    </xf>
    <xf numFmtId="164" fontId="8" fillId="3" borderId="1" xfId="1" applyFont="1" applyFill="1" applyBorder="1"/>
    <xf numFmtId="164" fontId="8" fillId="3" borderId="1" xfId="1" applyFont="1" applyFill="1" applyBorder="1" applyAlignment="1">
      <alignment horizontal="center" vertical="center"/>
    </xf>
    <xf numFmtId="164" fontId="8" fillId="3" borderId="1" xfId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4105275</xdr:colOff>
      <xdr:row>26</xdr:row>
      <xdr:rowOff>38101</xdr:rowOff>
    </xdr:from>
    <xdr:to>
      <xdr:col>3</xdr:col>
      <xdr:colOff>923925</xdr:colOff>
      <xdr:row>29</xdr:row>
      <xdr:rowOff>155257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E1CB85C-4921-451A-8CEE-9492F1E3AC5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0157"/>
        <a:stretch/>
      </xdr:blipFill>
      <xdr:spPr>
        <a:xfrm>
          <a:off x="4467225" y="6391276"/>
          <a:ext cx="2324100" cy="7458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BBF45-6F47-491B-9306-3DEFDD8BCBAF}">
  <dimension ref="A1:M41"/>
  <sheetViews>
    <sheetView showGridLines="0" tabSelected="1" topLeftCell="A28" workbookViewId="0">
      <selection activeCell="J7" sqref="J7"/>
    </sheetView>
  </sheetViews>
  <sheetFormatPr baseColWidth="10" defaultRowHeight="12" customHeight="1" x14ac:dyDescent="0.3"/>
  <cols>
    <col min="1" max="1" width="5.42578125" style="1" bestFit="1" customWidth="1"/>
    <col min="2" max="2" width="71.140625" style="7" customWidth="1"/>
    <col min="3" max="3" width="11.42578125" style="1" customWidth="1"/>
    <col min="4" max="4" width="16.85546875" style="1" customWidth="1"/>
    <col min="5" max="5" width="18.42578125" style="1" bestFit="1" customWidth="1"/>
    <col min="6" max="6" width="17.85546875" style="1" customWidth="1"/>
    <col min="7" max="7" width="17.7109375" style="1" customWidth="1"/>
    <col min="8" max="8" width="4.28515625" style="28" customWidth="1"/>
    <col min="9" max="9" width="17.42578125" style="29" bestFit="1" customWidth="1"/>
    <col min="10" max="10" width="22.5703125" style="29" customWidth="1"/>
    <col min="11" max="11" width="18.42578125" style="40" bestFit="1" customWidth="1"/>
    <col min="12" max="12" width="19" style="29" customWidth="1"/>
    <col min="13" max="13" width="17.85546875" style="29" customWidth="1"/>
    <col min="14" max="16384" width="11.42578125" style="1"/>
  </cols>
  <sheetData>
    <row r="1" spans="1:13" ht="12" customHeight="1" x14ac:dyDescent="0.3">
      <c r="A1" s="14" t="s">
        <v>23</v>
      </c>
      <c r="B1" s="14"/>
      <c r="C1" s="14" t="s">
        <v>34</v>
      </c>
      <c r="D1" s="14"/>
      <c r="E1" s="14"/>
      <c r="F1" s="14"/>
      <c r="G1" s="14"/>
      <c r="H1" s="24"/>
    </row>
    <row r="2" spans="1:13" ht="16.5" x14ac:dyDescent="0.3">
      <c r="A2" s="14"/>
      <c r="B2" s="14"/>
      <c r="C2" s="14"/>
      <c r="D2" s="14"/>
      <c r="E2" s="14"/>
      <c r="F2" s="14"/>
      <c r="G2" s="14"/>
      <c r="H2" s="24"/>
    </row>
    <row r="3" spans="1:13" ht="30.75" customHeight="1" x14ac:dyDescent="0.3">
      <c r="A3" s="15" t="s">
        <v>0</v>
      </c>
      <c r="B3" s="15"/>
      <c r="C3" s="15"/>
      <c r="D3" s="18" t="s">
        <v>24</v>
      </c>
      <c r="E3" s="19"/>
      <c r="F3" s="15" t="s">
        <v>21</v>
      </c>
      <c r="G3" s="15" t="s">
        <v>27</v>
      </c>
      <c r="H3" s="25"/>
      <c r="I3" s="30" t="s">
        <v>46</v>
      </c>
      <c r="J3" s="31" t="s">
        <v>35</v>
      </c>
      <c r="K3" s="32" t="s">
        <v>40</v>
      </c>
      <c r="L3" s="32" t="s">
        <v>36</v>
      </c>
      <c r="M3" s="33" t="s">
        <v>37</v>
      </c>
    </row>
    <row r="4" spans="1:13" ht="33" x14ac:dyDescent="0.3">
      <c r="A4" s="2" t="s">
        <v>1</v>
      </c>
      <c r="B4" s="3" t="s">
        <v>2</v>
      </c>
      <c r="C4" s="2" t="s">
        <v>3</v>
      </c>
      <c r="D4" s="9" t="s">
        <v>25</v>
      </c>
      <c r="E4" s="9" t="s">
        <v>26</v>
      </c>
      <c r="F4" s="15"/>
      <c r="G4" s="15"/>
      <c r="H4" s="25"/>
      <c r="I4" s="30"/>
      <c r="J4" s="31"/>
      <c r="K4" s="32"/>
      <c r="L4" s="32"/>
      <c r="M4" s="33"/>
    </row>
    <row r="5" spans="1:13" ht="18" customHeight="1" x14ac:dyDescent="0.3">
      <c r="A5" s="4">
        <v>1</v>
      </c>
      <c r="B5" s="10" t="s">
        <v>4</v>
      </c>
      <c r="C5" s="5">
        <v>36</v>
      </c>
      <c r="D5" s="6">
        <v>362000</v>
      </c>
      <c r="E5" s="6">
        <f>D5*C5</f>
        <v>13032000</v>
      </c>
      <c r="F5" s="6">
        <v>361800</v>
      </c>
      <c r="G5" s="6">
        <f>F5*C5</f>
        <v>13024800</v>
      </c>
      <c r="H5" s="26"/>
      <c r="I5" s="34">
        <f>G5/1.19</f>
        <v>10945210.084033614</v>
      </c>
      <c r="J5" s="34">
        <v>7661647.0599999996</v>
      </c>
      <c r="K5" s="41">
        <v>1313425.21</v>
      </c>
      <c r="L5" s="34">
        <v>547260.5</v>
      </c>
      <c r="M5" s="34">
        <v>1422877.31</v>
      </c>
    </row>
    <row r="6" spans="1:13" ht="18" customHeight="1" x14ac:dyDescent="0.3">
      <c r="A6" s="4">
        <v>2</v>
      </c>
      <c r="B6" s="10" t="s">
        <v>5</v>
      </c>
      <c r="C6" s="5">
        <v>697</v>
      </c>
      <c r="D6" s="6">
        <v>92222</v>
      </c>
      <c r="E6" s="6">
        <f t="shared" ref="E6:E25" si="0">D6*C6</f>
        <v>64278734</v>
      </c>
      <c r="F6" s="6">
        <v>92000</v>
      </c>
      <c r="G6" s="6">
        <f t="shared" ref="G6:G25" si="1">F6*C6</f>
        <v>64124000</v>
      </c>
      <c r="H6" s="26"/>
      <c r="I6" s="34">
        <f t="shared" ref="I6:I26" si="2">G6/1.19</f>
        <v>53885714.285714291</v>
      </c>
      <c r="J6" s="34">
        <v>37720000</v>
      </c>
      <c r="K6" s="41">
        <v>6466285.71</v>
      </c>
      <c r="L6" s="34">
        <v>2694285.1</v>
      </c>
      <c r="M6" s="34">
        <v>7005143.4800000004</v>
      </c>
    </row>
    <row r="7" spans="1:13" ht="18" customHeight="1" x14ac:dyDescent="0.3">
      <c r="A7" s="4">
        <v>3</v>
      </c>
      <c r="B7" s="10" t="s">
        <v>6</v>
      </c>
      <c r="C7" s="5">
        <v>1582</v>
      </c>
      <c r="D7" s="6">
        <v>70651</v>
      </c>
      <c r="E7" s="6">
        <f t="shared" si="0"/>
        <v>111769882</v>
      </c>
      <c r="F7" s="6">
        <v>70450</v>
      </c>
      <c r="G7" s="6">
        <f t="shared" si="1"/>
        <v>111451900</v>
      </c>
      <c r="H7" s="26"/>
      <c r="I7" s="34">
        <f t="shared" si="2"/>
        <v>93657058.823529422</v>
      </c>
      <c r="J7" s="34">
        <v>65559941.18</v>
      </c>
      <c r="K7" s="41">
        <v>11238847.060000001</v>
      </c>
      <c r="L7" s="34">
        <v>4682852.9400000004</v>
      </c>
      <c r="M7" s="34">
        <v>12175417.640000001</v>
      </c>
    </row>
    <row r="8" spans="1:13" ht="18" customHeight="1" x14ac:dyDescent="0.3">
      <c r="A8" s="4">
        <v>4</v>
      </c>
      <c r="B8" s="10" t="s">
        <v>28</v>
      </c>
      <c r="C8" s="5">
        <v>145</v>
      </c>
      <c r="D8" s="6">
        <v>91250</v>
      </c>
      <c r="E8" s="6">
        <f t="shared" si="0"/>
        <v>13231250</v>
      </c>
      <c r="F8" s="6">
        <v>91050</v>
      </c>
      <c r="G8" s="6">
        <f t="shared" si="1"/>
        <v>13202250</v>
      </c>
      <c r="H8" s="26"/>
      <c r="I8" s="34">
        <f t="shared" si="2"/>
        <v>11094327.731092438</v>
      </c>
      <c r="J8" s="34">
        <v>7766029.4100000001</v>
      </c>
      <c r="K8" s="41">
        <v>1331319.33</v>
      </c>
      <c r="L8" s="34">
        <v>554716.39</v>
      </c>
      <c r="M8" s="34">
        <v>1442262.6</v>
      </c>
    </row>
    <row r="9" spans="1:13" ht="18" customHeight="1" x14ac:dyDescent="0.3">
      <c r="A9" s="4">
        <v>5</v>
      </c>
      <c r="B9" s="10" t="s">
        <v>7</v>
      </c>
      <c r="C9" s="5">
        <v>2654</v>
      </c>
      <c r="D9" s="6">
        <v>63069</v>
      </c>
      <c r="E9" s="6">
        <f t="shared" si="0"/>
        <v>167385126</v>
      </c>
      <c r="F9" s="6">
        <v>62850</v>
      </c>
      <c r="G9" s="6">
        <f t="shared" si="1"/>
        <v>166803900</v>
      </c>
      <c r="H9" s="26"/>
      <c r="I9" s="34">
        <f t="shared" si="2"/>
        <v>140171344.53781512</v>
      </c>
      <c r="J9" s="34">
        <v>98119941.180000007</v>
      </c>
      <c r="K9" s="41">
        <v>16820561.34</v>
      </c>
      <c r="L9" s="34">
        <v>7008567.2300000004</v>
      </c>
      <c r="M9" s="34">
        <v>18222274.789999999</v>
      </c>
    </row>
    <row r="10" spans="1:13" ht="18" customHeight="1" x14ac:dyDescent="0.3">
      <c r="A10" s="4">
        <v>6</v>
      </c>
      <c r="B10" s="10" t="s">
        <v>8</v>
      </c>
      <c r="C10" s="5">
        <v>1814</v>
      </c>
      <c r="D10" s="6">
        <v>63894</v>
      </c>
      <c r="E10" s="6">
        <f t="shared" si="0"/>
        <v>115903716</v>
      </c>
      <c r="F10" s="6">
        <v>63650</v>
      </c>
      <c r="G10" s="6">
        <f t="shared" si="1"/>
        <v>115461100</v>
      </c>
      <c r="H10" s="26"/>
      <c r="I10" s="34">
        <f t="shared" si="2"/>
        <v>97026134.453781515</v>
      </c>
      <c r="J10" s="34">
        <v>67918294.120000005</v>
      </c>
      <c r="K10" s="41">
        <v>11643136.130000001</v>
      </c>
      <c r="L10" s="34">
        <v>4851306.72</v>
      </c>
      <c r="M10" s="34">
        <v>12613397.48</v>
      </c>
    </row>
    <row r="11" spans="1:13" ht="18" customHeight="1" x14ac:dyDescent="0.3">
      <c r="A11" s="4">
        <v>7</v>
      </c>
      <c r="B11" s="10" t="s">
        <v>9</v>
      </c>
      <c r="C11" s="5">
        <v>2614</v>
      </c>
      <c r="D11" s="6">
        <v>299362</v>
      </c>
      <c r="E11" s="6">
        <f t="shared" si="0"/>
        <v>782532268</v>
      </c>
      <c r="F11" s="6">
        <v>299150</v>
      </c>
      <c r="G11" s="6">
        <f t="shared" si="1"/>
        <v>781978100</v>
      </c>
      <c r="H11" s="26"/>
      <c r="I11" s="34">
        <f t="shared" si="2"/>
        <v>657124453.78151262</v>
      </c>
      <c r="J11" s="34">
        <v>459987117.64999998</v>
      </c>
      <c r="K11" s="41">
        <v>78854934.450000003</v>
      </c>
      <c r="L11" s="34">
        <v>32856222.690000001</v>
      </c>
      <c r="M11" s="34">
        <v>85426178.989999995</v>
      </c>
    </row>
    <row r="12" spans="1:13" ht="18" customHeight="1" x14ac:dyDescent="0.3">
      <c r="A12" s="4">
        <v>8</v>
      </c>
      <c r="B12" s="10" t="s">
        <v>29</v>
      </c>
      <c r="C12" s="5">
        <v>2679</v>
      </c>
      <c r="D12" s="6">
        <v>201298</v>
      </c>
      <c r="E12" s="6">
        <f t="shared" si="0"/>
        <v>539277342</v>
      </c>
      <c r="F12" s="6">
        <v>201050</v>
      </c>
      <c r="G12" s="6">
        <f t="shared" si="1"/>
        <v>538612950</v>
      </c>
      <c r="H12" s="26"/>
      <c r="I12" s="34">
        <f t="shared" si="2"/>
        <v>452615924.36974794</v>
      </c>
      <c r="J12" s="34">
        <v>316831147.06</v>
      </c>
      <c r="K12" s="41">
        <v>54313910.920000002</v>
      </c>
      <c r="L12" s="34">
        <v>22630796.219999999</v>
      </c>
      <c r="M12" s="34">
        <v>58840070.170000002</v>
      </c>
    </row>
    <row r="13" spans="1:13" ht="18" customHeight="1" x14ac:dyDescent="0.3">
      <c r="A13" s="4">
        <v>9</v>
      </c>
      <c r="B13" s="10" t="s">
        <v>30</v>
      </c>
      <c r="C13" s="5">
        <v>50</v>
      </c>
      <c r="D13" s="6">
        <v>196400</v>
      </c>
      <c r="E13" s="6">
        <f t="shared" si="0"/>
        <v>9820000</v>
      </c>
      <c r="F13" s="6">
        <v>196200</v>
      </c>
      <c r="G13" s="6">
        <f t="shared" si="1"/>
        <v>9810000</v>
      </c>
      <c r="H13" s="26"/>
      <c r="I13" s="34">
        <f t="shared" si="2"/>
        <v>8243697.478991597</v>
      </c>
      <c r="J13" s="34">
        <v>5770588.2400000002</v>
      </c>
      <c r="K13" s="41">
        <v>989243.7</v>
      </c>
      <c r="L13" s="34">
        <v>412184.87</v>
      </c>
      <c r="M13" s="34">
        <v>1071680.67</v>
      </c>
    </row>
    <row r="14" spans="1:13" ht="18" customHeight="1" x14ac:dyDescent="0.3">
      <c r="A14" s="4">
        <v>10</v>
      </c>
      <c r="B14" s="10" t="s">
        <v>10</v>
      </c>
      <c r="C14" s="5">
        <v>1765</v>
      </c>
      <c r="D14" s="6">
        <v>80408</v>
      </c>
      <c r="E14" s="6">
        <f t="shared" si="0"/>
        <v>141920120</v>
      </c>
      <c r="F14" s="6">
        <v>80200</v>
      </c>
      <c r="G14" s="6">
        <f t="shared" si="1"/>
        <v>141553000</v>
      </c>
      <c r="H14" s="26"/>
      <c r="I14" s="34">
        <f t="shared" si="2"/>
        <v>118952100.84033614</v>
      </c>
      <c r="J14" s="34">
        <v>83266470.590000004</v>
      </c>
      <c r="K14" s="41">
        <v>14274252.1</v>
      </c>
      <c r="L14" s="34">
        <v>5947605.04</v>
      </c>
      <c r="M14" s="34">
        <v>15463773.109999999</v>
      </c>
    </row>
    <row r="15" spans="1:13" ht="18" customHeight="1" x14ac:dyDescent="0.3">
      <c r="A15" s="4">
        <v>11</v>
      </c>
      <c r="B15" s="10" t="s">
        <v>11</v>
      </c>
      <c r="C15" s="5">
        <v>2484</v>
      </c>
      <c r="D15" s="6">
        <v>52798</v>
      </c>
      <c r="E15" s="6">
        <f t="shared" si="0"/>
        <v>131150232</v>
      </c>
      <c r="F15" s="6">
        <v>52550</v>
      </c>
      <c r="G15" s="6">
        <f t="shared" si="1"/>
        <v>130534200</v>
      </c>
      <c r="H15" s="26"/>
      <c r="I15" s="34">
        <f t="shared" si="2"/>
        <v>109692605.0420168</v>
      </c>
      <c r="J15" s="34">
        <v>76784823.530000001</v>
      </c>
      <c r="K15" s="41">
        <v>13163112.609999999</v>
      </c>
      <c r="L15" s="34">
        <v>5484630.25</v>
      </c>
      <c r="M15" s="34">
        <v>14260038.65</v>
      </c>
    </row>
    <row r="16" spans="1:13" ht="18" customHeight="1" x14ac:dyDescent="0.3">
      <c r="A16" s="4">
        <v>13</v>
      </c>
      <c r="B16" s="10" t="s">
        <v>12</v>
      </c>
      <c r="C16" s="5">
        <v>185</v>
      </c>
      <c r="D16" s="6">
        <v>228613</v>
      </c>
      <c r="E16" s="6">
        <f t="shared" si="0"/>
        <v>42293405</v>
      </c>
      <c r="F16" s="6">
        <v>228400</v>
      </c>
      <c r="G16" s="6">
        <f t="shared" si="1"/>
        <v>42254000</v>
      </c>
      <c r="H16" s="26"/>
      <c r="I16" s="34">
        <f t="shared" si="2"/>
        <v>35507563.025210083</v>
      </c>
      <c r="J16" s="34">
        <v>24855294.120000001</v>
      </c>
      <c r="K16" s="41">
        <v>4260907.5599999996</v>
      </c>
      <c r="L16" s="34">
        <v>1775378.15</v>
      </c>
      <c r="M16" s="34">
        <v>4615983.2</v>
      </c>
    </row>
    <row r="17" spans="1:13" ht="18" customHeight="1" x14ac:dyDescent="0.3">
      <c r="A17" s="4">
        <v>14</v>
      </c>
      <c r="B17" s="10" t="s">
        <v>13</v>
      </c>
      <c r="C17" s="5">
        <v>2641</v>
      </c>
      <c r="D17" s="6">
        <v>139970</v>
      </c>
      <c r="E17" s="6">
        <f t="shared" si="0"/>
        <v>369660770</v>
      </c>
      <c r="F17" s="6">
        <v>139750</v>
      </c>
      <c r="G17" s="6">
        <f t="shared" si="1"/>
        <v>369079750</v>
      </c>
      <c r="H17" s="26"/>
      <c r="I17" s="34">
        <f t="shared" si="2"/>
        <v>310151050.4201681</v>
      </c>
      <c r="J17" s="34">
        <v>217105735.28999999</v>
      </c>
      <c r="K17" s="41">
        <v>37218126.049999997</v>
      </c>
      <c r="L17" s="34">
        <v>15507552.52</v>
      </c>
      <c r="M17" s="34">
        <v>40319636.560000002</v>
      </c>
    </row>
    <row r="18" spans="1:13" s="7" customFormat="1" ht="33" x14ac:dyDescent="0.3">
      <c r="A18" s="4">
        <v>15</v>
      </c>
      <c r="B18" s="10" t="s">
        <v>14</v>
      </c>
      <c r="C18" s="5">
        <v>2629</v>
      </c>
      <c r="D18" s="6">
        <v>341969</v>
      </c>
      <c r="E18" s="6">
        <f t="shared" si="0"/>
        <v>899036501</v>
      </c>
      <c r="F18" s="6">
        <v>341750</v>
      </c>
      <c r="G18" s="6">
        <f t="shared" si="1"/>
        <v>898460750</v>
      </c>
      <c r="H18" s="26"/>
      <c r="I18" s="34">
        <f t="shared" si="2"/>
        <v>755009033.6134454</v>
      </c>
      <c r="J18" s="34">
        <v>528506323.52999997</v>
      </c>
      <c r="K18" s="41">
        <v>90601084.030000001</v>
      </c>
      <c r="L18" s="34">
        <v>37750451.68</v>
      </c>
      <c r="M18" s="34">
        <v>98151174.370000005</v>
      </c>
    </row>
    <row r="19" spans="1:13" s="7" customFormat="1" ht="16.5" x14ac:dyDescent="0.3">
      <c r="A19" s="4">
        <v>16</v>
      </c>
      <c r="B19" s="10" t="s">
        <v>31</v>
      </c>
      <c r="C19" s="5">
        <v>92</v>
      </c>
      <c r="D19" s="6">
        <v>177820</v>
      </c>
      <c r="E19" s="6">
        <f t="shared" si="0"/>
        <v>16359440</v>
      </c>
      <c r="F19" s="6">
        <v>177600</v>
      </c>
      <c r="G19" s="6">
        <f t="shared" si="1"/>
        <v>16339200</v>
      </c>
      <c r="H19" s="26"/>
      <c r="I19" s="34">
        <f t="shared" si="2"/>
        <v>13730420.168067228</v>
      </c>
      <c r="J19" s="34">
        <v>9611294.1199999992</v>
      </c>
      <c r="K19" s="41">
        <v>1647650.42</v>
      </c>
      <c r="L19" s="34">
        <v>686521.01</v>
      </c>
      <c r="M19" s="34">
        <v>1784954.62</v>
      </c>
    </row>
    <row r="20" spans="1:13" ht="18" customHeight="1" x14ac:dyDescent="0.3">
      <c r="A20" s="4">
        <v>17</v>
      </c>
      <c r="B20" s="10" t="s">
        <v>15</v>
      </c>
      <c r="C20" s="5">
        <v>1652</v>
      </c>
      <c r="D20" s="6">
        <v>179664</v>
      </c>
      <c r="E20" s="6">
        <f t="shared" si="0"/>
        <v>296804928</v>
      </c>
      <c r="F20" s="6">
        <v>179450</v>
      </c>
      <c r="G20" s="6">
        <f t="shared" si="1"/>
        <v>296451400</v>
      </c>
      <c r="H20" s="26"/>
      <c r="I20" s="34">
        <f t="shared" si="2"/>
        <v>249118823.52941176</v>
      </c>
      <c r="J20" s="34">
        <v>174383176.47</v>
      </c>
      <c r="K20" s="41">
        <v>29894258.82</v>
      </c>
      <c r="L20" s="34">
        <v>12455941.18</v>
      </c>
      <c r="M20" s="34">
        <v>32385447.059999999</v>
      </c>
    </row>
    <row r="21" spans="1:13" ht="18" customHeight="1" x14ac:dyDescent="0.3">
      <c r="A21" s="4">
        <v>18</v>
      </c>
      <c r="B21" s="10" t="s">
        <v>16</v>
      </c>
      <c r="C21" s="5">
        <v>1640</v>
      </c>
      <c r="D21" s="6">
        <v>45915</v>
      </c>
      <c r="E21" s="6">
        <f t="shared" si="0"/>
        <v>75300600</v>
      </c>
      <c r="F21" s="6">
        <v>45700</v>
      </c>
      <c r="G21" s="6">
        <f t="shared" si="1"/>
        <v>74948000</v>
      </c>
      <c r="H21" s="26"/>
      <c r="I21" s="34">
        <f t="shared" si="2"/>
        <v>62981512.605042018</v>
      </c>
      <c r="J21" s="34">
        <v>44087058.82</v>
      </c>
      <c r="K21" s="41">
        <v>7557781.5099999998</v>
      </c>
      <c r="L21" s="34">
        <v>3149075.63</v>
      </c>
      <c r="M21" s="34">
        <v>8187596.6500000004</v>
      </c>
    </row>
    <row r="22" spans="1:13" ht="18" customHeight="1" x14ac:dyDescent="0.3">
      <c r="A22" s="4">
        <v>19</v>
      </c>
      <c r="B22" s="10" t="s">
        <v>17</v>
      </c>
      <c r="C22" s="5">
        <v>2227</v>
      </c>
      <c r="D22" s="6">
        <v>74472</v>
      </c>
      <c r="E22" s="6">
        <f t="shared" si="0"/>
        <v>165849144</v>
      </c>
      <c r="F22" s="6">
        <v>74250</v>
      </c>
      <c r="G22" s="6">
        <f t="shared" si="1"/>
        <v>165354750</v>
      </c>
      <c r="H22" s="26"/>
      <c r="I22" s="34">
        <f t="shared" si="2"/>
        <v>138953571.42857143</v>
      </c>
      <c r="J22" s="34">
        <v>97267500</v>
      </c>
      <c r="K22" s="41">
        <v>16674428.57</v>
      </c>
      <c r="L22" s="34">
        <v>6947678.5700000003</v>
      </c>
      <c r="M22" s="34">
        <v>18063964.289999999</v>
      </c>
    </row>
    <row r="23" spans="1:13" ht="18" customHeight="1" x14ac:dyDescent="0.3">
      <c r="A23" s="4">
        <v>20</v>
      </c>
      <c r="B23" s="10" t="s">
        <v>18</v>
      </c>
      <c r="C23" s="5">
        <v>452</v>
      </c>
      <c r="D23" s="6">
        <v>232500</v>
      </c>
      <c r="E23" s="6">
        <f t="shared" si="0"/>
        <v>105090000</v>
      </c>
      <c r="F23" s="6">
        <v>232300</v>
      </c>
      <c r="G23" s="6">
        <f t="shared" si="1"/>
        <v>104999600</v>
      </c>
      <c r="H23" s="26"/>
      <c r="I23" s="34">
        <f t="shared" si="2"/>
        <v>88234957.983193278</v>
      </c>
      <c r="J23" s="34">
        <v>61764470.590000004</v>
      </c>
      <c r="K23" s="41">
        <v>10588194.960000001</v>
      </c>
      <c r="L23" s="34">
        <v>4411747.9000000004</v>
      </c>
      <c r="M23" s="34">
        <v>11470544.529999999</v>
      </c>
    </row>
    <row r="24" spans="1:13" ht="18" customHeight="1" x14ac:dyDescent="0.3">
      <c r="A24" s="4">
        <v>21</v>
      </c>
      <c r="B24" s="10" t="s">
        <v>19</v>
      </c>
      <c r="C24" s="5">
        <v>1045</v>
      </c>
      <c r="D24" s="6">
        <v>36177</v>
      </c>
      <c r="E24" s="6">
        <f t="shared" si="0"/>
        <v>37804965</v>
      </c>
      <c r="F24" s="6">
        <v>35950</v>
      </c>
      <c r="G24" s="6">
        <f t="shared" si="1"/>
        <v>37567750</v>
      </c>
      <c r="H24" s="26"/>
      <c r="I24" s="34">
        <f t="shared" si="2"/>
        <v>31569537.81512605</v>
      </c>
      <c r="J24" s="34">
        <v>22098676.469999999</v>
      </c>
      <c r="K24" s="41">
        <v>3788344.54</v>
      </c>
      <c r="L24" s="34">
        <v>1578476.89</v>
      </c>
      <c r="M24" s="34">
        <v>4104039.92</v>
      </c>
    </row>
    <row r="25" spans="1:13" ht="18" customHeight="1" x14ac:dyDescent="0.3">
      <c r="A25" s="4">
        <v>22</v>
      </c>
      <c r="B25" s="10" t="s">
        <v>32</v>
      </c>
      <c r="C25" s="5">
        <v>145</v>
      </c>
      <c r="D25" s="6">
        <v>52500</v>
      </c>
      <c r="E25" s="6">
        <f t="shared" si="0"/>
        <v>7612500</v>
      </c>
      <c r="F25" s="6">
        <v>52300</v>
      </c>
      <c r="G25" s="6">
        <f t="shared" si="1"/>
        <v>7583500</v>
      </c>
      <c r="H25" s="26"/>
      <c r="I25" s="34">
        <f t="shared" si="2"/>
        <v>6372689.0756302522</v>
      </c>
      <c r="J25" s="34">
        <v>4460882.3499999996</v>
      </c>
      <c r="K25" s="41">
        <v>764722.69</v>
      </c>
      <c r="L25" s="34">
        <v>318634.45</v>
      </c>
      <c r="M25" s="34">
        <v>828449.58</v>
      </c>
    </row>
    <row r="26" spans="1:13" ht="16.5" customHeight="1" x14ac:dyDescent="0.3">
      <c r="A26" s="15" t="s">
        <v>20</v>
      </c>
      <c r="B26" s="16"/>
      <c r="C26" s="11">
        <f>SUM(C5:C25)</f>
        <v>29228</v>
      </c>
      <c r="D26" s="12"/>
      <c r="E26" s="13">
        <f>SUM(E5:E25)</f>
        <v>4106112923</v>
      </c>
      <c r="F26" s="6"/>
      <c r="G26" s="8">
        <f>SUM(G5:G25)</f>
        <v>4099594900</v>
      </c>
      <c r="H26" s="23"/>
      <c r="I26" s="37">
        <f t="shared" si="2"/>
        <v>3445037731.0924373</v>
      </c>
      <c r="J26" s="37">
        <f>SUM(J5:J25)</f>
        <v>2411526411.7799997</v>
      </c>
      <c r="K26" s="42">
        <f>SUM(K5:K25)</f>
        <v>413404527.71000004</v>
      </c>
      <c r="L26" s="37">
        <f>SUM(L5:L25)</f>
        <v>172251885.92999998</v>
      </c>
      <c r="M26" s="37">
        <f>SUM(M5:M25)</f>
        <v>447854905.66999996</v>
      </c>
    </row>
    <row r="27" spans="1:13" ht="16.5" x14ac:dyDescent="0.3">
      <c r="A27" s="17"/>
      <c r="B27" s="17"/>
      <c r="C27" s="17"/>
      <c r="D27" s="17"/>
      <c r="E27" s="17"/>
      <c r="F27" s="17"/>
      <c r="G27" s="17"/>
      <c r="H27" s="27"/>
    </row>
    <row r="28" spans="1:13" ht="16.5" x14ac:dyDescent="0.3">
      <c r="A28" s="17"/>
      <c r="B28" s="17"/>
      <c r="C28" s="17"/>
      <c r="D28" s="17"/>
      <c r="E28" s="17"/>
      <c r="F28" s="17"/>
      <c r="G28" s="17"/>
      <c r="H28" s="27"/>
      <c r="J28" s="35" t="s">
        <v>38</v>
      </c>
      <c r="K28" s="35"/>
      <c r="L28" s="35"/>
    </row>
    <row r="29" spans="1:13" ht="16.5" x14ac:dyDescent="0.3">
      <c r="A29" s="17"/>
      <c r="B29" s="17"/>
      <c r="C29" s="17"/>
      <c r="D29" s="17"/>
      <c r="E29" s="17"/>
      <c r="F29" s="17"/>
      <c r="G29" s="17"/>
      <c r="H29" s="27"/>
      <c r="J29" s="36"/>
      <c r="K29" s="43"/>
      <c r="L29" s="36"/>
    </row>
    <row r="30" spans="1:13" ht="16.5" x14ac:dyDescent="0.3">
      <c r="A30" s="17"/>
      <c r="B30" s="17"/>
      <c r="C30" s="17"/>
      <c r="D30" s="17"/>
      <c r="E30" s="17"/>
      <c r="F30" s="17"/>
      <c r="G30" s="17"/>
      <c r="H30" s="27"/>
      <c r="J30" s="36"/>
      <c r="K30" s="43"/>
      <c r="L30" s="36"/>
    </row>
    <row r="31" spans="1:13" ht="16.5" x14ac:dyDescent="0.3">
      <c r="A31" s="20" t="s">
        <v>33</v>
      </c>
      <c r="B31" s="21"/>
      <c r="C31" s="21"/>
      <c r="D31" s="21"/>
      <c r="E31" s="21"/>
      <c r="F31" s="21"/>
      <c r="G31" s="22"/>
      <c r="H31" s="27"/>
      <c r="J31" s="46" t="s">
        <v>39</v>
      </c>
      <c r="K31" s="39">
        <f>+J26</f>
        <v>2411526411.7799997</v>
      </c>
      <c r="L31" s="36"/>
    </row>
    <row r="32" spans="1:13" ht="16.5" x14ac:dyDescent="0.3">
      <c r="A32" s="14" t="s">
        <v>22</v>
      </c>
      <c r="B32" s="14"/>
      <c r="C32" s="14"/>
      <c r="D32" s="14"/>
      <c r="E32" s="14"/>
      <c r="F32" s="14"/>
      <c r="G32" s="14"/>
      <c r="H32" s="24"/>
      <c r="J32" s="46" t="s">
        <v>40</v>
      </c>
      <c r="K32" s="39">
        <f>+K26</f>
        <v>413404527.71000004</v>
      </c>
      <c r="L32" s="36"/>
    </row>
    <row r="33" spans="1:12" ht="45" x14ac:dyDescent="0.3">
      <c r="A33" s="14"/>
      <c r="B33" s="14"/>
      <c r="C33" s="14"/>
      <c r="D33" s="14"/>
      <c r="E33" s="14"/>
      <c r="F33" s="14"/>
      <c r="G33" s="14"/>
      <c r="H33" s="24"/>
      <c r="J33" s="47" t="s">
        <v>41</v>
      </c>
      <c r="K33" s="39">
        <f>+L26</f>
        <v>172251885.92999998</v>
      </c>
      <c r="L33" s="36"/>
    </row>
    <row r="34" spans="1:12" ht="16.5" x14ac:dyDescent="0.3">
      <c r="J34" s="46" t="s">
        <v>42</v>
      </c>
      <c r="K34" s="39">
        <f>+M26</f>
        <v>447854905.66999996</v>
      </c>
      <c r="L34" s="36"/>
    </row>
    <row r="35" spans="1:12" ht="16.5" x14ac:dyDescent="0.3">
      <c r="J35" s="36"/>
      <c r="K35" s="43"/>
      <c r="L35" s="36"/>
    </row>
    <row r="36" spans="1:12" ht="16.5" x14ac:dyDescent="0.3">
      <c r="J36" s="36"/>
      <c r="K36" s="43"/>
      <c r="L36" s="36"/>
    </row>
    <row r="37" spans="1:12" ht="16.5" x14ac:dyDescent="0.3">
      <c r="J37" s="45" t="s">
        <v>43</v>
      </c>
      <c r="K37" s="44">
        <f>+K31+K32+K33+K34</f>
        <v>3445037731.0899997</v>
      </c>
      <c r="L37" s="36"/>
    </row>
    <row r="38" spans="1:12" ht="12" customHeight="1" x14ac:dyDescent="0.3">
      <c r="J38" s="38"/>
      <c r="K38" s="44"/>
      <c r="L38" s="36"/>
    </row>
    <row r="39" spans="1:12" ht="15.75" customHeight="1" x14ac:dyDescent="0.3">
      <c r="J39" s="45" t="s">
        <v>44</v>
      </c>
      <c r="K39" s="44">
        <f>+K37*19%</f>
        <v>654557168.90709996</v>
      </c>
      <c r="L39" s="36"/>
    </row>
    <row r="40" spans="1:12" ht="12" customHeight="1" x14ac:dyDescent="0.3">
      <c r="J40" s="38"/>
      <c r="K40" s="44"/>
      <c r="L40" s="36"/>
    </row>
    <row r="41" spans="1:12" ht="17.25" customHeight="1" x14ac:dyDescent="0.3">
      <c r="J41" s="45" t="s">
        <v>45</v>
      </c>
      <c r="K41" s="44">
        <f>+K37+K39</f>
        <v>4099594899.9970999</v>
      </c>
      <c r="L41" s="36"/>
    </row>
  </sheetData>
  <mergeCells count="16">
    <mergeCell ref="M3:M4"/>
    <mergeCell ref="J28:L28"/>
    <mergeCell ref="A32:G33"/>
    <mergeCell ref="A3:C3"/>
    <mergeCell ref="A26:B26"/>
    <mergeCell ref="A1:B2"/>
    <mergeCell ref="C1:G2"/>
    <mergeCell ref="F3:F4"/>
    <mergeCell ref="G3:G4"/>
    <mergeCell ref="A27:G30"/>
    <mergeCell ref="D3:E3"/>
    <mergeCell ref="A31:G31"/>
    <mergeCell ref="I3:I4"/>
    <mergeCell ref="J3:J4"/>
    <mergeCell ref="K3:K4"/>
    <mergeCell ref="L3:L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No. 1 ELEMENTOS DE CAMPAÑA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Urrego Granados</dc:creator>
  <cp:lastModifiedBy>COOR LICITACIONES</cp:lastModifiedBy>
  <dcterms:created xsi:type="dcterms:W3CDTF">2023-07-31T16:20:04Z</dcterms:created>
  <dcterms:modified xsi:type="dcterms:W3CDTF">2024-07-23T22:14:06Z</dcterms:modified>
</cp:coreProperties>
</file>