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6bb2fe72ab6249b2/Escritorio/LICITACIONES/(PRESENTADA) PASCUAL BRAVO/"/>
    </mc:Choice>
  </mc:AlternateContent>
  <xr:revisionPtr revIDLastSave="0" documentId="8_{80F42D40-B7E4-47A4-B64E-984B5FFF13C8}" xr6:coauthVersionLast="47" xr6:coauthVersionMax="47" xr10:uidLastSave="{00000000-0000-0000-0000-000000000000}"/>
  <bookViews>
    <workbookView xWindow="-108" yWindow="-108" windowWidth="23256" windowHeight="12456" xr2:uid="{124A0389-62D1-0B4C-BE39-CB2F4947DFCD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3" i="1" l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3" i="1"/>
  <c r="L4" i="1"/>
  <c r="L5" i="1"/>
  <c r="P5" i="1" s="1"/>
  <c r="L6" i="1"/>
  <c r="L7" i="1"/>
  <c r="L8" i="1"/>
  <c r="L9" i="1"/>
  <c r="L10" i="1"/>
  <c r="L11" i="1"/>
  <c r="L12" i="1"/>
  <c r="P12" i="1" s="1"/>
  <c r="L13" i="1"/>
  <c r="P13" i="1" s="1"/>
  <c r="L14" i="1"/>
  <c r="P14" i="1" s="1"/>
  <c r="L15" i="1"/>
  <c r="L16" i="1"/>
  <c r="L17" i="1"/>
  <c r="P17" i="1" s="1"/>
  <c r="L18" i="1"/>
  <c r="P18" i="1" s="1"/>
  <c r="L19" i="1"/>
  <c r="L20" i="1"/>
  <c r="P20" i="1" s="1"/>
  <c r="L21" i="1"/>
  <c r="P21" i="1" s="1"/>
  <c r="L22" i="1"/>
  <c r="P22" i="1" s="1"/>
  <c r="L3" i="1"/>
  <c r="P3" i="1" s="1"/>
  <c r="J22" i="1"/>
  <c r="G22" i="1"/>
  <c r="I22" i="1" s="1"/>
  <c r="J21" i="1"/>
  <c r="I21" i="1"/>
  <c r="H21" i="1"/>
  <c r="G21" i="1"/>
  <c r="J20" i="1"/>
  <c r="G20" i="1"/>
  <c r="I20" i="1" s="1"/>
  <c r="J19" i="1"/>
  <c r="G19" i="1"/>
  <c r="I19" i="1" s="1"/>
  <c r="J18" i="1"/>
  <c r="G18" i="1"/>
  <c r="I18" i="1" s="1"/>
  <c r="K18" i="1" s="1"/>
  <c r="J17" i="1"/>
  <c r="G17" i="1"/>
  <c r="I17" i="1" s="1"/>
  <c r="J16" i="1"/>
  <c r="G16" i="1"/>
  <c r="H16" i="1" s="1"/>
  <c r="J15" i="1"/>
  <c r="G15" i="1"/>
  <c r="I15" i="1" s="1"/>
  <c r="J14" i="1"/>
  <c r="G14" i="1"/>
  <c r="I14" i="1" s="1"/>
  <c r="K14" i="1" s="1"/>
  <c r="J13" i="1"/>
  <c r="G13" i="1"/>
  <c r="H13" i="1" s="1"/>
  <c r="J12" i="1"/>
  <c r="G12" i="1"/>
  <c r="H12" i="1" s="1"/>
  <c r="J11" i="1"/>
  <c r="G11" i="1"/>
  <c r="I11" i="1" s="1"/>
  <c r="J10" i="1"/>
  <c r="G10" i="1"/>
  <c r="I10" i="1" s="1"/>
  <c r="J9" i="1"/>
  <c r="G9" i="1"/>
  <c r="I9" i="1" s="1"/>
  <c r="J8" i="1"/>
  <c r="G8" i="1"/>
  <c r="H8" i="1" s="1"/>
  <c r="J7" i="1"/>
  <c r="G7" i="1"/>
  <c r="I7" i="1" s="1"/>
  <c r="J6" i="1"/>
  <c r="G6" i="1"/>
  <c r="I6" i="1" s="1"/>
  <c r="J5" i="1"/>
  <c r="G5" i="1"/>
  <c r="I5" i="1" s="1"/>
  <c r="K5" i="1" s="1"/>
  <c r="J4" i="1"/>
  <c r="G4" i="1"/>
  <c r="H4" i="1" s="1"/>
  <c r="J3" i="1"/>
  <c r="G3" i="1"/>
  <c r="I3" i="1" s="1"/>
  <c r="P11" i="1" l="1"/>
  <c r="P19" i="1"/>
  <c r="K21" i="1"/>
  <c r="P6" i="1"/>
  <c r="I13" i="1"/>
  <c r="K19" i="1"/>
  <c r="P4" i="1"/>
  <c r="P7" i="1"/>
  <c r="P16" i="1"/>
  <c r="P15" i="1"/>
  <c r="K6" i="1"/>
  <c r="H9" i="1"/>
  <c r="P10" i="1"/>
  <c r="P9" i="1"/>
  <c r="P8" i="1"/>
  <c r="K10" i="1"/>
  <c r="H17" i="1"/>
  <c r="I12" i="1"/>
  <c r="K12" i="1" s="1"/>
  <c r="H20" i="1"/>
  <c r="K15" i="1"/>
  <c r="I8" i="1"/>
  <c r="K8" i="1" s="1"/>
  <c r="H10" i="1"/>
  <c r="H18" i="1"/>
  <c r="H5" i="1"/>
  <c r="K20" i="1"/>
  <c r="I16" i="1"/>
  <c r="K11" i="1"/>
  <c r="K13" i="1"/>
  <c r="K16" i="1"/>
  <c r="K3" i="1"/>
  <c r="K9" i="1"/>
  <c r="K17" i="1"/>
  <c r="K7" i="1"/>
  <c r="K22" i="1"/>
  <c r="H7" i="1"/>
  <c r="H15" i="1"/>
  <c r="I4" i="1"/>
  <c r="K4" i="1" s="1"/>
  <c r="H6" i="1"/>
  <c r="H14" i="1"/>
  <c r="H22" i="1"/>
  <c r="H3" i="1"/>
  <c r="H11" i="1"/>
  <c r="H19" i="1"/>
</calcChain>
</file>

<file path=xl/sharedStrings.xml><?xml version="1.0" encoding="utf-8"?>
<sst xmlns="http://schemas.openxmlformats.org/spreadsheetml/2006/main" count="58" uniqueCount="39">
  <si>
    <t>ÍTEM</t>
  </si>
  <si>
    <t>UNIDAD DE MANEJO</t>
  </si>
  <si>
    <t>PROPUESTA ECONÓMICA</t>
  </si>
  <si>
    <t>%
IVA</t>
  </si>
  <si>
    <t>VALOR IVA</t>
  </si>
  <si>
    <t xml:space="preserve">VALOR UNITARIO 
IVA INCLUIDO </t>
  </si>
  <si>
    <t>VALOR 
TOTAL IVA</t>
  </si>
  <si>
    <t>SUBTOTAL</t>
  </si>
  <si>
    <t>VALOR TOTAL INCLUIDO IVA</t>
  </si>
  <si>
    <t>SEÑALIZACIÓN PARA EXTINTORES 40 CM DE LARGO POR 28 CM DE ANCHO COLOR ROJO SEÑALES EN LPB CAL. 60 / – IMPRESIÓN DIGITAL 1440 DPI CON TINTAS UV IMPORTADAS (NO SE DECOLORAN)– SOBRE LPB CAL. 60 – LAMINADOS, PUNTAS REDONDEADAS - CON CINTA DOBLE FAX AL RESPALDO - EMPACADAS.</t>
  </si>
  <si>
    <t>Unidad</t>
  </si>
  <si>
    <t>SEÑALIZACION PARA BOTIQUIN DE EMERGENCIAS 40 CM DE LARGO POR 28 CM DE ANCHO SEÑALES EN LPB CAL. 60 / – IMPRESIÓN DIGITAL 1440 DPI CON TINTAS UV IMPORTADAS (NO SE DECOLORAN)– SOBRE LPB CAL. 60 – LAMINADOS, PUNTAS REDONDEADAS - CON CINTA DOBLE FAX AL RESPALDO-EMPACADAS.</t>
  </si>
  <si>
    <t>SEÑALIZACIÓN PARA CAMILLA DE EMERGENCIAS 40 CM DE LARGO POR 28 CM DE ANCHO SEÑALES EN LPB CAL. 60 / – IMPRESIÓN DIGITAL 1440 DPI CON TINTAS UV IMPORTADAS (NO SE DECOLORAN)– SOBRE LPB CAL. 60 – LAMINADOS, PUNTAS REDONDEADAS - CON CINTA DOBLE FAX AL RESPALDO.</t>
  </si>
  <si>
    <t>SEÑALIZACIÓN DE "RUTA DE EVACUACIÓN ESCALAS DERECHA" 38CM X 19CM FOTOLUMINICENTE IMPRESIÓN DIGITAL CON TINTAS UV IMPORTADAS (NO SE DECOLORAN) SOBRE LPB CAL. 60 – LAMINADOS - PUNTAS REDONDEADAS - CON CINTA DOBLE FAZ, EMPACADAS.</t>
  </si>
  <si>
    <t>SEÑALIZACIÓN DE "RUTA DE EVACUACIÓN ESCALAS IZQUIERDA" 38CM X 19CM FOTOLUMINICENTE IMPRESIÓN DIGITAL CON TINTAS UV IMPORTADAS (NO SE DECOLORAN) SOBRE LPB CAL. 60 – LAMINADOS - PUNTAS REDONDEADAS - CON CINTA DOBLE FAZ, EMPACADAS.</t>
  </si>
  <si>
    <t>SEÑALIZACIÓN DE "RUTA DE EVACUACIÓN IZQUIERDA" 38CM X 19CM FOTOLUMINICENTE IMPRESIÓN DIGITAL CON TINTAS UV IMPORTADAS (NO SE DECOLORAN) SOBRE LPB CAL. 60 – LAMINADOS - PUNTAS REDONDEADAS - CON CINTA DOBLE FAZ, EMPACADAS.</t>
  </si>
  <si>
    <t>SEÑALIZACIÓN DE "RUTA DE EVACUACIÓN DERECHA" 38CM X 19CM FOTOLUMINICENTE IMPRESIÓN DIGITAL CON TINTAS UV IMPORTADAS (NO SE DECOLORAN) SOBRE LPB CAL. 60 – LAMINADOS - PUNTAS REDONDEADAS - CON CINTA DOBLE FAZ, EMPACADAS.</t>
  </si>
  <si>
    <t>SEÑALIZACIÓN DE LAVADO DE OJOS 40 CM DE LARGO POR 28 CM DE ANCHO SEÑALES EN LPB CAL. 60 / – IMPRESIÓN DIGITAL 1440 DPI CON TINTAS UV IMPORTADAS (NO SE DECOLORAN)– SOBRE LPB CAL. 60 – LAMINADOS, PUNTAS REDONDEADAS - CON CINTA DOBLE FAX AL RESPALDO- EMPACADAS.</t>
  </si>
  <si>
    <t>SEÑALIZACIÓN DE "DUCHA DE EMERGENCIA" 6 CM DE LARGO POR 11 CM DE ANCHO SEÑALES EN LPB CAL. 60 / – IMPRESIÓN DIGITAL 1440 DPI CON TINTAS UV IMPORTADAS (NO SE DECOLORAN)– SOBRE LPB CAL. 60 – LAMINADOS, PUNTAS REDONDEADAS - CON CINTA DOBLE FAX AL RESPALDO- EMPACADAS.</t>
  </si>
  <si>
    <t>SEÑALIZACIÓN DE "LAVADO DE MANOS" 40 CM DE LARGO POR 28 CM DE ANCHO SEÑALES EN LPB CAL. 60 / – IMPRESIÓN DIGITAL 1440 DPI CON TINTAS UV IMPORTADAS (NO SE DECOLORAN)– SOBRE LPB CAL. 60 – LAMINADOS, PUNTAS REDONDEADAS - CON CINTA DOBLE FAX AL RESPALDO - EMPACADAS.</t>
  </si>
  <si>
    <t>SEÑALIZACIÓN DE "RIESGO ELÉCTRICO" 40 CM DE LARGO POR 28 CM DE ANCHO SEÑALES EN LPB CAL. 60 / – IMPRESIÓN DIGITAL 1440 DPI CON TINTAS UV IMPORTADAS (NO SE DECOLORAN)– SOBRE LPB CAL. 60 – LAMINADOS, PUNTAS REDONDEADAS - CON CINTA DOBLE FAX AL RESPALDO- EMPACADAS.</t>
  </si>
  <si>
    <t>SEÑALIZACIÓN DE "USO DE GASES" 40 CM DE LARGO POR 28 CM DE ANCHO SEÑALES EN LPB CAL. 60 / – IMPRESIÓN DIGITAL 1440 DPI CON TINTAS UV IMPORTADAS (NO SE DECOLORAN)– SOBRE LPB CAL. 60 – LAMINADOS, PUNTAS REDONDEADAS - CON CINTA DOBLE FAX AL RESPALDO-EMPACADAS.</t>
  </si>
  <si>
    <t>SEÑALIZACIÓN DE "ALMACENAMIENTO DE SUSTANCIAS QUÍMICAS" 40 CM DE LARGO POR 28 CM DE ANCHO SEÑALES EN LPB CAL. 60 / – IMPRESIÓN DIGITAL 1440 DPI CON TINTAS UV IMPORTADAS (NO SE DECOLORAN)– SOBRE LPB CAL. 60 – LAMINADOS, PUNTAS REDONDEADAS - CON CINTA DOBLE FAX AL RESPALDO- EMPACADAS.</t>
  </si>
  <si>
    <t>SEÑALIZACIÓN DE "TRABAJO EN CALIENTE" 40 CM DE LARGO POR 28 CM DE ANCHO FOTOLUMINICENTE SEÑALES EN LPB CAL. 60 / – IMPRESIÓN DIGITAL 1440 DPI CON TINTAS UV IMPORTADAS (NO SE DECOLORAN)– SOBRE LPB CAL. 60 – LAMINADOS, PUNTAS REDONDEADAS - CON CINTA DOBLE FAX AL RESPALDO- EMPACADAS.</t>
  </si>
  <si>
    <t>SEÑALIZACIÓN DE SOLDADURA 40 CM DE LARGO POR 28 CM DE ANCHO SEÑALES EN LPB CAL. 60 / – IMPRESIÓN DIGITAL 1440 DPI CON TINTAS UV IMPORTADAS (NO SE DECOLORAN)– SOBRE LPB CAL. 60 – LAMINADOS, PUNTAS REDONDEADAS - CON CINTA DOBLE FAX AL RESPALDO- EMPACADAS.</t>
  </si>
  <si>
    <t>SEÑALIZACIÓN DE "USO OBLIGATORIO MASCARA DE PROTECCIÓN" 40 CM DE LARGO POR 28 CM DE ANCHO SEÑALES EN LPB CAL. 60 / – IMPRESIÓN DIGITAL 1440 DPI CON TINTAS UV IMPORTADAS (NO SE DECOLORAN)– SOBRE LPB CAL. 60 – LAMINADOS, PUNTAS REDONDEADAS - CON CINTA DOBLE FAX AL RESPALDO- EMPACADAS.</t>
  </si>
  <si>
    <t>SEÑALIZACIÓN DE "GAS INFLAMABLE" 40 CM DE LARGO POR 28 CM DE ANCHO SEÑALES EN LPB CAL. 60 / – IMPRESIÓN DIGITAL 1440 DPI CON TINTAS UV IMPORTADAS (NO SE DECOLORAN)– SOBRE LPB CAL. 60 – LAMINADOS, PUNTAS REDONDEADAS - CON CINTA DOBLE FAX AL RESPALDO - EMPACADAS.</t>
  </si>
  <si>
    <t>CINTA AMARILLA PARA ALERTAR CINTA ANTIDESLIZANTE BICOLOR DE 5 METROS X 50 MM CON ADHESIVO</t>
  </si>
  <si>
    <t>CINTA DOBLE FAZ ESPUMA AMARILLA DE 1 PULGADA ROLLO X 25 METROS</t>
  </si>
  <si>
    <t>SEÑALIZACIÓN DE "USO OBLIGATORIO EPP" 40 CM DE LARGO POR 28 CM DE ANCHO SEÑALES EN LPB CAL. 60 / – IMPRESIÓN DIGITAL 1440 DPI CON TINTAS UV IMPORTADAS (NO SE DECOLORAN)– SOBRE LPB CAL. 60 – LAMINADOS, PUNTAS REDONDEADAS - CON CINTA DOBLE FAX AL RESPALDO- EMPACADAS.</t>
  </si>
  <si>
    <r>
      <t xml:space="preserve">DESCRIPCIÓN
</t>
    </r>
    <r>
      <rPr>
        <b/>
        <i/>
        <sz val="11"/>
        <rFont val="Aptos"/>
        <family val="2"/>
      </rPr>
      <t>(Ver detalle en ficha técnica publicada por la entidad)</t>
    </r>
  </si>
  <si>
    <r>
      <t xml:space="preserve">VALOR UNITARIO ANTES DE IVA 
</t>
    </r>
    <r>
      <rPr>
        <b/>
        <i/>
        <sz val="11"/>
        <rFont val="Aptos"/>
        <family val="2"/>
      </rPr>
      <t>(digite los valores sin puntos ni comas)</t>
    </r>
  </si>
  <si>
    <t xml:space="preserve">JUSTIFICACIÓN COSTOS DIRECTOS E INDIRECTOS </t>
  </si>
  <si>
    <t>COSTO DEL BIEN, SERVICIO U OBRA (42%)</t>
  </si>
  <si>
    <t>GASTOS GENERALES (25%)</t>
  </si>
  <si>
    <t>IMPREVISTOS (5%)</t>
  </si>
  <si>
    <t>UTILIDAD (28%)</t>
  </si>
  <si>
    <t>VALOR UNITARIO OFERTA ANTES DE IVA</t>
  </si>
  <si>
    <t>CANT.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</si>
</sst>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\ * #,##0_-;\-&quot;$&quot;\ * #,##0_-;_-&quot;$&quot;\ * &quot;-&quot;_-;_-@_-"/>
    <numFmt numFmtId="164" formatCode="&quot;$&quot;\ #,##0"/>
  </numFmts>
  <fonts count="9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Aptos"/>
      <family val="2"/>
    </font>
    <font>
      <b/>
      <i/>
      <sz val="11"/>
      <name val="Aptos"/>
      <family val="2"/>
    </font>
    <font>
      <b/>
      <sz val="11"/>
      <color theme="1"/>
      <name val="Aptos"/>
      <family val="2"/>
    </font>
    <font>
      <sz val="11"/>
      <color theme="1"/>
      <name val="Aptos"/>
      <family val="2"/>
    </font>
    <font>
      <sz val="12"/>
      <color theme="1"/>
      <name val="Aptos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</cellStyleXfs>
  <cellXfs count="29">
    <xf numFmtId="0" fontId="0" fillId="0" borderId="0" xfId="0"/>
    <xf numFmtId="0" fontId="7" fillId="2" borderId="3" xfId="4" applyFont="1" applyFill="1" applyBorder="1" applyAlignment="1" applyProtection="1">
      <alignment horizontal="justify" vertical="center" wrapText="1"/>
    </xf>
    <xf numFmtId="0" fontId="7" fillId="2" borderId="3" xfId="4" applyFont="1" applyFill="1" applyBorder="1" applyAlignment="1" applyProtection="1">
      <alignment horizontal="center" vertical="center" wrapText="1"/>
    </xf>
    <xf numFmtId="0" fontId="7" fillId="2" borderId="4" xfId="4" applyNumberFormat="1" applyFont="1" applyFill="1" applyBorder="1" applyAlignment="1" applyProtection="1">
      <alignment horizontal="center" vertical="center" wrapText="1"/>
    </xf>
    <xf numFmtId="164" fontId="7" fillId="2" borderId="7" xfId="4" applyNumberFormat="1" applyFont="1" applyFill="1" applyBorder="1" applyAlignment="1" applyProtection="1">
      <alignment horizontal="center" vertical="center" wrapText="1"/>
      <protection locked="0"/>
    </xf>
    <xf numFmtId="9" fontId="7" fillId="2" borderId="3" xfId="2" applyFont="1" applyFill="1" applyBorder="1" applyAlignment="1" applyProtection="1">
      <alignment horizontal="center" vertical="center"/>
      <protection locked="0"/>
    </xf>
    <xf numFmtId="164" fontId="7" fillId="0" borderId="3" xfId="4" applyNumberFormat="1" applyFont="1" applyFill="1" applyBorder="1" applyAlignment="1" applyProtection="1">
      <alignment horizontal="center" vertical="center" wrapText="1"/>
    </xf>
    <xf numFmtId="164" fontId="7" fillId="0" borderId="4" xfId="4" applyNumberFormat="1" applyFont="1" applyFill="1" applyBorder="1" applyAlignment="1" applyProtection="1">
      <alignment horizontal="center" vertical="center" wrapText="1"/>
    </xf>
    <xf numFmtId="42" fontId="8" fillId="0" borderId="3" xfId="1" applyFont="1" applyBorder="1" applyAlignment="1">
      <alignment horizontal="center" vertical="center"/>
    </xf>
    <xf numFmtId="0" fontId="4" fillId="3" borderId="3" xfId="3" applyFont="1" applyFill="1" applyBorder="1" applyAlignment="1" applyProtection="1">
      <alignment horizontal="center" vertical="center" wrapText="1"/>
    </xf>
    <xf numFmtId="0" fontId="4" fillId="3" borderId="4" xfId="3" applyFont="1" applyFill="1" applyBorder="1" applyAlignment="1" applyProtection="1">
      <alignment horizontal="center" vertical="center" wrapText="1"/>
    </xf>
    <xf numFmtId="0" fontId="4" fillId="3" borderId="7" xfId="3" applyFont="1" applyFill="1" applyBorder="1" applyAlignment="1">
      <alignment horizontal="center" vertical="center" wrapText="1"/>
    </xf>
    <xf numFmtId="1" fontId="4" fillId="3" borderId="3" xfId="3" applyNumberFormat="1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0" borderId="3" xfId="4" applyFont="1" applyBorder="1" applyAlignment="1" applyProtection="1">
      <alignment horizontal="center" vertical="center"/>
    </xf>
    <xf numFmtId="0" fontId="6" fillId="4" borderId="12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42" fontId="8" fillId="0" borderId="7" xfId="1" applyFont="1" applyBorder="1" applyAlignment="1">
      <alignment horizontal="center" vertical="center"/>
    </xf>
    <xf numFmtId="42" fontId="8" fillId="0" borderId="14" xfId="0" applyNumberFormat="1" applyFont="1" applyBorder="1" applyAlignment="1">
      <alignment horizontal="center" vertical="center"/>
    </xf>
    <xf numFmtId="42" fontId="8" fillId="0" borderId="15" xfId="1" applyFont="1" applyBorder="1" applyAlignment="1">
      <alignment horizontal="center" vertical="center"/>
    </xf>
    <xf numFmtId="42" fontId="8" fillId="0" borderId="16" xfId="1" applyFont="1" applyBorder="1" applyAlignment="1">
      <alignment horizontal="center" vertical="center"/>
    </xf>
    <xf numFmtId="42" fontId="8" fillId="0" borderId="17" xfId="0" applyNumberFormat="1" applyFont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4" fillId="3" borderId="3" xfId="3" applyFont="1" applyFill="1" applyBorder="1" applyAlignment="1" applyProtection="1">
      <alignment horizontal="center" vertical="center" wrapText="1"/>
    </xf>
    <xf numFmtId="0" fontId="4" fillId="3" borderId="4" xfId="3" applyFont="1" applyFill="1" applyBorder="1" applyAlignment="1" applyProtection="1">
      <alignment horizontal="center" vertical="center" wrapText="1"/>
    </xf>
    <xf numFmtId="0" fontId="4" fillId="3" borderId="5" xfId="3" applyFont="1" applyFill="1" applyBorder="1" applyAlignment="1">
      <alignment horizontal="center" vertical="center"/>
    </xf>
    <xf numFmtId="0" fontId="4" fillId="3" borderId="6" xfId="3" applyFont="1" applyFill="1" applyBorder="1" applyAlignment="1">
      <alignment horizontal="center" vertical="center"/>
    </xf>
  </cellXfs>
  <cellStyles count="5">
    <cellStyle name="Moneda [0]" xfId="1" builtinId="7"/>
    <cellStyle name="Normal" xfId="0" builtinId="0"/>
    <cellStyle name="Porcentaje" xfId="2" builtinId="5"/>
    <cellStyle name="Título 3" xfId="3" builtinId="18"/>
    <cellStyle name="Total" xfId="4" builtinId="25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7A94B0-B20D-4746-BE53-872019C7D79B}">
  <dimension ref="A1:P22"/>
  <sheetViews>
    <sheetView tabSelected="1" zoomScale="80" zoomScaleNormal="80" workbookViewId="0">
      <selection activeCell="A5" sqref="A5"/>
    </sheetView>
  </sheetViews>
  <sheetFormatPr baseColWidth="10" defaultRowHeight="15.6" x14ac:dyDescent="0.3"/>
  <cols>
    <col min="1" max="1" width="6.796875" bestFit="1" customWidth="1"/>
    <col min="2" max="2" width="43.5" customWidth="1"/>
    <col min="3" max="3" width="10.5" customWidth="1"/>
    <col min="4" max="4" width="8.09765625" bestFit="1" customWidth="1"/>
    <col min="5" max="5" width="17.796875" customWidth="1"/>
    <col min="6" max="6" width="9.69921875" customWidth="1"/>
    <col min="7" max="7" width="9.5" bestFit="1" customWidth="1"/>
    <col min="8" max="8" width="11.8984375" customWidth="1"/>
    <col min="9" max="9" width="11" bestFit="1" customWidth="1"/>
    <col min="10" max="10" width="11.796875" bestFit="1" customWidth="1"/>
    <col min="11" max="12" width="13.19921875" customWidth="1"/>
    <col min="13" max="13" width="10.19921875" customWidth="1"/>
    <col min="14" max="14" width="11.5" customWidth="1"/>
    <col min="16" max="16" width="14.59765625" customWidth="1"/>
  </cols>
  <sheetData>
    <row r="1" spans="1:16" ht="16.2" thickBot="1" x14ac:dyDescent="0.35">
      <c r="A1" s="25" t="s">
        <v>0</v>
      </c>
      <c r="B1" s="25" t="s">
        <v>30</v>
      </c>
      <c r="C1" s="25" t="s">
        <v>1</v>
      </c>
      <c r="D1" s="26" t="s">
        <v>38</v>
      </c>
      <c r="E1" s="27" t="s">
        <v>2</v>
      </c>
      <c r="F1" s="28"/>
      <c r="G1" s="28"/>
      <c r="H1" s="28"/>
      <c r="I1" s="28"/>
      <c r="J1" s="28"/>
      <c r="K1" s="28"/>
      <c r="L1" s="22" t="s">
        <v>32</v>
      </c>
      <c r="M1" s="23"/>
      <c r="N1" s="23"/>
      <c r="O1" s="23"/>
      <c r="P1" s="24"/>
    </row>
    <row r="2" spans="1:16" ht="112.8" customHeight="1" x14ac:dyDescent="0.3">
      <c r="A2" s="25"/>
      <c r="B2" s="25"/>
      <c r="C2" s="25"/>
      <c r="D2" s="26"/>
      <c r="E2" s="11" t="s">
        <v>31</v>
      </c>
      <c r="F2" s="12" t="s">
        <v>3</v>
      </c>
      <c r="G2" s="9" t="s">
        <v>4</v>
      </c>
      <c r="H2" s="9" t="s">
        <v>5</v>
      </c>
      <c r="I2" s="9" t="s">
        <v>6</v>
      </c>
      <c r="J2" s="9" t="s">
        <v>7</v>
      </c>
      <c r="K2" s="10" t="s">
        <v>8</v>
      </c>
      <c r="L2" s="15" t="s">
        <v>33</v>
      </c>
      <c r="M2" s="13" t="s">
        <v>34</v>
      </c>
      <c r="N2" s="13" t="s">
        <v>35</v>
      </c>
      <c r="O2" s="13" t="s">
        <v>36</v>
      </c>
      <c r="P2" s="16" t="s">
        <v>37</v>
      </c>
    </row>
    <row r="3" spans="1:16" ht="100.8" x14ac:dyDescent="0.3">
      <c r="A3" s="14">
        <v>1</v>
      </c>
      <c r="B3" s="1" t="s">
        <v>9</v>
      </c>
      <c r="C3" s="2" t="s">
        <v>10</v>
      </c>
      <c r="D3" s="3">
        <v>16</v>
      </c>
      <c r="E3" s="4">
        <v>10900</v>
      </c>
      <c r="F3" s="5">
        <v>0.19</v>
      </c>
      <c r="G3" s="6">
        <f>E3*F3</f>
        <v>2071</v>
      </c>
      <c r="H3" s="6">
        <f>SUM(E3+G3)</f>
        <v>12971</v>
      </c>
      <c r="I3" s="6">
        <f>G3*D3</f>
        <v>33136</v>
      </c>
      <c r="J3" s="6">
        <f>E3*D3</f>
        <v>174400</v>
      </c>
      <c r="K3" s="7">
        <f>J3+I3</f>
        <v>207536</v>
      </c>
      <c r="L3" s="17">
        <f>+E3*0.42</f>
        <v>4578</v>
      </c>
      <c r="M3" s="8">
        <f>+E3*0.25</f>
        <v>2725</v>
      </c>
      <c r="N3" s="8">
        <f>+E3*0.05</f>
        <v>545</v>
      </c>
      <c r="O3" s="8">
        <f>+E3*0.28</f>
        <v>3052.0000000000005</v>
      </c>
      <c r="P3" s="18">
        <f>+L3+M3+N3+O3</f>
        <v>10900</v>
      </c>
    </row>
    <row r="4" spans="1:16" ht="100.8" x14ac:dyDescent="0.3">
      <c r="A4" s="14">
        <v>2</v>
      </c>
      <c r="B4" s="1" t="s">
        <v>11</v>
      </c>
      <c r="C4" s="2" t="s">
        <v>10</v>
      </c>
      <c r="D4" s="3">
        <v>12</v>
      </c>
      <c r="E4" s="4">
        <v>10900</v>
      </c>
      <c r="F4" s="5">
        <v>0.19</v>
      </c>
      <c r="G4" s="6">
        <f t="shared" ref="G4:G22" si="0">E4*F4</f>
        <v>2071</v>
      </c>
      <c r="H4" s="6">
        <f t="shared" ref="H4:H22" si="1">SUM(E4+G4)</f>
        <v>12971</v>
      </c>
      <c r="I4" s="6">
        <f t="shared" ref="I4:I22" si="2">G4*D4</f>
        <v>24852</v>
      </c>
      <c r="J4" s="6">
        <f t="shared" ref="J4:J22" si="3">E4*D4</f>
        <v>130800</v>
      </c>
      <c r="K4" s="7">
        <f t="shared" ref="K4:K22" si="4">J4+I4</f>
        <v>155652</v>
      </c>
      <c r="L4" s="17">
        <f t="shared" ref="L4:L22" si="5">+E4*0.42</f>
        <v>4578</v>
      </c>
      <c r="M4" s="8">
        <f t="shared" ref="M4:M22" si="6">+E4*0.25</f>
        <v>2725</v>
      </c>
      <c r="N4" s="8">
        <f t="shared" ref="N4:N22" si="7">+E4*0.05</f>
        <v>545</v>
      </c>
      <c r="O4" s="8">
        <f t="shared" ref="O4:O22" si="8">+E4*0.28</f>
        <v>3052.0000000000005</v>
      </c>
      <c r="P4" s="18">
        <f t="shared" ref="P4:P22" si="9">+L4+M4+N4+O4</f>
        <v>10900</v>
      </c>
    </row>
    <row r="5" spans="1:16" ht="100.8" x14ac:dyDescent="0.3">
      <c r="A5" s="14">
        <v>3</v>
      </c>
      <c r="B5" s="1" t="s">
        <v>12</v>
      </c>
      <c r="C5" s="2" t="s">
        <v>10</v>
      </c>
      <c r="D5" s="3">
        <v>5</v>
      </c>
      <c r="E5" s="4">
        <v>10900</v>
      </c>
      <c r="F5" s="5">
        <v>0.19</v>
      </c>
      <c r="G5" s="6">
        <f t="shared" si="0"/>
        <v>2071</v>
      </c>
      <c r="H5" s="6">
        <f t="shared" si="1"/>
        <v>12971</v>
      </c>
      <c r="I5" s="6">
        <f t="shared" si="2"/>
        <v>10355</v>
      </c>
      <c r="J5" s="6">
        <f t="shared" si="3"/>
        <v>54500</v>
      </c>
      <c r="K5" s="7">
        <f t="shared" si="4"/>
        <v>64855</v>
      </c>
      <c r="L5" s="17">
        <f t="shared" si="5"/>
        <v>4578</v>
      </c>
      <c r="M5" s="8">
        <f t="shared" si="6"/>
        <v>2725</v>
      </c>
      <c r="N5" s="8">
        <f t="shared" si="7"/>
        <v>545</v>
      </c>
      <c r="O5" s="8">
        <f t="shared" si="8"/>
        <v>3052.0000000000005</v>
      </c>
      <c r="P5" s="18">
        <f t="shared" si="9"/>
        <v>10900</v>
      </c>
    </row>
    <row r="6" spans="1:16" ht="86.4" x14ac:dyDescent="0.3">
      <c r="A6" s="14">
        <v>4</v>
      </c>
      <c r="B6" s="1" t="s">
        <v>13</v>
      </c>
      <c r="C6" s="2" t="s">
        <v>10</v>
      </c>
      <c r="D6" s="3">
        <v>9</v>
      </c>
      <c r="E6" s="4">
        <v>7900</v>
      </c>
      <c r="F6" s="5">
        <v>0.19</v>
      </c>
      <c r="G6" s="6">
        <f t="shared" si="0"/>
        <v>1501</v>
      </c>
      <c r="H6" s="6">
        <f t="shared" si="1"/>
        <v>9401</v>
      </c>
      <c r="I6" s="6">
        <f t="shared" si="2"/>
        <v>13509</v>
      </c>
      <c r="J6" s="6">
        <f t="shared" si="3"/>
        <v>71100</v>
      </c>
      <c r="K6" s="7">
        <f t="shared" si="4"/>
        <v>84609</v>
      </c>
      <c r="L6" s="17">
        <f t="shared" si="5"/>
        <v>3318</v>
      </c>
      <c r="M6" s="8">
        <f t="shared" si="6"/>
        <v>1975</v>
      </c>
      <c r="N6" s="8">
        <f t="shared" si="7"/>
        <v>395</v>
      </c>
      <c r="O6" s="8">
        <f t="shared" si="8"/>
        <v>2212</v>
      </c>
      <c r="P6" s="18">
        <f t="shared" si="9"/>
        <v>7900</v>
      </c>
    </row>
    <row r="7" spans="1:16" ht="86.4" x14ac:dyDescent="0.3">
      <c r="A7" s="14">
        <v>5</v>
      </c>
      <c r="B7" s="1" t="s">
        <v>14</v>
      </c>
      <c r="C7" s="2" t="s">
        <v>10</v>
      </c>
      <c r="D7" s="3">
        <v>9</v>
      </c>
      <c r="E7" s="4">
        <v>7900</v>
      </c>
      <c r="F7" s="5">
        <v>0.19</v>
      </c>
      <c r="G7" s="6">
        <f t="shared" si="0"/>
        <v>1501</v>
      </c>
      <c r="H7" s="6">
        <f t="shared" si="1"/>
        <v>9401</v>
      </c>
      <c r="I7" s="6">
        <f t="shared" si="2"/>
        <v>13509</v>
      </c>
      <c r="J7" s="6">
        <f t="shared" si="3"/>
        <v>71100</v>
      </c>
      <c r="K7" s="7">
        <f t="shared" si="4"/>
        <v>84609</v>
      </c>
      <c r="L7" s="17">
        <f t="shared" si="5"/>
        <v>3318</v>
      </c>
      <c r="M7" s="8">
        <f t="shared" si="6"/>
        <v>1975</v>
      </c>
      <c r="N7" s="8">
        <f t="shared" si="7"/>
        <v>395</v>
      </c>
      <c r="O7" s="8">
        <f t="shared" si="8"/>
        <v>2212</v>
      </c>
      <c r="P7" s="18">
        <f t="shared" si="9"/>
        <v>7900</v>
      </c>
    </row>
    <row r="8" spans="1:16" ht="86.4" x14ac:dyDescent="0.3">
      <c r="A8" s="14">
        <v>6</v>
      </c>
      <c r="B8" s="1" t="s">
        <v>15</v>
      </c>
      <c r="C8" s="2" t="s">
        <v>10</v>
      </c>
      <c r="D8" s="3">
        <v>26</v>
      </c>
      <c r="E8" s="4">
        <v>7900</v>
      </c>
      <c r="F8" s="5">
        <v>0.19</v>
      </c>
      <c r="G8" s="6">
        <f t="shared" si="0"/>
        <v>1501</v>
      </c>
      <c r="H8" s="6">
        <f t="shared" si="1"/>
        <v>9401</v>
      </c>
      <c r="I8" s="6">
        <f t="shared" si="2"/>
        <v>39026</v>
      </c>
      <c r="J8" s="6">
        <f t="shared" si="3"/>
        <v>205400</v>
      </c>
      <c r="K8" s="7">
        <f t="shared" si="4"/>
        <v>244426</v>
      </c>
      <c r="L8" s="17">
        <f t="shared" si="5"/>
        <v>3318</v>
      </c>
      <c r="M8" s="8">
        <f t="shared" si="6"/>
        <v>1975</v>
      </c>
      <c r="N8" s="8">
        <f t="shared" si="7"/>
        <v>395</v>
      </c>
      <c r="O8" s="8">
        <f t="shared" si="8"/>
        <v>2212</v>
      </c>
      <c r="P8" s="18">
        <f t="shared" si="9"/>
        <v>7900</v>
      </c>
    </row>
    <row r="9" spans="1:16" ht="86.4" x14ac:dyDescent="0.3">
      <c r="A9" s="14">
        <v>7</v>
      </c>
      <c r="B9" s="1" t="s">
        <v>16</v>
      </c>
      <c r="C9" s="2" t="s">
        <v>10</v>
      </c>
      <c r="D9" s="3">
        <v>24</v>
      </c>
      <c r="E9" s="4">
        <v>7900</v>
      </c>
      <c r="F9" s="5">
        <v>0.19</v>
      </c>
      <c r="G9" s="6">
        <f t="shared" si="0"/>
        <v>1501</v>
      </c>
      <c r="H9" s="6">
        <f t="shared" si="1"/>
        <v>9401</v>
      </c>
      <c r="I9" s="6">
        <f t="shared" si="2"/>
        <v>36024</v>
      </c>
      <c r="J9" s="6">
        <f t="shared" si="3"/>
        <v>189600</v>
      </c>
      <c r="K9" s="7">
        <f t="shared" si="4"/>
        <v>225624</v>
      </c>
      <c r="L9" s="17">
        <f t="shared" si="5"/>
        <v>3318</v>
      </c>
      <c r="M9" s="8">
        <f t="shared" si="6"/>
        <v>1975</v>
      </c>
      <c r="N9" s="8">
        <f t="shared" si="7"/>
        <v>395</v>
      </c>
      <c r="O9" s="8">
        <f t="shared" si="8"/>
        <v>2212</v>
      </c>
      <c r="P9" s="18">
        <f t="shared" si="9"/>
        <v>7900</v>
      </c>
    </row>
    <row r="10" spans="1:16" ht="100.8" x14ac:dyDescent="0.3">
      <c r="A10" s="14">
        <v>8</v>
      </c>
      <c r="B10" s="1" t="s">
        <v>17</v>
      </c>
      <c r="C10" s="2" t="s">
        <v>10</v>
      </c>
      <c r="D10" s="3">
        <v>3</v>
      </c>
      <c r="E10" s="4">
        <v>10900</v>
      </c>
      <c r="F10" s="5">
        <v>0.19</v>
      </c>
      <c r="G10" s="6">
        <f t="shared" si="0"/>
        <v>2071</v>
      </c>
      <c r="H10" s="6">
        <f t="shared" si="1"/>
        <v>12971</v>
      </c>
      <c r="I10" s="6">
        <f t="shared" si="2"/>
        <v>6213</v>
      </c>
      <c r="J10" s="6">
        <f t="shared" si="3"/>
        <v>32700</v>
      </c>
      <c r="K10" s="7">
        <f t="shared" si="4"/>
        <v>38913</v>
      </c>
      <c r="L10" s="17">
        <f t="shared" si="5"/>
        <v>4578</v>
      </c>
      <c r="M10" s="8">
        <f t="shared" si="6"/>
        <v>2725</v>
      </c>
      <c r="N10" s="8">
        <f t="shared" si="7"/>
        <v>545</v>
      </c>
      <c r="O10" s="8">
        <f t="shared" si="8"/>
        <v>3052.0000000000005</v>
      </c>
      <c r="P10" s="18">
        <f t="shared" si="9"/>
        <v>10900</v>
      </c>
    </row>
    <row r="11" spans="1:16" ht="100.8" x14ac:dyDescent="0.3">
      <c r="A11" s="14">
        <v>9</v>
      </c>
      <c r="B11" s="1" t="s">
        <v>18</v>
      </c>
      <c r="C11" s="2" t="s">
        <v>10</v>
      </c>
      <c r="D11" s="3">
        <v>2</v>
      </c>
      <c r="E11" s="4">
        <v>2000</v>
      </c>
      <c r="F11" s="5">
        <v>0.19</v>
      </c>
      <c r="G11" s="6">
        <f t="shared" si="0"/>
        <v>380</v>
      </c>
      <c r="H11" s="6">
        <f t="shared" si="1"/>
        <v>2380</v>
      </c>
      <c r="I11" s="6">
        <f t="shared" si="2"/>
        <v>760</v>
      </c>
      <c r="J11" s="6">
        <f t="shared" si="3"/>
        <v>4000</v>
      </c>
      <c r="K11" s="7">
        <f t="shared" si="4"/>
        <v>4760</v>
      </c>
      <c r="L11" s="17">
        <f t="shared" si="5"/>
        <v>840</v>
      </c>
      <c r="M11" s="8">
        <f t="shared" si="6"/>
        <v>500</v>
      </c>
      <c r="N11" s="8">
        <f t="shared" si="7"/>
        <v>100</v>
      </c>
      <c r="O11" s="8">
        <f t="shared" si="8"/>
        <v>560</v>
      </c>
      <c r="P11" s="18">
        <f t="shared" si="9"/>
        <v>2000</v>
      </c>
    </row>
    <row r="12" spans="1:16" ht="100.8" x14ac:dyDescent="0.3">
      <c r="A12" s="14">
        <v>10</v>
      </c>
      <c r="B12" s="1" t="s">
        <v>19</v>
      </c>
      <c r="C12" s="2" t="s">
        <v>10</v>
      </c>
      <c r="D12" s="3">
        <v>3</v>
      </c>
      <c r="E12" s="4">
        <v>10900</v>
      </c>
      <c r="F12" s="5">
        <v>0.19</v>
      </c>
      <c r="G12" s="6">
        <f t="shared" si="0"/>
        <v>2071</v>
      </c>
      <c r="H12" s="6">
        <f t="shared" si="1"/>
        <v>12971</v>
      </c>
      <c r="I12" s="6">
        <f t="shared" si="2"/>
        <v>6213</v>
      </c>
      <c r="J12" s="6">
        <f t="shared" si="3"/>
        <v>32700</v>
      </c>
      <c r="K12" s="7">
        <f t="shared" si="4"/>
        <v>38913</v>
      </c>
      <c r="L12" s="17">
        <f t="shared" si="5"/>
        <v>4578</v>
      </c>
      <c r="M12" s="8">
        <f t="shared" si="6"/>
        <v>2725</v>
      </c>
      <c r="N12" s="8">
        <f t="shared" si="7"/>
        <v>545</v>
      </c>
      <c r="O12" s="8">
        <f t="shared" si="8"/>
        <v>3052.0000000000005</v>
      </c>
      <c r="P12" s="18">
        <f t="shared" si="9"/>
        <v>10900</v>
      </c>
    </row>
    <row r="13" spans="1:16" ht="100.8" x14ac:dyDescent="0.3">
      <c r="A13" s="14">
        <v>11</v>
      </c>
      <c r="B13" s="1" t="s">
        <v>20</v>
      </c>
      <c r="C13" s="2" t="s">
        <v>10</v>
      </c>
      <c r="D13" s="3">
        <v>9</v>
      </c>
      <c r="E13" s="4">
        <v>10900</v>
      </c>
      <c r="F13" s="5">
        <v>0.19</v>
      </c>
      <c r="G13" s="6">
        <f t="shared" si="0"/>
        <v>2071</v>
      </c>
      <c r="H13" s="6">
        <f t="shared" si="1"/>
        <v>12971</v>
      </c>
      <c r="I13" s="6">
        <f t="shared" si="2"/>
        <v>18639</v>
      </c>
      <c r="J13" s="6">
        <f t="shared" si="3"/>
        <v>98100</v>
      </c>
      <c r="K13" s="7">
        <f t="shared" si="4"/>
        <v>116739</v>
      </c>
      <c r="L13" s="17">
        <f t="shared" si="5"/>
        <v>4578</v>
      </c>
      <c r="M13" s="8">
        <f t="shared" si="6"/>
        <v>2725</v>
      </c>
      <c r="N13" s="8">
        <f t="shared" si="7"/>
        <v>545</v>
      </c>
      <c r="O13" s="8">
        <f t="shared" si="8"/>
        <v>3052.0000000000005</v>
      </c>
      <c r="P13" s="18">
        <f t="shared" si="9"/>
        <v>10900</v>
      </c>
    </row>
    <row r="14" spans="1:16" ht="100.8" x14ac:dyDescent="0.3">
      <c r="A14" s="14">
        <v>12</v>
      </c>
      <c r="B14" s="1" t="s">
        <v>21</v>
      </c>
      <c r="C14" s="2" t="s">
        <v>10</v>
      </c>
      <c r="D14" s="3">
        <v>8</v>
      </c>
      <c r="E14" s="4">
        <v>10900</v>
      </c>
      <c r="F14" s="5">
        <v>0.19</v>
      </c>
      <c r="G14" s="6">
        <f t="shared" si="0"/>
        <v>2071</v>
      </c>
      <c r="H14" s="6">
        <f t="shared" si="1"/>
        <v>12971</v>
      </c>
      <c r="I14" s="6">
        <f t="shared" si="2"/>
        <v>16568</v>
      </c>
      <c r="J14" s="6">
        <f t="shared" si="3"/>
        <v>87200</v>
      </c>
      <c r="K14" s="7">
        <f t="shared" si="4"/>
        <v>103768</v>
      </c>
      <c r="L14" s="17">
        <f t="shared" si="5"/>
        <v>4578</v>
      </c>
      <c r="M14" s="8">
        <f t="shared" si="6"/>
        <v>2725</v>
      </c>
      <c r="N14" s="8">
        <f t="shared" si="7"/>
        <v>545</v>
      </c>
      <c r="O14" s="8">
        <f t="shared" si="8"/>
        <v>3052.0000000000005</v>
      </c>
      <c r="P14" s="18">
        <f t="shared" si="9"/>
        <v>10900</v>
      </c>
    </row>
    <row r="15" spans="1:16" ht="100.8" x14ac:dyDescent="0.3">
      <c r="A15" s="14">
        <v>13</v>
      </c>
      <c r="B15" s="1" t="s">
        <v>22</v>
      </c>
      <c r="C15" s="2" t="s">
        <v>10</v>
      </c>
      <c r="D15" s="3">
        <v>3</v>
      </c>
      <c r="E15" s="4">
        <v>10900</v>
      </c>
      <c r="F15" s="5">
        <v>0.19</v>
      </c>
      <c r="G15" s="6">
        <f t="shared" si="0"/>
        <v>2071</v>
      </c>
      <c r="H15" s="6">
        <f t="shared" si="1"/>
        <v>12971</v>
      </c>
      <c r="I15" s="6">
        <f t="shared" si="2"/>
        <v>6213</v>
      </c>
      <c r="J15" s="6">
        <f t="shared" si="3"/>
        <v>32700</v>
      </c>
      <c r="K15" s="7">
        <f t="shared" si="4"/>
        <v>38913</v>
      </c>
      <c r="L15" s="17">
        <f t="shared" si="5"/>
        <v>4578</v>
      </c>
      <c r="M15" s="8">
        <f t="shared" si="6"/>
        <v>2725</v>
      </c>
      <c r="N15" s="8">
        <f t="shared" si="7"/>
        <v>545</v>
      </c>
      <c r="O15" s="8">
        <f t="shared" si="8"/>
        <v>3052.0000000000005</v>
      </c>
      <c r="P15" s="18">
        <f t="shared" si="9"/>
        <v>10900</v>
      </c>
    </row>
    <row r="16" spans="1:16" ht="100.8" x14ac:dyDescent="0.3">
      <c r="A16" s="14">
        <v>14</v>
      </c>
      <c r="B16" s="1" t="s">
        <v>23</v>
      </c>
      <c r="C16" s="2" t="s">
        <v>10</v>
      </c>
      <c r="D16" s="3">
        <v>2</v>
      </c>
      <c r="E16" s="4">
        <v>10900</v>
      </c>
      <c r="F16" s="5">
        <v>0.19</v>
      </c>
      <c r="G16" s="6">
        <f t="shared" si="0"/>
        <v>2071</v>
      </c>
      <c r="H16" s="6">
        <f t="shared" si="1"/>
        <v>12971</v>
      </c>
      <c r="I16" s="6">
        <f t="shared" si="2"/>
        <v>4142</v>
      </c>
      <c r="J16" s="6">
        <f t="shared" si="3"/>
        <v>21800</v>
      </c>
      <c r="K16" s="7">
        <f t="shared" si="4"/>
        <v>25942</v>
      </c>
      <c r="L16" s="17">
        <f t="shared" si="5"/>
        <v>4578</v>
      </c>
      <c r="M16" s="8">
        <f t="shared" si="6"/>
        <v>2725</v>
      </c>
      <c r="N16" s="8">
        <f t="shared" si="7"/>
        <v>545</v>
      </c>
      <c r="O16" s="8">
        <f t="shared" si="8"/>
        <v>3052.0000000000005</v>
      </c>
      <c r="P16" s="18">
        <f t="shared" si="9"/>
        <v>10900</v>
      </c>
    </row>
    <row r="17" spans="1:16" ht="86.4" x14ac:dyDescent="0.3">
      <c r="A17" s="14">
        <v>15</v>
      </c>
      <c r="B17" s="1" t="s">
        <v>24</v>
      </c>
      <c r="C17" s="2" t="s">
        <v>10</v>
      </c>
      <c r="D17" s="3">
        <v>1</v>
      </c>
      <c r="E17" s="4">
        <v>10900</v>
      </c>
      <c r="F17" s="5">
        <v>0.19</v>
      </c>
      <c r="G17" s="6">
        <f t="shared" si="0"/>
        <v>2071</v>
      </c>
      <c r="H17" s="6">
        <f t="shared" si="1"/>
        <v>12971</v>
      </c>
      <c r="I17" s="6">
        <f t="shared" si="2"/>
        <v>2071</v>
      </c>
      <c r="J17" s="6">
        <f t="shared" si="3"/>
        <v>10900</v>
      </c>
      <c r="K17" s="7">
        <f t="shared" si="4"/>
        <v>12971</v>
      </c>
      <c r="L17" s="17">
        <f t="shared" si="5"/>
        <v>4578</v>
      </c>
      <c r="M17" s="8">
        <f t="shared" si="6"/>
        <v>2725</v>
      </c>
      <c r="N17" s="8">
        <f t="shared" si="7"/>
        <v>545</v>
      </c>
      <c r="O17" s="8">
        <f t="shared" si="8"/>
        <v>3052.0000000000005</v>
      </c>
      <c r="P17" s="18">
        <f t="shared" si="9"/>
        <v>10900</v>
      </c>
    </row>
    <row r="18" spans="1:16" ht="100.8" x14ac:dyDescent="0.3">
      <c r="A18" s="14">
        <v>16</v>
      </c>
      <c r="B18" s="1" t="s">
        <v>25</v>
      </c>
      <c r="C18" s="2" t="s">
        <v>10</v>
      </c>
      <c r="D18" s="3">
        <v>1</v>
      </c>
      <c r="E18" s="4">
        <v>10900</v>
      </c>
      <c r="F18" s="5">
        <v>0.19</v>
      </c>
      <c r="G18" s="6">
        <f t="shared" si="0"/>
        <v>2071</v>
      </c>
      <c r="H18" s="6">
        <f t="shared" si="1"/>
        <v>12971</v>
      </c>
      <c r="I18" s="6">
        <f t="shared" si="2"/>
        <v>2071</v>
      </c>
      <c r="J18" s="6">
        <f t="shared" si="3"/>
        <v>10900</v>
      </c>
      <c r="K18" s="7">
        <f t="shared" si="4"/>
        <v>12971</v>
      </c>
      <c r="L18" s="17">
        <f t="shared" si="5"/>
        <v>4578</v>
      </c>
      <c r="M18" s="8">
        <f t="shared" si="6"/>
        <v>2725</v>
      </c>
      <c r="N18" s="8">
        <f t="shared" si="7"/>
        <v>545</v>
      </c>
      <c r="O18" s="8">
        <f t="shared" si="8"/>
        <v>3052.0000000000005</v>
      </c>
      <c r="P18" s="18">
        <f t="shared" si="9"/>
        <v>10900</v>
      </c>
    </row>
    <row r="19" spans="1:16" ht="100.8" x14ac:dyDescent="0.3">
      <c r="A19" s="14">
        <v>17</v>
      </c>
      <c r="B19" s="1" t="s">
        <v>26</v>
      </c>
      <c r="C19" s="2" t="s">
        <v>10</v>
      </c>
      <c r="D19" s="3">
        <v>10</v>
      </c>
      <c r="E19" s="4">
        <v>10900</v>
      </c>
      <c r="F19" s="5">
        <v>0.19</v>
      </c>
      <c r="G19" s="6">
        <f t="shared" si="0"/>
        <v>2071</v>
      </c>
      <c r="H19" s="6">
        <f t="shared" si="1"/>
        <v>12971</v>
      </c>
      <c r="I19" s="6">
        <f t="shared" si="2"/>
        <v>20710</v>
      </c>
      <c r="J19" s="6">
        <f t="shared" si="3"/>
        <v>109000</v>
      </c>
      <c r="K19" s="7">
        <f t="shared" si="4"/>
        <v>129710</v>
      </c>
      <c r="L19" s="17">
        <f t="shared" si="5"/>
        <v>4578</v>
      </c>
      <c r="M19" s="8">
        <f t="shared" si="6"/>
        <v>2725</v>
      </c>
      <c r="N19" s="8">
        <f t="shared" si="7"/>
        <v>545</v>
      </c>
      <c r="O19" s="8">
        <f t="shared" si="8"/>
        <v>3052.0000000000005</v>
      </c>
      <c r="P19" s="18">
        <f t="shared" si="9"/>
        <v>10900</v>
      </c>
    </row>
    <row r="20" spans="1:16" ht="43.2" x14ac:dyDescent="0.3">
      <c r="A20" s="14">
        <v>18</v>
      </c>
      <c r="B20" s="1" t="s">
        <v>27</v>
      </c>
      <c r="C20" s="2" t="s">
        <v>10</v>
      </c>
      <c r="D20" s="3">
        <v>5</v>
      </c>
      <c r="E20" s="4">
        <v>35000</v>
      </c>
      <c r="F20" s="5">
        <v>0.19</v>
      </c>
      <c r="G20" s="6">
        <f t="shared" si="0"/>
        <v>6650</v>
      </c>
      <c r="H20" s="6">
        <f t="shared" si="1"/>
        <v>41650</v>
      </c>
      <c r="I20" s="6">
        <f t="shared" si="2"/>
        <v>33250</v>
      </c>
      <c r="J20" s="6">
        <f t="shared" si="3"/>
        <v>175000</v>
      </c>
      <c r="K20" s="7">
        <f t="shared" si="4"/>
        <v>208250</v>
      </c>
      <c r="L20" s="17">
        <f t="shared" si="5"/>
        <v>14700</v>
      </c>
      <c r="M20" s="8">
        <f t="shared" si="6"/>
        <v>8750</v>
      </c>
      <c r="N20" s="8">
        <f t="shared" si="7"/>
        <v>1750</v>
      </c>
      <c r="O20" s="8">
        <f t="shared" si="8"/>
        <v>9800.0000000000018</v>
      </c>
      <c r="P20" s="18">
        <f t="shared" si="9"/>
        <v>35000</v>
      </c>
    </row>
    <row r="21" spans="1:16" ht="34.950000000000003" customHeight="1" x14ac:dyDescent="0.3">
      <c r="A21" s="14">
        <v>19</v>
      </c>
      <c r="B21" s="1" t="s">
        <v>28</v>
      </c>
      <c r="C21" s="2" t="s">
        <v>10</v>
      </c>
      <c r="D21" s="3">
        <v>10</v>
      </c>
      <c r="E21" s="4">
        <v>30000</v>
      </c>
      <c r="F21" s="5">
        <v>0.19</v>
      </c>
      <c r="G21" s="6">
        <f t="shared" si="0"/>
        <v>5700</v>
      </c>
      <c r="H21" s="6">
        <f t="shared" si="1"/>
        <v>35700</v>
      </c>
      <c r="I21" s="6">
        <f t="shared" si="2"/>
        <v>57000</v>
      </c>
      <c r="J21" s="6">
        <f t="shared" si="3"/>
        <v>300000</v>
      </c>
      <c r="K21" s="7">
        <f t="shared" si="4"/>
        <v>357000</v>
      </c>
      <c r="L21" s="17">
        <f t="shared" si="5"/>
        <v>12600</v>
      </c>
      <c r="M21" s="8">
        <f t="shared" si="6"/>
        <v>7500</v>
      </c>
      <c r="N21" s="8">
        <f t="shared" si="7"/>
        <v>1500</v>
      </c>
      <c r="O21" s="8">
        <f t="shared" si="8"/>
        <v>8400</v>
      </c>
      <c r="P21" s="18">
        <f t="shared" si="9"/>
        <v>30000</v>
      </c>
    </row>
    <row r="22" spans="1:16" ht="101.4" thickBot="1" x14ac:dyDescent="0.35">
      <c r="A22" s="14">
        <v>20</v>
      </c>
      <c r="B22" s="1" t="s">
        <v>29</v>
      </c>
      <c r="C22" s="2" t="s">
        <v>10</v>
      </c>
      <c r="D22" s="3">
        <v>11</v>
      </c>
      <c r="E22" s="4">
        <v>10900</v>
      </c>
      <c r="F22" s="5">
        <v>0.19</v>
      </c>
      <c r="G22" s="6">
        <f t="shared" si="0"/>
        <v>2071</v>
      </c>
      <c r="H22" s="6">
        <f t="shared" si="1"/>
        <v>12971</v>
      </c>
      <c r="I22" s="6">
        <f t="shared" si="2"/>
        <v>22781</v>
      </c>
      <c r="J22" s="6">
        <f t="shared" si="3"/>
        <v>119900</v>
      </c>
      <c r="K22" s="7">
        <f t="shared" si="4"/>
        <v>142681</v>
      </c>
      <c r="L22" s="19">
        <f t="shared" si="5"/>
        <v>4578</v>
      </c>
      <c r="M22" s="20">
        <f t="shared" si="6"/>
        <v>2725</v>
      </c>
      <c r="N22" s="20">
        <f t="shared" si="7"/>
        <v>545</v>
      </c>
      <c r="O22" s="20">
        <f t="shared" si="8"/>
        <v>3052.0000000000005</v>
      </c>
      <c r="P22" s="21">
        <f t="shared" si="9"/>
        <v>10900</v>
      </c>
    </row>
  </sheetData>
  <protectedRanges>
    <protectedRange sqref="E3:F22" name="DATOS_1"/>
  </protectedRanges>
  <mergeCells count="6">
    <mergeCell ref="L1:P1"/>
    <mergeCell ref="A1:A2"/>
    <mergeCell ref="B1:B2"/>
    <mergeCell ref="C1:C2"/>
    <mergeCell ref="D1:D2"/>
    <mergeCell ref="E1:K1"/>
  </mergeCells>
  <conditionalFormatting sqref="E3:E22">
    <cfRule type="cellIs" dxfId="1" priority="2" operator="greaterThan">
      <formula>L3</formula>
    </cfRule>
  </conditionalFormatting>
  <conditionalFormatting sqref="E4">
    <cfRule type="cellIs" dxfId="0" priority="1" operator="greaterThan">
      <formula>$L$10</formula>
    </cfRule>
  </conditionalFormatting>
  <pageMargins left="0.11811023622047245" right="0.11811023622047245" top="0.35433070866141736" bottom="0.35433070866141736" header="0.31496062992125984" footer="0.31496062992125984"/>
  <pageSetup paperSize="5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Quiñonez</dc:creator>
  <cp:lastModifiedBy>Leidy Aguirre</cp:lastModifiedBy>
  <cp:lastPrinted>2024-07-25T20:28:27Z</cp:lastPrinted>
  <dcterms:created xsi:type="dcterms:W3CDTF">2024-07-25T18:54:38Z</dcterms:created>
  <dcterms:modified xsi:type="dcterms:W3CDTF">2024-07-25T20:48:16Z</dcterms:modified>
</cp:coreProperties>
</file>