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USUARIO\Desktop\FONDO ROTATORIO DE LA REGISTRADURIA\"/>
    </mc:Choice>
  </mc:AlternateContent>
  <xr:revisionPtr revIDLastSave="0" documentId="13_ncr:1_{4608416F-C65D-4545-8E5C-D14EF88CBE48}" xr6:coauthVersionLast="47" xr6:coauthVersionMax="47" xr10:uidLastSave="{00000000-0000-0000-0000-000000000000}"/>
  <workbookProtection workbookAlgorithmName="SHA-512" workbookHashValue="W8rzg1b0+3E+SMEswwiWPlNkNN453XeUpT/kU5TqQ6kh69uWjiM9cH1cZmKtEhgAl1BB/XNTbVgKktqRoqsw3A==" workbookSaltValue="YZCyz2HjU9jP4wQFvsjjSw==" workbookSpinCount="100000" lockStructure="1"/>
  <bookViews>
    <workbookView xWindow="-108" yWindow="-108" windowWidth="23256" windowHeight="12576" xr2:uid="{00000000-000D-0000-FFFF-FFFF00000000}"/>
  </bookViews>
  <sheets>
    <sheet name="PROPUESTA TÉCNICA Y ECONÓMICA " sheetId="1" r:id="rId1"/>
    <sheet name="Hoja3" sheetId="4" state="veryHidden" r:id="rId2"/>
    <sheet name="Hoja1" sheetId="2" state="veryHidden" r:id="rId3"/>
  </sheets>
  <definedNames>
    <definedName name="DA">'PROPUESTA TÉCNICA Y ECONÓMICA '!$G$7</definedName>
    <definedName name="DATOS">Hoja3!$B$5:$B$6</definedName>
    <definedName name="Opciones">Hoja1!$B$6:$B$7</definedName>
    <definedName name="otros">'PROPUESTA TÉCNICA Y ECONÓMICA '!$E$89:$E$90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G17" i="1" s="1"/>
  <c r="F18" i="1"/>
  <c r="F19" i="1"/>
  <c r="F20" i="1"/>
  <c r="F21" i="1"/>
  <c r="G21" i="1" s="1"/>
  <c r="F22" i="1"/>
  <c r="F23" i="1"/>
  <c r="F24" i="1"/>
  <c r="F25" i="1"/>
  <c r="F26" i="1"/>
  <c r="F27" i="1"/>
  <c r="F28" i="1"/>
  <c r="F29" i="1"/>
  <c r="G29" i="1" s="1"/>
  <c r="F30" i="1"/>
  <c r="F31" i="1"/>
  <c r="F32" i="1"/>
  <c r="F33" i="1"/>
  <c r="G33" i="1" s="1"/>
  <c r="F13" i="1"/>
  <c r="G13" i="1" s="1"/>
  <c r="F49" i="1"/>
  <c r="F50" i="1"/>
  <c r="F51" i="1"/>
  <c r="G51" i="1" s="1"/>
  <c r="F52" i="1"/>
  <c r="G52" i="1" s="1"/>
  <c r="F48" i="1"/>
  <c r="G48" i="1" s="1"/>
  <c r="G25" i="1"/>
  <c r="G28" i="1"/>
  <c r="C9" i="1"/>
  <c r="F35" i="1"/>
  <c r="F36" i="1"/>
  <c r="F37" i="1"/>
  <c r="F38" i="1"/>
  <c r="F39" i="1"/>
  <c r="F34" i="1"/>
  <c r="G19" i="1"/>
  <c r="G27" i="1"/>
  <c r="D9" i="1"/>
  <c r="G14" i="1"/>
  <c r="G15" i="1"/>
  <c r="G16" i="1"/>
  <c r="G18" i="1"/>
  <c r="G20" i="1"/>
  <c r="G22" i="1"/>
  <c r="G23" i="1"/>
  <c r="G24" i="1"/>
  <c r="G26" i="1"/>
  <c r="G30" i="1"/>
  <c r="G31" i="1"/>
  <c r="G32" i="1"/>
  <c r="G34" i="1"/>
  <c r="G49" i="1"/>
  <c r="G50" i="1"/>
  <c r="G53" i="1" l="1"/>
  <c r="G35" i="1"/>
  <c r="G36" i="1"/>
  <c r="G37" i="1"/>
  <c r="G38" i="1"/>
  <c r="G39" i="1"/>
  <c r="G40" i="1" l="1"/>
  <c r="G54" i="1" l="1"/>
  <c r="G55" i="1" s="1"/>
  <c r="G41" i="1" l="1"/>
  <c r="G42" i="1" s="1"/>
  <c r="G60" i="1" s="1"/>
</calcChain>
</file>

<file path=xl/sharedStrings.xml><?xml version="1.0" encoding="utf-8"?>
<sst xmlns="http://schemas.openxmlformats.org/spreadsheetml/2006/main" count="106" uniqueCount="47">
  <si>
    <t>ANEXO No. 1</t>
  </si>
  <si>
    <t>PROPUESTA TÉCNICA Y ECONÓMICA</t>
  </si>
  <si>
    <t xml:space="preserve">Indique por favor si es responsable de IVA (Si / No) </t>
  </si>
  <si>
    <t>VALOR UNITARIO DE REFERENCIA (SIN IVA)</t>
  </si>
  <si>
    <t>VALOR UNITARIO OFERTADO (SIN IVA)</t>
  </si>
  <si>
    <t>IVA 19%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</si>
  <si>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</si>
  <si>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</si>
  <si>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</si>
  <si>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</si>
  <si>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</si>
  <si>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</si>
  <si>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Si</t>
  </si>
  <si>
    <t>No</t>
  </si>
  <si>
    <t>Opciones</t>
  </si>
  <si>
    <t xml:space="preserve">CANTIDAD </t>
  </si>
  <si>
    <t>VALOR TOTAL OFERTADO (SIN IVA)</t>
  </si>
  <si>
    <t>VALOR TOTAL OFERTADO</t>
  </si>
  <si>
    <t xml:space="preserve">Opciones </t>
  </si>
  <si>
    <t>DESCRIPCIÓN</t>
  </si>
  <si>
    <t>UN</t>
  </si>
  <si>
    <t>VALOR TOTAL OFERTA</t>
  </si>
  <si>
    <t>MOTOR VENTILADOR CONDENSADORA MINI SPLIT 24,000 BTU</t>
  </si>
  <si>
    <t>TARJETA ELECTRONICA</t>
  </si>
  <si>
    <t>PIPETA REFRIGERANTE R-410 X 25 LBS</t>
  </si>
  <si>
    <t>PIPETA REFRIGERANTE R-22 X 30LBS</t>
  </si>
  <si>
    <t>COMPRESOR MINISPLIT DE 24,000BTU</t>
  </si>
  <si>
    <t>MANTENIMIENTOS</t>
  </si>
  <si>
    <t>BOLSA DE REPUESTOS</t>
  </si>
  <si>
    <t>MINI SPLIT DE 24,000 BTU UN</t>
  </si>
  <si>
    <t>MINI SPLIT DE 18,000 BTU UN</t>
  </si>
  <si>
    <t>MINI SPLIT DE 12,000 BTU UN</t>
  </si>
  <si>
    <t>PISO TECHO DE 60,000 BTU UN</t>
  </si>
  <si>
    <t xml:space="preserve">MINISPLIT DE 12,000 BTU </t>
  </si>
  <si>
    <t xml:space="preserve">MINISPLIT DE 18,000 BTU </t>
  </si>
  <si>
    <t xml:space="preserve">MINISPLIT DE 24,000 BTU </t>
  </si>
  <si>
    <t xml:space="preserve">MINISPLIT DE 24,000BTU </t>
  </si>
  <si>
    <t xml:space="preserve">SAMSUNG VIRUS DOCTOR 24 BTU </t>
  </si>
  <si>
    <t>FLUIMOS INGENIERÍA</t>
  </si>
  <si>
    <t>1020425166-2</t>
  </si>
  <si>
    <t>ALEXIS RIOS MAZO</t>
  </si>
  <si>
    <t>CC 1020425166 DE BELLO -  ANTIOQUIA</t>
  </si>
  <si>
    <t>CHIGORODO</t>
  </si>
  <si>
    <t>TURBO</t>
  </si>
  <si>
    <t>CAREPA</t>
  </si>
  <si>
    <t>APARTADO</t>
  </si>
  <si>
    <t>SAN JUAN DE URABA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</si>
</sst>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8" fillId="0" borderId="0"/>
    <xf numFmtId="42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hidden="1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5" fontId="0" fillId="0" borderId="0" xfId="0" applyNumberFormat="1" applyProtection="1">
      <protection locked="0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 vertical="center"/>
      <protection hidden="1"/>
    </xf>
    <xf numFmtId="3" fontId="7" fillId="0" borderId="3" xfId="0" applyNumberFormat="1" applyFont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5" fontId="4" fillId="3" borderId="3" xfId="1" applyNumberFormat="1" applyFont="1" applyFill="1" applyBorder="1" applyAlignment="1" applyProtection="1">
      <alignment vertical="center" wrapText="1"/>
      <protection hidden="1"/>
    </xf>
    <xf numFmtId="5" fontId="4" fillId="3" borderId="3" xfId="0" applyNumberFormat="1" applyFont="1" applyFill="1" applyBorder="1" applyAlignment="1" applyProtection="1">
      <alignment vertical="center" wrapText="1"/>
      <protection hidden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4" fontId="6" fillId="0" borderId="9" xfId="3" applyNumberFormat="1" applyFont="1" applyBorder="1" applyAlignment="1">
      <alignment horizontal="center" vertical="center"/>
    </xf>
    <xf numFmtId="164" fontId="6" fillId="0" borderId="3" xfId="3" applyNumberFormat="1" applyFont="1" applyBorder="1" applyAlignment="1">
      <alignment horizontal="center" vertical="center"/>
    </xf>
    <xf numFmtId="164" fontId="6" fillId="0" borderId="7" xfId="3" applyNumberFormat="1" applyFont="1" applyBorder="1" applyAlignment="1" applyProtection="1">
      <alignment horizontal="center" vertical="center"/>
      <protection locked="0"/>
    </xf>
    <xf numFmtId="164" fontId="6" fillId="0" borderId="9" xfId="3" applyNumberFormat="1" applyFont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>
      <alignment vertical="center" wrapText="1"/>
    </xf>
    <xf numFmtId="164" fontId="5" fillId="0" borderId="3" xfId="0" applyNumberFormat="1" applyFont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5" fontId="5" fillId="0" borderId="3" xfId="1" applyNumberFormat="1" applyFont="1" applyBorder="1" applyAlignment="1" applyProtection="1">
      <alignment horizontal="center" vertical="center" wrapText="1"/>
      <protection hidden="1"/>
    </xf>
    <xf numFmtId="5" fontId="4" fillId="3" borderId="3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 textRotation="90" wrapText="1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4" fillId="3" borderId="8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hidden="1"/>
    </xf>
    <xf numFmtId="0" fontId="4" fillId="3" borderId="5" xfId="0" applyFont="1" applyFill="1" applyBorder="1" applyAlignment="1" applyProtection="1">
      <alignment horizontal="center" vertical="center" wrapText="1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center" vertical="center" wrapText="1"/>
      <protection hidden="1"/>
    </xf>
  </cellXfs>
  <cellStyles count="4">
    <cellStyle name="Moneda" xfId="1" builtinId="4"/>
    <cellStyle name="Moneda [0]" xfId="3" builtinId="7"/>
    <cellStyle name="Normal" xfId="0" builtinId="0"/>
    <cellStyle name="Normal 3" xfId="2" xr:uid="{00000000-0005-0000-0000-000003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1318260</xdr:colOff>
      <xdr:row>74</xdr:row>
      <xdr:rowOff>91440</xdr:rowOff>
    </xdr:from>
    <xdr:to>
      <xdr:col>5</xdr:col>
      <xdr:colOff>999061</xdr:colOff>
      <xdr:row>74</xdr:row>
      <xdr:rowOff>594360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CA4E63-3AC5-CFB8-0D35-8D7D489AC7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84" t="13733" r="4591" b="13772"/>
        <a:stretch/>
      </xdr:blipFill>
      <xdr:spPr bwMode="auto">
        <a:xfrm>
          <a:off x="5821680" y="24086820"/>
          <a:ext cx="1159081" cy="5029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274319</xdr:colOff>
      <xdr:row>74</xdr:row>
      <xdr:rowOff>30480</xdr:rowOff>
    </xdr:from>
    <xdr:to>
      <xdr:col>4</xdr:col>
      <xdr:colOff>1306954</xdr:colOff>
      <xdr:row>74</xdr:row>
      <xdr:rowOff>589280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D76B97-FD0A-B503-ADCE-60593EB2DD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822" t="49765" r="20202" b="20707"/>
        <a:stretch/>
      </xdr:blipFill>
      <xdr:spPr bwMode="auto">
        <a:xfrm>
          <a:off x="3832859" y="24025860"/>
          <a:ext cx="1977515" cy="5588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I77"/>
  <sheetViews>
    <sheetView tabSelected="1" zoomScaleNormal="100" workbookViewId="0">
      <selection activeCell="J36" sqref="J36"/>
    </sheetView>
  </sheetViews>
  <sheetFormatPr baseColWidth="10" defaultColWidth="11.44140625" defaultRowHeight="14.4" x14ac:dyDescent="0.3"/>
  <cols>
    <col min="1" max="1" width="11.44140625" style="3"/>
    <col min="2" max="2" width="40.44140625" style="3" customWidth="1"/>
    <col min="3" max="3" width="6.44140625" style="3" customWidth="1"/>
    <col min="4" max="4" width="7.33203125" style="3" customWidth="1"/>
    <col min="5" max="6" width="21.5546875" style="3" customWidth="1"/>
    <col min="7" max="7" width="20.6640625" style="3" customWidth="1"/>
    <col min="8" max="16384" width="11.44140625" style="3"/>
  </cols>
  <sheetData>
    <row r="1" spans="2:8" ht="15" customHeight="1" x14ac:dyDescent="0.3">
      <c r="B1" s="1"/>
      <c r="C1" s="1"/>
      <c r="D1" s="1"/>
      <c r="E1" s="1"/>
      <c r="F1" s="1"/>
      <c r="G1" s="1"/>
      <c r="H1" s="1"/>
    </row>
    <row r="2" spans="2:8" x14ac:dyDescent="0.3">
      <c r="B2" s="1"/>
      <c r="C2" s="1"/>
      <c r="D2" s="1"/>
      <c r="E2" s="1"/>
      <c r="F2" s="1"/>
      <c r="G2" s="1"/>
      <c r="H2" s="1"/>
    </row>
    <row r="3" spans="2:8" x14ac:dyDescent="0.3">
      <c r="B3" s="1"/>
      <c r="C3" s="1"/>
      <c r="D3" s="1"/>
      <c r="E3" s="1"/>
      <c r="F3" s="1"/>
      <c r="G3" s="1"/>
      <c r="H3" s="1"/>
    </row>
    <row r="4" spans="2:8" x14ac:dyDescent="0.3">
      <c r="B4" s="32" t="s">
        <v>0</v>
      </c>
      <c r="C4" s="32"/>
      <c r="D4" s="32"/>
      <c r="E4" s="32"/>
      <c r="F4" s="32"/>
      <c r="G4" s="32"/>
      <c r="H4" s="1"/>
    </row>
    <row r="5" spans="2:8" x14ac:dyDescent="0.3">
      <c r="B5" s="32" t="s">
        <v>1</v>
      </c>
      <c r="C5" s="32"/>
      <c r="D5" s="32"/>
      <c r="E5" s="32"/>
      <c r="F5" s="32"/>
      <c r="G5" s="32"/>
      <c r="H5" s="1"/>
    </row>
    <row r="6" spans="2:8" ht="15" thickBot="1" x14ac:dyDescent="0.35">
      <c r="B6" s="1"/>
      <c r="C6" s="1"/>
      <c r="D6" s="1"/>
      <c r="E6" s="1"/>
      <c r="F6" s="1"/>
      <c r="G6" s="1"/>
      <c r="H6" s="1"/>
    </row>
    <row r="7" spans="2:8" ht="15.6" thickTop="1" thickBot="1" x14ac:dyDescent="0.35">
      <c r="B7" s="33" t="s">
        <v>2</v>
      </c>
      <c r="C7" s="33"/>
      <c r="D7" s="33"/>
      <c r="E7" s="33"/>
      <c r="F7" s="9"/>
      <c r="G7" s="2" t="s">
        <v>13</v>
      </c>
    </row>
    <row r="8" spans="2:8" ht="15" thickTop="1" x14ac:dyDescent="0.3">
      <c r="B8" s="1"/>
      <c r="C8" s="1"/>
      <c r="D8" s="1"/>
      <c r="E8" s="1"/>
      <c r="F8" s="1"/>
    </row>
    <row r="9" spans="2:8" x14ac:dyDescent="0.3">
      <c r="B9" s="1"/>
      <c r="C9" s="23">
        <f>D9-D34-D35-D36-D37-D38-D39</f>
        <v>31</v>
      </c>
      <c r="D9" s="23">
        <f>SUM(D13:D39)</f>
        <v>48</v>
      </c>
      <c r="E9" s="1"/>
      <c r="F9" s="1"/>
    </row>
    <row r="10" spans="2:8" x14ac:dyDescent="0.3">
      <c r="B10" s="25" t="s">
        <v>27</v>
      </c>
      <c r="C10" s="26"/>
      <c r="D10" s="26"/>
      <c r="E10" s="26"/>
      <c r="F10" s="26"/>
      <c r="G10" s="27"/>
    </row>
    <row r="11" spans="2:8" x14ac:dyDescent="0.3">
      <c r="B11" s="34" t="s">
        <v>19</v>
      </c>
      <c r="C11" s="37" t="s">
        <v>20</v>
      </c>
      <c r="D11" s="35" t="s">
        <v>15</v>
      </c>
      <c r="E11" s="36" t="s">
        <v>3</v>
      </c>
      <c r="F11" s="36" t="s">
        <v>4</v>
      </c>
      <c r="G11" s="36" t="s">
        <v>16</v>
      </c>
    </row>
    <row r="12" spans="2:8" ht="57" customHeight="1" x14ac:dyDescent="0.3">
      <c r="B12" s="34"/>
      <c r="C12" s="38"/>
      <c r="D12" s="35"/>
      <c r="E12" s="36"/>
      <c r="F12" s="36"/>
      <c r="G12" s="36"/>
    </row>
    <row r="13" spans="2:8" ht="41.25" customHeight="1" x14ac:dyDescent="0.3">
      <c r="B13" s="18" t="s">
        <v>29</v>
      </c>
      <c r="C13" s="7" t="s">
        <v>20</v>
      </c>
      <c r="D13" s="20">
        <v>1</v>
      </c>
      <c r="E13" s="15">
        <v>252874.33333333334</v>
      </c>
      <c r="F13" s="16">
        <f>(E13-(E13*0.36))</f>
        <v>161839.57333333336</v>
      </c>
      <c r="G13" s="21">
        <f>F13*D13</f>
        <v>161839.57333333336</v>
      </c>
    </row>
    <row r="14" spans="2:8" ht="41.25" customHeight="1" x14ac:dyDescent="0.3">
      <c r="B14" s="18" t="s">
        <v>29</v>
      </c>
      <c r="C14" s="7" t="s">
        <v>20</v>
      </c>
      <c r="D14" s="20">
        <v>1</v>
      </c>
      <c r="E14" s="15">
        <v>252874.33333333334</v>
      </c>
      <c r="F14" s="16">
        <f t="shared" ref="F14:F33" si="0">(E14-(E14*0.36))</f>
        <v>161839.57333333336</v>
      </c>
      <c r="G14" s="21">
        <f t="shared" ref="G14:G34" si="1">F14*D14</f>
        <v>161839.57333333336</v>
      </c>
    </row>
    <row r="15" spans="2:8" ht="41.25" customHeight="1" x14ac:dyDescent="0.3">
      <c r="B15" s="18" t="s">
        <v>29</v>
      </c>
      <c r="C15" s="7" t="s">
        <v>20</v>
      </c>
      <c r="D15" s="20">
        <v>1</v>
      </c>
      <c r="E15" s="15">
        <v>252874.33333333334</v>
      </c>
      <c r="F15" s="16">
        <f t="shared" si="0"/>
        <v>161839.57333333336</v>
      </c>
      <c r="G15" s="21">
        <f t="shared" si="1"/>
        <v>161839.57333333336</v>
      </c>
    </row>
    <row r="16" spans="2:8" ht="41.25" customHeight="1" x14ac:dyDescent="0.3">
      <c r="B16" s="18" t="s">
        <v>29</v>
      </c>
      <c r="C16" s="7" t="s">
        <v>20</v>
      </c>
      <c r="D16" s="20">
        <v>1</v>
      </c>
      <c r="E16" s="15">
        <v>252874.33333333334</v>
      </c>
      <c r="F16" s="16">
        <f t="shared" si="0"/>
        <v>161839.57333333336</v>
      </c>
      <c r="G16" s="21">
        <f t="shared" si="1"/>
        <v>161839.57333333336</v>
      </c>
    </row>
    <row r="17" spans="2:7" ht="41.25" customHeight="1" x14ac:dyDescent="0.3">
      <c r="B17" s="18" t="s">
        <v>29</v>
      </c>
      <c r="C17" s="7" t="s">
        <v>20</v>
      </c>
      <c r="D17" s="20">
        <v>1</v>
      </c>
      <c r="E17" s="15">
        <v>252874.33333333334</v>
      </c>
      <c r="F17" s="16">
        <f t="shared" si="0"/>
        <v>161839.57333333336</v>
      </c>
      <c r="G17" s="21">
        <f t="shared" si="1"/>
        <v>161839.57333333336</v>
      </c>
    </row>
    <row r="18" spans="2:7" ht="41.25" customHeight="1" x14ac:dyDescent="0.3">
      <c r="B18" s="18" t="s">
        <v>30</v>
      </c>
      <c r="C18" s="7" t="s">
        <v>20</v>
      </c>
      <c r="D18" s="20">
        <v>1</v>
      </c>
      <c r="E18" s="15">
        <v>246318.66666666666</v>
      </c>
      <c r="F18" s="16">
        <f t="shared" si="0"/>
        <v>157643.94666666666</v>
      </c>
      <c r="G18" s="21">
        <f t="shared" si="1"/>
        <v>157643.94666666666</v>
      </c>
    </row>
    <row r="19" spans="2:7" ht="41.25" customHeight="1" x14ac:dyDescent="0.3">
      <c r="B19" s="18" t="s">
        <v>29</v>
      </c>
      <c r="C19" s="7" t="s">
        <v>20</v>
      </c>
      <c r="D19" s="20">
        <v>1</v>
      </c>
      <c r="E19" s="15">
        <v>252874.33333333334</v>
      </c>
      <c r="F19" s="16">
        <f t="shared" si="0"/>
        <v>161839.57333333336</v>
      </c>
      <c r="G19" s="21">
        <f t="shared" si="1"/>
        <v>161839.57333333336</v>
      </c>
    </row>
    <row r="20" spans="2:7" ht="41.25" customHeight="1" x14ac:dyDescent="0.3">
      <c r="B20" s="18" t="s">
        <v>30</v>
      </c>
      <c r="C20" s="7" t="s">
        <v>20</v>
      </c>
      <c r="D20" s="20">
        <v>1</v>
      </c>
      <c r="E20" s="15">
        <v>246318.66666666666</v>
      </c>
      <c r="F20" s="16">
        <f t="shared" si="0"/>
        <v>157643.94666666666</v>
      </c>
      <c r="G20" s="21">
        <f t="shared" si="1"/>
        <v>157643.94666666666</v>
      </c>
    </row>
    <row r="21" spans="2:7" ht="41.25" customHeight="1" x14ac:dyDescent="0.3">
      <c r="B21" s="18" t="s">
        <v>29</v>
      </c>
      <c r="C21" s="7" t="s">
        <v>20</v>
      </c>
      <c r="D21" s="20">
        <v>1</v>
      </c>
      <c r="E21" s="15">
        <v>252874.33333333334</v>
      </c>
      <c r="F21" s="16">
        <f t="shared" si="0"/>
        <v>161839.57333333336</v>
      </c>
      <c r="G21" s="21">
        <f t="shared" si="1"/>
        <v>161839.57333333336</v>
      </c>
    </row>
    <row r="22" spans="2:7" ht="41.25" customHeight="1" x14ac:dyDescent="0.3">
      <c r="B22" s="18" t="s">
        <v>29</v>
      </c>
      <c r="C22" s="7" t="s">
        <v>20</v>
      </c>
      <c r="D22" s="20">
        <v>2</v>
      </c>
      <c r="E22" s="15">
        <v>252874.33333333334</v>
      </c>
      <c r="F22" s="16">
        <f t="shared" si="0"/>
        <v>161839.57333333336</v>
      </c>
      <c r="G22" s="21">
        <f t="shared" si="1"/>
        <v>323679.14666666673</v>
      </c>
    </row>
    <row r="23" spans="2:7" ht="41.25" customHeight="1" x14ac:dyDescent="0.3">
      <c r="B23" s="18" t="s">
        <v>29</v>
      </c>
      <c r="C23" s="7" t="s">
        <v>20</v>
      </c>
      <c r="D23" s="20">
        <v>2</v>
      </c>
      <c r="E23" s="15">
        <v>252874.33333333334</v>
      </c>
      <c r="F23" s="16">
        <f t="shared" si="0"/>
        <v>161839.57333333336</v>
      </c>
      <c r="G23" s="21">
        <f t="shared" si="1"/>
        <v>323679.14666666673</v>
      </c>
    </row>
    <row r="24" spans="2:7" ht="41.25" customHeight="1" x14ac:dyDescent="0.3">
      <c r="B24" s="18" t="s">
        <v>29</v>
      </c>
      <c r="C24" s="7" t="s">
        <v>20</v>
      </c>
      <c r="D24" s="20">
        <v>2</v>
      </c>
      <c r="E24" s="15">
        <v>252874.33333333334</v>
      </c>
      <c r="F24" s="16">
        <f t="shared" si="0"/>
        <v>161839.57333333336</v>
      </c>
      <c r="G24" s="21">
        <f t="shared" si="1"/>
        <v>323679.14666666673</v>
      </c>
    </row>
    <row r="25" spans="2:7" ht="41.25" customHeight="1" x14ac:dyDescent="0.3">
      <c r="B25" s="18" t="s">
        <v>31</v>
      </c>
      <c r="C25" s="7" t="s">
        <v>20</v>
      </c>
      <c r="D25" s="20">
        <v>1</v>
      </c>
      <c r="E25" s="15">
        <v>243041</v>
      </c>
      <c r="F25" s="16">
        <f t="shared" si="0"/>
        <v>155546.23999999999</v>
      </c>
      <c r="G25" s="21">
        <f t="shared" si="1"/>
        <v>155546.23999999999</v>
      </c>
    </row>
    <row r="26" spans="2:7" ht="41.25" customHeight="1" x14ac:dyDescent="0.3">
      <c r="B26" s="18" t="s">
        <v>31</v>
      </c>
      <c r="C26" s="7" t="s">
        <v>20</v>
      </c>
      <c r="D26" s="20">
        <v>2</v>
      </c>
      <c r="E26" s="15">
        <v>243041</v>
      </c>
      <c r="F26" s="16">
        <f t="shared" si="0"/>
        <v>155546.23999999999</v>
      </c>
      <c r="G26" s="21">
        <f t="shared" si="1"/>
        <v>311092.47999999998</v>
      </c>
    </row>
    <row r="27" spans="2:7" ht="41.25" customHeight="1" x14ac:dyDescent="0.3">
      <c r="B27" s="18" t="s">
        <v>29</v>
      </c>
      <c r="C27" s="7" t="s">
        <v>20</v>
      </c>
      <c r="D27" s="20">
        <v>2</v>
      </c>
      <c r="E27" s="15">
        <v>252874.33333333334</v>
      </c>
      <c r="F27" s="16">
        <f t="shared" si="0"/>
        <v>161839.57333333336</v>
      </c>
      <c r="G27" s="21">
        <f t="shared" si="1"/>
        <v>323679.14666666673</v>
      </c>
    </row>
    <row r="28" spans="2:7" ht="41.25" customHeight="1" x14ac:dyDescent="0.3">
      <c r="B28" s="18" t="s">
        <v>29</v>
      </c>
      <c r="C28" s="7" t="s">
        <v>20</v>
      </c>
      <c r="D28" s="20">
        <v>3</v>
      </c>
      <c r="E28" s="15">
        <v>252874.33333333334</v>
      </c>
      <c r="F28" s="16">
        <f t="shared" si="0"/>
        <v>161839.57333333336</v>
      </c>
      <c r="G28" s="21">
        <f t="shared" si="1"/>
        <v>485518.72000000009</v>
      </c>
    </row>
    <row r="29" spans="2:7" ht="41.25" customHeight="1" x14ac:dyDescent="0.3">
      <c r="B29" s="18" t="s">
        <v>31</v>
      </c>
      <c r="C29" s="7" t="s">
        <v>20</v>
      </c>
      <c r="D29" s="20">
        <v>1</v>
      </c>
      <c r="E29" s="15">
        <v>243041</v>
      </c>
      <c r="F29" s="16">
        <f t="shared" si="0"/>
        <v>155546.23999999999</v>
      </c>
      <c r="G29" s="21">
        <f t="shared" si="1"/>
        <v>155546.23999999999</v>
      </c>
    </row>
    <row r="30" spans="2:7" ht="41.25" customHeight="1" x14ac:dyDescent="0.3">
      <c r="B30" s="18" t="s">
        <v>29</v>
      </c>
      <c r="C30" s="7" t="s">
        <v>20</v>
      </c>
      <c r="D30" s="20">
        <v>1</v>
      </c>
      <c r="E30" s="15">
        <v>252874.33333333334</v>
      </c>
      <c r="F30" s="16">
        <f t="shared" si="0"/>
        <v>161839.57333333336</v>
      </c>
      <c r="G30" s="21">
        <f t="shared" si="1"/>
        <v>161839.57333333336</v>
      </c>
    </row>
    <row r="31" spans="2:7" ht="41.25" customHeight="1" x14ac:dyDescent="0.3">
      <c r="B31" s="18" t="s">
        <v>29</v>
      </c>
      <c r="C31" s="7" t="s">
        <v>20</v>
      </c>
      <c r="D31" s="20">
        <v>2</v>
      </c>
      <c r="E31" s="15">
        <v>252874.33333333334</v>
      </c>
      <c r="F31" s="16">
        <f t="shared" si="0"/>
        <v>161839.57333333336</v>
      </c>
      <c r="G31" s="21">
        <f t="shared" si="1"/>
        <v>323679.14666666673</v>
      </c>
    </row>
    <row r="32" spans="2:7" ht="41.25" customHeight="1" x14ac:dyDescent="0.3">
      <c r="B32" s="18" t="s">
        <v>29</v>
      </c>
      <c r="C32" s="7" t="s">
        <v>20</v>
      </c>
      <c r="D32" s="20">
        <v>1</v>
      </c>
      <c r="E32" s="15">
        <v>252874.33333333334</v>
      </c>
      <c r="F32" s="16">
        <f t="shared" si="0"/>
        <v>161839.57333333336</v>
      </c>
      <c r="G32" s="21">
        <f t="shared" si="1"/>
        <v>161839.57333333336</v>
      </c>
    </row>
    <row r="33" spans="1:8" ht="41.25" customHeight="1" x14ac:dyDescent="0.3">
      <c r="B33" s="18" t="s">
        <v>32</v>
      </c>
      <c r="C33" s="7" t="s">
        <v>20</v>
      </c>
      <c r="D33" s="20">
        <v>3</v>
      </c>
      <c r="E33" s="15">
        <v>334718.66666666669</v>
      </c>
      <c r="F33" s="16">
        <f t="shared" si="0"/>
        <v>214219.94666666668</v>
      </c>
      <c r="G33" s="21">
        <f t="shared" si="1"/>
        <v>642659.84000000008</v>
      </c>
      <c r="H33" s="4"/>
    </row>
    <row r="34" spans="1:8" ht="41.25" customHeight="1" x14ac:dyDescent="0.3">
      <c r="A34" s="24" t="s">
        <v>42</v>
      </c>
      <c r="B34" s="18" t="s">
        <v>33</v>
      </c>
      <c r="C34" s="7" t="s">
        <v>20</v>
      </c>
      <c r="D34" s="20">
        <v>2</v>
      </c>
      <c r="E34" s="15">
        <v>333030</v>
      </c>
      <c r="F34" s="16">
        <f>(E34-(E34*0.15))</f>
        <v>283075.5</v>
      </c>
      <c r="G34" s="21">
        <f t="shared" si="1"/>
        <v>566151</v>
      </c>
      <c r="H34" s="4"/>
    </row>
    <row r="35" spans="1:8" ht="41.25" customHeight="1" x14ac:dyDescent="0.3">
      <c r="A35" s="24" t="s">
        <v>42</v>
      </c>
      <c r="B35" s="18" t="s">
        <v>34</v>
      </c>
      <c r="C35" s="7" t="s">
        <v>20</v>
      </c>
      <c r="D35" s="20">
        <v>3</v>
      </c>
      <c r="E35" s="19">
        <v>339585.33333333331</v>
      </c>
      <c r="F35" s="16">
        <f t="shared" ref="F35:F39" si="2">(E35-(E35*0.15))</f>
        <v>288647.53333333333</v>
      </c>
      <c r="G35" s="21">
        <f t="shared" ref="G35:G39" si="3">F35*D35</f>
        <v>865942.6</v>
      </c>
    </row>
    <row r="36" spans="1:8" ht="41.25" customHeight="1" x14ac:dyDescent="0.3">
      <c r="A36" s="24" t="s">
        <v>43</v>
      </c>
      <c r="B36" s="18" t="s">
        <v>35</v>
      </c>
      <c r="C36" s="7" t="s">
        <v>20</v>
      </c>
      <c r="D36" s="20">
        <v>2</v>
      </c>
      <c r="E36" s="15">
        <v>349418.66666666669</v>
      </c>
      <c r="F36" s="16">
        <f t="shared" si="2"/>
        <v>297005.8666666667</v>
      </c>
      <c r="G36" s="21">
        <f t="shared" si="3"/>
        <v>594011.7333333334</v>
      </c>
    </row>
    <row r="37" spans="1:8" ht="41.25" customHeight="1" x14ac:dyDescent="0.3">
      <c r="A37" s="24" t="s">
        <v>44</v>
      </c>
      <c r="B37" s="18" t="s">
        <v>36</v>
      </c>
      <c r="C37" s="7" t="s">
        <v>20</v>
      </c>
      <c r="D37" s="20">
        <v>3</v>
      </c>
      <c r="E37" s="15">
        <v>349418.66666666669</v>
      </c>
      <c r="F37" s="16">
        <f t="shared" si="2"/>
        <v>297005.8666666667</v>
      </c>
      <c r="G37" s="21">
        <f t="shared" si="3"/>
        <v>891017.60000000009</v>
      </c>
    </row>
    <row r="38" spans="1:8" ht="41.25" customHeight="1" x14ac:dyDescent="0.3">
      <c r="A38" s="24" t="s">
        <v>45</v>
      </c>
      <c r="B38" s="18" t="s">
        <v>36</v>
      </c>
      <c r="C38" s="7" t="s">
        <v>20</v>
      </c>
      <c r="D38" s="20">
        <v>5</v>
      </c>
      <c r="E38" s="15">
        <v>377738.66666666669</v>
      </c>
      <c r="F38" s="16">
        <f t="shared" si="2"/>
        <v>321077.8666666667</v>
      </c>
      <c r="G38" s="21">
        <f t="shared" si="3"/>
        <v>1605389.3333333335</v>
      </c>
    </row>
    <row r="39" spans="1:8" ht="41.25" customHeight="1" x14ac:dyDescent="0.3">
      <c r="A39" s="24" t="s">
        <v>46</v>
      </c>
      <c r="B39" s="18" t="s">
        <v>37</v>
      </c>
      <c r="C39" s="7" t="s">
        <v>20</v>
      </c>
      <c r="D39" s="20">
        <v>2</v>
      </c>
      <c r="E39" s="15">
        <v>576936</v>
      </c>
      <c r="F39" s="16">
        <f t="shared" si="2"/>
        <v>490395.6</v>
      </c>
      <c r="G39" s="21">
        <f t="shared" si="3"/>
        <v>980791.2</v>
      </c>
    </row>
    <row r="40" spans="1:8" ht="19.5" customHeight="1" x14ac:dyDescent="0.3">
      <c r="B40" s="43" t="s">
        <v>16</v>
      </c>
      <c r="C40" s="44"/>
      <c r="D40" s="44"/>
      <c r="E40" s="45"/>
      <c r="F40" s="8"/>
      <c r="G40" s="22">
        <f>G13+G14+G15+G16+G17+G18+G19+G20+G21+G22+G23+G24+G25+G26+G27+G28+G29+G30+G31+G32+G33+G34+G35+G36+G37+G38+G39</f>
        <v>10643906.773333333</v>
      </c>
    </row>
    <row r="41" spans="1:8" ht="17.25" customHeight="1" x14ac:dyDescent="0.3">
      <c r="B41" s="43" t="s">
        <v>5</v>
      </c>
      <c r="C41" s="44"/>
      <c r="D41" s="44"/>
      <c r="E41" s="45"/>
      <c r="F41" s="8"/>
      <c r="G41" s="10" t="b">
        <f>IF(DA="Si",G40*0.19)</f>
        <v>0</v>
      </c>
    </row>
    <row r="42" spans="1:8" ht="19.5" customHeight="1" x14ac:dyDescent="0.3">
      <c r="B42" s="43" t="s">
        <v>17</v>
      </c>
      <c r="C42" s="44"/>
      <c r="D42" s="44"/>
      <c r="E42" s="45"/>
      <c r="F42" s="8"/>
      <c r="G42" s="22">
        <f>G40+G41</f>
        <v>10643906.773333333</v>
      </c>
    </row>
    <row r="45" spans="1:8" x14ac:dyDescent="0.3">
      <c r="B45" s="25" t="s">
        <v>28</v>
      </c>
      <c r="C45" s="26"/>
      <c r="D45" s="26"/>
      <c r="E45" s="26"/>
      <c r="F45" s="26"/>
      <c r="G45" s="27"/>
    </row>
    <row r="46" spans="1:8" ht="15" customHeight="1" x14ac:dyDescent="0.3">
      <c r="B46" s="34" t="s">
        <v>19</v>
      </c>
      <c r="C46" s="37" t="s">
        <v>20</v>
      </c>
      <c r="D46" s="35" t="s">
        <v>15</v>
      </c>
      <c r="E46" s="36" t="s">
        <v>3</v>
      </c>
      <c r="F46" s="36" t="s">
        <v>4</v>
      </c>
      <c r="G46" s="36" t="s">
        <v>16</v>
      </c>
    </row>
    <row r="47" spans="1:8" ht="44.25" customHeight="1" x14ac:dyDescent="0.3">
      <c r="B47" s="34"/>
      <c r="C47" s="38"/>
      <c r="D47" s="35"/>
      <c r="E47" s="36"/>
      <c r="F47" s="36"/>
      <c r="G47" s="36"/>
    </row>
    <row r="48" spans="1:8" x14ac:dyDescent="0.3">
      <c r="B48" s="30" t="s">
        <v>26</v>
      </c>
      <c r="C48" s="31"/>
      <c r="D48" s="12">
        <v>1</v>
      </c>
      <c r="E48" s="14">
        <v>1559290.3333333333</v>
      </c>
      <c r="F48" s="17">
        <f>E48-(E48*0.25)</f>
        <v>1169467.75</v>
      </c>
      <c r="G48" s="21">
        <f>F48*D48</f>
        <v>1169467.75</v>
      </c>
    </row>
    <row r="49" spans="2:7" ht="31.5" customHeight="1" x14ac:dyDescent="0.3">
      <c r="B49" s="30" t="s">
        <v>22</v>
      </c>
      <c r="C49" s="31"/>
      <c r="D49" s="12">
        <v>1</v>
      </c>
      <c r="E49" s="15">
        <v>626493.66666666663</v>
      </c>
      <c r="F49" s="17">
        <f t="shared" ref="F49:F52" si="4">E49-(E49*0.25)</f>
        <v>469870.25</v>
      </c>
      <c r="G49" s="21">
        <f t="shared" ref="G49:G52" si="5">F49*D49</f>
        <v>469870.25</v>
      </c>
    </row>
    <row r="50" spans="2:7" x14ac:dyDescent="0.3">
      <c r="B50" s="30" t="s">
        <v>23</v>
      </c>
      <c r="C50" s="31"/>
      <c r="D50" s="12">
        <v>1</v>
      </c>
      <c r="E50" s="15">
        <v>1064958.3333333333</v>
      </c>
      <c r="F50" s="17">
        <f t="shared" si="4"/>
        <v>798718.75</v>
      </c>
      <c r="G50" s="21">
        <f t="shared" si="5"/>
        <v>798718.75</v>
      </c>
    </row>
    <row r="51" spans="2:7" x14ac:dyDescent="0.3">
      <c r="B51" s="30" t="s">
        <v>24</v>
      </c>
      <c r="C51" s="31"/>
      <c r="D51" s="12">
        <v>1</v>
      </c>
      <c r="E51" s="15">
        <v>857325</v>
      </c>
      <c r="F51" s="17">
        <f t="shared" si="4"/>
        <v>642993.75</v>
      </c>
      <c r="G51" s="21">
        <f t="shared" si="5"/>
        <v>642993.75</v>
      </c>
    </row>
    <row r="52" spans="2:7" ht="19.5" customHeight="1" thickBot="1" x14ac:dyDescent="0.35">
      <c r="B52" s="28" t="s">
        <v>25</v>
      </c>
      <c r="C52" s="29"/>
      <c r="D52" s="13">
        <v>1</v>
      </c>
      <c r="E52" s="15">
        <v>1300483.3333333333</v>
      </c>
      <c r="F52" s="17">
        <f t="shared" si="4"/>
        <v>975362.5</v>
      </c>
      <c r="G52" s="21">
        <f t="shared" si="5"/>
        <v>975362.5</v>
      </c>
    </row>
    <row r="53" spans="2:7" x14ac:dyDescent="0.3">
      <c r="B53" s="43" t="s">
        <v>16</v>
      </c>
      <c r="C53" s="44"/>
      <c r="D53" s="44"/>
      <c r="E53" s="45"/>
      <c r="F53" s="8"/>
      <c r="G53" s="22">
        <f>G48+G49+G50+G51+G52</f>
        <v>4056413</v>
      </c>
    </row>
    <row r="54" spans="2:7" x14ac:dyDescent="0.3">
      <c r="B54" s="43" t="s">
        <v>5</v>
      </c>
      <c r="C54" s="44"/>
      <c r="D54" s="44"/>
      <c r="E54" s="45"/>
      <c r="F54" s="8"/>
      <c r="G54" s="10" t="b">
        <f>IF(DA="Si",G53*0.19)</f>
        <v>0</v>
      </c>
    </row>
    <row r="55" spans="2:7" x14ac:dyDescent="0.3">
      <c r="B55" s="43" t="s">
        <v>17</v>
      </c>
      <c r="C55" s="44"/>
      <c r="D55" s="44"/>
      <c r="E55" s="45"/>
      <c r="F55" s="8"/>
      <c r="G55" s="22">
        <f>G53+G54</f>
        <v>4056413</v>
      </c>
    </row>
    <row r="57" spans="2:7" ht="13.5" customHeight="1" x14ac:dyDescent="0.3"/>
    <row r="58" spans="2:7" ht="13.5" customHeight="1" x14ac:dyDescent="0.3"/>
    <row r="59" spans="2:7" x14ac:dyDescent="0.3">
      <c r="B59" s="1"/>
      <c r="C59" s="1"/>
      <c r="D59" s="1"/>
      <c r="E59" s="1"/>
      <c r="F59" s="1"/>
      <c r="G59" s="1"/>
    </row>
    <row r="60" spans="2:7" x14ac:dyDescent="0.3">
      <c r="B60" s="43" t="s">
        <v>21</v>
      </c>
      <c r="C60" s="44"/>
      <c r="D60" s="44"/>
      <c r="E60" s="44"/>
      <c r="F60" s="45"/>
      <c r="G60" s="11">
        <f>G42+G55</f>
        <v>14700319.773333333</v>
      </c>
    </row>
    <row r="61" spans="2:7" x14ac:dyDescent="0.3">
      <c r="B61" s="1"/>
      <c r="C61" s="1"/>
      <c r="D61" s="1"/>
      <c r="E61" s="1"/>
      <c r="F61" s="1"/>
      <c r="G61" s="1"/>
    </row>
    <row r="62" spans="2:7" x14ac:dyDescent="0.3">
      <c r="B62" s="1"/>
      <c r="C62" s="1"/>
      <c r="D62" s="1"/>
      <c r="E62" s="1"/>
      <c r="F62" s="1"/>
      <c r="G62" s="1"/>
    </row>
    <row r="63" spans="2:7" ht="15" thickBot="1" x14ac:dyDescent="0.35">
      <c r="B63" s="41" t="s">
        <v>38</v>
      </c>
      <c r="C63" s="41"/>
      <c r="D63" s="41"/>
      <c r="E63" s="41"/>
      <c r="F63" s="41"/>
      <c r="G63" s="41"/>
    </row>
    <row r="64" spans="2:7" ht="15" customHeight="1" x14ac:dyDescent="0.3">
      <c r="B64" s="40" t="s">
        <v>6</v>
      </c>
      <c r="C64" s="40"/>
      <c r="D64" s="40"/>
      <c r="E64" s="40"/>
      <c r="F64" s="40"/>
      <c r="G64" s="40"/>
    </row>
    <row r="65" spans="2:9" x14ac:dyDescent="0.3">
      <c r="B65" s="5"/>
      <c r="C65" s="5"/>
      <c r="D65" s="5"/>
      <c r="E65" s="6"/>
      <c r="F65" s="6"/>
      <c r="G65" s="5"/>
      <c r="I65" s="4"/>
    </row>
    <row r="66" spans="2:9" ht="15" thickBot="1" x14ac:dyDescent="0.35">
      <c r="B66" s="41" t="s">
        <v>39</v>
      </c>
      <c r="C66" s="41"/>
      <c r="D66" s="41"/>
      <c r="E66" s="41"/>
      <c r="F66" s="41"/>
      <c r="G66" s="41"/>
    </row>
    <row r="67" spans="2:9" x14ac:dyDescent="0.3">
      <c r="B67" s="40" t="s">
        <v>7</v>
      </c>
      <c r="C67" s="40"/>
      <c r="D67" s="40"/>
      <c r="E67" s="40"/>
      <c r="F67" s="40"/>
      <c r="G67" s="40"/>
    </row>
    <row r="68" spans="2:9" x14ac:dyDescent="0.3">
      <c r="B68" s="6"/>
      <c r="C68" s="6"/>
      <c r="D68" s="6"/>
      <c r="E68" s="6"/>
      <c r="F68" s="6"/>
      <c r="G68" s="6"/>
    </row>
    <row r="69" spans="2:9" ht="15" thickBot="1" x14ac:dyDescent="0.35">
      <c r="B69" s="41" t="s">
        <v>40</v>
      </c>
      <c r="C69" s="41"/>
      <c r="D69" s="41"/>
      <c r="E69" s="41"/>
      <c r="F69" s="41"/>
      <c r="G69" s="41"/>
    </row>
    <row r="70" spans="2:9" x14ac:dyDescent="0.3">
      <c r="B70" s="40" t="s">
        <v>8</v>
      </c>
      <c r="C70" s="40"/>
      <c r="D70" s="40"/>
      <c r="E70" s="40"/>
      <c r="F70" s="40"/>
      <c r="G70" s="40"/>
    </row>
    <row r="71" spans="2:9" x14ac:dyDescent="0.3">
      <c r="B71" s="5"/>
      <c r="C71" s="5"/>
      <c r="D71" s="5"/>
      <c r="E71" s="5"/>
      <c r="F71" s="5"/>
      <c r="G71" s="5"/>
    </row>
    <row r="72" spans="2:9" ht="15.75" customHeight="1" thickBot="1" x14ac:dyDescent="0.35">
      <c r="B72" s="41" t="s">
        <v>41</v>
      </c>
      <c r="C72" s="41"/>
      <c r="D72" s="41"/>
      <c r="E72" s="41"/>
      <c r="F72" s="41"/>
      <c r="G72" s="41"/>
    </row>
    <row r="73" spans="2:9" x14ac:dyDescent="0.3">
      <c r="B73" s="40" t="s">
        <v>9</v>
      </c>
      <c r="C73" s="40"/>
      <c r="D73" s="40"/>
      <c r="E73" s="40"/>
      <c r="F73" s="40"/>
      <c r="G73" s="40"/>
    </row>
    <row r="74" spans="2:9" ht="15" customHeight="1" x14ac:dyDescent="0.3">
      <c r="B74" s="5"/>
      <c r="C74" s="5"/>
      <c r="D74" s="5"/>
      <c r="E74" s="5"/>
      <c r="F74" s="5"/>
      <c r="G74" s="5"/>
    </row>
    <row r="75" spans="2:9" ht="49.2" customHeight="1" thickBot="1" x14ac:dyDescent="0.35">
      <c r="B75" s="41"/>
      <c r="C75" s="41"/>
      <c r="D75" s="41"/>
      <c r="E75" s="41"/>
      <c r="F75" s="41"/>
      <c r="G75" s="41"/>
    </row>
    <row r="76" spans="2:9" x14ac:dyDescent="0.3">
      <c r="B76" s="42" t="s">
        <v>10</v>
      </c>
      <c r="C76" s="42"/>
      <c r="D76" s="42"/>
      <c r="E76" s="42"/>
      <c r="F76" s="42"/>
      <c r="G76" s="42"/>
    </row>
    <row r="77" spans="2:9" x14ac:dyDescent="0.3">
      <c r="B77" s="39" t="s">
        <v>11</v>
      </c>
      <c r="C77" s="39"/>
      <c r="D77" s="39"/>
      <c r="E77" s="39"/>
      <c r="F77" s="39"/>
      <c r="G77" s="39"/>
    </row>
  </sheetData>
  <mergeCells count="40">
    <mergeCell ref="B60:F60"/>
    <mergeCell ref="B66:G66"/>
    <mergeCell ref="B63:G63"/>
    <mergeCell ref="B64:G64"/>
    <mergeCell ref="B40:E40"/>
    <mergeCell ref="B41:E41"/>
    <mergeCell ref="B42:E42"/>
    <mergeCell ref="B46:B47"/>
    <mergeCell ref="C46:C47"/>
    <mergeCell ref="B53:E53"/>
    <mergeCell ref="B54:E54"/>
    <mergeCell ref="D46:D47"/>
    <mergeCell ref="E46:E47"/>
    <mergeCell ref="G46:G47"/>
    <mergeCell ref="B55:E55"/>
    <mergeCell ref="F46:F47"/>
    <mergeCell ref="B77:G77"/>
    <mergeCell ref="B67:G67"/>
    <mergeCell ref="B69:G69"/>
    <mergeCell ref="B70:G70"/>
    <mergeCell ref="B72:G72"/>
    <mergeCell ref="B73:G73"/>
    <mergeCell ref="B75:G75"/>
    <mergeCell ref="B76:G76"/>
    <mergeCell ref="B4:G4"/>
    <mergeCell ref="B5:G5"/>
    <mergeCell ref="B7:E7"/>
    <mergeCell ref="B11:B12"/>
    <mergeCell ref="D11:D12"/>
    <mergeCell ref="E11:E12"/>
    <mergeCell ref="F11:F12"/>
    <mergeCell ref="C11:C12"/>
    <mergeCell ref="G11:G12"/>
    <mergeCell ref="B10:G10"/>
    <mergeCell ref="B45:G45"/>
    <mergeCell ref="B52:C52"/>
    <mergeCell ref="B48:C48"/>
    <mergeCell ref="B49:C49"/>
    <mergeCell ref="B50:C50"/>
    <mergeCell ref="B51:C51"/>
  </mergeCells>
  <conditionalFormatting sqref="G41">
    <cfRule type="cellIs" dxfId="1" priority="25" operator="equal">
      <formula>$G$40:$G$40*0.19</formula>
    </cfRule>
    <cfRule type="colorScale" priority="26">
      <colorScale>
        <cfvo type="min"/>
        <cfvo type="max"/>
        <color rgb="FFFF7128"/>
        <color rgb="FFFFEF9C"/>
      </colorScale>
    </cfRule>
    <cfRule type="colorScale" priority="27">
      <colorScale>
        <cfvo type="min"/>
        <cfvo type="max"/>
        <color rgb="FFFF7128"/>
        <color rgb="FFFFEF9C"/>
      </colorScale>
    </cfRule>
  </conditionalFormatting>
  <conditionalFormatting sqref="G54">
    <cfRule type="cellIs" dxfId="0" priority="28" operator="equal">
      <formula>$G$40:$G$40*0.19</formula>
    </cfRule>
    <cfRule type="colorScale" priority="29">
      <colorScale>
        <cfvo type="min"/>
        <cfvo type="max"/>
        <color rgb="FFFF7128"/>
        <color rgb="FFFFEF9C"/>
      </colorScale>
    </cfRule>
    <cfRule type="colorScale" priority="30">
      <colorScale>
        <cfvo type="min"/>
        <cfvo type="max"/>
        <color rgb="FFFF7128"/>
        <color rgb="FFFFEF9C"/>
      </colorScale>
    </cfRule>
  </conditionalFormatting>
  <dataValidations disablePrompts="1" count="1">
    <dataValidation type="list" allowBlank="1" showInputMessage="1" showErrorMessage="1" sqref="G7" xr:uid="{00000000-0002-0000-0000-000000000000}">
      <formula1>DATOS</formula1>
    </dataValidation>
  </dataValidations>
  <pageMargins left="0.7" right="0.7" top="0.75" bottom="0.75" header="0.3" footer="0.3"/>
  <pageSetup orientation="portrait" horizontalDpi="300" verticalDpi="300" r:id="rId1"/>
  <ignoredErrors>
    <ignoredError sqref="F37:F39 F34:F36 F48:F52 F13:F33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B4:B6"/>
  <sheetViews>
    <sheetView workbookViewId="0">
      <selection activeCell="B5" sqref="B5:B6"/>
    </sheetView>
  </sheetViews>
  <sheetFormatPr baseColWidth="10" defaultRowHeight="14.4" x14ac:dyDescent="0.3"/>
  <sheetData>
    <row r="4" spans="2:2" x14ac:dyDescent="0.3">
      <c r="B4" t="s">
        <v>18</v>
      </c>
    </row>
    <row r="5" spans="2:2" x14ac:dyDescent="0.3">
      <c r="B5" t="s">
        <v>12</v>
      </c>
    </row>
    <row r="6" spans="2:2" x14ac:dyDescent="0.3">
      <c r="B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B5:B7"/>
  <sheetViews>
    <sheetView workbookViewId="0">
      <selection activeCell="B6" sqref="B6:B7"/>
    </sheetView>
  </sheetViews>
  <sheetFormatPr baseColWidth="10" defaultRowHeight="14.4" x14ac:dyDescent="0.3"/>
  <sheetData>
    <row r="5" spans="2:2" x14ac:dyDescent="0.3">
      <c r="B5" t="s">
        <v>14</v>
      </c>
    </row>
    <row r="6" spans="2:2" x14ac:dyDescent="0.3">
      <c r="B6" t="s">
        <v>12</v>
      </c>
    </row>
    <row r="7" spans="2:2" x14ac:dyDescent="0.3">
      <c r="B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PROPUESTA TÉCNICA Y ECONÓMICA </vt:lpstr>
      <vt:lpstr>DA</vt:lpstr>
      <vt:lpstr>DATOS</vt:lpstr>
      <vt:lpstr>Opciones</vt:lpstr>
      <vt:lpstr>otros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Admin-RNEC</dc:creator>
  <cp:lastModifiedBy>USUARIO</cp:lastModifiedBy>
  <cp:lastPrinted>2020-08-10T14:30:52Z</cp:lastPrinted>
  <dcterms:created xsi:type="dcterms:W3CDTF">2020-08-10T14:11:07Z</dcterms:created>
  <dcterms:modified xsi:type="dcterms:W3CDTF">2024-07-30T13:46:44Z</dcterms:modified>
</cp:coreProperties>
</file>