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SANDRA SILVA\Dropbox\PC\Desktop\OFERTA 2024\OBRA PERROS ARCOP\"/>
    </mc:Choice>
  </mc:AlternateContent>
  <xr:revisionPtr revIDLastSave="0" documentId="13_ncr:1_{001856F7-BE6F-4905-82A1-D4D81A451244}" xr6:coauthVersionLast="47" xr6:coauthVersionMax="47" xr10:uidLastSave="{00000000-0000-0000-0000-000000000000}"/>
  <bookViews>
    <workbookView xWindow="-120" yWindow="-120" windowWidth="29040" windowHeight="15840" xr2:uid="{3C081096-1B6E-4BDA-94EE-301A0A563502}"/>
  </bookViews>
  <sheets>
    <sheet name="FORMULARIO 1 PRESUPUESTO" sheetId="4" r:id="rId1"/>
    <sheet name="APUS" sheetId="3" state="hidden" r:id="rId2"/>
    <sheet name="MEMORIA DE CANTIDADES" sheetId="5" state="hidden" r:id="rId3"/>
    <sheet name="AIU" sheetId="6" state="hidden" r:id="rId4"/>
    <sheet name="FM " sheetId="10" state="hidden" r:id="rId5"/>
    <sheet name="IMÁGEN" sheetId="7" state="hidden" r:id="rId6"/>
  </sheets>
  <definedNames>
    <definedName name="_xlnm.Print_Area" localSheetId="3">AIU!$A$1:$J$68</definedName>
    <definedName name="_xlnm.Print_Area" localSheetId="1">APUS!$A$1:$H$1889</definedName>
    <definedName name="_xlnm.Print_Area" localSheetId="5">IMÁGEN!$A$1:$G$19</definedName>
    <definedName name="_xlnm.Print_Area" localSheetId="2">'MEMORIA DE CANTIDADES'!$A$1:$O$939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33" i="4" l="1"/>
  <c r="G132" i="4"/>
  <c r="G131" i="4"/>
  <c r="G130" i="4"/>
  <c r="G128" i="4"/>
  <c r="G127" i="4"/>
  <c r="G126" i="4"/>
  <c r="G125" i="4"/>
  <c r="G124" i="4"/>
  <c r="G123" i="4"/>
  <c r="G122" i="4"/>
  <c r="G121" i="4"/>
  <c r="G120" i="4"/>
  <c r="G118" i="4"/>
  <c r="G117" i="4"/>
  <c r="G116" i="4"/>
  <c r="G115" i="4"/>
  <c r="G114" i="4"/>
  <c r="G113" i="4"/>
  <c r="G111" i="4"/>
  <c r="G109" i="4"/>
  <c r="G107" i="4"/>
  <c r="G106" i="4"/>
  <c r="G104" i="4"/>
  <c r="G103" i="4"/>
  <c r="G102" i="4"/>
  <c r="G101" i="4"/>
  <c r="G100" i="4"/>
  <c r="G98" i="4"/>
  <c r="G97" i="4"/>
  <c r="G95" i="4"/>
  <c r="G93" i="4"/>
  <c r="G92" i="4"/>
  <c r="G91" i="4"/>
  <c r="G90" i="4"/>
  <c r="G88" i="4"/>
  <c r="G86" i="4"/>
  <c r="G84" i="4"/>
  <c r="G83" i="4"/>
  <c r="G82" i="4"/>
  <c r="G81" i="4"/>
  <c r="G80" i="4"/>
  <c r="G79" i="4"/>
  <c r="G78" i="4"/>
  <c r="G77" i="4"/>
  <c r="G76" i="4"/>
  <c r="G75" i="4"/>
  <c r="G74" i="4"/>
  <c r="G73" i="4"/>
  <c r="G72" i="4"/>
  <c r="G71" i="4"/>
  <c r="G70" i="4"/>
  <c r="G69" i="4"/>
  <c r="G68" i="4"/>
  <c r="G67" i="4"/>
  <c r="G66" i="4"/>
  <c r="G65" i="4"/>
  <c r="G64" i="4"/>
  <c r="G63" i="4"/>
  <c r="G55" i="4"/>
  <c r="G54" i="4"/>
  <c r="G52" i="4"/>
  <c r="G51" i="4"/>
  <c r="G50" i="4"/>
  <c r="G49" i="4"/>
  <c r="G48" i="4"/>
  <c r="G47" i="4"/>
  <c r="G46" i="4"/>
  <c r="G45" i="4"/>
  <c r="G43" i="4"/>
  <c r="G42" i="4"/>
  <c r="G41" i="4"/>
  <c r="G40" i="4"/>
  <c r="G39" i="4"/>
  <c r="G37" i="4"/>
  <c r="G35" i="4"/>
  <c r="G33" i="4"/>
  <c r="G32" i="4"/>
  <c r="G31" i="4"/>
  <c r="G29" i="4"/>
  <c r="G27" i="4"/>
  <c r="G26" i="4"/>
  <c r="G24" i="4"/>
  <c r="G23" i="4"/>
  <c r="G22" i="4"/>
  <c r="G20" i="4"/>
  <c r="G19" i="4"/>
  <c r="G18" i="4"/>
  <c r="G17" i="4"/>
  <c r="G16" i="4"/>
  <c r="G15" i="4"/>
  <c r="G14"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 i="4"/>
  <c r="H17" i="6"/>
  <c r="F17" i="6"/>
  <c r="G17" i="6" s="1"/>
  <c r="H16" i="6"/>
  <c r="F16" i="6"/>
  <c r="G16" i="6" s="1"/>
  <c r="E124" i="4"/>
  <c r="N2064" i="5"/>
  <c r="E123" i="4"/>
  <c r="N2040" i="5"/>
  <c r="H37" i="6"/>
  <c r="H31" i="6"/>
  <c r="I16" i="6" l="1"/>
  <c r="I17" i="6"/>
  <c r="L2157" i="5"/>
  <c r="N2157" i="5" s="1"/>
  <c r="N2162" i="5" s="1"/>
  <c r="N2163" i="5" s="1"/>
  <c r="N2164" i="5" s="1"/>
  <c r="E128" i="4" s="1"/>
  <c r="L2134" i="5"/>
  <c r="N2134" i="5" s="1"/>
  <c r="N2139" i="5" s="1"/>
  <c r="N2140" i="5" s="1"/>
  <c r="N2141" i="5" s="1"/>
  <c r="E127" i="4" s="1"/>
  <c r="L2088" i="5"/>
  <c r="N2088" i="5" s="1"/>
  <c r="N2093" i="5" s="1"/>
  <c r="N2094" i="5" s="1"/>
  <c r="N2095" i="5" s="1"/>
  <c r="E125" i="4" s="1"/>
  <c r="N2111" i="5"/>
  <c r="N2116" i="5" s="1"/>
  <c r="N2117" i="5" s="1"/>
  <c r="N2118" i="5" s="1"/>
  <c r="E126" i="4" s="1"/>
  <c r="N1533" i="5"/>
  <c r="N1538" i="5" s="1"/>
  <c r="N1539" i="5" s="1"/>
  <c r="N1540" i="5" s="1"/>
  <c r="E98" i="4" s="1"/>
  <c r="N1509" i="5"/>
  <c r="N1514" i="5" s="1"/>
  <c r="N1515" i="5" s="1"/>
  <c r="N1516" i="5" s="1"/>
  <c r="E97" i="4" s="1"/>
  <c r="L2017" i="5"/>
  <c r="N2017" i="5" s="1"/>
  <c r="L2018" i="5"/>
  <c r="N2018" i="5" s="1"/>
  <c r="L2016" i="5"/>
  <c r="N2016" i="5" s="1"/>
  <c r="N1994" i="5"/>
  <c r="N1993" i="5"/>
  <c r="N1992" i="5"/>
  <c r="N1969" i="5"/>
  <c r="N1970" i="5"/>
  <c r="N1968" i="5"/>
  <c r="L1484" i="5"/>
  <c r="N1484" i="5" s="1"/>
  <c r="N1489" i="5" s="1"/>
  <c r="N1490" i="5" s="1"/>
  <c r="N1491" i="5" s="1"/>
  <c r="E95" i="4" s="1"/>
  <c r="N1944" i="5"/>
  <c r="N1949" i="5" s="1"/>
  <c r="N1950" i="5" s="1"/>
  <c r="N1951" i="5" s="1"/>
  <c r="E118" i="4" s="1"/>
  <c r="N1920" i="5"/>
  <c r="N1925" i="5" s="1"/>
  <c r="N1926" i="5" s="1"/>
  <c r="N1927" i="5" s="1"/>
  <c r="E117" i="4" s="1"/>
  <c r="N1896" i="5"/>
  <c r="N1901" i="5" s="1"/>
  <c r="N1902" i="5" s="1"/>
  <c r="N1903" i="5" s="1"/>
  <c r="L1872" i="5"/>
  <c r="N1872" i="5" s="1"/>
  <c r="N1877" i="5" s="1"/>
  <c r="N1878" i="5" s="1"/>
  <c r="N1879" i="5" s="1"/>
  <c r="E115" i="4" s="1"/>
  <c r="L1848" i="5"/>
  <c r="N1848" i="5" s="1"/>
  <c r="N1853" i="5" s="1"/>
  <c r="N1854" i="5" s="1"/>
  <c r="N1855" i="5" s="1"/>
  <c r="E114" i="4" s="1"/>
  <c r="L1824" i="5"/>
  <c r="N1824" i="5" s="1"/>
  <c r="N1829" i="5" s="1"/>
  <c r="N1830" i="5" s="1"/>
  <c r="N1831" i="5" s="1"/>
  <c r="E113" i="4" s="1"/>
  <c r="L1751" i="5"/>
  <c r="N1751" i="5" s="1"/>
  <c r="L1752" i="5"/>
  <c r="N1752" i="5" s="1"/>
  <c r="L1750" i="5"/>
  <c r="N1750" i="5" s="1"/>
  <c r="L1726" i="5"/>
  <c r="N1726" i="5" s="1"/>
  <c r="N1731" i="5" s="1"/>
  <c r="N1732" i="5" s="1"/>
  <c r="N1733" i="5" s="1"/>
  <c r="E106" i="4" s="1"/>
  <c r="N1701" i="5"/>
  <c r="N1706" i="5" s="1"/>
  <c r="N1707" i="5" s="1"/>
  <c r="N1708" i="5" s="1"/>
  <c r="E104" i="4" s="1"/>
  <c r="N1654" i="5"/>
  <c r="N1659" i="5" s="1"/>
  <c r="N1660" i="5" s="1"/>
  <c r="N1661" i="5" s="1"/>
  <c r="E102" i="4" s="1"/>
  <c r="N1630" i="5"/>
  <c r="N1635" i="5" s="1"/>
  <c r="N1636" i="5" s="1"/>
  <c r="N1637" i="5" s="1"/>
  <c r="E101" i="4" s="1"/>
  <c r="N1606" i="5"/>
  <c r="N1611" i="5" s="1"/>
  <c r="N1612" i="5" s="1"/>
  <c r="N1613" i="5" s="1"/>
  <c r="E100" i="4" s="1"/>
  <c r="L1775" i="5"/>
  <c r="N1775" i="5" s="1"/>
  <c r="N1780" i="5" s="1"/>
  <c r="N1781" i="5" s="1"/>
  <c r="N1782" i="5" s="1"/>
  <c r="E109" i="4" s="1"/>
  <c r="N1800" i="5"/>
  <c r="N1805" i="5" s="1"/>
  <c r="N1806" i="5" s="1"/>
  <c r="N1807" i="5" s="1"/>
  <c r="E111" i="4" s="1"/>
  <c r="N2183" i="5"/>
  <c r="N2188" i="5" s="1"/>
  <c r="N2189" i="5" s="1"/>
  <c r="N2190" i="5" s="1"/>
  <c r="E130" i="4" s="1"/>
  <c r="L2206" i="5"/>
  <c r="N2206" i="5" s="1"/>
  <c r="N2211" i="5" s="1"/>
  <c r="N2212" i="5" s="1"/>
  <c r="N2213" i="5" s="1"/>
  <c r="E131" i="4" s="1"/>
  <c r="N2229" i="5"/>
  <c r="N2234" i="5" s="1"/>
  <c r="N2235" i="5" s="1"/>
  <c r="N2236" i="5" s="1"/>
  <c r="E132" i="4" s="1"/>
  <c r="N2252" i="5"/>
  <c r="N2257" i="5" s="1"/>
  <c r="N2258" i="5" s="1"/>
  <c r="N2259" i="5" s="1"/>
  <c r="E133" i="4" s="1"/>
  <c r="N2249" i="5"/>
  <c r="H2249" i="5"/>
  <c r="C2249" i="5"/>
  <c r="N2226" i="5"/>
  <c r="H2226" i="5"/>
  <c r="C2226" i="5"/>
  <c r="N2203" i="5"/>
  <c r="H2203" i="5"/>
  <c r="C2203" i="5"/>
  <c r="N2180" i="5"/>
  <c r="H2180" i="5"/>
  <c r="C2180" i="5"/>
  <c r="C2168" i="5"/>
  <c r="B2168" i="5"/>
  <c r="N2154" i="5"/>
  <c r="H2154" i="5"/>
  <c r="C2154" i="5"/>
  <c r="N2131" i="5"/>
  <c r="H2131" i="5"/>
  <c r="C2131" i="5"/>
  <c r="N2108" i="5"/>
  <c r="H2108" i="5"/>
  <c r="C2108" i="5"/>
  <c r="N2085" i="5"/>
  <c r="H2085" i="5"/>
  <c r="C2085" i="5"/>
  <c r="N2061" i="5"/>
  <c r="H2061" i="5"/>
  <c r="C2061" i="5"/>
  <c r="N2037" i="5"/>
  <c r="H2037" i="5"/>
  <c r="C2037" i="5"/>
  <c r="N2013" i="5"/>
  <c r="H2013" i="5"/>
  <c r="C2013" i="5"/>
  <c r="N1989" i="5"/>
  <c r="H1989" i="5"/>
  <c r="C1989" i="5"/>
  <c r="N1965" i="5"/>
  <c r="H1965" i="5"/>
  <c r="C1965" i="5"/>
  <c r="C1953" i="5"/>
  <c r="B1953" i="5"/>
  <c r="N1941" i="5"/>
  <c r="H1941" i="5"/>
  <c r="C1941" i="5"/>
  <c r="N1917" i="5"/>
  <c r="H1917" i="5"/>
  <c r="C1917" i="5"/>
  <c r="N1893" i="5"/>
  <c r="H1893" i="5"/>
  <c r="C1893" i="5"/>
  <c r="N1869" i="5"/>
  <c r="H1869" i="5"/>
  <c r="C1869" i="5"/>
  <c r="N1845" i="5"/>
  <c r="H1845" i="5"/>
  <c r="C1845" i="5"/>
  <c r="N1821" i="5"/>
  <c r="H1821" i="5"/>
  <c r="C1821" i="5"/>
  <c r="C1809" i="5"/>
  <c r="B1809" i="5"/>
  <c r="N1797" i="5"/>
  <c r="H1797" i="5"/>
  <c r="C1797" i="5"/>
  <c r="C1785" i="5"/>
  <c r="B1785" i="5"/>
  <c r="N1772" i="5"/>
  <c r="H1772" i="5"/>
  <c r="C1772" i="5"/>
  <c r="C1760" i="5"/>
  <c r="B1760" i="5"/>
  <c r="N1747" i="5"/>
  <c r="H1747" i="5"/>
  <c r="C1747" i="5"/>
  <c r="N1723" i="5"/>
  <c r="H1723" i="5"/>
  <c r="C1723" i="5"/>
  <c r="C1711" i="5"/>
  <c r="B1711" i="5"/>
  <c r="N1698" i="5"/>
  <c r="H1698" i="5"/>
  <c r="C1698" i="5"/>
  <c r="N2069" i="5"/>
  <c r="N2070" i="5" s="1"/>
  <c r="N2071" i="5" s="1"/>
  <c r="N2045" i="5"/>
  <c r="N2046" i="5" s="1"/>
  <c r="N2047" i="5" s="1"/>
  <c r="N1675" i="5"/>
  <c r="H1675" i="5"/>
  <c r="C1675" i="5"/>
  <c r="N1651" i="5"/>
  <c r="H1651" i="5"/>
  <c r="C1651" i="5"/>
  <c r="N1627" i="5"/>
  <c r="H1627" i="5"/>
  <c r="C1627" i="5"/>
  <c r="N1603" i="5"/>
  <c r="H1603" i="5"/>
  <c r="C1603" i="5"/>
  <c r="C1591" i="5"/>
  <c r="B1591" i="5"/>
  <c r="N1577" i="5"/>
  <c r="H1577" i="5"/>
  <c r="C1577" i="5"/>
  <c r="N1553" i="5"/>
  <c r="H1553" i="5"/>
  <c r="C1553" i="5"/>
  <c r="N1530" i="5"/>
  <c r="H1530" i="5"/>
  <c r="C1530" i="5"/>
  <c r="N1506" i="5"/>
  <c r="H1506" i="5"/>
  <c r="C1506" i="5"/>
  <c r="N1683" i="5"/>
  <c r="N1684" i="5" s="1"/>
  <c r="N1685" i="5" s="1"/>
  <c r="E103" i="4" s="1"/>
  <c r="N1585" i="5"/>
  <c r="N1586" i="5" s="1"/>
  <c r="N1587" i="5" s="1"/>
  <c r="N1561" i="5"/>
  <c r="N1562" i="5" s="1"/>
  <c r="N1563" i="5" s="1"/>
  <c r="C1494" i="5"/>
  <c r="B1494" i="5"/>
  <c r="N1457" i="5"/>
  <c r="N1462" i="5" s="1"/>
  <c r="N1463" i="5" s="1"/>
  <c r="N1464" i="5" s="1"/>
  <c r="E93" i="4" s="1"/>
  <c r="L1433" i="5"/>
  <c r="N1433" i="5" s="1"/>
  <c r="N1438" i="5" s="1"/>
  <c r="N1439" i="5" s="1"/>
  <c r="N1440" i="5" s="1"/>
  <c r="E92" i="4" s="1"/>
  <c r="L1408" i="5"/>
  <c r="N1408" i="5" s="1"/>
  <c r="N1383" i="5"/>
  <c r="N1358" i="5"/>
  <c r="N1357" i="5"/>
  <c r="L1331" i="5"/>
  <c r="N1331" i="5" s="1"/>
  <c r="N1283" i="5"/>
  <c r="N1306" i="5"/>
  <c r="N1258" i="5"/>
  <c r="L1235" i="5"/>
  <c r="N1235" i="5" s="1"/>
  <c r="L1211" i="5"/>
  <c r="N1211" i="5" s="1"/>
  <c r="N1188" i="5"/>
  <c r="N1165" i="5"/>
  <c r="N1142" i="5"/>
  <c r="L1118" i="5"/>
  <c r="N1118" i="5" s="1"/>
  <c r="L1093" i="5"/>
  <c r="N1093" i="5" s="1"/>
  <c r="L1047" i="5"/>
  <c r="N1047" i="5" s="1"/>
  <c r="L1048" i="5"/>
  <c r="N1048" i="5" s="1"/>
  <c r="L1049" i="5"/>
  <c r="N1049" i="5" s="1"/>
  <c r="L1046" i="5"/>
  <c r="N1046" i="5" s="1"/>
  <c r="L1023" i="5"/>
  <c r="N1023" i="5" s="1"/>
  <c r="N1000" i="5"/>
  <c r="N977" i="5"/>
  <c r="L955" i="5"/>
  <c r="N955" i="5" s="1"/>
  <c r="L954" i="5"/>
  <c r="N954" i="5" s="1"/>
  <c r="N930" i="5"/>
  <c r="N907" i="5"/>
  <c r="N883" i="5"/>
  <c r="N861" i="5"/>
  <c r="N860" i="5"/>
  <c r="N839" i="5"/>
  <c r="N838" i="5"/>
  <c r="N837" i="5"/>
  <c r="N814" i="5"/>
  <c r="N1481" i="5"/>
  <c r="H1481" i="5"/>
  <c r="C1481" i="5"/>
  <c r="C1469" i="5"/>
  <c r="B1469" i="5"/>
  <c r="N1454" i="5"/>
  <c r="H1454" i="5"/>
  <c r="C1454" i="5"/>
  <c r="F1452" i="5"/>
  <c r="N1430" i="5"/>
  <c r="H1430" i="5"/>
  <c r="C1430" i="5"/>
  <c r="F1428" i="5"/>
  <c r="N1405" i="5"/>
  <c r="H1405" i="5"/>
  <c r="C1405" i="5"/>
  <c r="F1403" i="5"/>
  <c r="N1380" i="5"/>
  <c r="H1380" i="5"/>
  <c r="C1380" i="5"/>
  <c r="C1368" i="5"/>
  <c r="B1368" i="5"/>
  <c r="N1354" i="5"/>
  <c r="H1354" i="5"/>
  <c r="C1354" i="5"/>
  <c r="F1352" i="5"/>
  <c r="C1342" i="5"/>
  <c r="B1342" i="5"/>
  <c r="N1328" i="5"/>
  <c r="H1328" i="5"/>
  <c r="C1328" i="5"/>
  <c r="F1326" i="5"/>
  <c r="C1316" i="5"/>
  <c r="B1316" i="5"/>
  <c r="N1303" i="5"/>
  <c r="H1303" i="5"/>
  <c r="C1303" i="5"/>
  <c r="F1301" i="5"/>
  <c r="N1280" i="5"/>
  <c r="H1280" i="5"/>
  <c r="C1280" i="5"/>
  <c r="F1278" i="5"/>
  <c r="N1255" i="5"/>
  <c r="H1255" i="5"/>
  <c r="C1255" i="5"/>
  <c r="F1253" i="5"/>
  <c r="N1232" i="5"/>
  <c r="H1232" i="5"/>
  <c r="C1232" i="5"/>
  <c r="F1230" i="5"/>
  <c r="N1208" i="5"/>
  <c r="H1208" i="5"/>
  <c r="C1208" i="5"/>
  <c r="F1206" i="5"/>
  <c r="N1185" i="5"/>
  <c r="H1185" i="5"/>
  <c r="C1185" i="5"/>
  <c r="F1183" i="5"/>
  <c r="N1162" i="5"/>
  <c r="H1162" i="5"/>
  <c r="C1162" i="5"/>
  <c r="F1160" i="5"/>
  <c r="N1139" i="5"/>
  <c r="H1139" i="5"/>
  <c r="C1139" i="5"/>
  <c r="F1137" i="5"/>
  <c r="N1115" i="5"/>
  <c r="H1115" i="5"/>
  <c r="C1115" i="5"/>
  <c r="F1113" i="5"/>
  <c r="N1090" i="5"/>
  <c r="H1090" i="5"/>
  <c r="C1090" i="5"/>
  <c r="F1088" i="5"/>
  <c r="N1066" i="5"/>
  <c r="H1066" i="5"/>
  <c r="C1066" i="5"/>
  <c r="F1064" i="5"/>
  <c r="N1043" i="5"/>
  <c r="H1043" i="5"/>
  <c r="C1043" i="5"/>
  <c r="F1041" i="5"/>
  <c r="N1020" i="5"/>
  <c r="H1020" i="5"/>
  <c r="C1020" i="5"/>
  <c r="F1018" i="5"/>
  <c r="N997" i="5"/>
  <c r="H997" i="5"/>
  <c r="C997" i="5"/>
  <c r="F995" i="5"/>
  <c r="N974" i="5"/>
  <c r="H974" i="5"/>
  <c r="C974" i="5"/>
  <c r="F972" i="5"/>
  <c r="N951" i="5"/>
  <c r="H951" i="5"/>
  <c r="C951" i="5"/>
  <c r="F949" i="5"/>
  <c r="F925" i="5"/>
  <c r="N927" i="5"/>
  <c r="H927" i="5"/>
  <c r="C927" i="5"/>
  <c r="N904" i="5"/>
  <c r="H904" i="5"/>
  <c r="C904" i="5"/>
  <c r="F902" i="5"/>
  <c r="F878" i="5"/>
  <c r="N880" i="5"/>
  <c r="H880" i="5"/>
  <c r="C880" i="5"/>
  <c r="N857" i="5"/>
  <c r="H857" i="5"/>
  <c r="C857" i="5"/>
  <c r="F855" i="5"/>
  <c r="N834" i="5"/>
  <c r="F832" i="5"/>
  <c r="H834" i="5"/>
  <c r="C834" i="5"/>
  <c r="N811" i="5"/>
  <c r="H811" i="5"/>
  <c r="C798" i="5"/>
  <c r="C811" i="5"/>
  <c r="F809" i="5"/>
  <c r="B797" i="5"/>
  <c r="N1973" i="5" l="1"/>
  <c r="N1974" i="5" s="1"/>
  <c r="N1975" i="5" s="1"/>
  <c r="E120" i="4" s="1"/>
  <c r="N2021" i="5"/>
  <c r="N2022" i="5" s="1"/>
  <c r="N2023" i="5" s="1"/>
  <c r="E122" i="4" s="1"/>
  <c r="N1997" i="5"/>
  <c r="N1998" i="5" s="1"/>
  <c r="N1999" i="5" s="1"/>
  <c r="E121" i="4" s="1"/>
  <c r="N1755" i="5"/>
  <c r="N1756" i="5" s="1"/>
  <c r="N1757" i="5" s="1"/>
  <c r="E107" i="4" s="1"/>
  <c r="G1332" i="3"/>
  <c r="C1332" i="3"/>
  <c r="G1345" i="3"/>
  <c r="G1346" i="3" s="1"/>
  <c r="G1342" i="3"/>
  <c r="G1343" i="3" s="1"/>
  <c r="G1339" i="3"/>
  <c r="G1340" i="3" s="1"/>
  <c r="G1336" i="3"/>
  <c r="G1335" i="3"/>
  <c r="G1351" i="3"/>
  <c r="C1351" i="3"/>
  <c r="G1364" i="3"/>
  <c r="G1365" i="3" s="1"/>
  <c r="G1361" i="3"/>
  <c r="G1362" i="3" s="1"/>
  <c r="G1358" i="3"/>
  <c r="G1359" i="3" s="1"/>
  <c r="G1355" i="3"/>
  <c r="G1354" i="3"/>
  <c r="G1570" i="3"/>
  <c r="G1567" i="3"/>
  <c r="G1568" i="3"/>
  <c r="G1569" i="3"/>
  <c r="G1566" i="3"/>
  <c r="G1583" i="3"/>
  <c r="G1584" i="3" s="1"/>
  <c r="G1580" i="3"/>
  <c r="G1581" i="3" s="1"/>
  <c r="G1574" i="3"/>
  <c r="G1575" i="3"/>
  <c r="G1576" i="3"/>
  <c r="G1577" i="3"/>
  <c r="G1573" i="3"/>
  <c r="G1563" i="3"/>
  <c r="C1563" i="3"/>
  <c r="G1590" i="3"/>
  <c r="C1590" i="3"/>
  <c r="G1602" i="3"/>
  <c r="G1603" i="3" s="1"/>
  <c r="G1599" i="3"/>
  <c r="G1600" i="3" s="1"/>
  <c r="G1596" i="3"/>
  <c r="G1597" i="3" s="1"/>
  <c r="G1593" i="3"/>
  <c r="G1594" i="3" s="1"/>
  <c r="G1550" i="3"/>
  <c r="G1558" i="3"/>
  <c r="G1541" i="3"/>
  <c r="C1541" i="3"/>
  <c r="G1557" i="3"/>
  <c r="G1554" i="3"/>
  <c r="G1555" i="3" s="1"/>
  <c r="G1551" i="3"/>
  <c r="G1549" i="3"/>
  <c r="G1548" i="3"/>
  <c r="G1545" i="3"/>
  <c r="G1544" i="3"/>
  <c r="G1534" i="3"/>
  <c r="G1535" i="3" s="1"/>
  <c r="G1531" i="3"/>
  <c r="G1532" i="3" s="1"/>
  <c r="G1527" i="3"/>
  <c r="G1528" i="3"/>
  <c r="G1526" i="3"/>
  <c r="G1521" i="3"/>
  <c r="G1522" i="3"/>
  <c r="G1523" i="3"/>
  <c r="G1518" i="3"/>
  <c r="C1518" i="3"/>
  <c r="G1656" i="3"/>
  <c r="C1656" i="3"/>
  <c r="G1673" i="3"/>
  <c r="G1674" i="3" s="1"/>
  <c r="G1670" i="3"/>
  <c r="G1671" i="3" s="1"/>
  <c r="G1667" i="3"/>
  <c r="G1666" i="3"/>
  <c r="G1665" i="3"/>
  <c r="G1662" i="3"/>
  <c r="G1661" i="3"/>
  <c r="G1660" i="3"/>
  <c r="G1659" i="3"/>
  <c r="G1702" i="3"/>
  <c r="C1702" i="3"/>
  <c r="G1718" i="3"/>
  <c r="G1719" i="3" s="1"/>
  <c r="G1715" i="3"/>
  <c r="G1716" i="3" s="1"/>
  <c r="G1712" i="3"/>
  <c r="G1711" i="3"/>
  <c r="G1710" i="3"/>
  <c r="G1709" i="3"/>
  <c r="G1706" i="3"/>
  <c r="G1705" i="3"/>
  <c r="G1788" i="3"/>
  <c r="C1788" i="3"/>
  <c r="G1804" i="3"/>
  <c r="G1805" i="3" s="1"/>
  <c r="G1801" i="3"/>
  <c r="G1802" i="3" s="1"/>
  <c r="G1798" i="3"/>
  <c r="G1797" i="3"/>
  <c r="G1796" i="3"/>
  <c r="G1795" i="3"/>
  <c r="G1792" i="3"/>
  <c r="G1791" i="3"/>
  <c r="G1886" i="3"/>
  <c r="G1887" i="3" s="1"/>
  <c r="G1883" i="3"/>
  <c r="G1884" i="3" s="1"/>
  <c r="G1878" i="3"/>
  <c r="G1879" i="3"/>
  <c r="G1880" i="3"/>
  <c r="G1877" i="3"/>
  <c r="G1874" i="3"/>
  <c r="G1873" i="3"/>
  <c r="G1870" i="3"/>
  <c r="C1870" i="3"/>
  <c r="G1853" i="3"/>
  <c r="C1853" i="3"/>
  <c r="G1865" i="3"/>
  <c r="G1866" i="3" s="1"/>
  <c r="G1862" i="3"/>
  <c r="G1863" i="3" s="1"/>
  <c r="G1859" i="3"/>
  <c r="G1860" i="3" s="1"/>
  <c r="G1856" i="3"/>
  <c r="G1857" i="3" s="1"/>
  <c r="G1836" i="3"/>
  <c r="C1836" i="3"/>
  <c r="G1848" i="3"/>
  <c r="G1845" i="3"/>
  <c r="G1842" i="3"/>
  <c r="G1839" i="3"/>
  <c r="G1337" i="3" l="1"/>
  <c r="G1348" i="3" s="1"/>
  <c r="G1356" i="3"/>
  <c r="G1367" i="3" s="1"/>
  <c r="G1578" i="3"/>
  <c r="G1571" i="3"/>
  <c r="G1559" i="3"/>
  <c r="G1605" i="3"/>
  <c r="G1546" i="3"/>
  <c r="G1524" i="3"/>
  <c r="G1529" i="3"/>
  <c r="G1552" i="3"/>
  <c r="G1668" i="3"/>
  <c r="G1663" i="3"/>
  <c r="G1707" i="3"/>
  <c r="G1713" i="3"/>
  <c r="G1799" i="3"/>
  <c r="G1793" i="3"/>
  <c r="G1875" i="3"/>
  <c r="G1881" i="3"/>
  <c r="G1868" i="3"/>
  <c r="G1850" i="3"/>
  <c r="G1586" i="3" l="1"/>
  <c r="G1537" i="3"/>
  <c r="G1561" i="3"/>
  <c r="G1676" i="3"/>
  <c r="G1889" i="3"/>
  <c r="G1807" i="3"/>
  <c r="G1721" i="3"/>
  <c r="B113" i="4" l="1"/>
  <c r="G1252" i="3"/>
  <c r="C1252" i="3"/>
  <c r="G1264" i="3"/>
  <c r="G1265" i="3" s="1"/>
  <c r="G1261" i="3"/>
  <c r="G1260" i="3"/>
  <c r="G1259" i="3"/>
  <c r="G1258" i="3"/>
  <c r="G1255" i="3"/>
  <c r="G1233" i="3"/>
  <c r="C1233" i="3"/>
  <c r="G1246" i="3"/>
  <c r="G1247" i="3" s="1"/>
  <c r="G1243" i="3"/>
  <c r="G1242" i="3"/>
  <c r="G1241" i="3"/>
  <c r="G1240" i="3"/>
  <c r="G1239" i="3"/>
  <c r="G1236" i="3"/>
  <c r="B114" i="4" l="1"/>
  <c r="E1821" i="5"/>
  <c r="G1262" i="3"/>
  <c r="G1244" i="3"/>
  <c r="G1256" i="3"/>
  <c r="G1237" i="3"/>
  <c r="B115" i="4" l="1"/>
  <c r="E1845" i="5"/>
  <c r="G1267" i="3"/>
  <c r="G1249" i="3"/>
  <c r="B116" i="4" l="1"/>
  <c r="E1869" i="5"/>
  <c r="G1226" i="3"/>
  <c r="G1227" i="3" s="1"/>
  <c r="G1223" i="3"/>
  <c r="G1224" i="3" s="1"/>
  <c r="G1219" i="3"/>
  <c r="G1220" i="3"/>
  <c r="G1218" i="3"/>
  <c r="G1215" i="3"/>
  <c r="G1214" i="3"/>
  <c r="G1211" i="3"/>
  <c r="C1211" i="3"/>
  <c r="G1188" i="3"/>
  <c r="B117" i="4" l="1"/>
  <c r="E1893" i="5"/>
  <c r="G1221" i="3"/>
  <c r="G1216" i="3"/>
  <c r="G1179" i="3"/>
  <c r="C1179" i="3"/>
  <c r="G1137" i="3"/>
  <c r="C1137" i="3"/>
  <c r="G1202" i="3"/>
  <c r="G1201" i="3"/>
  <c r="G1198" i="3"/>
  <c r="G1199" i="3" s="1"/>
  <c r="G1195" i="3"/>
  <c r="G1192" i="3"/>
  <c r="G1193" i="3"/>
  <c r="G1194" i="3"/>
  <c r="G1191" i="3"/>
  <c r="G1183" i="3"/>
  <c r="G1184" i="3"/>
  <c r="G1185" i="3"/>
  <c r="G1186" i="3"/>
  <c r="G1187" i="3"/>
  <c r="G1182" i="3"/>
  <c r="G1152" i="3"/>
  <c r="G1153" i="3" s="1"/>
  <c r="G1149" i="3"/>
  <c r="G1150" i="3" s="1"/>
  <c r="G1145" i="3"/>
  <c r="G1146" i="3"/>
  <c r="G1144" i="3"/>
  <c r="G1141" i="3"/>
  <c r="G1140" i="3"/>
  <c r="G1131" i="3"/>
  <c r="G1132" i="3" s="1"/>
  <c r="G1128" i="3"/>
  <c r="G1129" i="3" s="1"/>
  <c r="G1120" i="3"/>
  <c r="G1121" i="3"/>
  <c r="G1122" i="3"/>
  <c r="G1123" i="3"/>
  <c r="G1124" i="3"/>
  <c r="G1125" i="3"/>
  <c r="G1119" i="3"/>
  <c r="G1113" i="3"/>
  <c r="G1114" i="3"/>
  <c r="G1115" i="3"/>
  <c r="G1116" i="3"/>
  <c r="G1112" i="3"/>
  <c r="G1100" i="3"/>
  <c r="G1101" i="3" s="1"/>
  <c r="G1097" i="3"/>
  <c r="G1098" i="3" s="1"/>
  <c r="G1088" i="3"/>
  <c r="G1089" i="3"/>
  <c r="G1090" i="3"/>
  <c r="G1091" i="3"/>
  <c r="G1092" i="3"/>
  <c r="G1093" i="3"/>
  <c r="G1094" i="3"/>
  <c r="G1087" i="3"/>
  <c r="G1080" i="3"/>
  <c r="G1081" i="3"/>
  <c r="G1082" i="3"/>
  <c r="G1083" i="3"/>
  <c r="G1084" i="3"/>
  <c r="G1079" i="3"/>
  <c r="G1068" i="3"/>
  <c r="G1069" i="3" s="1"/>
  <c r="G1065" i="3"/>
  <c r="G1066" i="3" s="1"/>
  <c r="G1062" i="3"/>
  <c r="G1063" i="3" s="1"/>
  <c r="G1054" i="3"/>
  <c r="G1055" i="3"/>
  <c r="G1056" i="3"/>
  <c r="G1057" i="3"/>
  <c r="G1058" i="3"/>
  <c r="G1059" i="3"/>
  <c r="G1053" i="3"/>
  <c r="G1045" i="3"/>
  <c r="G1046" i="3"/>
  <c r="G1047" i="3"/>
  <c r="G1048" i="3"/>
  <c r="G1049" i="3"/>
  <c r="G1050" i="3"/>
  <c r="G1044" i="3"/>
  <c r="G1076" i="3"/>
  <c r="C1076" i="3"/>
  <c r="G1041" i="3"/>
  <c r="C1041" i="3"/>
  <c r="G1032" i="3"/>
  <c r="G1033" i="3" s="1"/>
  <c r="G1029" i="3"/>
  <c r="G1030" i="3" s="1"/>
  <c r="G1020" i="3"/>
  <c r="G1021" i="3" s="1"/>
  <c r="G1016" i="3"/>
  <c r="G1017" i="3"/>
  <c r="G1015" i="3"/>
  <c r="G1004" i="3"/>
  <c r="G1005" i="3" s="1"/>
  <c r="G1001" i="3"/>
  <c r="G1002" i="3" s="1"/>
  <c r="G993" i="3"/>
  <c r="G994" i="3" s="1"/>
  <c r="G990" i="3"/>
  <c r="G991" i="3" s="1"/>
  <c r="G982" i="3"/>
  <c r="G983" i="3" s="1"/>
  <c r="G979" i="3"/>
  <c r="G980" i="3" s="1"/>
  <c r="G976" i="3"/>
  <c r="G977" i="3" s="1"/>
  <c r="G968" i="3"/>
  <c r="G969" i="3" s="1"/>
  <c r="G964" i="3"/>
  <c r="G965" i="3"/>
  <c r="G963" i="3"/>
  <c r="G1026" i="3"/>
  <c r="C1026" i="3"/>
  <c r="G1012" i="3"/>
  <c r="C1012" i="3"/>
  <c r="G998" i="3"/>
  <c r="C998" i="3"/>
  <c r="G987" i="3"/>
  <c r="C987" i="3"/>
  <c r="G973" i="3"/>
  <c r="C973" i="3"/>
  <c r="G960" i="3"/>
  <c r="C960" i="3"/>
  <c r="G954" i="3"/>
  <c r="G955" i="3" s="1"/>
  <c r="G951" i="3"/>
  <c r="G952" i="3" s="1"/>
  <c r="G948" i="3"/>
  <c r="G949" i="3" s="1"/>
  <c r="G945" i="3"/>
  <c r="C945" i="3"/>
  <c r="G934" i="3"/>
  <c r="C934" i="3"/>
  <c r="G940" i="3"/>
  <c r="G941" i="3" s="1"/>
  <c r="G937" i="3"/>
  <c r="G938" i="3" s="1"/>
  <c r="G920" i="3"/>
  <c r="C920" i="3"/>
  <c r="G927" i="3"/>
  <c r="G928" i="3" s="1"/>
  <c r="G924" i="3"/>
  <c r="G923" i="3"/>
  <c r="G849" i="3"/>
  <c r="C849" i="3"/>
  <c r="G856" i="3"/>
  <c r="G857" i="3" s="1"/>
  <c r="G853" i="3"/>
  <c r="G852" i="3"/>
  <c r="B97" i="4"/>
  <c r="E1506" i="5" s="1"/>
  <c r="B86" i="4"/>
  <c r="B88" i="4"/>
  <c r="G96" i="4" l="1"/>
  <c r="B118" i="4"/>
  <c r="E1941" i="5" s="1"/>
  <c r="E1917" i="5"/>
  <c r="B1041" i="3"/>
  <c r="E1328" i="5"/>
  <c r="E1354" i="5"/>
  <c r="G1229" i="3"/>
  <c r="G94" i="4" s="1"/>
  <c r="B98" i="4"/>
  <c r="E1530" i="5" s="1"/>
  <c r="B1233" i="3"/>
  <c r="G1203" i="3"/>
  <c r="G1189" i="3"/>
  <c r="G1142" i="3"/>
  <c r="G1196" i="3"/>
  <c r="G1147" i="3"/>
  <c r="G1126" i="3"/>
  <c r="G1117" i="3"/>
  <c r="G1060" i="3"/>
  <c r="G1095" i="3"/>
  <c r="G1085" i="3"/>
  <c r="G1051" i="3"/>
  <c r="B1076" i="3"/>
  <c r="G1018" i="3"/>
  <c r="G1023" i="3" s="1"/>
  <c r="G996" i="3"/>
  <c r="G985" i="3"/>
  <c r="G1035" i="3"/>
  <c r="G1007" i="3"/>
  <c r="G966" i="3"/>
  <c r="G971" i="3" s="1"/>
  <c r="G957" i="3"/>
  <c r="G925" i="3"/>
  <c r="G930" i="3" s="1"/>
  <c r="G943" i="3"/>
  <c r="G854" i="3"/>
  <c r="G859" i="3" s="1"/>
  <c r="B1252" i="3" l="1"/>
  <c r="G1155" i="3"/>
  <c r="G1205" i="3"/>
  <c r="G1134" i="3"/>
  <c r="G1071" i="3"/>
  <c r="G1103" i="3"/>
  <c r="E1577" i="5" l="1"/>
  <c r="E1553" i="5"/>
  <c r="F14" i="6"/>
  <c r="F15" i="6"/>
  <c r="F13" i="6"/>
  <c r="D39" i="10"/>
  <c r="D37" i="10"/>
  <c r="D9" i="10"/>
  <c r="D18" i="10"/>
  <c r="D17" i="10"/>
  <c r="D16" i="10"/>
  <c r="D23" i="10" s="1"/>
  <c r="D41" i="10" l="1"/>
  <c r="G1741" i="3" l="1"/>
  <c r="G1742" i="3" s="1"/>
  <c r="G1738" i="3"/>
  <c r="G1739" i="3" s="1"/>
  <c r="G1734" i="3"/>
  <c r="G1735" i="3"/>
  <c r="G1733" i="3"/>
  <c r="G1730" i="3"/>
  <c r="G1731" i="3" s="1"/>
  <c r="G1694" i="3"/>
  <c r="G1695" i="3" s="1"/>
  <c r="G1691" i="3"/>
  <c r="G1692" i="3" s="1"/>
  <c r="G1686" i="3"/>
  <c r="G1687" i="3"/>
  <c r="G1688" i="3"/>
  <c r="G1685" i="3"/>
  <c r="G1682" i="3"/>
  <c r="G1681" i="3"/>
  <c r="G1650" i="3"/>
  <c r="G1651" i="3" s="1"/>
  <c r="G1647" i="3"/>
  <c r="G1648" i="3" s="1"/>
  <c r="G1643" i="3"/>
  <c r="G1644" i="3"/>
  <c r="G1642" i="3"/>
  <c r="G1637" i="3"/>
  <c r="G1638" i="3"/>
  <c r="G1639" i="3"/>
  <c r="G1636" i="3"/>
  <c r="G1626" i="3"/>
  <c r="G1627" i="3" s="1"/>
  <c r="G1623" i="3"/>
  <c r="G1624" i="3" s="1"/>
  <c r="G1619" i="3"/>
  <c r="G1620" i="3"/>
  <c r="G1618" i="3"/>
  <c r="G1615" i="3"/>
  <c r="G1614" i="3"/>
  <c r="G1512" i="3"/>
  <c r="G1513" i="3" s="1"/>
  <c r="G1509" i="3"/>
  <c r="G1510" i="3" s="1"/>
  <c r="G1503" i="3"/>
  <c r="G1504" i="3"/>
  <c r="G1505" i="3"/>
  <c r="G1506" i="3"/>
  <c r="G1502" i="3"/>
  <c r="G1498" i="3"/>
  <c r="G1499" i="3"/>
  <c r="G1497" i="3"/>
  <c r="G1759" i="3"/>
  <c r="G1760" i="3" s="1"/>
  <c r="G1756" i="3"/>
  <c r="G1757" i="3" s="1"/>
  <c r="G1753" i="3"/>
  <c r="G1754" i="3" s="1"/>
  <c r="G1750" i="3"/>
  <c r="G1751" i="3" s="1"/>
  <c r="G1781" i="3"/>
  <c r="G1782" i="3" s="1"/>
  <c r="G1778" i="3"/>
  <c r="G1779" i="3" s="1"/>
  <c r="G1773" i="3"/>
  <c r="G1774" i="3"/>
  <c r="G1775" i="3"/>
  <c r="G1772" i="3"/>
  <c r="G1769" i="3"/>
  <c r="G1768" i="3"/>
  <c r="G1831" i="3"/>
  <c r="G1832" i="3" s="1"/>
  <c r="G1828" i="3"/>
  <c r="G1827" i="3"/>
  <c r="G1821" i="3"/>
  <c r="G1822" i="3"/>
  <c r="G1823" i="3"/>
  <c r="G1824" i="3"/>
  <c r="G1820" i="3"/>
  <c r="G1817" i="3"/>
  <c r="G1816" i="3"/>
  <c r="G1488" i="3"/>
  <c r="G1489" i="3" s="1"/>
  <c r="G1485" i="3"/>
  <c r="G1486" i="3" s="1"/>
  <c r="G1482" i="3"/>
  <c r="G1481" i="3"/>
  <c r="G1480" i="3"/>
  <c r="G1475" i="3"/>
  <c r="G1476" i="3"/>
  <c r="G1477" i="3"/>
  <c r="G1465" i="3"/>
  <c r="G1466" i="3" s="1"/>
  <c r="G1462" i="3"/>
  <c r="G1463" i="3" s="1"/>
  <c r="G1459" i="3"/>
  <c r="G1460" i="3" s="1"/>
  <c r="G1455" i="3"/>
  <c r="G1456" i="3"/>
  <c r="G1454" i="3"/>
  <c r="G1445" i="3"/>
  <c r="G1446" i="3" s="1"/>
  <c r="G1442" i="3"/>
  <c r="G1443" i="3" s="1"/>
  <c r="G1438" i="3"/>
  <c r="G1439" i="3"/>
  <c r="G1437" i="3"/>
  <c r="G1430" i="3"/>
  <c r="G1431" i="3"/>
  <c r="G1432" i="3"/>
  <c r="G1433" i="3"/>
  <c r="G1434" i="3"/>
  <c r="G1429" i="3"/>
  <c r="G1419" i="3"/>
  <c r="G1420" i="3" s="1"/>
  <c r="G1416" i="3"/>
  <c r="G1417" i="3" s="1"/>
  <c r="G1408" i="3"/>
  <c r="G1409" i="3"/>
  <c r="G1410" i="3"/>
  <c r="G1411" i="3"/>
  <c r="G1412" i="3"/>
  <c r="G1413" i="3"/>
  <c r="G1407" i="3"/>
  <c r="G1398" i="3"/>
  <c r="G1399" i="3"/>
  <c r="G1400" i="3"/>
  <c r="G1401" i="3"/>
  <c r="G1402" i="3"/>
  <c r="G1403" i="3"/>
  <c r="G1404" i="3"/>
  <c r="G1397" i="3"/>
  <c r="G1388" i="3"/>
  <c r="G1389" i="3" s="1"/>
  <c r="G1385" i="3"/>
  <c r="G1386" i="3" s="1"/>
  <c r="G1382" i="3"/>
  <c r="G1381" i="3"/>
  <c r="G1380" i="3"/>
  <c r="G1377" i="3"/>
  <c r="G1376" i="3"/>
  <c r="G1326" i="3"/>
  <c r="G1327" i="3" s="1"/>
  <c r="G1323" i="3"/>
  <c r="G1324" i="3" s="1"/>
  <c r="G1320" i="3"/>
  <c r="G1319" i="3"/>
  <c r="G1316" i="3"/>
  <c r="G1315" i="3"/>
  <c r="G1306" i="3"/>
  <c r="G1307" i="3" s="1"/>
  <c r="G1303" i="3"/>
  <c r="G1304" i="3" s="1"/>
  <c r="G1300" i="3"/>
  <c r="G1299" i="3"/>
  <c r="G1296" i="3"/>
  <c r="G1295" i="3"/>
  <c r="G1294" i="3"/>
  <c r="G1285" i="3"/>
  <c r="G1286" i="3" s="1"/>
  <c r="G1282" i="3"/>
  <c r="G1283" i="3" s="1"/>
  <c r="G1279" i="3"/>
  <c r="G1278" i="3"/>
  <c r="G1275" i="3"/>
  <c r="G1174" i="3"/>
  <c r="G1175" i="3" s="1"/>
  <c r="G1171" i="3"/>
  <c r="G1172" i="3" s="1"/>
  <c r="G1167" i="3"/>
  <c r="G1168" i="3"/>
  <c r="G1166" i="3"/>
  <c r="G1163" i="3"/>
  <c r="G1162" i="3"/>
  <c r="G912" i="3"/>
  <c r="G913" i="3" s="1"/>
  <c r="G908" i="3"/>
  <c r="G909" i="3"/>
  <c r="G907" i="3"/>
  <c r="G898" i="3"/>
  <c r="G899" i="3" s="1"/>
  <c r="G894" i="3"/>
  <c r="G895" i="3"/>
  <c r="G893" i="3"/>
  <c r="G884" i="3"/>
  <c r="G885" i="3" s="1"/>
  <c r="G881" i="3"/>
  <c r="G882" i="3" s="1"/>
  <c r="G872" i="3"/>
  <c r="G873" i="3" s="1"/>
  <c r="G869" i="3"/>
  <c r="G870" i="3" s="1"/>
  <c r="G866" i="3"/>
  <c r="G867" i="3" s="1"/>
  <c r="G843" i="3"/>
  <c r="G844" i="3" s="1"/>
  <c r="G840" i="3"/>
  <c r="G839" i="3"/>
  <c r="G830" i="3"/>
  <c r="G831" i="3" s="1"/>
  <c r="G827" i="3"/>
  <c r="G826" i="3"/>
  <c r="G817" i="3"/>
  <c r="G818" i="3" s="1"/>
  <c r="G814" i="3"/>
  <c r="G813" i="3"/>
  <c r="G804" i="3"/>
  <c r="G805" i="3" s="1"/>
  <c r="G801" i="3"/>
  <c r="G802" i="3" s="1"/>
  <c r="G792" i="3"/>
  <c r="G791" i="3"/>
  <c r="G786" i="3"/>
  <c r="G787" i="3"/>
  <c r="G788" i="3"/>
  <c r="G785" i="3"/>
  <c r="G776" i="3"/>
  <c r="G777" i="3" s="1"/>
  <c r="G773" i="3"/>
  <c r="G772" i="3"/>
  <c r="G763" i="3"/>
  <c r="G764" i="3" s="1"/>
  <c r="G760" i="3"/>
  <c r="G759" i="3"/>
  <c r="G750" i="3"/>
  <c r="G751" i="3" s="1"/>
  <c r="G747" i="3"/>
  <c r="G748" i="3" s="1"/>
  <c r="G744" i="3"/>
  <c r="G745" i="3" s="1"/>
  <c r="G741" i="3"/>
  <c r="G740" i="3"/>
  <c r="G1813" i="3"/>
  <c r="C1813" i="3"/>
  <c r="C1812" i="3"/>
  <c r="B1812" i="3"/>
  <c r="G1765" i="3"/>
  <c r="G1747" i="3"/>
  <c r="G1727" i="3"/>
  <c r="C1765" i="3"/>
  <c r="C1747" i="3"/>
  <c r="C1727" i="3"/>
  <c r="G1678" i="3"/>
  <c r="C1678" i="3"/>
  <c r="G1633" i="3"/>
  <c r="C1633" i="3"/>
  <c r="G1611" i="3"/>
  <c r="C1611" i="3"/>
  <c r="C1610" i="3"/>
  <c r="B1610" i="3"/>
  <c r="G1494" i="3"/>
  <c r="C1494" i="3"/>
  <c r="G1472" i="3"/>
  <c r="C1472" i="3"/>
  <c r="C1470" i="3"/>
  <c r="B1470" i="3"/>
  <c r="G1451" i="3"/>
  <c r="C1451" i="3"/>
  <c r="C1450" i="3"/>
  <c r="B1450" i="3"/>
  <c r="G1426" i="3"/>
  <c r="C1426" i="3"/>
  <c r="C1425" i="3"/>
  <c r="B1425" i="3"/>
  <c r="G1394" i="3"/>
  <c r="G1373" i="3"/>
  <c r="C1394" i="3"/>
  <c r="C1373" i="3"/>
  <c r="C1372" i="3"/>
  <c r="B1372" i="3"/>
  <c r="G1312" i="3"/>
  <c r="G1291" i="3"/>
  <c r="G1272" i="3"/>
  <c r="C1312" i="3"/>
  <c r="C1291" i="3"/>
  <c r="C1272" i="3"/>
  <c r="C1270" i="3"/>
  <c r="C1231" i="3"/>
  <c r="C1209" i="3"/>
  <c r="B1270" i="3"/>
  <c r="B1231" i="3"/>
  <c r="B1209" i="3"/>
  <c r="G1159" i="3"/>
  <c r="G1109" i="3"/>
  <c r="C1159" i="3"/>
  <c r="C1109" i="3"/>
  <c r="C1108" i="3"/>
  <c r="C1074" i="3"/>
  <c r="C1039" i="3"/>
  <c r="B1108" i="3"/>
  <c r="B1074" i="3"/>
  <c r="B1039" i="3"/>
  <c r="G904" i="3"/>
  <c r="G890" i="3"/>
  <c r="G878" i="3"/>
  <c r="G863" i="3"/>
  <c r="G836" i="3"/>
  <c r="G823" i="3"/>
  <c r="G810" i="3"/>
  <c r="G798" i="3"/>
  <c r="G782" i="3"/>
  <c r="G769" i="3"/>
  <c r="G756" i="3"/>
  <c r="C904" i="3"/>
  <c r="C890" i="3"/>
  <c r="C878" i="3"/>
  <c r="C863" i="3"/>
  <c r="C836" i="3"/>
  <c r="C823" i="3"/>
  <c r="C810" i="3"/>
  <c r="C798" i="3"/>
  <c r="C782" i="3"/>
  <c r="C769" i="3"/>
  <c r="C756" i="3"/>
  <c r="G737" i="3"/>
  <c r="C737" i="3"/>
  <c r="C735" i="3"/>
  <c r="B130" i="4"/>
  <c r="B120" i="4"/>
  <c r="B111" i="4"/>
  <c r="B109" i="4"/>
  <c r="B106" i="4"/>
  <c r="B100" i="4"/>
  <c r="B95" i="4"/>
  <c r="B90" i="4"/>
  <c r="B91" i="4" s="1"/>
  <c r="B92" i="4" s="1"/>
  <c r="B93" i="4" s="1"/>
  <c r="B63" i="4"/>
  <c r="B64" i="4" s="1"/>
  <c r="B65" i="4" s="1"/>
  <c r="B66" i="4" s="1"/>
  <c r="B67" i="4" s="1"/>
  <c r="B68" i="4" s="1"/>
  <c r="B69" i="4" s="1"/>
  <c r="B70" i="4" s="1"/>
  <c r="B71" i="4" s="1"/>
  <c r="B72" i="4" s="1"/>
  <c r="B73" i="4" s="1"/>
  <c r="B74" i="4" s="1"/>
  <c r="B75" i="4" s="1"/>
  <c r="B76" i="4" s="1"/>
  <c r="B77" i="4" s="1"/>
  <c r="B78" i="4" s="1"/>
  <c r="B79" i="4" s="1"/>
  <c r="B80" i="4" s="1"/>
  <c r="B81" i="4" s="1"/>
  <c r="B82" i="4" s="1"/>
  <c r="B83" i="4" s="1"/>
  <c r="B84" i="4" s="1"/>
  <c r="G727" i="3"/>
  <c r="E1380" i="5" l="1"/>
  <c r="B121" i="4"/>
  <c r="E1965" i="5"/>
  <c r="B1426" i="3"/>
  <c r="E1772" i="5"/>
  <c r="B1451" i="3"/>
  <c r="E1797" i="5"/>
  <c r="B101" i="4"/>
  <c r="E1603" i="5"/>
  <c r="B107" i="4"/>
  <c r="E1723" i="5"/>
  <c r="B131" i="4"/>
  <c r="E2180" i="5"/>
  <c r="B1211" i="3"/>
  <c r="E1481" i="5"/>
  <c r="E857" i="5"/>
  <c r="E811" i="5"/>
  <c r="B1137" i="3"/>
  <c r="G1378" i="3"/>
  <c r="G1770" i="3"/>
  <c r="G1683" i="3"/>
  <c r="G761" i="3"/>
  <c r="G766" i="3" s="1"/>
  <c r="G1736" i="3"/>
  <c r="G1744" i="3" s="1"/>
  <c r="G828" i="3"/>
  <c r="G833" i="3" s="1"/>
  <c r="G1383" i="3"/>
  <c r="G1440" i="3"/>
  <c r="G807" i="3"/>
  <c r="G841" i="3"/>
  <c r="G846" i="3" s="1"/>
  <c r="G896" i="3"/>
  <c r="G901" i="3" s="1"/>
  <c r="G1276" i="3"/>
  <c r="G1164" i="3"/>
  <c r="G1507" i="3"/>
  <c r="G1297" i="3"/>
  <c r="G875" i="3"/>
  <c r="G1321" i="3"/>
  <c r="G1818" i="3"/>
  <c r="G1689" i="3"/>
  <c r="G1301" i="3"/>
  <c r="G1280" i="3"/>
  <c r="G1621" i="3"/>
  <c r="G742" i="3"/>
  <c r="G753" i="3" s="1"/>
  <c r="G1478" i="3"/>
  <c r="G910" i="3"/>
  <c r="G915" i="3" s="1"/>
  <c r="G1435" i="3"/>
  <c r="G1829" i="3"/>
  <c r="G1645" i="3"/>
  <c r="G793" i="3"/>
  <c r="G774" i="3"/>
  <c r="G779" i="3" s="1"/>
  <c r="G1405" i="3"/>
  <c r="G1414" i="3"/>
  <c r="G1640" i="3"/>
  <c r="G1457" i="3"/>
  <c r="G1468" i="3" s="1"/>
  <c r="G110" i="4" s="1"/>
  <c r="G1483" i="3"/>
  <c r="G1825" i="3"/>
  <c r="G1776" i="3"/>
  <c r="G1317" i="3"/>
  <c r="G789" i="3"/>
  <c r="G815" i="3"/>
  <c r="G820" i="3" s="1"/>
  <c r="G1169" i="3"/>
  <c r="G1500" i="3"/>
  <c r="G1616" i="3"/>
  <c r="G887" i="3"/>
  <c r="G1762" i="3"/>
  <c r="B1813" i="3"/>
  <c r="B1373" i="3"/>
  <c r="B1611" i="3"/>
  <c r="B1109" i="3"/>
  <c r="B756" i="3"/>
  <c r="B737" i="3"/>
  <c r="B1272" i="3"/>
  <c r="B1394" i="3" l="1"/>
  <c r="E1747" i="5"/>
  <c r="B102" i="4"/>
  <c r="E1627" i="5"/>
  <c r="E1405" i="5"/>
  <c r="B122" i="4"/>
  <c r="E1989" i="5"/>
  <c r="B132" i="4"/>
  <c r="E2203" i="5"/>
  <c r="E880" i="5"/>
  <c r="E834" i="5"/>
  <c r="B1518" i="3"/>
  <c r="B1836" i="3"/>
  <c r="B1633" i="3"/>
  <c r="G1784" i="3"/>
  <c r="G1329" i="3"/>
  <c r="G1391" i="3"/>
  <c r="B1472" i="3"/>
  <c r="G1309" i="3"/>
  <c r="G1288" i="3"/>
  <c r="G1515" i="3"/>
  <c r="G795" i="3"/>
  <c r="G1448" i="3"/>
  <c r="G108" i="4" s="1"/>
  <c r="G1697" i="3"/>
  <c r="G1491" i="3"/>
  <c r="G1834" i="3"/>
  <c r="G129" i="4" s="1"/>
  <c r="G1177" i="3"/>
  <c r="G1629" i="3"/>
  <c r="G1653" i="3"/>
  <c r="B1494" i="3"/>
  <c r="G1422" i="3"/>
  <c r="B1291" i="3"/>
  <c r="B123" i="4" l="1"/>
  <c r="E2013" i="5"/>
  <c r="B1656" i="3"/>
  <c r="B103" i="4"/>
  <c r="E1651" i="5"/>
  <c r="B1312" i="3"/>
  <c r="B133" i="4"/>
  <c r="E2226" i="5"/>
  <c r="G99" i="4"/>
  <c r="G105" i="4"/>
  <c r="G112" i="4"/>
  <c r="G119" i="4"/>
  <c r="E904" i="5"/>
  <c r="B769" i="3"/>
  <c r="B1541" i="3"/>
  <c r="B1853" i="3"/>
  <c r="B104" i="4" l="1"/>
  <c r="E1675" i="5"/>
  <c r="B1332" i="3"/>
  <c r="E2249" i="5"/>
  <c r="B124" i="4"/>
  <c r="E2037" i="5"/>
  <c r="B1678" i="3"/>
  <c r="E927" i="5"/>
  <c r="B782" i="3"/>
  <c r="B1590" i="3"/>
  <c r="B1563" i="3"/>
  <c r="B1870" i="3"/>
  <c r="B125" i="4" l="1"/>
  <c r="E2061" i="5"/>
  <c r="B1702" i="3"/>
  <c r="E1454" i="5"/>
  <c r="E1430" i="5"/>
  <c r="B1159" i="3"/>
  <c r="E1698" i="5"/>
  <c r="B1351" i="3"/>
  <c r="E951" i="5"/>
  <c r="B798" i="3"/>
  <c r="B1179" i="3" l="1"/>
  <c r="B126" i="4"/>
  <c r="E2085" i="5"/>
  <c r="B1727" i="3"/>
  <c r="E974" i="5"/>
  <c r="B810" i="3"/>
  <c r="B127" i="4" l="1"/>
  <c r="E2108" i="5"/>
  <c r="B1747" i="3"/>
  <c r="E997" i="5"/>
  <c r="B823" i="3"/>
  <c r="B128" i="4" l="1"/>
  <c r="E2131" i="5"/>
  <c r="B1765" i="3"/>
  <c r="E1020" i="5"/>
  <c r="B836" i="3"/>
  <c r="E2154" i="5" l="1"/>
  <c r="B1788" i="3"/>
  <c r="E1043" i="5"/>
  <c r="B849" i="3"/>
  <c r="E1066" i="5" l="1"/>
  <c r="B863" i="3"/>
  <c r="E1090" i="5" l="1"/>
  <c r="B878" i="3"/>
  <c r="B890" i="3" l="1"/>
  <c r="N1413" i="5"/>
  <c r="N1414" i="5" s="1"/>
  <c r="N1415" i="5" s="1"/>
  <c r="E91" i="4" s="1"/>
  <c r="N1388" i="5"/>
  <c r="N1389" i="5" s="1"/>
  <c r="N1390" i="5" s="1"/>
  <c r="E90" i="4" s="1"/>
  <c r="N1362" i="5"/>
  <c r="N1363" i="5" s="1"/>
  <c r="N1364" i="5" s="1"/>
  <c r="E88" i="4" s="1"/>
  <c r="N1336" i="5"/>
  <c r="N1337" i="5" s="1"/>
  <c r="N1338" i="5" s="1"/>
  <c r="E86" i="4" s="1"/>
  <c r="N1311" i="5"/>
  <c r="N1312" i="5" s="1"/>
  <c r="N1313" i="5" s="1"/>
  <c r="E84" i="4" s="1"/>
  <c r="N1288" i="5"/>
  <c r="N1289" i="5" s="1"/>
  <c r="N1290" i="5" s="1"/>
  <c r="E83" i="4" s="1"/>
  <c r="N1263" i="5"/>
  <c r="N1264" i="5" s="1"/>
  <c r="N1265" i="5" s="1"/>
  <c r="E82" i="4" s="1"/>
  <c r="N1240" i="5"/>
  <c r="N1241" i="5" s="1"/>
  <c r="N1242" i="5" s="1"/>
  <c r="E81" i="4" s="1"/>
  <c r="N1216" i="5"/>
  <c r="N1217" i="5" s="1"/>
  <c r="N1218" i="5" s="1"/>
  <c r="E80" i="4" s="1"/>
  <c r="N1193" i="5"/>
  <c r="N1194" i="5" s="1"/>
  <c r="N1195" i="5" s="1"/>
  <c r="E79" i="4" s="1"/>
  <c r="N1170" i="5"/>
  <c r="N1171" i="5" s="1"/>
  <c r="N1172" i="5" s="1"/>
  <c r="E78" i="4" s="1"/>
  <c r="N1147" i="5"/>
  <c r="N1148" i="5" s="1"/>
  <c r="N1149" i="5" s="1"/>
  <c r="E77" i="4" s="1"/>
  <c r="N1123" i="5"/>
  <c r="N1124" i="5" s="1"/>
  <c r="N1125" i="5" s="1"/>
  <c r="E76" i="4" s="1"/>
  <c r="N1098" i="5"/>
  <c r="N1099" i="5" s="1"/>
  <c r="N1100" i="5" s="1"/>
  <c r="E75" i="4" s="1"/>
  <c r="N1074" i="5"/>
  <c r="N1075" i="5" s="1"/>
  <c r="N1076" i="5" s="1"/>
  <c r="E74" i="4" s="1"/>
  <c r="N1051" i="5"/>
  <c r="N1052" i="5" s="1"/>
  <c r="N1053" i="5" s="1"/>
  <c r="E73" i="4" s="1"/>
  <c r="N1028" i="5"/>
  <c r="N1029" i="5" s="1"/>
  <c r="N1030" i="5" s="1"/>
  <c r="E72" i="4" s="1"/>
  <c r="N1005" i="5"/>
  <c r="N1006" i="5" s="1"/>
  <c r="N1007" i="5" s="1"/>
  <c r="E71" i="4" s="1"/>
  <c r="N982" i="5"/>
  <c r="N983" i="5" s="1"/>
  <c r="N984" i="5" s="1"/>
  <c r="E70" i="4" s="1"/>
  <c r="N959" i="5"/>
  <c r="N960" i="5" s="1"/>
  <c r="N961" i="5" s="1"/>
  <c r="E69" i="4" s="1"/>
  <c r="N935" i="5"/>
  <c r="N936" i="5" s="1"/>
  <c r="N937" i="5" s="1"/>
  <c r="E68" i="4" s="1"/>
  <c r="N912" i="5"/>
  <c r="N913" i="5" s="1"/>
  <c r="N914" i="5" s="1"/>
  <c r="E67" i="4" s="1"/>
  <c r="N888" i="5"/>
  <c r="N889" i="5" s="1"/>
  <c r="N890" i="5" s="1"/>
  <c r="E66" i="4" s="1"/>
  <c r="N865" i="5"/>
  <c r="N866" i="5" s="1"/>
  <c r="N867" i="5" s="1"/>
  <c r="E65" i="4" s="1"/>
  <c r="N842" i="5"/>
  <c r="N843" i="5" s="1"/>
  <c r="N844" i="5" s="1"/>
  <c r="E64" i="4" s="1"/>
  <c r="N819" i="5"/>
  <c r="N820" i="5" s="1"/>
  <c r="N821" i="5" s="1"/>
  <c r="E63" i="4" s="1"/>
  <c r="G540" i="3"/>
  <c r="G541" i="3"/>
  <c r="G194" i="3"/>
  <c r="C194" i="3"/>
  <c r="B194" i="3"/>
  <c r="G205" i="3"/>
  <c r="G206" i="3" s="1"/>
  <c r="G202" i="3"/>
  <c r="G201" i="3"/>
  <c r="G200" i="3"/>
  <c r="G197" i="3"/>
  <c r="N232" i="5"/>
  <c r="H232" i="5"/>
  <c r="E232" i="5"/>
  <c r="C232" i="5"/>
  <c r="N235" i="5"/>
  <c r="N238" i="5" s="1"/>
  <c r="N239" i="5" s="1"/>
  <c r="E24" i="4" s="1"/>
  <c r="G272" i="3"/>
  <c r="G273" i="3"/>
  <c r="N215" i="5"/>
  <c r="L196" i="5"/>
  <c r="N196" i="5" s="1"/>
  <c r="N24" i="5"/>
  <c r="L480" i="5"/>
  <c r="N480" i="5" s="1"/>
  <c r="L659" i="5"/>
  <c r="N659" i="5" s="1"/>
  <c r="G87" i="4" l="1"/>
  <c r="G85" i="4"/>
  <c r="E1115" i="5"/>
  <c r="B904" i="3"/>
  <c r="G203" i="3"/>
  <c r="G198" i="3"/>
  <c r="N727" i="5"/>
  <c r="G62" i="4" l="1"/>
  <c r="G89" i="4"/>
  <c r="G208" i="3"/>
  <c r="G14" i="6"/>
  <c r="G15" i="6"/>
  <c r="G13" i="6"/>
  <c r="G135" i="4" l="1"/>
  <c r="E1139" i="5"/>
  <c r="B920" i="3"/>
  <c r="L479" i="5"/>
  <c r="N479" i="5" s="1"/>
  <c r="G713" i="3"/>
  <c r="C713" i="3"/>
  <c r="B713" i="3"/>
  <c r="G728" i="3"/>
  <c r="G724" i="3"/>
  <c r="G725" i="3" s="1"/>
  <c r="G721" i="3"/>
  <c r="G722" i="3" s="1"/>
  <c r="G716" i="3"/>
  <c r="G702" i="3"/>
  <c r="C702" i="3"/>
  <c r="B702" i="3"/>
  <c r="G708" i="3"/>
  <c r="G709" i="3" s="1"/>
  <c r="G705" i="3"/>
  <c r="C700" i="3"/>
  <c r="B700" i="3"/>
  <c r="C740" i="5"/>
  <c r="B740" i="5"/>
  <c r="N780" i="5"/>
  <c r="H780" i="5"/>
  <c r="E780" i="5"/>
  <c r="C780" i="5"/>
  <c r="C752" i="5"/>
  <c r="N783" i="5"/>
  <c r="N792" i="5" s="1"/>
  <c r="N793" i="5" s="1"/>
  <c r="N794" i="5" s="1"/>
  <c r="E55" i="4" s="1"/>
  <c r="N755" i="5"/>
  <c r="N764" i="5" s="1"/>
  <c r="N765" i="5" s="1"/>
  <c r="N766" i="5" s="1"/>
  <c r="E54" i="4" s="1"/>
  <c r="N752" i="5"/>
  <c r="H752" i="5"/>
  <c r="E752" i="5"/>
  <c r="L478" i="5"/>
  <c r="N478" i="5" s="1"/>
  <c r="L477" i="5"/>
  <c r="N477" i="5" s="1"/>
  <c r="L476" i="5"/>
  <c r="N476" i="5" s="1"/>
  <c r="L475" i="5"/>
  <c r="N475" i="5" s="1"/>
  <c r="N351" i="5"/>
  <c r="N353" i="5" s="1"/>
  <c r="N354" i="5" s="1"/>
  <c r="N355" i="5" s="1"/>
  <c r="E32" i="4" s="1"/>
  <c r="G681" i="3"/>
  <c r="C681" i="3"/>
  <c r="B681" i="3"/>
  <c r="G695" i="3"/>
  <c r="G696" i="3" s="1"/>
  <c r="G692" i="3"/>
  <c r="G693" i="3" s="1"/>
  <c r="G689" i="3"/>
  <c r="G690" i="3" s="1"/>
  <c r="G684" i="3"/>
  <c r="N726" i="5"/>
  <c r="N725" i="5"/>
  <c r="H722" i="5"/>
  <c r="E722" i="5"/>
  <c r="C722" i="5"/>
  <c r="N722" i="5"/>
  <c r="N325" i="5"/>
  <c r="N326" i="5"/>
  <c r="N327" i="5"/>
  <c r="N328" i="5"/>
  <c r="N329" i="5"/>
  <c r="N330" i="5"/>
  <c r="N331" i="5"/>
  <c r="N332" i="5"/>
  <c r="N371" i="5"/>
  <c r="N374" i="5" s="1"/>
  <c r="N375" i="5" s="1"/>
  <c r="E33" i="4" s="1"/>
  <c r="N393" i="5"/>
  <c r="N396" i="5" s="1"/>
  <c r="N397" i="5" s="1"/>
  <c r="E35" i="4" s="1"/>
  <c r="N390" i="5"/>
  <c r="H390" i="5"/>
  <c r="E390" i="5"/>
  <c r="C390" i="5"/>
  <c r="C378" i="5"/>
  <c r="N368" i="5"/>
  <c r="H368" i="5"/>
  <c r="E368" i="5"/>
  <c r="C368" i="5"/>
  <c r="N348" i="5"/>
  <c r="H348" i="5"/>
  <c r="E348" i="5"/>
  <c r="C348" i="5"/>
  <c r="C348" i="3"/>
  <c r="B348" i="3"/>
  <c r="C347" i="3"/>
  <c r="G328" i="3"/>
  <c r="C328" i="3"/>
  <c r="B328" i="3"/>
  <c r="G308" i="3"/>
  <c r="C308" i="3"/>
  <c r="B308" i="3"/>
  <c r="G288" i="3"/>
  <c r="C288" i="3"/>
  <c r="B288" i="3"/>
  <c r="N324" i="5"/>
  <c r="N321" i="5"/>
  <c r="H321" i="5"/>
  <c r="E321" i="5"/>
  <c r="C321" i="5"/>
  <c r="C309" i="5"/>
  <c r="C287" i="3"/>
  <c r="B287" i="3"/>
  <c r="G260" i="3"/>
  <c r="C260" i="3"/>
  <c r="G282" i="3"/>
  <c r="G283" i="3" s="1"/>
  <c r="G279" i="3"/>
  <c r="G280" i="3" s="1"/>
  <c r="G276" i="3"/>
  <c r="G277" i="3" s="1"/>
  <c r="G271" i="3"/>
  <c r="G270" i="3"/>
  <c r="G269" i="3"/>
  <c r="G268" i="3"/>
  <c r="G267" i="3"/>
  <c r="G266" i="3"/>
  <c r="G265" i="3"/>
  <c r="G264" i="3"/>
  <c r="G263" i="3"/>
  <c r="N300" i="5"/>
  <c r="N303" i="5" s="1"/>
  <c r="N304" i="5" s="1"/>
  <c r="E29" i="4" s="1"/>
  <c r="N297" i="5"/>
  <c r="H297" i="5"/>
  <c r="E297" i="5"/>
  <c r="C297" i="5"/>
  <c r="C258" i="3"/>
  <c r="N277" i="5"/>
  <c r="N280" i="5" s="1"/>
  <c r="N281" i="5" s="1"/>
  <c r="E27" i="4" s="1"/>
  <c r="N257" i="5"/>
  <c r="N260" i="5" s="1"/>
  <c r="N261" i="5" s="1"/>
  <c r="E26" i="4" s="1"/>
  <c r="C285" i="5"/>
  <c r="N274" i="5"/>
  <c r="H274" i="5"/>
  <c r="E274" i="5"/>
  <c r="C274" i="5"/>
  <c r="N254" i="5"/>
  <c r="H254" i="5"/>
  <c r="E254" i="5"/>
  <c r="C254" i="5"/>
  <c r="G236" i="3"/>
  <c r="C236" i="3"/>
  <c r="B236" i="3"/>
  <c r="G214" i="3"/>
  <c r="C214" i="3"/>
  <c r="C242" i="5"/>
  <c r="B242" i="5"/>
  <c r="C212" i="3"/>
  <c r="N167" i="5"/>
  <c r="N169" i="5" s="1"/>
  <c r="N170" i="5" s="1"/>
  <c r="N171" i="5" s="1"/>
  <c r="E20" i="4" s="1"/>
  <c r="N146" i="5"/>
  <c r="N148" i="5" s="1"/>
  <c r="N149" i="5" s="1"/>
  <c r="N150" i="5" s="1"/>
  <c r="E19" i="4" s="1"/>
  <c r="K126" i="5"/>
  <c r="L126" i="5" s="1"/>
  <c r="N126" i="5" s="1"/>
  <c r="K127" i="5"/>
  <c r="L127" i="5" s="1"/>
  <c r="N127" i="5" s="1"/>
  <c r="K125" i="5"/>
  <c r="L125" i="5" s="1"/>
  <c r="N125" i="5" s="1"/>
  <c r="N105" i="5"/>
  <c r="N107" i="5" s="1"/>
  <c r="N108" i="5" s="1"/>
  <c r="N109" i="5" s="1"/>
  <c r="E17" i="4" s="1"/>
  <c r="N84" i="5"/>
  <c r="N86" i="5" s="1"/>
  <c r="N87" i="5" s="1"/>
  <c r="N88" i="5" s="1"/>
  <c r="E16" i="4" s="1"/>
  <c r="N64" i="5"/>
  <c r="N66" i="5" s="1"/>
  <c r="N67" i="5" s="1"/>
  <c r="N68" i="5" s="1"/>
  <c r="E15" i="4" s="1"/>
  <c r="N44" i="5"/>
  <c r="N46" i="5" s="1"/>
  <c r="N47" i="5" s="1"/>
  <c r="N48" i="5" s="1"/>
  <c r="E14" i="4" s="1"/>
  <c r="N26" i="5"/>
  <c r="N27" i="5" s="1"/>
  <c r="N28" i="5" s="1"/>
  <c r="E13" i="4" s="1"/>
  <c r="N164" i="5"/>
  <c r="H164" i="5"/>
  <c r="E164" i="5"/>
  <c r="C164" i="5"/>
  <c r="N143" i="5"/>
  <c r="H143" i="5"/>
  <c r="E143" i="5"/>
  <c r="C143" i="5"/>
  <c r="N122" i="5"/>
  <c r="H122" i="5"/>
  <c r="E122" i="5"/>
  <c r="C122" i="5"/>
  <c r="N102" i="5"/>
  <c r="H102" i="5"/>
  <c r="E102" i="5"/>
  <c r="C102" i="5"/>
  <c r="N81" i="5"/>
  <c r="H81" i="5"/>
  <c r="E81" i="5"/>
  <c r="C81" i="5"/>
  <c r="N61" i="5"/>
  <c r="H61" i="5"/>
  <c r="E61" i="5"/>
  <c r="C61" i="5"/>
  <c r="N41" i="5"/>
  <c r="H41" i="5"/>
  <c r="E41" i="5"/>
  <c r="C41" i="5"/>
  <c r="N21" i="5"/>
  <c r="H21" i="5"/>
  <c r="E21" i="5"/>
  <c r="C21" i="5"/>
  <c r="C8" i="5"/>
  <c r="B8" i="5"/>
  <c r="G110" i="3"/>
  <c r="C110" i="3"/>
  <c r="B110" i="3"/>
  <c r="G98" i="3"/>
  <c r="C98" i="3"/>
  <c r="B98" i="3"/>
  <c r="G85" i="3"/>
  <c r="C85" i="3"/>
  <c r="B85" i="3"/>
  <c r="G67" i="3"/>
  <c r="C67" i="3"/>
  <c r="B67" i="3"/>
  <c r="G53" i="3"/>
  <c r="C53" i="3"/>
  <c r="B53" i="3"/>
  <c r="G41" i="3"/>
  <c r="C41" i="3"/>
  <c r="B41" i="3"/>
  <c r="G28" i="3"/>
  <c r="C28" i="3"/>
  <c r="B28" i="3"/>
  <c r="G15" i="3"/>
  <c r="C15" i="3"/>
  <c r="B15" i="3"/>
  <c r="L191" i="5"/>
  <c r="N191" i="5" s="1"/>
  <c r="L192" i="5"/>
  <c r="N192" i="5" s="1"/>
  <c r="L193" i="5"/>
  <c r="N193" i="5" s="1"/>
  <c r="L194" i="5"/>
  <c r="N194" i="5" s="1"/>
  <c r="L195" i="5"/>
  <c r="N195" i="5" s="1"/>
  <c r="L190" i="5"/>
  <c r="N190" i="5" s="1"/>
  <c r="N212" i="5"/>
  <c r="H212" i="5"/>
  <c r="E212" i="5"/>
  <c r="C212" i="5"/>
  <c r="N187" i="5"/>
  <c r="H187" i="5"/>
  <c r="E187" i="5"/>
  <c r="C187" i="5"/>
  <c r="C175" i="5"/>
  <c r="B175" i="5"/>
  <c r="G163" i="3"/>
  <c r="C163" i="3"/>
  <c r="G189" i="3"/>
  <c r="G188" i="3"/>
  <c r="G185" i="3"/>
  <c r="G186" i="3" s="1"/>
  <c r="G182" i="3"/>
  <c r="G181" i="3"/>
  <c r="G180" i="3"/>
  <c r="G179" i="3"/>
  <c r="G178" i="3"/>
  <c r="G177" i="3"/>
  <c r="G176" i="3"/>
  <c r="G173" i="3"/>
  <c r="G172" i="3"/>
  <c r="G171" i="3"/>
  <c r="G170" i="3"/>
  <c r="G169" i="3"/>
  <c r="G168" i="3"/>
  <c r="G167" i="3"/>
  <c r="G166" i="3"/>
  <c r="G132" i="3"/>
  <c r="C132" i="3"/>
  <c r="B132" i="3"/>
  <c r="C130" i="3"/>
  <c r="B130" i="3"/>
  <c r="C373" i="3"/>
  <c r="N416" i="5"/>
  <c r="N418" i="5" s="1"/>
  <c r="N419" i="5" s="1"/>
  <c r="N420" i="5" s="1"/>
  <c r="E37" i="4" s="1"/>
  <c r="N413" i="5"/>
  <c r="H413" i="5"/>
  <c r="E413" i="5"/>
  <c r="C413" i="5"/>
  <c r="C401" i="5"/>
  <c r="B401" i="5"/>
  <c r="N500" i="5"/>
  <c r="N501" i="5"/>
  <c r="N502" i="5"/>
  <c r="N503" i="5"/>
  <c r="N504" i="5"/>
  <c r="N505" i="5"/>
  <c r="N506" i="5"/>
  <c r="N499" i="5"/>
  <c r="L463" i="5"/>
  <c r="N463" i="5" s="1"/>
  <c r="L464" i="5"/>
  <c r="N464" i="5" s="1"/>
  <c r="L465" i="5"/>
  <c r="N465" i="5" s="1"/>
  <c r="L466" i="5"/>
  <c r="N466" i="5" s="1"/>
  <c r="L467" i="5"/>
  <c r="N467" i="5" s="1"/>
  <c r="L468" i="5"/>
  <c r="N468" i="5" s="1"/>
  <c r="L469" i="5"/>
  <c r="N469" i="5" s="1"/>
  <c r="L470" i="5"/>
  <c r="N470" i="5" s="1"/>
  <c r="L471" i="5"/>
  <c r="N471" i="5" s="1"/>
  <c r="L472" i="5"/>
  <c r="N472" i="5" s="1"/>
  <c r="L473" i="5"/>
  <c r="N473" i="5" s="1"/>
  <c r="L474" i="5"/>
  <c r="N474" i="5" s="1"/>
  <c r="L462" i="5"/>
  <c r="N462" i="5" s="1"/>
  <c r="L545" i="5"/>
  <c r="N545" i="5" s="1"/>
  <c r="N547" i="5" s="1"/>
  <c r="N548" i="5" s="1"/>
  <c r="N549" i="5" s="1"/>
  <c r="E43" i="4" s="1"/>
  <c r="L525" i="5"/>
  <c r="N525" i="5" s="1"/>
  <c r="N527" i="5" s="1"/>
  <c r="N528" i="5" s="1"/>
  <c r="N529" i="5" s="1"/>
  <c r="E42" i="4" s="1"/>
  <c r="L439" i="5"/>
  <c r="N439" i="5" s="1"/>
  <c r="L440" i="5"/>
  <c r="N440" i="5" s="1"/>
  <c r="L441" i="5"/>
  <c r="N441" i="5" s="1"/>
  <c r="L442" i="5"/>
  <c r="N442" i="5" s="1"/>
  <c r="L443" i="5"/>
  <c r="N443" i="5" s="1"/>
  <c r="L438" i="5"/>
  <c r="N438" i="5" s="1"/>
  <c r="G373" i="3"/>
  <c r="C372" i="3"/>
  <c r="N542" i="5"/>
  <c r="H542" i="5"/>
  <c r="E542" i="5"/>
  <c r="C542" i="5"/>
  <c r="N522" i="5"/>
  <c r="H522" i="5"/>
  <c r="E522" i="5"/>
  <c r="C522" i="5"/>
  <c r="N496" i="5"/>
  <c r="H496" i="5"/>
  <c r="E496" i="5"/>
  <c r="C496" i="5"/>
  <c r="N459" i="5"/>
  <c r="H459" i="5"/>
  <c r="E459" i="5"/>
  <c r="C459" i="5"/>
  <c r="N435" i="5"/>
  <c r="H435" i="5"/>
  <c r="E435" i="5"/>
  <c r="C435" i="5"/>
  <c r="G488" i="3"/>
  <c r="C488" i="3"/>
  <c r="G504" i="3"/>
  <c r="G505" i="3" s="1"/>
  <c r="G501" i="3"/>
  <c r="G502" i="3" s="1"/>
  <c r="G498" i="3"/>
  <c r="G497" i="3"/>
  <c r="G496" i="3"/>
  <c r="G495" i="3"/>
  <c r="G492" i="3"/>
  <c r="G491" i="3"/>
  <c r="B465" i="3"/>
  <c r="G465" i="3"/>
  <c r="C465" i="3"/>
  <c r="G444" i="3"/>
  <c r="C444" i="3"/>
  <c r="G458" i="3"/>
  <c r="G459" i="3" s="1"/>
  <c r="G455" i="3"/>
  <c r="G456" i="3" s="1"/>
  <c r="G452" i="3"/>
  <c r="G451" i="3"/>
  <c r="G450" i="3"/>
  <c r="G447" i="3"/>
  <c r="G448" i="3" s="1"/>
  <c r="G424" i="3"/>
  <c r="C424" i="3"/>
  <c r="B424" i="3"/>
  <c r="G401" i="3"/>
  <c r="C401" i="3"/>
  <c r="B401" i="3"/>
  <c r="C512" i="3"/>
  <c r="C400" i="3"/>
  <c r="G481" i="3"/>
  <c r="G482" i="3" s="1"/>
  <c r="G478" i="3"/>
  <c r="G479" i="3" s="1"/>
  <c r="G475" i="3"/>
  <c r="G474" i="3"/>
  <c r="G473" i="3"/>
  <c r="G472" i="3"/>
  <c r="G469" i="3"/>
  <c r="G468" i="3"/>
  <c r="G438" i="3"/>
  <c r="G439" i="3" s="1"/>
  <c r="G435" i="3"/>
  <c r="G436" i="3" s="1"/>
  <c r="G432" i="3"/>
  <c r="G431" i="3"/>
  <c r="G430" i="3"/>
  <c r="G427" i="3"/>
  <c r="C423" i="5"/>
  <c r="C553" i="5"/>
  <c r="C13" i="3"/>
  <c r="B13" i="3"/>
  <c r="G661" i="3"/>
  <c r="C661" i="3"/>
  <c r="G676" i="3"/>
  <c r="G677" i="3" s="1"/>
  <c r="G673" i="3"/>
  <c r="G674" i="3" s="1"/>
  <c r="G670" i="3"/>
  <c r="G669" i="3"/>
  <c r="G668" i="3"/>
  <c r="G665" i="3"/>
  <c r="G664" i="3"/>
  <c r="G641" i="3"/>
  <c r="C641" i="3"/>
  <c r="B641" i="3"/>
  <c r="G655" i="3"/>
  <c r="G656" i="3" s="1"/>
  <c r="G652" i="3"/>
  <c r="G653" i="3" s="1"/>
  <c r="G649" i="3"/>
  <c r="G650" i="3" s="1"/>
  <c r="G644" i="3"/>
  <c r="G621" i="3"/>
  <c r="C621" i="3"/>
  <c r="B621" i="3"/>
  <c r="B602" i="3"/>
  <c r="G602" i="3"/>
  <c r="C602" i="3"/>
  <c r="G616" i="3"/>
  <c r="G617" i="3" s="1"/>
  <c r="G613" i="3"/>
  <c r="G614" i="3" s="1"/>
  <c r="G610" i="3"/>
  <c r="G605" i="3"/>
  <c r="F606" i="3" s="1"/>
  <c r="G606" i="3" s="1"/>
  <c r="G550" i="3"/>
  <c r="G574" i="3"/>
  <c r="G573" i="3"/>
  <c r="G564" i="3"/>
  <c r="G563" i="3"/>
  <c r="G562" i="3"/>
  <c r="G561" i="3"/>
  <c r="G560" i="3"/>
  <c r="G559" i="3"/>
  <c r="G558" i="3"/>
  <c r="G557" i="3"/>
  <c r="G549" i="3"/>
  <c r="G548" i="3"/>
  <c r="G547" i="3"/>
  <c r="G546" i="3"/>
  <c r="G545" i="3"/>
  <c r="G556" i="3"/>
  <c r="G555" i="3"/>
  <c r="G544" i="3"/>
  <c r="G543" i="3"/>
  <c r="G542" i="3"/>
  <c r="G580" i="3"/>
  <c r="C580" i="3"/>
  <c r="B580" i="3"/>
  <c r="G536" i="3"/>
  <c r="C536" i="3"/>
  <c r="B536" i="3"/>
  <c r="G596" i="3"/>
  <c r="G597" i="3" s="1"/>
  <c r="G593" i="3"/>
  <c r="G594" i="3" s="1"/>
  <c r="G590" i="3"/>
  <c r="G591" i="3" s="1"/>
  <c r="G587" i="3"/>
  <c r="G586" i="3"/>
  <c r="G583" i="3"/>
  <c r="G584" i="3" s="1"/>
  <c r="G572" i="3"/>
  <c r="G569" i="3"/>
  <c r="G570" i="3" s="1"/>
  <c r="G566" i="3"/>
  <c r="G565" i="3"/>
  <c r="G539" i="3"/>
  <c r="F551" i="3" s="1"/>
  <c r="G551" i="3" s="1"/>
  <c r="G513" i="3"/>
  <c r="C513" i="3"/>
  <c r="B513" i="3"/>
  <c r="B512" i="3"/>
  <c r="L587" i="5"/>
  <c r="N587" i="5" s="1"/>
  <c r="N589" i="5" s="1"/>
  <c r="N590" i="5" s="1"/>
  <c r="N591" i="5" s="1"/>
  <c r="E46" i="4" s="1"/>
  <c r="N607" i="5"/>
  <c r="N608" i="5" s="1"/>
  <c r="N609" i="5" s="1"/>
  <c r="N610" i="5" s="1"/>
  <c r="E47" i="4" s="1"/>
  <c r="L698" i="5"/>
  <c r="N698" i="5" s="1"/>
  <c r="L699" i="5"/>
  <c r="N699" i="5" s="1"/>
  <c r="L700" i="5"/>
  <c r="N700" i="5" s="1"/>
  <c r="L701" i="5"/>
  <c r="N701" i="5" s="1"/>
  <c r="L702" i="5"/>
  <c r="N702" i="5" s="1"/>
  <c r="L703" i="5"/>
  <c r="N703" i="5" s="1"/>
  <c r="L704" i="5"/>
  <c r="N704" i="5" s="1"/>
  <c r="L705" i="5"/>
  <c r="N705" i="5" s="1"/>
  <c r="L697" i="5"/>
  <c r="N697" i="5" s="1"/>
  <c r="N694" i="5"/>
  <c r="H694" i="5"/>
  <c r="E694" i="5"/>
  <c r="C694" i="5"/>
  <c r="L678" i="5"/>
  <c r="N678" i="5" s="1"/>
  <c r="N679" i="5" s="1"/>
  <c r="N680" i="5" s="1"/>
  <c r="N681" i="5" s="1"/>
  <c r="E50" i="4" s="1"/>
  <c r="L657" i="5"/>
  <c r="N657" i="5" s="1"/>
  <c r="L658" i="5"/>
  <c r="N658" i="5" s="1"/>
  <c r="L656" i="5"/>
  <c r="N656" i="5" s="1"/>
  <c r="N627" i="5"/>
  <c r="N628" i="5"/>
  <c r="N629" i="5"/>
  <c r="N630" i="5"/>
  <c r="N631" i="5"/>
  <c r="N632" i="5"/>
  <c r="N633" i="5"/>
  <c r="N634" i="5"/>
  <c r="N635" i="5"/>
  <c r="N636" i="5"/>
  <c r="N637" i="5"/>
  <c r="N626" i="5"/>
  <c r="N675" i="5"/>
  <c r="H675" i="5"/>
  <c r="E675" i="5"/>
  <c r="C675" i="5"/>
  <c r="N653" i="5"/>
  <c r="H653" i="5"/>
  <c r="E653" i="5"/>
  <c r="C653" i="5"/>
  <c r="N623" i="5"/>
  <c r="H623" i="5"/>
  <c r="E623" i="5"/>
  <c r="C623" i="5"/>
  <c r="N604" i="5"/>
  <c r="H604" i="5"/>
  <c r="E604" i="5"/>
  <c r="C604" i="5"/>
  <c r="N584" i="5"/>
  <c r="H584" i="5"/>
  <c r="E584" i="5"/>
  <c r="C584" i="5"/>
  <c r="E1162" i="5" l="1"/>
  <c r="G274" i="3"/>
  <c r="G285" i="3" s="1"/>
  <c r="N197" i="5"/>
  <c r="N198" i="5" s="1"/>
  <c r="N199" i="5" s="1"/>
  <c r="E22" i="4" s="1"/>
  <c r="N660" i="5"/>
  <c r="N661" i="5" s="1"/>
  <c r="N662" i="5" s="1"/>
  <c r="E49" i="4" s="1"/>
  <c r="F717" i="3"/>
  <c r="G717" i="3" s="1"/>
  <c r="G718" i="3" s="1"/>
  <c r="G706" i="3"/>
  <c r="G711" i="3" s="1"/>
  <c r="N481" i="5"/>
  <c r="N482" i="5" s="1"/>
  <c r="N483" i="5" s="1"/>
  <c r="E40" i="4" s="1"/>
  <c r="N333" i="5"/>
  <c r="N334" i="5" s="1"/>
  <c r="N335" i="5" s="1"/>
  <c r="E31" i="4" s="1"/>
  <c r="F685" i="3"/>
  <c r="G685" i="3" s="1"/>
  <c r="N734" i="5"/>
  <c r="N735" i="5" s="1"/>
  <c r="N736" i="5" s="1"/>
  <c r="E52" i="4" s="1"/>
  <c r="N128" i="5"/>
  <c r="N129" i="5" s="1"/>
  <c r="N130" i="5" s="1"/>
  <c r="E18" i="4" s="1"/>
  <c r="N217" i="5"/>
  <c r="N218" i="5" s="1"/>
  <c r="N219" i="5" s="1"/>
  <c r="E23" i="4" s="1"/>
  <c r="G190" i="3"/>
  <c r="N507" i="5"/>
  <c r="N508" i="5" s="1"/>
  <c r="N509" i="5" s="1"/>
  <c r="E41" i="4" s="1"/>
  <c r="G174" i="3"/>
  <c r="G183" i="3"/>
  <c r="G499" i="3"/>
  <c r="N444" i="5"/>
  <c r="N445" i="5" s="1"/>
  <c r="N446" i="5" s="1"/>
  <c r="E39" i="4" s="1"/>
  <c r="G493" i="3"/>
  <c r="G470" i="3"/>
  <c r="G433" i="3"/>
  <c r="G453" i="3"/>
  <c r="G461" i="3" s="1"/>
  <c r="G476" i="3"/>
  <c r="G428" i="3"/>
  <c r="G671" i="3"/>
  <c r="G666" i="3"/>
  <c r="F645" i="3"/>
  <c r="G645" i="3" s="1"/>
  <c r="G575" i="3"/>
  <c r="G611" i="3"/>
  <c r="G607" i="3"/>
  <c r="G567" i="3"/>
  <c r="G552" i="3"/>
  <c r="G588" i="3"/>
  <c r="G599" i="3" s="1"/>
  <c r="N706" i="5"/>
  <c r="N707" i="5" s="1"/>
  <c r="N708" i="5" s="1"/>
  <c r="E51" i="4" s="1"/>
  <c r="N638" i="5"/>
  <c r="N639" i="5" s="1"/>
  <c r="N640" i="5" s="1"/>
  <c r="E48" i="4" s="1"/>
  <c r="E1185" i="5" l="1"/>
  <c r="B934" i="3"/>
  <c r="G730" i="3"/>
  <c r="G686" i="3"/>
  <c r="G698" i="3" s="1"/>
  <c r="G192" i="3"/>
  <c r="G484" i="3"/>
  <c r="G507" i="3"/>
  <c r="G441" i="3"/>
  <c r="G679" i="3"/>
  <c r="G646" i="3"/>
  <c r="G658" i="3" s="1"/>
  <c r="G619" i="3"/>
  <c r="G577" i="3"/>
  <c r="G53" i="4" l="1"/>
  <c r="E1208" i="5"/>
  <c r="B945" i="3"/>
  <c r="N568" i="5"/>
  <c r="N569" i="5" s="1"/>
  <c r="N570" i="5" s="1"/>
  <c r="N571" i="5" s="1"/>
  <c r="E45" i="4" s="1"/>
  <c r="N565" i="5"/>
  <c r="H565" i="5"/>
  <c r="E565" i="5"/>
  <c r="C565" i="5"/>
  <c r="I56" i="6"/>
  <c r="I54" i="6"/>
  <c r="H25" i="6"/>
  <c r="I25" i="6" s="1"/>
  <c r="H24" i="6"/>
  <c r="I24" i="6" s="1"/>
  <c r="H23" i="6"/>
  <c r="I23" i="6" s="1"/>
  <c r="H15" i="6"/>
  <c r="I15" i="6" s="1"/>
  <c r="H14" i="6"/>
  <c r="I14" i="6" s="1"/>
  <c r="H13" i="6"/>
  <c r="I13" i="6" s="1"/>
  <c r="E1232" i="5" l="1"/>
  <c r="B960" i="3"/>
  <c r="I19" i="6"/>
  <c r="I46" i="6" s="1"/>
  <c r="I27" i="6"/>
  <c r="I47" i="6" s="1"/>
  <c r="G531" i="3"/>
  <c r="G532" i="3" s="1"/>
  <c r="G528" i="3"/>
  <c r="G527" i="3"/>
  <c r="G524" i="3"/>
  <c r="G523" i="3"/>
  <c r="G522" i="3"/>
  <c r="G521" i="3"/>
  <c r="G520" i="3"/>
  <c r="G517" i="3"/>
  <c r="G516" i="3"/>
  <c r="G636" i="3"/>
  <c r="G637" i="3" s="1"/>
  <c r="G633" i="3"/>
  <c r="G634" i="3" s="1"/>
  <c r="G630" i="3"/>
  <c r="G629" i="3"/>
  <c r="G628" i="3"/>
  <c r="G625" i="3"/>
  <c r="G624" i="3"/>
  <c r="G416" i="3"/>
  <c r="G417" i="3" s="1"/>
  <c r="G413" i="3"/>
  <c r="G414" i="3" s="1"/>
  <c r="G410" i="3"/>
  <c r="G409" i="3"/>
  <c r="G408" i="3"/>
  <c r="G405" i="3"/>
  <c r="G404" i="3"/>
  <c r="G395" i="3"/>
  <c r="G394" i="3"/>
  <c r="G391" i="3"/>
  <c r="G392" i="3" s="1"/>
  <c r="G387" i="3"/>
  <c r="G386" i="3"/>
  <c r="G385" i="3"/>
  <c r="G384" i="3"/>
  <c r="G381" i="3"/>
  <c r="G380" i="3"/>
  <c r="G379" i="3"/>
  <c r="G378" i="3"/>
  <c r="G377" i="3"/>
  <c r="G376" i="3"/>
  <c r="G367" i="3"/>
  <c r="G368" i="3" s="1"/>
  <c r="G364" i="3"/>
  <c r="G365" i="3" s="1"/>
  <c r="G361" i="3"/>
  <c r="G360" i="3"/>
  <c r="G359" i="3"/>
  <c r="G356" i="3"/>
  <c r="G355" i="3"/>
  <c r="G354" i="3"/>
  <c r="G353" i="3"/>
  <c r="G352" i="3"/>
  <c r="G351" i="3"/>
  <c r="G342" i="3"/>
  <c r="G343" i="3" s="1"/>
  <c r="G339" i="3"/>
  <c r="G340" i="3" s="1"/>
  <c r="G336" i="3"/>
  <c r="G335" i="3"/>
  <c r="G332" i="3"/>
  <c r="G331" i="3"/>
  <c r="G322" i="3"/>
  <c r="G323" i="3" s="1"/>
  <c r="G319" i="3"/>
  <c r="G320" i="3" s="1"/>
  <c r="G316" i="3"/>
  <c r="G315" i="3"/>
  <c r="G312" i="3"/>
  <c r="G311" i="3"/>
  <c r="G302" i="3"/>
  <c r="G303" i="3" s="1"/>
  <c r="G299" i="3"/>
  <c r="G300" i="3" s="1"/>
  <c r="G296" i="3"/>
  <c r="G295" i="3"/>
  <c r="G292" i="3"/>
  <c r="G291" i="3"/>
  <c r="G253" i="3"/>
  <c r="G254" i="3" s="1"/>
  <c r="G250" i="3"/>
  <c r="G251" i="3" s="1"/>
  <c r="G247" i="3"/>
  <c r="G248" i="3" s="1"/>
  <c r="G244" i="3"/>
  <c r="G243" i="3"/>
  <c r="G242" i="3"/>
  <c r="G241" i="3"/>
  <c r="G240" i="3"/>
  <c r="G239" i="3"/>
  <c r="G230" i="3"/>
  <c r="G231" i="3" s="1"/>
  <c r="G227" i="3"/>
  <c r="G228" i="3" s="1"/>
  <c r="G224" i="3"/>
  <c r="G225" i="3" s="1"/>
  <c r="G221" i="3"/>
  <c r="G220" i="3"/>
  <c r="G219" i="3"/>
  <c r="G218" i="3"/>
  <c r="G217" i="3"/>
  <c r="G158" i="3"/>
  <c r="G157" i="3"/>
  <c r="G154" i="3"/>
  <c r="G155" i="3" s="1"/>
  <c r="G151" i="3"/>
  <c r="G150" i="3"/>
  <c r="G149" i="3"/>
  <c r="G148" i="3"/>
  <c r="G147" i="3"/>
  <c r="G146" i="3"/>
  <c r="G145" i="3"/>
  <c r="G142" i="3"/>
  <c r="G141" i="3"/>
  <c r="G140" i="3"/>
  <c r="G139" i="3"/>
  <c r="G138" i="3"/>
  <c r="G137" i="3"/>
  <c r="G136" i="3"/>
  <c r="G135" i="3"/>
  <c r="G125" i="3"/>
  <c r="G126" i="3" s="1"/>
  <c r="G122" i="3"/>
  <c r="G121" i="3"/>
  <c r="G120" i="3"/>
  <c r="G119" i="3"/>
  <c r="G118" i="3"/>
  <c r="G117" i="3"/>
  <c r="G114" i="3"/>
  <c r="G113" i="3"/>
  <c r="G104" i="3"/>
  <c r="G105" i="3" s="1"/>
  <c r="G101" i="3"/>
  <c r="G102" i="3" s="1"/>
  <c r="G92" i="3"/>
  <c r="G93" i="3" s="1"/>
  <c r="G89" i="3"/>
  <c r="G88" i="3"/>
  <c r="G79" i="3"/>
  <c r="G80" i="3" s="1"/>
  <c r="G76" i="3"/>
  <c r="G77" i="3" s="1"/>
  <c r="G73" i="3"/>
  <c r="G74" i="3" s="1"/>
  <c r="G70" i="3"/>
  <c r="G71" i="3" s="1"/>
  <c r="G59" i="3"/>
  <c r="G60" i="3" s="1"/>
  <c r="G56" i="3"/>
  <c r="G57" i="3" s="1"/>
  <c r="G47" i="3"/>
  <c r="G48" i="3" s="1"/>
  <c r="G44" i="3"/>
  <c r="G45" i="3" s="1"/>
  <c r="G35" i="3"/>
  <c r="G36" i="3" s="1"/>
  <c r="G32" i="3"/>
  <c r="G31" i="3"/>
  <c r="G22" i="3"/>
  <c r="G23" i="3" s="1"/>
  <c r="G19" i="3"/>
  <c r="G18" i="3"/>
  <c r="E1255" i="5" l="1"/>
  <c r="B973" i="3"/>
  <c r="G20" i="3"/>
  <c r="G25" i="3" s="1"/>
  <c r="G337" i="3"/>
  <c r="G90" i="3"/>
  <c r="G95" i="3" s="1"/>
  <c r="G293" i="3"/>
  <c r="G525" i="3"/>
  <c r="G529" i="3"/>
  <c r="G396" i="3"/>
  <c r="F388" i="3" s="1"/>
  <c r="G388" i="3" s="1"/>
  <c r="G389" i="3" s="1"/>
  <c r="G62" i="3"/>
  <c r="G317" i="3"/>
  <c r="G362" i="3"/>
  <c r="G518" i="3"/>
  <c r="G152" i="3"/>
  <c r="G28" i="4"/>
  <c r="G411" i="3"/>
  <c r="G631" i="3"/>
  <c r="G33" i="3"/>
  <c r="G38" i="3" s="1"/>
  <c r="G115" i="3"/>
  <c r="G222" i="3"/>
  <c r="G233" i="3" s="1"/>
  <c r="G143" i="3"/>
  <c r="G123" i="3"/>
  <c r="G159" i="3"/>
  <c r="G297" i="3"/>
  <c r="G626" i="3"/>
  <c r="G82" i="3"/>
  <c r="G107" i="3"/>
  <c r="G50" i="3"/>
  <c r="G245" i="3"/>
  <c r="G256" i="3" s="1"/>
  <c r="G313" i="3"/>
  <c r="G382" i="3"/>
  <c r="G406" i="3"/>
  <c r="G357" i="3"/>
  <c r="G333" i="3"/>
  <c r="G13" i="4" l="1"/>
  <c r="B987" i="3"/>
  <c r="G370" i="3"/>
  <c r="G305" i="3"/>
  <c r="G534" i="3"/>
  <c r="G345" i="3"/>
  <c r="G161" i="3"/>
  <c r="G325" i="3"/>
  <c r="G639" i="3"/>
  <c r="G419" i="3"/>
  <c r="G398" i="3"/>
  <c r="G128" i="3"/>
  <c r="G25" i="4" l="1"/>
  <c r="G21" i="4"/>
  <c r="G12" i="4"/>
  <c r="G34" i="4"/>
  <c r="E1303" i="5"/>
  <c r="E1280" i="5"/>
  <c r="B998" i="3"/>
  <c r="G30" i="4" l="1"/>
  <c r="G44" i="4"/>
  <c r="G36" i="4"/>
  <c r="G38" i="4"/>
  <c r="B1026" i="3"/>
  <c r="B1012" i="3"/>
  <c r="G57" i="4" l="1"/>
  <c r="G138" i="4" s="1"/>
  <c r="G141" i="4" l="1"/>
  <c r="G142" i="4"/>
  <c r="G143" i="4" s="1"/>
  <c r="G140" i="4"/>
  <c r="I50" i="6"/>
  <c r="I36" i="6" s="1"/>
  <c r="I40" i="6" l="1"/>
  <c r="I33" i="6"/>
  <c r="I35" i="6"/>
  <c r="I41" i="6"/>
  <c r="I31" i="6"/>
  <c r="I38" i="6"/>
  <c r="I34" i="6"/>
  <c r="I39" i="6"/>
  <c r="I32" i="6"/>
  <c r="I37" i="6"/>
  <c r="G145" i="4"/>
  <c r="I43" i="6" l="1"/>
  <c r="I48" i="6" s="1"/>
  <c r="I49" i="6" s="1"/>
  <c r="I51" i="6" s="1"/>
  <c r="I52" i="6" s="1"/>
  <c r="I57" i="6" s="1"/>
</calcChain>
</file>

<file path=xl/sharedStrings.xml><?xml version="1.0" encoding="utf-8"?>
<sst xmlns="http://schemas.openxmlformats.org/spreadsheetml/2006/main" count="5417" uniqueCount="664">
  <si>
    <t/>
  </si>
  <si>
    <t>INSTITUTO COLOMBIANO AGROPECUARIO ICA</t>
  </si>
  <si>
    <t>GRUPO GESTIÓN INFRAESTRUCTURA FISICA Y MANTENIMIENTO</t>
  </si>
  <si>
    <t>PRESUPUESTO DE OBRA 2024</t>
  </si>
  <si>
    <t>ADECUACIÓN OFICINA DE MASCOTAS EN EL AEROPUERTO EL DORADO</t>
  </si>
  <si>
    <t>ÍTEM</t>
  </si>
  <si>
    <t>DESCRIPCIÓN</t>
  </si>
  <si>
    <t>UNIDAD</t>
  </si>
  <si>
    <t>CANTIDAD</t>
  </si>
  <si>
    <t>VR UNITARIO</t>
  </si>
  <si>
    <t>VR PARCIAL</t>
  </si>
  <si>
    <t>1</t>
  </si>
  <si>
    <t>PRELIMINARES</t>
  </si>
  <si>
    <t>1.01</t>
  </si>
  <si>
    <t>Demolición manual de guardaescobas. Incluye retiro de sobrantes  al botadero autorizado</t>
  </si>
  <si>
    <t>m</t>
  </si>
  <si>
    <t>1.02</t>
  </si>
  <si>
    <t>Demolición manual de muro para ducto de ventilación.</t>
  </si>
  <si>
    <t>m2</t>
  </si>
  <si>
    <t>1.03</t>
  </si>
  <si>
    <t>Desmonte de grifería.Incluye retiro  al botadero autorizado y/o entrega a almacén de los elementos reutilizables</t>
  </si>
  <si>
    <t>Un</t>
  </si>
  <si>
    <t>1.04</t>
  </si>
  <si>
    <t>Desmonte de lavamanos.Incluye retiro  al botadero autorizado y/o entrega a almacén de los elementos reutilizables</t>
  </si>
  <si>
    <t>1.05</t>
  </si>
  <si>
    <t>Desmonte de piso en vinisol.Incluye retiro  al botadero autorizado</t>
  </si>
  <si>
    <t>1.06</t>
  </si>
  <si>
    <t>Desmonte de puerta en vidrio templado.Incluye retiro  al botadero autorizado y/o entrega a almacén de los elementos reutilizables</t>
  </si>
  <si>
    <t>1.07</t>
  </si>
  <si>
    <t>Desmonte de puesto de trabajo.Incluye retiro  al botadero autorizado y/o entrega a almacén de los elementos reutilizables</t>
  </si>
  <si>
    <t>1.08</t>
  </si>
  <si>
    <t>Regata en piso para tubería (incl. mortero de resane).Incluye retiro  al botadero autorizado. Área de residuos.</t>
  </si>
  <si>
    <t>2</t>
  </si>
  <si>
    <t>MUROS</t>
  </si>
  <si>
    <t>2.01</t>
  </si>
  <si>
    <t xml:space="preserve">Suministro  e instalación de muro superboard 8mm doble cara  E=12, con reforzamiento en madera en apoyos superiores, medios e inferiores para el apoyo y soporte de puertas.  </t>
  </si>
  <si>
    <t>2.02</t>
  </si>
  <si>
    <t xml:space="preserve">Suministro  e instalación de dinteles superboard 8mm doble cara  E=12, con reforzamiento en madera en apoyos superiores, medios e inferiores para el apoyo y soporte de puertas.  </t>
  </si>
  <si>
    <t>2.03</t>
  </si>
  <si>
    <t xml:space="preserve">Filos y cinta para rejilla de ventilación de área de residuos. </t>
  </si>
  <si>
    <t>3</t>
  </si>
  <si>
    <t xml:space="preserve">INSTALACIONES SANITARIAS </t>
  </si>
  <si>
    <t>3.01</t>
  </si>
  <si>
    <t xml:space="preserve">Suministro e instalación de traslado de Punto sanitario pvc de 2" (3 m). Incluye todos los elementos necesarios para su correcta instalación para el área de residuos. </t>
  </si>
  <si>
    <t>3.02</t>
  </si>
  <si>
    <t xml:space="preserve">Suministro e instalación de Sifón sanitario pvc de 2". Incluye todos los elementos necesarios para su correcta instalación para el área de residuos. </t>
  </si>
  <si>
    <t>4</t>
  </si>
  <si>
    <t>INSTALACIONES HIDRÁULICAS</t>
  </si>
  <si>
    <t>4.01</t>
  </si>
  <si>
    <t xml:space="preserve">Suministro e instalación. Punto hidráulico cpvc de 1/2" (3 m). Incluye llave dentro de muro y caja de inspección. </t>
  </si>
  <si>
    <t>5</t>
  </si>
  <si>
    <t>PISOS</t>
  </si>
  <si>
    <t>5.01</t>
  </si>
  <si>
    <t xml:space="preserve">Suministro e instalación de Guardaescoba en vinisol h= 6.8 cm. Incluye todos los accesorios necesario para su correcta instalación. El color debe ser similar o igual al instalado. </t>
  </si>
  <si>
    <t>5.02</t>
  </si>
  <si>
    <t xml:space="preserve">Suministro e instalación de Piso en vinisol de 2 mm de 30x30 cm. Incluye todos los accesorios necesario para su correcta instalación.  El color debe ser similar o igual al instalado. </t>
  </si>
  <si>
    <t>5.03</t>
  </si>
  <si>
    <t>Suministro e instalación de Rejilla para piso en pvc 3"x2". Para área de residuos</t>
  </si>
  <si>
    <t>6</t>
  </si>
  <si>
    <t xml:space="preserve">ENCHAPES Y ACCESORIOS </t>
  </si>
  <si>
    <t>6.01</t>
  </si>
  <si>
    <t>Suministro e instalación de Rejilla ventilación celosía en aluminio 30x30 cm en muro para área de residuos.</t>
  </si>
  <si>
    <t>7</t>
  </si>
  <si>
    <t xml:space="preserve">CARPINTERÍA METÁLICA </t>
  </si>
  <si>
    <t>7.01</t>
  </si>
  <si>
    <t>Suministro e instalación Puerta cold rolled con diseño liso lámina Cal. 20, 0.90 x 2.05 m (incl pintura gris).Acabado prime anti corrosión. Incluye manija tipo pesado, refuerzo de bisagra calibre 7</t>
  </si>
  <si>
    <t>8</t>
  </si>
  <si>
    <t>PINTURA</t>
  </si>
  <si>
    <t>8.01</t>
  </si>
  <si>
    <t>Suministro y aplicación de estuco plástico en muros.Incluye resanes, filos y dilataciones</t>
  </si>
  <si>
    <t>8.02</t>
  </si>
  <si>
    <t xml:space="preserve">Suministro y aplicación de pintura epoxica en muros.Incluye resanos filos y dilataciones. Tipo pintuco y/o similar. </t>
  </si>
  <si>
    <t>8.03</t>
  </si>
  <si>
    <t xml:space="preserve">Suministro y aplicación de pintura epoxica en cieloraso.Incluye resanos filos y dilataciones. Tipo pintuco y/o similar. </t>
  </si>
  <si>
    <t>8.04</t>
  </si>
  <si>
    <t xml:space="preserve">Suministro y aplicación de pintura koraza exterior para fachadas color blanco.Incluye resanos filos y dilataciones. Tipo pintuco y/o similar. </t>
  </si>
  <si>
    <t>8.05</t>
  </si>
  <si>
    <t xml:space="preserve">Suministro y aplicación de pintura koraza exterior para fachadas color gris zócalo.Incluye resanos filos y dilataciones. Tipo pintuco y/o similar. </t>
  </si>
  <si>
    <t>9</t>
  </si>
  <si>
    <t>VARIOS</t>
  </si>
  <si>
    <t>9.01</t>
  </si>
  <si>
    <t xml:space="preserve">Limpieza y aseo general de todas las áreas intervenidas </t>
  </si>
  <si>
    <t>9.02</t>
  </si>
  <si>
    <t xml:space="preserve">Suministro e instalación de aviso tipo caja, estrutura metálica y banner con impresión en alta resolución. Marco metálico color gris plata y/o similar, pintados con imprimación anticorrosiva+pintura acabado.Acrilico frontal translúcido. La dimensión de banner apróx. 3.30x2.00 m.Estructura con dos pilares anclados al suelo sobre dados de concreto. </t>
  </si>
  <si>
    <t>9.03</t>
  </si>
  <si>
    <t xml:space="preserve">Cargue manual y retiro de escombros volqueta 7m3.Incluye certificado a la escombrera autorizada. Incluye certificados. </t>
  </si>
  <si>
    <t>m3</t>
  </si>
  <si>
    <t>9.04</t>
  </si>
  <si>
    <t xml:space="preserve">Suministro, transporte e instalación de señalización corporativa en acrílico.20mx0.10 y/o similar,el diseño dependerá de  las necesidades y requerimientos de la Entidad.Deberá estar fijado con tonillos y/o pines. </t>
  </si>
  <si>
    <t>Und</t>
  </si>
  <si>
    <t>9.05</t>
  </si>
  <si>
    <t>Suministro e Instalación de pelicula frost con impresión de diseño, la pelicula deberá ir con el corte del logo ICA, el diseño dependerá de  las necesidades y requerimientos de la Entidad.</t>
  </si>
  <si>
    <t>9.06</t>
  </si>
  <si>
    <t>Suministro e instalación Aviso ICA en acero en acrilico con vinilo dorado instalado con topes transparentes a 3cm . Medidas 1.40x0.60 apróx.el diseño dependerá de  las necesidades y requerimientos de la Entidad</t>
  </si>
  <si>
    <t>9.07</t>
  </si>
  <si>
    <t>Suministro e Instalación de vinilo sobre pared con impresión de diseño con una altura h:0.90, la longitud depende de la pared, el diseño dependerá de  las necesidades y requerimientos de la Entidad</t>
  </si>
  <si>
    <t>9.08</t>
  </si>
  <si>
    <t>Suministro e instalación Mesón acero inoxidable ancho:0.60m  longitud:1.20m   altura:0.90m. Incluye soportes inferiores. Salpicadero 0.07m, espesor 0.05m</t>
  </si>
  <si>
    <t>un</t>
  </si>
  <si>
    <t>10</t>
  </si>
  <si>
    <t xml:space="preserve">MUEBLES </t>
  </si>
  <si>
    <t>10.01</t>
  </si>
  <si>
    <t>Suministro, transporte e instalación MUEBLE DE COCINA EN FÓRMICA DE 1.50 M PARA EL MODULO INFERIOR contiene: Mueble inferior de cocina de 1,50 m fabricado en tablero aglomerado MDP resistente a la humedad de 15mm de espesor, estructura interna en color blanco, puertas del mismo material en color wood roble natural del mismo material y/o similar. Manijas y accesorios en acero, (3) puertas del mismo material. Mueble inferior con (3) puertas, un (1) cajones cubiertero con rieles de extensión total, Contiene patas niveladoras en acero inoxidable.Incluye todos los elementos para su correcta instalación.El contatista deberá asegurar el material resistente a la humedad.</t>
  </si>
  <si>
    <t>10.02</t>
  </si>
  <si>
    <t>Suministro e Instalación Mesón en quarztone statuario extra blanco polar y/o similar 20mm de espesor y brillado,ancho:0.60m, longitud:1.50m  Incluye todos los accesorios necesarios para su correcta instalación en mueble de cocina.</t>
  </si>
  <si>
    <t>TOTAL COSTO DIRECTO OFICINA DE MASCOTAS</t>
  </si>
  <si>
    <t>ADMINISTRACIÓN</t>
  </si>
  <si>
    <t>IMPREVISTOS</t>
  </si>
  <si>
    <t>UTILIDADES</t>
  </si>
  <si>
    <t>IVA SOBRE UTILIDAD</t>
  </si>
  <si>
    <t xml:space="preserve">MANTENIMIENTO CITAG EN EL AEROPUERTO EL DORADO </t>
  </si>
  <si>
    <t>Desmonte de cielo raso, incluye estructura y demás elementos que componen el cieloraso. Incluye retiro al botadero autorizado.</t>
  </si>
  <si>
    <t>Desmonte y reinstalación de detectores en área de baños.</t>
  </si>
  <si>
    <t>Desmonte de flanche en lámina. Incluye retiro al botadero autorizado.</t>
  </si>
  <si>
    <t>Desmonte de grifería.Incluye retiro al botadero autorizado y/o entrega a almacen de los elementos reutilizables</t>
  </si>
  <si>
    <t>Desmonte de lámpara hermética.Incluye retiro al botadero autorizado y/o entrega a almacen de los elementos reutilizables.</t>
  </si>
  <si>
    <t>Desmonte de avisos fachada. Incluye retiro de sobrantes y/o entrega a almacen de los elementos reutilizables</t>
  </si>
  <si>
    <t>Desmonte de luminarias tipo campana ubicadas en el establo.Incluye retiro al botadero autorizado y/o entrega a almacen de los elementos reutilizables</t>
  </si>
  <si>
    <t>Desmonte de luminarias tipo panel LED.Incluye retiro al botadero autorizado y/o entrega a almacen de los elementos reutilizables</t>
  </si>
  <si>
    <t xml:space="preserve">Desmonte de manto asfáltico en viga canal. Incluye retiro al botadero autorizado. </t>
  </si>
  <si>
    <t>Desmonte de marcos y puertas.Incluye retiro al botadero autorizado y/o entrega a almacen de los elementos reutilizable</t>
  </si>
  <si>
    <t>Desmonte de reflectores.Incluye retiro al botadero autorizado y/o entrega a almacen de los elementos reutilizable</t>
  </si>
  <si>
    <t xml:space="preserve">Desmonte de ventana.Incluye retiro al botadero autorizado y/o entrega a almacen de los elementos reutilizable </t>
  </si>
  <si>
    <t>Desmonte de frescasa de cielo raso. Incluye retiro al botadero autorizado.</t>
  </si>
  <si>
    <t xml:space="preserve">Desmonte de llave de jardín en área de poceta. Incluye retiro al botadero autorizado. </t>
  </si>
  <si>
    <t xml:space="preserve">Desmonte de chapas y cerraduras.Incluye retiro al botadero autorizado. </t>
  </si>
  <si>
    <t>Demolición de enchape en cerámica muros. Incluye retiro de sobrantes  al botadero autorizado</t>
  </si>
  <si>
    <t>Desmonte de piso en neopreno de establos. Incluye retiro de sobrantes  al botadero autorizado</t>
  </si>
  <si>
    <t xml:space="preserve">Desmonte de puerta establo con medidas apróx. 4.00x900m. </t>
  </si>
  <si>
    <t xml:space="preserve">Desmonte de cárcamo metálicos.Incluye retiro al botadero autorizado y/o entrega a almacen de los elementos reutilizable </t>
  </si>
  <si>
    <t xml:space="preserve">Desmonte de cubierta en acceso. Incluye estructuras y todos los elementos que componen la estructura. .Incluye retiro al botadero autorizado y/o entrega a almacen de los elementos reutilizable </t>
  </si>
  <si>
    <t>Desmonte de avisos , letreros, pancartas</t>
  </si>
  <si>
    <t>ESTRUCTURAS EN CONCRETO</t>
  </si>
  <si>
    <t>Suministro rampa fundida concreto con refuerzo, puerta acceso a cuarto frio.0,10 x 0,15 X 100 cm</t>
  </si>
  <si>
    <t>ESTRUCTURA METÁLICA</t>
  </si>
  <si>
    <t>Suministro e instalación de estructura para cubierta en perfil metálico rectangular 50 x 25 x 1.1mm C18 x 6m color gris plata y/o similar, pintados con imprimación anticorrosiva+pintura acabado. Incluye todos los elementos y accesorios necesarios para su correcta instalación. Acceso principal</t>
  </si>
  <si>
    <t>CUBIERTAS</t>
  </si>
  <si>
    <t>Suministro e instalación de Flanche de 40 cm de ancho, Cal 26. Incluye todos elementos y accesorios para su correcta instalación. Cubierta y acceso principal. Acceso principal</t>
  </si>
  <si>
    <t>Suministro de instalación de Teja termoacústica. Incluye todos los elementos para su correcta instalación. Acceso principal</t>
  </si>
  <si>
    <t>Suministro e instalacion  Escalera de gato + Línea de vida vertical certificada</t>
  </si>
  <si>
    <t>PAÑETES (REVOQUES)</t>
  </si>
  <si>
    <t xml:space="preserve">Suministro y aplicación de  impermeabilizante para  muros en área exterior para muros de pesebrera. </t>
  </si>
  <si>
    <t>Mantenimiento y limpieza de bajantes</t>
  </si>
  <si>
    <t xml:space="preserve">Mantenimiento y limpieza de de cárcamos </t>
  </si>
  <si>
    <t>INSTALACIONES ELÉCTRICAS</t>
  </si>
  <si>
    <t>Cambio Luminaria alta potencia 50W, para establo</t>
  </si>
  <si>
    <t>Suministro e instlación de Luminaria led hermética 2x18W T8</t>
  </si>
  <si>
    <t>Suministro e instalación Panel led 60x60 cm 38W</t>
  </si>
  <si>
    <t>Suministro e instalación reflector de aviso 100W</t>
  </si>
  <si>
    <t xml:space="preserve">Suministro e instalación aplique ovalado luz led blanca 100W fachada </t>
  </si>
  <si>
    <t>CIELOS RASOS</t>
  </si>
  <si>
    <t>Suministro e instalación de Aislamiento térmico frescasa 3 ½" (con papel). Incluye todos los elementos para su correcta instalación.</t>
  </si>
  <si>
    <t>Suministro e instalación Cielo raso en superboard 8 mm.Incluye todos los elementos para su correcta instalación.</t>
  </si>
  <si>
    <t>ENCHAPES Y ACCESORIOS</t>
  </si>
  <si>
    <t>Suministro e instalación de Enchape en cerámica</t>
  </si>
  <si>
    <t>APARATOS SANITARIOS E INCRUSTACIONES</t>
  </si>
  <si>
    <t>Suministro e istalación Grifería lavamanos tipo push</t>
  </si>
  <si>
    <t>CARPINTERÍA METÁLICA</t>
  </si>
  <si>
    <t>Mantenimiento del marco de estructura corrediza y Reinstalación de puerta enrollable garaje en lámina de 9.00 x 3.30 m. Incluye pintura  con imprimación anticorrosiva+pintura acabado</t>
  </si>
  <si>
    <t>Suministro e instalación de Ventana en aluminio corrediza (vidrio 4 mm)</t>
  </si>
  <si>
    <t>Mantenimiento de marcos y Reinstalación de puerta metalica de 110 cm  de ancho 210 cm (incluye pintura)</t>
  </si>
  <si>
    <t>Reinstalación y mantenimiento de rampa metálica. Incluye pintura  con imprimación anticorrosiva+pintura acabado</t>
  </si>
  <si>
    <t xml:space="preserve">Suministro e instalación de rejilla con marco en lámina perforada en acero inoxidable. Incluye marco anclado al suelo. </t>
  </si>
  <si>
    <t xml:space="preserve">Mantenimiento y cambio de pasamanos para puertas de establo. Incluye candado y sus correspondientes llaves </t>
  </si>
  <si>
    <t>Suministro y aplicación de Estuco plástico en cielos para baños y cocina</t>
  </si>
  <si>
    <t xml:space="preserve">Suministro y aplicación de Pintura para baños y cocina en cieloraso. Color blanco, tipo pintuco y/o similar. </t>
  </si>
  <si>
    <t xml:space="preserve">Suministro y aplicación de Pintura para baños y cocina en muros. Color blanco, tipo pintuco y/o similar. </t>
  </si>
  <si>
    <t>Suministro y aplicación tres manos de Pintura vinilo en muros, tipo pintuco y/o similar. Color blanco</t>
  </si>
  <si>
    <t>Suministro y aplicación tres manos de Pintura vinilo en cieloraso, tipo pintuco y/o similar. Color blanco</t>
  </si>
  <si>
    <t>Suministro y aplicación tres manos de Pintura epóxica en muros de establo, tipo pintuco y/o similar. Color blanco</t>
  </si>
  <si>
    <t>Suministro y aplicación tres manos de Pintura epóxica en pisos de establo, tipo pintuco y/o similar. Color Gris</t>
  </si>
  <si>
    <t>Suministro y aplicación tres manos de pintura color blanca tipo Koraza tipo pintuco y/o similar. Fachada</t>
  </si>
  <si>
    <t>Suministro y aplicación tres manos de pintura color verde tipo Koraza tipo pintuco y/o similar. Fachada</t>
  </si>
  <si>
    <t xml:space="preserve">Suministro e instalación de aviso luminoso tipo caja para exteriores, estrutura metálica y banner con impresión en alta resolución. Marco metálico color gris plata y/o similar, pintados con imprimación anticorrosiva+pintura acabado.Acrilico frontal translúcido. La dimensión de banner apróx. 6.00x1,50 m. </t>
  </si>
  <si>
    <t xml:space="preserve">Suministro e instalción de cerraduras. Incluye todos sus elementos para su correcta instalación de apertura y cerrado. </t>
  </si>
  <si>
    <t>Lavado de pisos de establos con hidrolavadora</t>
  </si>
  <si>
    <t>TOTAL COSTO DIRECTO CITAG</t>
  </si>
  <si>
    <t xml:space="preserve">TOTAL COSTO DIRECTO OFICINA DE MASCOTAS+CITAG </t>
  </si>
  <si>
    <t>TOTAL PROYECTO</t>
  </si>
  <si>
    <t>ANÁLISIS PRECIOS UNITARIOS 2024</t>
  </si>
  <si>
    <t>CANT/ REND</t>
  </si>
  <si>
    <t>PRECIO UNITARIO</t>
  </si>
  <si>
    <t>EQUIPO y HERRAMIENTAS:</t>
  </si>
  <si>
    <t>ALMADANA 4 lb</t>
  </si>
  <si>
    <t>CINCEL 3/4" ACERO TEMPLADO</t>
  </si>
  <si>
    <t>Subtotal =</t>
  </si>
  <si>
    <t>MANO de OBRA:</t>
  </si>
  <si>
    <t>CUADRILLA 2 Ay</t>
  </si>
  <si>
    <t>Día</t>
  </si>
  <si>
    <t>VR COSTO DIRECTO =</t>
  </si>
  <si>
    <t>ALMADANA 18 lb</t>
  </si>
  <si>
    <t>BARRA AGRÍCOLA</t>
  </si>
  <si>
    <t>HERRAMIENTAS PARA PLOMERO</t>
  </si>
  <si>
    <t>PLOMERO (Incl. prestaciones)</t>
  </si>
  <si>
    <t>HERRAMIENTAS PARA ALBAÑIL</t>
  </si>
  <si>
    <t>CUADRILLA 1 OF + 1 AY</t>
  </si>
  <si>
    <t>MATERIALES:</t>
  </si>
  <si>
    <t>VASELINA</t>
  </si>
  <si>
    <t>Kg</t>
  </si>
  <si>
    <t>MÁQUINA DE DECAPADO DE PISO</t>
  </si>
  <si>
    <t>TRANSPORTES:</t>
  </si>
  <si>
    <t>CAMIONETA</t>
  </si>
  <si>
    <t>Hr</t>
  </si>
  <si>
    <t>ESCALERA DE ALUMINIO EN TIJERA 6 PASOS</t>
  </si>
  <si>
    <t>LLAVE BRISTOL</t>
  </si>
  <si>
    <t>AGUA</t>
  </si>
  <si>
    <t>Lt</t>
  </si>
  <si>
    <t>MORTERO 1:3</t>
  </si>
  <si>
    <t>PULIDORA ELÉCTRICA, CARETA CON VISOR, EXTENSIÓN ELÉCTRICA</t>
  </si>
  <si>
    <t>DISCO DIAMANTADO 7"</t>
  </si>
  <si>
    <t>BALDE CONSTRUCCIÓN</t>
  </si>
  <si>
    <t>PALUSTRE</t>
  </si>
  <si>
    <t>SUPERBOARD 1.22 m x 2.44 m x 8 mm</t>
  </si>
  <si>
    <t>CANAL 90 0.43 mm x 2.44 m</t>
  </si>
  <si>
    <t>PARAL 89 0.43 mm x 2.44 m</t>
  </si>
  <si>
    <t>TORNILLO SUPERBOARD AVELLANADO PUNTA AGUDA 6x7/8"</t>
  </si>
  <si>
    <t>TORNILLO ESTRUCTURA PUNTA AGUDA CABEZA PLANA 8x1/2"</t>
  </si>
  <si>
    <t>MALLA FIBRA DE VIDRIO FLEXIBLE ANTIALCALIS a=25 cm, 90 g/m²</t>
  </si>
  <si>
    <t>SIKAFLEX UNIVERSAL (Sellador elástico de poliuretano) x 300 cm³</t>
  </si>
  <si>
    <t>MASILLA PANEL-TEC</t>
  </si>
  <si>
    <t>Gal</t>
  </si>
  <si>
    <t>ANDAMIO TUBULAR CON TIJERA 1.50x1.50 m</t>
  </si>
  <si>
    <t>RUEDA GIRATORIA PARA ANDAMIO</t>
  </si>
  <si>
    <t>SIERRA CIRCULAR 7 1/4"</t>
  </si>
  <si>
    <t>DISCO SIERRA CIRCULAR  7 1/4"</t>
  </si>
  <si>
    <t>EXTENSIÓN ELÉCTRICA ENCAUCHETADA 3x12 x 10 m</t>
  </si>
  <si>
    <t>ATORNILLADOR ELÉCTRICO</t>
  </si>
  <si>
    <t>LLANA METÁLICA LISA MANGO MADERA 11" x 5 "</t>
  </si>
  <si>
    <t>CAMIÓN 350</t>
  </si>
  <si>
    <t>CUADRILLA PINTURA</t>
  </si>
  <si>
    <t>=PRESUPUESTO!B30</t>
  </si>
  <si>
    <t>CODAL DE ALUMINIO 3" x 1 1/2" x 3 m</t>
  </si>
  <si>
    <t>BATEA</t>
  </si>
  <si>
    <t>=PRESUPUESTO!B26</t>
  </si>
  <si>
    <t>=PRESUPUESTO!B27</t>
  </si>
  <si>
    <t>TUBERÍA SANITARIA PVC 2"</t>
  </si>
  <si>
    <t>CODO SANITARIO PVC 2" x 90° CxC</t>
  </si>
  <si>
    <t>LIMPIADOR PVC (1/4 Gal)</t>
  </si>
  <si>
    <t>SOLDADURA PVC (1/4 Gal)</t>
  </si>
  <si>
    <t>ESTOPA DE LIMPIEZA (Hilaza de Algodón)</t>
  </si>
  <si>
    <t>CUADRILLA PLOMERÍA</t>
  </si>
  <si>
    <t>SIFÓN SANITARIO PVC 2"</t>
  </si>
  <si>
    <t>YEE SANITARIA PVC 2"</t>
  </si>
  <si>
    <t>=PRESUPUESTO!B29</t>
  </si>
  <si>
    <t>BÚJE SOLDADO CPVC 3/4" x 1/2"</t>
  </si>
  <si>
    <t>TUBERÍA PRESIÓN CPVC 1/2"</t>
  </si>
  <si>
    <t>CODO PRESIÓN CPVC 1/2"</t>
  </si>
  <si>
    <t>TEE PRESIÓN CPVC 1/2"</t>
  </si>
  <si>
    <t>ADAPTADOR MACHO CPVC 1/2"</t>
  </si>
  <si>
    <t>TAPÓN PRESIÓN CPVC 1/2" SOLD.</t>
  </si>
  <si>
    <t>SOLDADURA CPVC (1/4 Gal)</t>
  </si>
  <si>
    <t xml:space="preserve">LLAVE </t>
  </si>
  <si>
    <t>CAJA DE INSPECCIÓN TAPA</t>
  </si>
  <si>
    <t>GUARDAESCOBA (VINISOL)</t>
  </si>
  <si>
    <t>ADHESIVO PISO VINÍLICO</t>
  </si>
  <si>
    <t>BROCHA 2"</t>
  </si>
  <si>
    <t>VINISOL 2 mm 30x30 cm</t>
  </si>
  <si>
    <t>BISTURÍ</t>
  </si>
  <si>
    <t>LLANA METÁLICA DENTADA MANGO MADERA 11" x 5"</t>
  </si>
  <si>
    <t>REJILLA PVC 3" x 2"</t>
  </si>
  <si>
    <t>CEMENTO BLANCO</t>
  </si>
  <si>
    <t>AYUDANTE PRÁCTICO (Incl. prestaciones)</t>
  </si>
  <si>
    <t>=PRESUPUESTO!B35</t>
  </si>
  <si>
    <t>UNIDAD: Un</t>
  </si>
  <si>
    <t>PEGACOR GRIS</t>
  </si>
  <si>
    <t>REJILLA DE VENTILACIÓN</t>
  </si>
  <si>
    <t>CRUCETA PLÁSTICA</t>
  </si>
  <si>
    <t>BLANCO DE ZINC</t>
  </si>
  <si>
    <t>Lb</t>
  </si>
  <si>
    <t>CORTADORA DE CERÁMICA</t>
  </si>
  <si>
    <t>=PRESUPUESTO!B51</t>
  </si>
  <si>
    <t>=PRESUPUESTO!B52</t>
  </si>
  <si>
    <t>PUERTA LÁMINA COLD ROLLED Cal. 20 0.90x2.05 m</t>
  </si>
  <si>
    <t>SOLDADURA ELÉCTRICA</t>
  </si>
  <si>
    <t>DISOLVENTE</t>
  </si>
  <si>
    <t>PINTURA ANTICORROSIVA PREMIUM</t>
  </si>
  <si>
    <t>PINTURA ESMALTE DOMÉSTICO</t>
  </si>
  <si>
    <t>CERRADURA DE SOBREPONER 3 GOLPES</t>
  </si>
  <si>
    <t>EQUIPO DE SOLDADURA</t>
  </si>
  <si>
    <t>DISCO PULIR METAL 9"</t>
  </si>
  <si>
    <t>BROCHA 4"</t>
  </si>
  <si>
    <t>HERRAMIENTA MENOR %</t>
  </si>
  <si>
    <t>%MO</t>
  </si>
  <si>
    <t>CUADRILLA SOLDADURA</t>
  </si>
  <si>
    <t>=PRESUPUESTO!B53</t>
  </si>
  <si>
    <t>LIJA DE AGUA</t>
  </si>
  <si>
    <t>Pliego</t>
  </si>
  <si>
    <t>ESTUCOR ESTUCO PLÁSTICO</t>
  </si>
  <si>
    <t>HERRAMIENTAS PARA PINTOR</t>
  </si>
  <si>
    <t>PINTURA EPÓXICA</t>
  </si>
  <si>
    <t>=PRESUPUESTO!B56</t>
  </si>
  <si>
    <t>IMPRIMANTE ACRONAL</t>
  </si>
  <si>
    <t>PINTURA KORAZA</t>
  </si>
  <si>
    <t>DESTAPA CUÑETES PLÁSTICO</t>
  </si>
  <si>
    <t>=PRESUPUESTO!B58</t>
  </si>
  <si>
    <t>GUANTES MULTIUSOS PARA ASEO</t>
  </si>
  <si>
    <t>Par</t>
  </si>
  <si>
    <t>FAJA LUMBAR</t>
  </si>
  <si>
    <t>MANGUERA PARA AGUA Ø= 1/2" x 50 m</t>
  </si>
  <si>
    <t>CARRETA BUGGIE, PALA, BALDES</t>
  </si>
  <si>
    <t>RECOGEDOR DE PISO EN PLÁSTICO</t>
  </si>
  <si>
    <t>ESCOBA</t>
  </si>
  <si>
    <t>VOLQUETA 7 m3</t>
  </si>
  <si>
    <t>VALLA INFORMATIVA PARAL L 2" x 1/8"</t>
  </si>
  <si>
    <t>Banner</t>
  </si>
  <si>
    <t>Acrilicos</t>
  </si>
  <si>
    <t>FORMALETA T</t>
  </si>
  <si>
    <t>SEPAROL N (Desformaleteante para fácil desencofre de concreto)</t>
  </si>
  <si>
    <t>CONCRETO 17.2 MPa (Impermeabilizado)</t>
  </si>
  <si>
    <t>GUANTES DE VINILO</t>
  </si>
  <si>
    <t>PINTURA ANTICORROSIVA ALQUÍDICA</t>
  </si>
  <si>
    <t>PINTURA ESMALTE PINTULUX</t>
  </si>
  <si>
    <t>PERFIL C 100x50x1.5 mm</t>
  </si>
  <si>
    <t>ACCESORIOS %</t>
  </si>
  <si>
    <t>%</t>
  </si>
  <si>
    <t>MALACATE TIRFOR 1,600 Kg CON CABLE DE ACERO</t>
  </si>
  <si>
    <t>LLAVE EXPANSIÓN 12"</t>
  </si>
  <si>
    <t>KIT ARNÉS PARA ALTURAS</t>
  </si>
  <si>
    <t>EQUIPO PARA PINTURA</t>
  </si>
  <si>
    <t>COSTAL O SACO DE FIBRA</t>
  </si>
  <si>
    <t>PALA REDONDA CON CABO</t>
  </si>
  <si>
    <t>CONO PVC CON CINTA REFLECTIVA</t>
  </si>
  <si>
    <t>CAMIONETA 300 DE ESTACAS</t>
  </si>
  <si>
    <t>CUADRILLA 3 Ay</t>
  </si>
  <si>
    <t>OTROS:</t>
  </si>
  <si>
    <t>TARIFA ESCOMBRERA AUTORIZADA</t>
  </si>
  <si>
    <t>Señalizacion y topes</t>
  </si>
  <si>
    <t>PELÍCULA FROST PARA VIDRIO</t>
  </si>
  <si>
    <t>PAÑO DE LIMPIEZA</t>
  </si>
  <si>
    <t>ESPÁTULA DE METAL 2"</t>
  </si>
  <si>
    <t>AVISO ACRILICO+ ADHESIVO</t>
  </si>
  <si>
    <t>=PRESUPUESTO!B67</t>
  </si>
  <si>
    <t>PELÍCULA VINILO</t>
  </si>
  <si>
    <t xml:space="preserve">MESONES EN ACERO </t>
  </si>
  <si>
    <t>MUEBLES:</t>
  </si>
  <si>
    <t>MUEBLE INFERIOR DE COCINA h= 90 cm</t>
  </si>
  <si>
    <t>Sub/m</t>
  </si>
  <si>
    <t>MESONES QUARZTONE</t>
  </si>
  <si>
    <t>=PRESUPUESTO!B103</t>
  </si>
  <si>
    <t>CUADRILLA 1 OF + 4 AY</t>
  </si>
  <si>
    <t>HERRAMIENTAS PARA ELECTRICISTA</t>
  </si>
  <si>
    <t>CUADRILLA ELECTRICISTA</t>
  </si>
  <si>
    <t>MARTILLO</t>
  </si>
  <si>
    <t>SOGA - MANILA POLIPROPILENO de 3/4"</t>
  </si>
  <si>
    <t>AYUDANTE (Incl. prestaciones)</t>
  </si>
  <si>
    <t>DESTORNILLADOR</t>
  </si>
  <si>
    <t>CUADRILLA 1 OF + 2 AY</t>
  </si>
  <si>
    <t>LISTÓN 2" x 4"</t>
  </si>
  <si>
    <t>GUADUA SOBRE BASA</t>
  </si>
  <si>
    <t>FORMALETA</t>
  </si>
  <si>
    <t>TABLA 1" x 10"</t>
  </si>
  <si>
    <t>PUNTILLA 1 1/2" a 3"</t>
  </si>
  <si>
    <t>CONCRETO 20.7 MPa</t>
  </si>
  <si>
    <t>TABLERO (CAMILLA) DE MADERA 0.70x1.40 m</t>
  </si>
  <si>
    <t>TACO METÁLICO DE 2.00 a 3.30 m</t>
  </si>
  <si>
    <t>VIBRADOR ELÉCTRICO PARA CONCRETO</t>
  </si>
  <si>
    <t>CUADRILLA 1 OF + 3 AY</t>
  </si>
  <si>
    <t>ENSAYO DE CONCRETO RESISTENCIA A LA COMPRESIÓN</t>
  </si>
  <si>
    <t>PERFIL RECTANGULAR 150x50x2.0 mm</t>
  </si>
  <si>
    <t>LÁMINA GALVANIZADA Cal. 26</t>
  </si>
  <si>
    <t>MORTERO 1:3 (Impermeabilizado)</t>
  </si>
  <si>
    <t>TIJERA CORTA LÁMINA 10"</t>
  </si>
  <si>
    <t>SikaFill®-100 Super CO,</t>
  </si>
  <si>
    <t>TEJA TERMOACÚSTICA a= 0.82 m</t>
  </si>
  <si>
    <t>TUBO CERRAMIENTO GALV. 1"</t>
  </si>
  <si>
    <t>LINEA DE VIDA VERTICAL</t>
  </si>
  <si>
    <t xml:space="preserve">Impemeabilizante </t>
  </si>
  <si>
    <t>LT</t>
  </si>
  <si>
    <t xml:space="preserve">ANDAMIO </t>
  </si>
  <si>
    <t xml:space="preserve">MANGUERA </t>
  </si>
  <si>
    <t>CEPILLO</t>
  </si>
  <si>
    <t>cuadrilla 1OFICIAL+1 AYUDANTE</t>
  </si>
  <si>
    <t>LUMINARIA 50w)</t>
  </si>
  <si>
    <t>CABLE ENCAUCHETADO 3x14 AWG</t>
  </si>
  <si>
    <t>CLAVIJA EN CAUCHO POLO A TIERRA 15A</t>
  </si>
  <si>
    <t>LUMINARIA LED HERMÉTICA 2x18W T8</t>
  </si>
  <si>
    <t>PANEL LED 60x60 cm 38W</t>
  </si>
  <si>
    <t>CINTA AISLANTE SUPER 33 x 20 m</t>
  </si>
  <si>
    <t xml:space="preserve">REFLECTOR LED </t>
  </si>
  <si>
    <t>REFLECTOR LED 100W</t>
  </si>
  <si>
    <t>FRESCASA 3 1/2" (con papel)</t>
  </si>
  <si>
    <t>ALAMBRE GALVANIZADO Cal. 18</t>
  </si>
  <si>
    <t>VIGUETA 0.40 mm x 2.44 m</t>
  </si>
  <si>
    <t>OMEGA 0.40 mm x 2.44 m</t>
  </si>
  <si>
    <t>ÁNGULO 2.50 cm x 2.50 cm  0.40 mm x 2.44 m</t>
  </si>
  <si>
    <t>TIRO ANCLAJE ROJO</t>
  </si>
  <si>
    <t>ALAMBRE GALVANIZADO Cal. 14</t>
  </si>
  <si>
    <t>PISTOLA DE FIJACIÓN</t>
  </si>
  <si>
    <t>CERÁMICA PISO PARED 33.8x33.8 cm</t>
  </si>
  <si>
    <t>GRIFERÍA LAVAMANOS PUSH</t>
  </si>
  <si>
    <t>ACOPLE LAVAMANOS/ LAVAPLATOS PLÁSTICO 1/2"</t>
  </si>
  <si>
    <t>CINTA TEFLÓN 1/2" x 10 m</t>
  </si>
  <si>
    <t xml:space="preserve">MARCO </t>
  </si>
  <si>
    <t>NIVEL DE BURBUJA</t>
  </si>
  <si>
    <t>CUADRILLA 2 OF + 2 AY</t>
  </si>
  <si>
    <t>VENTANA EN ALUMINIO CORREDIZA CON VIDRIO DE 4 mm</t>
  </si>
  <si>
    <t>Sub/m2</t>
  </si>
  <si>
    <t>CHAZO CON TORNILLO 12-14 x 2"</t>
  </si>
  <si>
    <t>SIKAFLEX 1A (Sellador elástico de Poliuretano) x 300 cm³</t>
  </si>
  <si>
    <t>TALADRO PERCUTOR 1/2"</t>
  </si>
  <si>
    <t>BROCA PARA CONCRETO 3/16"</t>
  </si>
  <si>
    <t>PISTÓLA METÁLICA SILICONA</t>
  </si>
  <si>
    <t>TOPE PUERTA CON RESORTE</t>
  </si>
  <si>
    <t>REJILLA PERFORADA</t>
  </si>
  <si>
    <t>MARCO EN PERFIL DE ALUMINIO NATURAL PARA MOSQUITERO</t>
  </si>
  <si>
    <t>TORNILLO LÁMINA 5/16" x 2"</t>
  </si>
  <si>
    <t>BROCA 3/16"</t>
  </si>
  <si>
    <t>CANDADO</t>
  </si>
  <si>
    <t>SIKADUR PANEL (Adhesivo sellador de juntas rígidas en placas de fibrocemento)</t>
  </si>
  <si>
    <t>CINTA PAPEL SELLAPANEL</t>
  </si>
  <si>
    <t>PINTURA COCINA/ BAÑO</t>
  </si>
  <si>
    <t>YESO</t>
  </si>
  <si>
    <t>PINTURA VINILTEX</t>
  </si>
  <si>
    <t>CUÑETE PLÁSTICO DE 5 Gal</t>
  </si>
  <si>
    <t>MANO DE OBRA</t>
  </si>
  <si>
    <t>CUADRILLA 1 OF+1 AY</t>
  </si>
  <si>
    <t>DIA</t>
  </si>
  <si>
    <t>TRANSPORTE</t>
  </si>
  <si>
    <t>EQUIPO DE TRANSPORTE</t>
  </si>
  <si>
    <t>HR</t>
  </si>
  <si>
    <t>EQUIPO</t>
  </si>
  <si>
    <t>MATERIAL</t>
  </si>
  <si>
    <t>AVISO LUZ</t>
  </si>
  <si>
    <t>HIDROLAVADORA</t>
  </si>
  <si>
    <t>CEPILLO DE MANO PLÁSTICO</t>
  </si>
  <si>
    <t>MEMORIA DE CANTIDADES</t>
  </si>
  <si>
    <t>FECHA</t>
  </si>
  <si>
    <t>DD</t>
  </si>
  <si>
    <t>MM</t>
  </si>
  <si>
    <t>AAAA</t>
  </si>
  <si>
    <t>PROYECTO</t>
  </si>
  <si>
    <t>ADECUACIÓN OFICINA DE MASCOTAS</t>
  </si>
  <si>
    <t>CAPÍTULO</t>
  </si>
  <si>
    <t>ITEM</t>
  </si>
  <si>
    <t>ACTIVIDAD</t>
  </si>
  <si>
    <t>UNID.</t>
  </si>
  <si>
    <t>Localización</t>
  </si>
  <si>
    <t>Dimensiones</t>
  </si>
  <si>
    <t>ÁREA / VOLUMEN</t>
  </si>
  <si>
    <t>No Elem.</t>
  </si>
  <si>
    <t>Medida Total</t>
  </si>
  <si>
    <t>Ancho</t>
  </si>
  <si>
    <t>Alto</t>
  </si>
  <si>
    <t>Longitud/Area/Unidad</t>
  </si>
  <si>
    <t>OBSERVACIONES: Áreas de intervención de residuos, archivo y cafetería</t>
  </si>
  <si>
    <t>Subtotal</t>
  </si>
  <si>
    <t>Acumulado</t>
  </si>
  <si>
    <t>TOTAL</t>
  </si>
  <si>
    <t>Residuos</t>
  </si>
  <si>
    <t>OBSERVACIONES:Área de residuos</t>
  </si>
  <si>
    <t>Lavamanos</t>
  </si>
  <si>
    <t>OBSERVACIONES:</t>
  </si>
  <si>
    <t>Laboratorio 1</t>
  </si>
  <si>
    <t>Laboratorio 2</t>
  </si>
  <si>
    <t>Laboratorio 3</t>
  </si>
  <si>
    <t>Cafetería</t>
  </si>
  <si>
    <t>Muro 1</t>
  </si>
  <si>
    <t>Muro 2</t>
  </si>
  <si>
    <t>Muro 3</t>
  </si>
  <si>
    <t>Muro 4</t>
  </si>
  <si>
    <t>Muro 5</t>
  </si>
  <si>
    <t>Muro 6</t>
  </si>
  <si>
    <t>Muro 7</t>
  </si>
  <si>
    <t>Dintel 1</t>
  </si>
  <si>
    <t>=PRESUPUESTO!B31</t>
  </si>
  <si>
    <t>Puerta</t>
  </si>
  <si>
    <t>Pared 1</t>
  </si>
  <si>
    <t>Pared 2</t>
  </si>
  <si>
    <t>Pared 3</t>
  </si>
  <si>
    <t>Pared 4</t>
  </si>
  <si>
    <t>Pared 5</t>
  </si>
  <si>
    <t>Pared 6</t>
  </si>
  <si>
    <t>Pared 7</t>
  </si>
  <si>
    <t>Pared 8</t>
  </si>
  <si>
    <t>Pared 9</t>
  </si>
  <si>
    <t>Pared 10</t>
  </si>
  <si>
    <t>Pared 11</t>
  </si>
  <si>
    <t>Pared 12</t>
  </si>
  <si>
    <t>Pared 13</t>
  </si>
  <si>
    <t>Pared 14</t>
  </si>
  <si>
    <t>Pared 15</t>
  </si>
  <si>
    <t>Pared 16</t>
  </si>
  <si>
    <t>Pared 17</t>
  </si>
  <si>
    <t>Pared 18</t>
  </si>
  <si>
    <t>Pared 19</t>
  </si>
  <si>
    <t>Área 1</t>
  </si>
  <si>
    <t>Área 2</t>
  </si>
  <si>
    <t>Área 3</t>
  </si>
  <si>
    <t>Área 4</t>
  </si>
  <si>
    <t>Área 5</t>
  </si>
  <si>
    <t>Área 6</t>
  </si>
  <si>
    <t>Área 7</t>
  </si>
  <si>
    <t>Área 8</t>
  </si>
  <si>
    <t>Perimetro</t>
  </si>
  <si>
    <t>=PRESUPUESTO!B61</t>
  </si>
  <si>
    <t>Espacio General</t>
  </si>
  <si>
    <t>Valla</t>
  </si>
  <si>
    <t>Volqueta</t>
  </si>
  <si>
    <t>Sala de espera</t>
  </si>
  <si>
    <t>Atención al usuario</t>
  </si>
  <si>
    <t>Archivo</t>
  </si>
  <si>
    <t>Baño mixto funcionarios</t>
  </si>
  <si>
    <t>Área de inspección animal</t>
  </si>
  <si>
    <t>Salida</t>
  </si>
  <si>
    <t>Lavamanos usuarios</t>
  </si>
  <si>
    <t>Lavamanos funcionarios</t>
  </si>
  <si>
    <t>Área de residuos</t>
  </si>
  <si>
    <t>Entrada</t>
  </si>
  <si>
    <t>Horario</t>
  </si>
  <si>
    <t>Puerta 1</t>
  </si>
  <si>
    <t>Puerta 2</t>
  </si>
  <si>
    <t xml:space="preserve">Puerta Entrada </t>
  </si>
  <si>
    <t>Puerta 3</t>
  </si>
  <si>
    <t>Aviso</t>
  </si>
  <si>
    <t>Mesón 1</t>
  </si>
  <si>
    <t>Mesón 2</t>
  </si>
  <si>
    <t>Mesón 3</t>
  </si>
  <si>
    <t>=PRESUPUESTO!B108</t>
  </si>
  <si>
    <t>Baños</t>
  </si>
  <si>
    <t>Cocina</t>
  </si>
  <si>
    <t>Vacio</t>
  </si>
  <si>
    <t>Cubierta</t>
  </si>
  <si>
    <t>Baño</t>
  </si>
  <si>
    <t>Aviso 1</t>
  </si>
  <si>
    <t>Aviso 2</t>
  </si>
  <si>
    <t>Puerta 4</t>
  </si>
  <si>
    <t xml:space="preserve">Espacio 1 </t>
  </si>
  <si>
    <t>Cuarto frio</t>
  </si>
  <si>
    <t xml:space="preserve">Cubierta entrada </t>
  </si>
  <si>
    <t>MANTENIMIENTO CITAG EN EL AEROPUERTO EL DORADO</t>
  </si>
  <si>
    <t>Baño 1</t>
  </si>
  <si>
    <t>Baño2</t>
  </si>
  <si>
    <t>SUBGERENCIA ADMINISTRATIVA Y FINANCIERA</t>
  </si>
  <si>
    <t>GRUPO GESTION DE INFRAESTRUCUTRA FISICA Y MANTENIMIENTO</t>
  </si>
  <si>
    <t>CALCULO DE AIU</t>
  </si>
  <si>
    <t>Duración obra(meses)</t>
  </si>
  <si>
    <t>I.  ADMINISTRACIÓN</t>
  </si>
  <si>
    <t>A. PERSONAL</t>
  </si>
  <si>
    <t>PERSONAL</t>
  </si>
  <si>
    <t>CANTIDAD DE PROFESIONALES</t>
  </si>
  <si>
    <t>SALARIO</t>
  </si>
  <si>
    <t>SAL. + PEST.</t>
  </si>
  <si>
    <t>MESES</t>
  </si>
  <si>
    <t>COSTO TOTAL</t>
  </si>
  <si>
    <t>DIRECTOR DE OBRA</t>
  </si>
  <si>
    <t>RESIDENTE DE OBRA 1</t>
  </si>
  <si>
    <t>SISOMA 1</t>
  </si>
  <si>
    <t>RESIDENTE DE OBRA 2</t>
  </si>
  <si>
    <t>SISOMA 2</t>
  </si>
  <si>
    <t>SUBTOTAL</t>
  </si>
  <si>
    <t>B.  FUNCIONAMIENTO</t>
  </si>
  <si>
    <t>DETALLE</t>
  </si>
  <si>
    <t xml:space="preserve">VALOR MES </t>
  </si>
  <si>
    <t>OFICINA</t>
  </si>
  <si>
    <t>INFORMATICA</t>
  </si>
  <si>
    <t>PAPELERIA Y OTROS</t>
  </si>
  <si>
    <t>C. COSTOS LEGALES</t>
  </si>
  <si>
    <t>VALOR</t>
  </si>
  <si>
    <t>POLIZAS</t>
  </si>
  <si>
    <t>Garantía de Seriedad</t>
  </si>
  <si>
    <t>Estabilidad de la Obra</t>
  </si>
  <si>
    <t>Salarios, Prestaciones</t>
  </si>
  <si>
    <t>Cumplimiento</t>
  </si>
  <si>
    <t>Responsabilidad Civil</t>
  </si>
  <si>
    <t>IMPUESTOS</t>
  </si>
  <si>
    <t>Pro Universidad nacional Ley 1697 de 2013</t>
  </si>
  <si>
    <t>Imp. Transaccciones financieras 4x1000</t>
  </si>
  <si>
    <t xml:space="preserve">Retención en la fuente </t>
  </si>
  <si>
    <t>D. RESUMEN COSTOS DE ADMINISTRACIÓN</t>
  </si>
  <si>
    <t>FUNCIONAMIENTO</t>
  </si>
  <si>
    <t>COSTOS DEL CONTRATO</t>
  </si>
  <si>
    <t xml:space="preserve">TOTAL COSTOS ADMINISTRACIÓN </t>
  </si>
  <si>
    <t xml:space="preserve">TOTAL COSTOS DIRECTO </t>
  </si>
  <si>
    <t>% COSTOS ADMINISTRACIÓN</t>
  </si>
  <si>
    <t>% DE ADMINISTRACION ASUMIDO</t>
  </si>
  <si>
    <t>II.  IMPREVISTOS</t>
  </si>
  <si>
    <t>III.  UTILIDADES</t>
  </si>
  <si>
    <t>TOTAL A. I. U.</t>
  </si>
  <si>
    <t>FACTOR MULTIPLICADOR</t>
  </si>
  <si>
    <t>HONORARIOS MENSUAL  BASICO</t>
  </si>
  <si>
    <t>PRESTACIONES SOCIALES</t>
  </si>
  <si>
    <t>2.1</t>
  </si>
  <si>
    <t>Prima mensual</t>
  </si>
  <si>
    <t>2.2</t>
  </si>
  <si>
    <t>Cesantía mensual</t>
  </si>
  <si>
    <t>2.3</t>
  </si>
  <si>
    <t>Intereses de cesantías</t>
  </si>
  <si>
    <t>2.4</t>
  </si>
  <si>
    <t>Salud</t>
  </si>
  <si>
    <t>2.5</t>
  </si>
  <si>
    <t>Pensión</t>
  </si>
  <si>
    <t>2.6</t>
  </si>
  <si>
    <t>SENA</t>
  </si>
  <si>
    <t>2.7</t>
  </si>
  <si>
    <t>ICBF</t>
  </si>
  <si>
    <t>2.8</t>
  </si>
  <si>
    <t>Subsidio Familiar</t>
  </si>
  <si>
    <t>2.9</t>
  </si>
  <si>
    <t>Vacaciones</t>
  </si>
  <si>
    <t>2.10</t>
  </si>
  <si>
    <t>Polizas</t>
  </si>
  <si>
    <t>2.11</t>
  </si>
  <si>
    <t>Dotación</t>
  </si>
  <si>
    <t>Otros</t>
  </si>
  <si>
    <t xml:space="preserve">SUBTOTAL  2  -  PRESTACIONES SOCIALES    </t>
  </si>
  <si>
    <t>COSTOS INDIRECTOS</t>
  </si>
  <si>
    <t>GASTOS LEGALES Y DE ADMINISTRACION</t>
  </si>
  <si>
    <t>3.1</t>
  </si>
  <si>
    <t>Gastos directos no reembolsables</t>
  </si>
  <si>
    <t>3.2</t>
  </si>
  <si>
    <t>Servcios públicos</t>
  </si>
  <si>
    <t>3.3</t>
  </si>
  <si>
    <t>Mantenimiento y operación de oficinas</t>
  </si>
  <si>
    <t>3.4</t>
  </si>
  <si>
    <t>Utiles y papelería</t>
  </si>
  <si>
    <t>3.5</t>
  </si>
  <si>
    <t>Gastos legales y bancarios</t>
  </si>
  <si>
    <t>3.6</t>
  </si>
  <si>
    <t>Gastos de transporte y vehículos</t>
  </si>
  <si>
    <t>3.7</t>
  </si>
  <si>
    <t>Sistematización y Administración</t>
  </si>
  <si>
    <t>3.8</t>
  </si>
  <si>
    <t>Personal administrativo</t>
  </si>
  <si>
    <t>3.9</t>
  </si>
  <si>
    <t>Preparación de propuesta</t>
  </si>
  <si>
    <t>Otros gastos no reembolsables</t>
  </si>
  <si>
    <t>Seguros</t>
  </si>
  <si>
    <t xml:space="preserve">SUBTOTAL  3  -  COSTOS INDIRECTOS    </t>
  </si>
  <si>
    <t>CARGO POR HONORARIOS</t>
  </si>
  <si>
    <t xml:space="preserve">SUBTOTAL  4  -  HONORARIOS     </t>
  </si>
  <si>
    <r>
      <t>FACTOR MULTIPLICADOR</t>
    </r>
    <r>
      <rPr>
        <sz val="10"/>
        <rFont val="Arial"/>
        <family val="2"/>
      </rPr>
      <t xml:space="preserve">   =   (  1 + 2 + 3 + 4  ) / 100</t>
    </r>
  </si>
  <si>
    <t>IMAGEN CORPORATIVA</t>
  </si>
  <si>
    <t>CANT</t>
  </si>
  <si>
    <t>TEXTO ESPAÑOL</t>
  </si>
  <si>
    <t>TEXTO INGLÉS</t>
  </si>
  <si>
    <t>TAMAÑOS INICIALES</t>
  </si>
  <si>
    <t>OBSERVACIONES</t>
  </si>
  <si>
    <t>Waiting area</t>
  </si>
  <si>
    <t>25x15cm</t>
  </si>
  <si>
    <t>Acrílico - fijado con tornillo/pines</t>
  </si>
  <si>
    <t>Coffee shop</t>
  </si>
  <si>
    <t>Customer service</t>
  </si>
  <si>
    <t>Archival storage room</t>
  </si>
  <si>
    <t>Private restroom</t>
  </si>
  <si>
    <t>Animal inspection area</t>
  </si>
  <si>
    <t>Exit</t>
  </si>
  <si>
    <t>Sink for users</t>
  </si>
  <si>
    <t>Sink for employees</t>
  </si>
  <si>
    <t>Entrance</t>
  </si>
  <si>
    <t>35x30cm</t>
  </si>
  <si>
    <t>Working hours</t>
  </si>
  <si>
    <t xml:space="preserve">Diseño de branding para paredes </t>
  </si>
  <si>
    <t>80x depende la longitud de la pared cm vertical</t>
  </si>
  <si>
    <t>Impresión para pared</t>
  </si>
  <si>
    <t>Diseño de branding para paredes entre puertas de áreas de inspección</t>
  </si>
  <si>
    <t>Impresión para pared-Sala des espera</t>
  </si>
  <si>
    <t xml:space="preserve">Diseño de Branding puerta de entrada- Película frost con corte de logo ICA </t>
  </si>
  <si>
    <t>Impresión sobre vidrio</t>
  </si>
  <si>
    <t xml:space="preserve">Diseño de Branding puerta de entrada- Película frost con corte de logo ICA -Oficinas de inspección </t>
  </si>
  <si>
    <t xml:space="preserve">Impermeabilización de cubierta SikaFill®-100 Super CO, impermeabilizate acrilico. Incluye todos los elementos para su correcta aplicación. </t>
  </si>
  <si>
    <t>Impuesto ley 1106-CONTRIBUCION ESPECIAL SOBRE CONTRATOS DE OBRA</t>
  </si>
  <si>
    <t>FACTOR PREST.</t>
  </si>
  <si>
    <t>DEDIC.</t>
  </si>
  <si>
    <t>FORMULARIO 1 - FORMULARIO DE 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</si>
</sst>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0.00_);[Red]\(&quot;$&quot;#,##0.00\)"/>
    <numFmt numFmtId="165" formatCode="_(&quot;$&quot;* #,##0.00_);_(&quot;$&quot;* \(#,##0.00\);_(&quot;$&quot;* &quot;-&quot;??_);_(@_)"/>
    <numFmt numFmtId="166" formatCode="_(* #,##0.00_);_(* \(#,##0.00\);_(* &quot;-&quot;??_);_(@_)"/>
    <numFmt numFmtId="167" formatCode="&quot;$&quot;\ #,##0.00"/>
    <numFmt numFmtId="168" formatCode="_-&quot;$&quot;* #,##0_-;\-&quot;$&quot;* #,##0_-;_-&quot;$&quot;* &quot;-&quot;_-;_-@_-"/>
    <numFmt numFmtId="169" formatCode="_-&quot;$&quot;* #,##0.00_-;\-&quot;$&quot;* #,##0.00_-;_-&quot;$&quot;* &quot;-&quot;??_-;_-@_-"/>
    <numFmt numFmtId="170" formatCode="_(&quot;$&quot;\ * #,##0.00_);_(&quot;$&quot;\ * \(#,##0.00\);_(&quot;$&quot;\ * &quot;-&quot;??_);_(@_)"/>
    <numFmt numFmtId="171" formatCode="_-* #,##0.00\ _$_-;\-* #,##0.00\ _$_-;_-* &quot;-&quot;??\ _$_-;_-@_-"/>
    <numFmt numFmtId="172" formatCode="_-* #,##0.00\ _€_-;\-* #,##0.00\ _€_-;_-* &quot;-&quot;??\ _€_-;_-@_-"/>
    <numFmt numFmtId="173" formatCode="_-* #,##0.00\ &quot;$&quot;_-;\-* #,##0.00\ &quot;$&quot;_-;_-* &quot;-&quot;??\ &quot;$&quot;_-;_-@_-"/>
    <numFmt numFmtId="174" formatCode="_ &quot;$&quot;\ * #,##0.00_ ;_ &quot;$&quot;\ * \-#,##0.00_ ;_ &quot;$&quot;\ * &quot;-&quot;??_ ;_ @_ "/>
    <numFmt numFmtId="175" formatCode="_ [$€]\ * #,##0.00_ ;_ [$€]\ * \-#,##0.00_ ;_ [$€]\ * &quot;-&quot;??_ ;_ @_ "/>
    <numFmt numFmtId="176" formatCode="[$$-240A]\ #,##0"/>
    <numFmt numFmtId="177" formatCode="_ * #,##0.000_ ;_ * \-#,##0.000_ ;_ * &quot;-&quot;??_ ;_ @_ "/>
    <numFmt numFmtId="179" formatCode="&quot;$&quot;#,##0.00;[Red]\-&quot;$&quot;#,##0.00"/>
    <numFmt numFmtId="180" formatCode="#,##0.000"/>
    <numFmt numFmtId="182" formatCode="_-&quot;$&quot;\ * #,##0.00_-;\-&quot;$&quot;\ * #,##0.00_-;_-&quot;$&quot;\ * &quot;-&quot;_-;_-@_-"/>
  </numFmts>
  <fonts count="29">
    <font>
      <sz val="11"/>
      <color theme="1"/>
      <name val="Aptos Narrow"/>
      <family val="2"/>
      <scheme val="minor"/>
    </font>
    <font>
      <sz val="11"/>
      <color theme="1"/>
      <name val="Aptos Narrow"/>
      <family val="2"/>
      <scheme val="minor"/>
    </font>
    <font>
      <b/>
      <sz val="11"/>
      <color theme="1"/>
      <name val="Arial"/>
      <family val="2"/>
    </font>
    <font>
      <sz val="11"/>
      <color theme="1"/>
      <name val="Arial"/>
      <family val="2"/>
    </font>
    <font>
      <b/>
      <sz val="10"/>
      <color theme="1"/>
      <name val="Arial"/>
      <family val="2"/>
    </font>
    <font>
      <sz val="10"/>
      <color theme="1"/>
      <name val="Arial"/>
      <family val="2"/>
    </font>
    <font>
      <sz val="12"/>
      <color theme="1"/>
      <name val="Aptos Narrow"/>
      <family val="2"/>
      <scheme val="minor"/>
    </font>
    <font>
      <sz val="10"/>
      <name val="Arial"/>
      <family val="2"/>
    </font>
    <font>
      <sz val="10"/>
      <name val="Helv"/>
      <charset val="204"/>
    </font>
    <font>
      <sz val="8"/>
      <name val="Aptos Narrow"/>
      <family val="2"/>
      <scheme val="minor"/>
    </font>
    <font>
      <sz val="11"/>
      <color rgb="FF000000"/>
      <name val="Calibri"/>
      <family val="2"/>
      <charset val="204"/>
    </font>
    <font>
      <b/>
      <sz val="12"/>
      <color theme="1"/>
      <name val="Arial"/>
      <family val="2"/>
    </font>
    <font>
      <sz val="12"/>
      <color theme="1"/>
      <name val="Arial"/>
      <family val="2"/>
    </font>
    <font>
      <sz val="10"/>
      <color theme="1"/>
      <name val="Aptos Narrow"/>
      <family val="2"/>
      <scheme val="minor"/>
    </font>
    <font>
      <b/>
      <sz val="11"/>
      <color rgb="FF000000"/>
      <name val="Arial"/>
      <family val="2"/>
    </font>
    <font>
      <sz val="12"/>
      <color indexed="8"/>
      <name val="Arial"/>
      <family val="2"/>
    </font>
    <font>
      <b/>
      <sz val="12"/>
      <color indexed="8"/>
      <name val="Arial"/>
      <family val="2"/>
    </font>
    <font>
      <b/>
      <sz val="14"/>
      <color theme="0"/>
      <name val="Arial"/>
      <family val="2"/>
    </font>
    <font>
      <b/>
      <sz val="10"/>
      <name val="Arial"/>
      <family val="2"/>
    </font>
    <font>
      <b/>
      <sz val="10"/>
      <color indexed="62"/>
      <name val="Arial"/>
      <family val="2"/>
    </font>
    <font>
      <sz val="11"/>
      <color rgb="FF408080"/>
      <name val="Arial"/>
      <family val="2"/>
    </font>
    <font>
      <b/>
      <sz val="11"/>
      <color rgb="FFFFFFFF"/>
      <name val="Arial"/>
      <family val="2"/>
    </font>
    <font>
      <b/>
      <sz val="8"/>
      <color rgb="FFFF0000"/>
      <name val="Arial"/>
      <family val="2"/>
    </font>
    <font>
      <b/>
      <sz val="8"/>
      <name val="Arial"/>
      <family val="2"/>
    </font>
    <font>
      <sz val="8"/>
      <color theme="1"/>
      <name val="Arial"/>
      <family val="2"/>
    </font>
    <font>
      <b/>
      <sz val="8"/>
      <name val="Aptos Narrow"/>
      <family val="2"/>
    </font>
    <font>
      <sz val="8"/>
      <name val="Aptos Narrow"/>
      <family val="2"/>
    </font>
    <font>
      <sz val="8"/>
      <color theme="1"/>
      <name val="Aptos Narrow"/>
      <family val="2"/>
    </font>
    <font>
      <b/>
      <sz val="12"/>
      <color theme="1"/>
      <name val="Aptos Narrow"/>
      <family val="2"/>
      <scheme val="minor"/>
    </font>
  </fonts>
  <fills count="16">
    <fill>
      <patternFill patternType="none"/>
    </fill>
    <fill>
      <patternFill patternType="gray125"/>
    </fill>
    <fill>
      <patternFill patternType="solid">
        <fgColor theme="4" tint="0.79998168889431442"/>
        <bgColor indexed="65"/>
      </patternFill>
    </fill>
    <fill>
      <patternFill patternType="solid">
        <fgColor rgb="FFF2F9FF"/>
        <bgColor indexed="64"/>
      </patternFill>
    </fill>
    <fill>
      <patternFill patternType="solid">
        <fgColor rgb="FFFFFFFF"/>
        <bgColor indexed="64"/>
      </patternFill>
    </fill>
    <fill>
      <patternFill patternType="solid">
        <fgColor rgb="FF92D05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bgColor indexed="64"/>
      </patternFill>
    </fill>
    <fill>
      <patternFill patternType="solid">
        <fgColor rgb="FFEEDE12"/>
        <bgColor indexed="64"/>
      </patternFill>
    </fill>
    <fill>
      <patternFill patternType="solid">
        <fgColor rgb="FFC0C0C0"/>
        <bgColor indexed="64"/>
      </patternFill>
    </fill>
    <fill>
      <patternFill patternType="solid">
        <fgColor theme="0" tint="-4.9989318521683403E-2"/>
        <bgColor indexed="64"/>
      </patternFill>
    </fill>
    <fill>
      <patternFill patternType="solid">
        <fgColor rgb="FFE6BA1A"/>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58">
    <xf numFmtId="0" fontId="0" fillId="0" borderId="0"/>
    <xf numFmtId="9" fontId="1" fillId="0" borderId="0" applyFont="0" applyFill="0" applyBorder="0" applyAlignment="0" applyProtection="0"/>
    <xf numFmtId="42" fontId="1" fillId="0" borderId="0" applyFont="0" applyFill="0" applyBorder="0" applyAlignment="0" applyProtection="0"/>
    <xf numFmtId="0" fontId="7" fillId="0" borderId="0"/>
    <xf numFmtId="0" fontId="8" fillId="0" borderId="0"/>
    <xf numFmtId="176" fontId="8" fillId="0" borderId="0"/>
    <xf numFmtId="175" fontId="7" fillId="0" borderId="0" applyFont="0" applyFill="0" applyBorder="0" applyAlignment="0" applyProtection="0"/>
    <xf numFmtId="175" fontId="7" fillId="0" borderId="0" applyFont="0" applyFill="0" applyBorder="0" applyAlignment="0" applyProtection="0"/>
    <xf numFmtId="171" fontId="7" fillId="0" borderId="0" applyFont="0" applyFill="0" applyBorder="0" applyAlignment="0" applyProtection="0"/>
    <xf numFmtId="41" fontId="7" fillId="0" borderId="0" applyFont="0" applyFill="0" applyBorder="0" applyAlignment="0" applyProtection="0"/>
    <xf numFmtId="171"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71"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8" fontId="7" fillId="0" borderId="0" applyFont="0" applyFill="0" applyBorder="0" applyAlignment="0" applyProtection="0"/>
    <xf numFmtId="170" fontId="1" fillId="0" borderId="0" applyFont="0" applyFill="0" applyBorder="0" applyAlignment="0" applyProtection="0"/>
    <xf numFmtId="174" fontId="7"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3" fontId="7" fillId="0" borderId="0" applyFont="0" applyFill="0" applyBorder="0" applyAlignment="0" applyProtection="0"/>
    <xf numFmtId="174" fontId="7" fillId="0" borderId="0" applyFont="0" applyFill="0" applyBorder="0" applyAlignment="0" applyProtection="0"/>
    <xf numFmtId="173"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76" fontId="7" fillId="0" borderId="0"/>
    <xf numFmtId="0" fontId="7" fillId="0" borderId="0"/>
    <xf numFmtId="176" fontId="7" fillId="0" borderId="0"/>
    <xf numFmtId="176" fontId="7" fillId="0" borderId="0"/>
    <xf numFmtId="176" fontId="7" fillId="0" borderId="0"/>
    <xf numFmtId="176" fontId="7" fillId="0" borderId="0"/>
    <xf numFmtId="0"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0" fontId="7" fillId="0" borderId="0"/>
    <xf numFmtId="0"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176"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41" fontId="1" fillId="0" borderId="0" applyFont="0" applyFill="0" applyBorder="0" applyAlignment="0" applyProtection="0"/>
    <xf numFmtId="0" fontId="7" fillId="0" borderId="0"/>
    <xf numFmtId="171" fontId="7" fillId="0" borderId="0" applyFont="0" applyFill="0" applyBorder="0" applyAlignment="0" applyProtection="0"/>
    <xf numFmtId="169" fontId="1" fillId="0" borderId="0" applyFont="0" applyFill="0" applyBorder="0" applyAlignment="0" applyProtection="0"/>
    <xf numFmtId="0" fontId="1" fillId="0" borderId="0"/>
    <xf numFmtId="166" fontId="1" fillId="0" borderId="0" applyFont="0" applyFill="0" applyBorder="0" applyAlignment="0" applyProtection="0"/>
    <xf numFmtId="0" fontId="7" fillId="0" borderId="0"/>
    <xf numFmtId="0" fontId="10" fillId="0" borderId="0"/>
    <xf numFmtId="0" fontId="7" fillId="0" borderId="0"/>
    <xf numFmtId="0" fontId="6" fillId="0" borderId="0"/>
    <xf numFmtId="9" fontId="1" fillId="0" borderId="0" applyFont="0" applyFill="0" applyBorder="0" applyAlignment="0" applyProtection="0"/>
    <xf numFmtId="44" fontId="1" fillId="0" borderId="0" applyFont="0" applyFill="0" applyBorder="0" applyAlignment="0" applyProtection="0"/>
    <xf numFmtId="0" fontId="7" fillId="0" borderId="0"/>
    <xf numFmtId="43" fontId="1"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66" fontId="7" fillId="0" borderId="0" applyFont="0" applyFill="0" applyBorder="0" applyAlignment="0" applyProtection="0"/>
    <xf numFmtId="169" fontId="1" fillId="0" borderId="0" applyFont="0" applyFill="0" applyBorder="0" applyAlignment="0" applyProtection="0"/>
    <xf numFmtId="43" fontId="1" fillId="0" borderId="0" applyFont="0" applyFill="0" applyBorder="0" applyAlignment="0" applyProtection="0"/>
    <xf numFmtId="169" fontId="1" fillId="0" borderId="0" applyFont="0" applyFill="0" applyBorder="0" applyAlignment="0" applyProtection="0"/>
    <xf numFmtId="177" fontId="7" fillId="0" borderId="0" applyFont="0" applyFill="0" applyBorder="0" applyAlignment="0" applyProtection="0"/>
    <xf numFmtId="0" fontId="1" fillId="0" borderId="0"/>
    <xf numFmtId="0" fontId="6" fillId="0" borderId="0"/>
    <xf numFmtId="0" fontId="12" fillId="2" borderId="0" applyBorder="0" applyAlignment="0">
      <alignment wrapText="1"/>
    </xf>
    <xf numFmtId="43"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42" fontId="1" fillId="0" borderId="0" applyFont="0" applyFill="0" applyBorder="0" applyAlignment="0" applyProtection="0"/>
  </cellStyleXfs>
  <cellXfs count="420">
    <xf numFmtId="0" fontId="0" fillId="0" borderId="0" xfId="0"/>
    <xf numFmtId="0" fontId="0" fillId="0" borderId="0" xfId="0" applyAlignment="1">
      <alignment vertical="center"/>
    </xf>
    <xf numFmtId="0" fontId="3" fillId="0" borderId="0" xfId="0" applyFont="1"/>
    <xf numFmtId="0" fontId="5" fillId="0" borderId="0" xfId="0" applyFont="1"/>
    <xf numFmtId="0" fontId="5" fillId="0" borderId="0" xfId="0" applyFont="1" applyAlignment="1">
      <alignment vertical="top" wrapText="1"/>
    </xf>
    <xf numFmtId="0" fontId="5" fillId="11" borderId="0" xfId="0" applyFont="1" applyFill="1" applyAlignment="1">
      <alignment vertical="center"/>
    </xf>
    <xf numFmtId="2" fontId="11" fillId="0" borderId="1" xfId="149" applyNumberFormat="1" applyFont="1" applyBorder="1" applyAlignment="1">
      <alignment horizontal="center" vertical="center" wrapText="1"/>
    </xf>
    <xf numFmtId="2" fontId="12" fillId="0" borderId="1" xfId="149" applyNumberFormat="1" applyFont="1" applyBorder="1" applyAlignment="1">
      <alignment horizontal="center" vertical="center" wrapText="1"/>
    </xf>
    <xf numFmtId="0" fontId="12" fillId="0" borderId="1" xfId="149" applyFont="1" applyBorder="1" applyAlignment="1">
      <alignment horizontal="center" vertical="center" wrapText="1"/>
    </xf>
    <xf numFmtId="4" fontId="12" fillId="0" borderId="1" xfId="149" applyNumberFormat="1" applyFont="1" applyBorder="1" applyAlignment="1">
      <alignment horizontal="center" vertical="center" wrapText="1"/>
    </xf>
    <xf numFmtId="4" fontId="11" fillId="12" borderId="1" xfId="149" applyNumberFormat="1" applyFont="1" applyFill="1" applyBorder="1" applyAlignment="1">
      <alignment horizontal="center" vertical="center" wrapText="1"/>
    </xf>
    <xf numFmtId="0" fontId="0" fillId="11" borderId="0" xfId="0" applyFill="1"/>
    <xf numFmtId="167" fontId="5" fillId="11" borderId="0" xfId="0" applyNumberFormat="1" applyFont="1" applyFill="1" applyAlignment="1">
      <alignment vertical="center"/>
    </xf>
    <xf numFmtId="0" fontId="5" fillId="11" borderId="0" xfId="0" applyFont="1" applyFill="1"/>
    <xf numFmtId="0" fontId="13" fillId="11" borderId="0" xfId="0" applyFont="1" applyFill="1"/>
    <xf numFmtId="0" fontId="4" fillId="11" borderId="0" xfId="0" applyFont="1" applyFill="1" applyAlignment="1">
      <alignment horizontal="center" vertical="top"/>
    </xf>
    <xf numFmtId="0" fontId="3" fillId="11" borderId="0" xfId="0" applyFont="1" applyFill="1" applyAlignment="1">
      <alignment vertical="center"/>
    </xf>
    <xf numFmtId="0" fontId="3" fillId="11" borderId="0" xfId="0" applyFont="1" applyFill="1"/>
    <xf numFmtId="0" fontId="4" fillId="5" borderId="0" xfId="0" applyFont="1" applyFill="1" applyAlignment="1">
      <alignment horizontal="center" vertical="center"/>
    </xf>
    <xf numFmtId="0" fontId="3" fillId="0" borderId="0" xfId="0" applyFont="1" applyAlignment="1">
      <alignment vertical="center"/>
    </xf>
    <xf numFmtId="0" fontId="5" fillId="11" borderId="0" xfId="0" applyFont="1" applyFill="1" applyAlignment="1">
      <alignment horizontal="left" vertical="center" wrapText="1"/>
    </xf>
    <xf numFmtId="0" fontId="5" fillId="11" borderId="0" xfId="0" applyFont="1" applyFill="1" applyAlignment="1">
      <alignment horizontal="center" vertical="center"/>
    </xf>
    <xf numFmtId="4" fontId="11" fillId="0" borderId="1" xfId="149" applyNumberFormat="1" applyFont="1" applyBorder="1" applyAlignment="1">
      <alignment horizontal="center" vertical="center" wrapText="1"/>
    </xf>
    <xf numFmtId="4" fontId="12" fillId="11" borderId="1" xfId="149" applyNumberFormat="1" applyFont="1" applyFill="1" applyBorder="1" applyAlignment="1">
      <alignment horizontal="center" wrapText="1"/>
    </xf>
    <xf numFmtId="0" fontId="12" fillId="0" borderId="1" xfId="149" applyFont="1" applyBorder="1" applyAlignment="1">
      <alignment vertical="center" wrapText="1"/>
    </xf>
    <xf numFmtId="0" fontId="11" fillId="0" borderId="1" xfId="149" applyFont="1" applyBorder="1" applyAlignment="1">
      <alignment horizontal="center" vertical="center" wrapText="1"/>
    </xf>
    <xf numFmtId="0" fontId="11" fillId="13" borderId="1" xfId="149" applyFont="1" applyFill="1" applyBorder="1" applyAlignment="1">
      <alignment vertical="center" wrapText="1"/>
    </xf>
    <xf numFmtId="0" fontId="11" fillId="13" borderId="1" xfId="149" applyFont="1" applyFill="1" applyBorder="1" applyAlignment="1">
      <alignment horizontal="center" vertical="center" wrapText="1"/>
    </xf>
    <xf numFmtId="2" fontId="12" fillId="0" borderId="1" xfId="149" applyNumberFormat="1" applyFont="1" applyBorder="1" applyAlignment="1">
      <alignment horizontal="center" wrapText="1"/>
    </xf>
    <xf numFmtId="0" fontId="12" fillId="0" borderId="1" xfId="149" applyFont="1" applyBorder="1" applyAlignment="1">
      <alignment horizontal="center" wrapText="1"/>
    </xf>
    <xf numFmtId="4" fontId="12" fillId="0" borderId="1" xfId="149" applyNumberFormat="1" applyFont="1" applyBorder="1" applyAlignment="1">
      <alignment horizontal="center" wrapText="1"/>
    </xf>
    <xf numFmtId="0" fontId="12" fillId="11" borderId="0" xfId="149" applyFont="1" applyFill="1" applyAlignment="1">
      <alignment horizontal="center" vertical="top" wrapText="1"/>
    </xf>
    <xf numFmtId="0" fontId="11" fillId="11" borderId="0" xfId="149" applyFont="1" applyFill="1" applyAlignment="1">
      <alignment horizontal="center" vertical="center" wrapText="1"/>
    </xf>
    <xf numFmtId="4" fontId="11" fillId="11" borderId="0" xfId="149" applyNumberFormat="1" applyFont="1" applyFill="1" applyAlignment="1">
      <alignment horizontal="center" vertical="center" wrapText="1"/>
    </xf>
    <xf numFmtId="4" fontId="12" fillId="11" borderId="1" xfId="149" applyNumberFormat="1" applyFont="1" applyFill="1" applyBorder="1" applyAlignment="1">
      <alignment horizontal="center" vertical="center" wrapText="1"/>
    </xf>
    <xf numFmtId="4" fontId="4" fillId="5" borderId="6" xfId="0" applyNumberFormat="1" applyFont="1" applyFill="1" applyBorder="1" applyAlignment="1">
      <alignment horizontal="right" vertical="center"/>
    </xf>
    <xf numFmtId="4" fontId="5" fillId="0" borderId="0" xfId="0" applyNumberFormat="1" applyFont="1" applyAlignment="1">
      <alignment horizontal="right" vertical="center"/>
    </xf>
    <xf numFmtId="4" fontId="4" fillId="4" borderId="0" xfId="0" applyNumberFormat="1" applyFont="1" applyFill="1" applyAlignment="1">
      <alignment horizontal="right" vertical="center"/>
    </xf>
    <xf numFmtId="0" fontId="4" fillId="11" borderId="0" xfId="0" applyFont="1" applyFill="1" applyAlignment="1">
      <alignment vertical="center"/>
    </xf>
    <xf numFmtId="0" fontId="0" fillId="11" borderId="0" xfId="0" applyFill="1" applyAlignment="1">
      <alignment vertical="center"/>
    </xf>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0" fontId="12" fillId="7" borderId="1" xfId="0" applyFont="1" applyFill="1" applyBorder="1" applyAlignment="1">
      <alignment horizontal="center" vertical="center"/>
    </xf>
    <xf numFmtId="0" fontId="12" fillId="7" borderId="1" xfId="0" applyFont="1" applyFill="1" applyBorder="1" applyAlignment="1">
      <alignment horizontal="center" vertical="center" wrapText="1"/>
    </xf>
    <xf numFmtId="0" fontId="12" fillId="12" borderId="1" xfId="0" applyFont="1" applyFill="1" applyBorder="1" applyAlignment="1">
      <alignment horizontal="center" vertical="center" wrapText="1"/>
    </xf>
    <xf numFmtId="0" fontId="12" fillId="11" borderId="0" xfId="0" applyFont="1" applyFill="1" applyAlignment="1">
      <alignment vertical="center" wrapText="1"/>
    </xf>
    <xf numFmtId="0" fontId="11" fillId="5" borderId="1" xfId="0" applyFont="1" applyFill="1" applyBorder="1" applyAlignment="1">
      <alignment horizontal="center" vertical="center" wrapText="1"/>
    </xf>
    <xf numFmtId="0" fontId="12" fillId="11" borderId="1" xfId="0" applyFont="1" applyFill="1" applyBorder="1" applyAlignment="1">
      <alignment wrapText="1"/>
    </xf>
    <xf numFmtId="0" fontId="16" fillId="11" borderId="1" xfId="0" applyFont="1" applyFill="1" applyBorder="1" applyAlignment="1">
      <alignment vertical="center" wrapText="1"/>
    </xf>
    <xf numFmtId="0" fontId="12" fillId="11" borderId="1" xfId="0" applyFont="1" applyFill="1" applyBorder="1"/>
    <xf numFmtId="0" fontId="15" fillId="11" borderId="1" xfId="0" applyFont="1" applyFill="1" applyBorder="1" applyAlignment="1">
      <alignment vertical="center" wrapText="1"/>
    </xf>
    <xf numFmtId="0" fontId="12" fillId="11" borderId="1" xfId="0" applyFont="1" applyFill="1" applyBorder="1" applyAlignment="1">
      <alignment vertical="center" wrapText="1"/>
    </xf>
    <xf numFmtId="0" fontId="12" fillId="11" borderId="0" xfId="0" applyFont="1" applyFill="1"/>
    <xf numFmtId="0" fontId="5" fillId="0" borderId="0" xfId="0" applyFont="1" applyAlignment="1">
      <alignment horizontal="center" vertical="center"/>
    </xf>
    <xf numFmtId="0" fontId="2" fillId="5" borderId="0" xfId="0" applyFont="1" applyFill="1"/>
    <xf numFmtId="0" fontId="0" fillId="0" borderId="1" xfId="0" applyBorder="1"/>
    <xf numFmtId="9" fontId="3" fillId="11" borderId="0" xfId="1" applyFont="1" applyFill="1"/>
    <xf numFmtId="4" fontId="4" fillId="5" borderId="0" xfId="0" applyNumberFormat="1" applyFont="1" applyFill="1" applyAlignment="1">
      <alignment horizontal="right" vertical="center"/>
    </xf>
    <xf numFmtId="2" fontId="4" fillId="5" borderId="1" xfId="0" applyNumberFormat="1" applyFont="1" applyFill="1" applyBorder="1" applyAlignment="1">
      <alignment horizontal="center" vertical="top"/>
    </xf>
    <xf numFmtId="2" fontId="5" fillId="0" borderId="0" xfId="0" applyNumberFormat="1" applyFont="1" applyAlignment="1">
      <alignment horizontal="center" vertical="top"/>
    </xf>
    <xf numFmtId="0" fontId="4" fillId="5" borderId="1" xfId="0" applyFont="1" applyFill="1" applyBorder="1" applyAlignment="1">
      <alignment horizontal="center" vertical="center"/>
    </xf>
    <xf numFmtId="0" fontId="4" fillId="5" borderId="6" xfId="0" applyFont="1" applyFill="1" applyBorder="1" applyAlignment="1">
      <alignment horizontal="center" vertical="center"/>
    </xf>
    <xf numFmtId="0" fontId="5" fillId="0" borderId="1" xfId="0" applyFont="1" applyBorder="1" applyAlignment="1">
      <alignment horizontal="center" vertical="center"/>
    </xf>
    <xf numFmtId="0" fontId="4" fillId="4" borderId="0" xfId="0" applyFont="1" applyFill="1" applyAlignment="1">
      <alignment horizontal="center" vertical="center"/>
    </xf>
    <xf numFmtId="0" fontId="4" fillId="4" borderId="5" xfId="0" applyFont="1" applyFill="1" applyBorder="1" applyAlignment="1">
      <alignment horizontal="center" vertical="center"/>
    </xf>
    <xf numFmtId="0" fontId="4" fillId="5" borderId="1" xfId="0" applyFont="1" applyFill="1" applyBorder="1" applyAlignment="1">
      <alignment horizontal="center" vertical="center" wrapText="1"/>
    </xf>
    <xf numFmtId="4" fontId="18" fillId="12" borderId="1" xfId="155" applyNumberFormat="1" applyFont="1" applyFill="1" applyBorder="1" applyAlignment="1">
      <alignment horizontal="center" vertical="center"/>
    </xf>
    <xf numFmtId="0" fontId="7" fillId="11" borderId="0" xfId="0" applyFont="1" applyFill="1" applyAlignment="1">
      <alignment vertical="center"/>
    </xf>
    <xf numFmtId="10" fontId="7" fillId="11" borderId="0" xfId="114" applyNumberFormat="1" applyFont="1" applyFill="1" applyAlignment="1">
      <alignment horizontal="center" vertical="center"/>
    </xf>
    <xf numFmtId="10" fontId="7" fillId="11" borderId="0" xfId="114" applyNumberFormat="1" applyFont="1" applyFill="1" applyBorder="1" applyAlignment="1">
      <alignment horizontal="center" vertical="center"/>
    </xf>
    <xf numFmtId="0" fontId="18" fillId="5" borderId="1" xfId="0" applyFont="1" applyFill="1" applyBorder="1" applyAlignment="1">
      <alignment horizontal="center" vertical="center"/>
    </xf>
    <xf numFmtId="0" fontId="18" fillId="5" borderId="1" xfId="0" applyFont="1" applyFill="1" applyBorder="1" applyAlignment="1">
      <alignment vertical="center"/>
    </xf>
    <xf numFmtId="10" fontId="18" fillId="5" borderId="5" xfId="114" applyNumberFormat="1" applyFont="1" applyFill="1" applyBorder="1" applyAlignment="1">
      <alignment horizontal="center" vertical="center"/>
    </xf>
    <xf numFmtId="0" fontId="18" fillId="11" borderId="1" xfId="0" applyFont="1" applyFill="1" applyBorder="1" applyAlignment="1">
      <alignment horizontal="center" vertical="center"/>
    </xf>
    <xf numFmtId="0" fontId="18" fillId="11" borderId="1" xfId="0" applyFont="1" applyFill="1" applyBorder="1" applyAlignment="1">
      <alignment vertical="center"/>
    </xf>
    <xf numFmtId="10" fontId="7" fillId="11" borderId="1" xfId="114" applyNumberFormat="1" applyFont="1" applyFill="1" applyBorder="1" applyAlignment="1">
      <alignment horizontal="center" vertical="center"/>
    </xf>
    <xf numFmtId="0" fontId="7" fillId="11" borderId="26" xfId="0" applyFont="1" applyFill="1" applyBorder="1" applyAlignment="1">
      <alignment horizontal="center" vertical="center"/>
    </xf>
    <xf numFmtId="0" fontId="7" fillId="11" borderId="27" xfId="0" applyFont="1" applyFill="1" applyBorder="1" applyAlignment="1">
      <alignment vertical="center"/>
    </xf>
    <xf numFmtId="10" fontId="7" fillId="11" borderId="28" xfId="114" applyNumberFormat="1" applyFont="1" applyFill="1" applyBorder="1" applyAlignment="1">
      <alignment horizontal="center" vertical="center"/>
    </xf>
    <xf numFmtId="0" fontId="7" fillId="11" borderId="29" xfId="0" applyFont="1" applyFill="1" applyBorder="1" applyAlignment="1">
      <alignment horizontal="center" vertical="center"/>
    </xf>
    <xf numFmtId="0" fontId="7" fillId="6" borderId="30" xfId="0" applyFont="1" applyFill="1" applyBorder="1" applyAlignment="1">
      <alignment vertical="center"/>
    </xf>
    <xf numFmtId="0" fontId="18" fillId="6" borderId="1" xfId="0" applyFont="1" applyFill="1" applyBorder="1" applyAlignment="1">
      <alignment horizontal="right" vertical="center"/>
    </xf>
    <xf numFmtId="10" fontId="18" fillId="6" borderId="31" xfId="114" applyNumberFormat="1" applyFont="1" applyFill="1" applyBorder="1" applyAlignment="1">
      <alignment horizontal="center" vertical="center"/>
    </xf>
    <xf numFmtId="0" fontId="18" fillId="11" borderId="32" xfId="0" applyFont="1" applyFill="1" applyBorder="1" applyAlignment="1">
      <alignment horizontal="center" vertical="center"/>
    </xf>
    <xf numFmtId="0" fontId="18" fillId="11" borderId="33" xfId="0" applyFont="1" applyFill="1" applyBorder="1" applyAlignment="1">
      <alignment vertical="center"/>
    </xf>
    <xf numFmtId="10" fontId="7" fillId="11" borderId="31" xfId="114" applyNumberFormat="1" applyFont="1" applyFill="1" applyBorder="1" applyAlignment="1">
      <alignment horizontal="center" vertical="center"/>
    </xf>
    <xf numFmtId="0" fontId="7" fillId="11" borderId="32" xfId="0" applyFont="1" applyFill="1" applyBorder="1" applyAlignment="1">
      <alignment vertical="center"/>
    </xf>
    <xf numFmtId="10" fontId="7" fillId="11" borderId="34" xfId="114" applyNumberFormat="1" applyFont="1" applyFill="1" applyBorder="1" applyAlignment="1">
      <alignment horizontal="center" vertical="center"/>
    </xf>
    <xf numFmtId="0" fontId="7" fillId="11" borderId="35" xfId="0" applyFont="1" applyFill="1" applyBorder="1" applyAlignment="1">
      <alignment vertical="center"/>
    </xf>
    <xf numFmtId="10" fontId="7" fillId="11" borderId="36" xfId="114" applyNumberFormat="1" applyFont="1" applyFill="1" applyBorder="1" applyAlignment="1">
      <alignment horizontal="center" vertical="center"/>
    </xf>
    <xf numFmtId="0" fontId="7" fillId="6" borderId="37" xfId="0" applyFont="1" applyFill="1" applyBorder="1" applyAlignment="1">
      <alignment vertical="center"/>
    </xf>
    <xf numFmtId="0" fontId="18" fillId="11" borderId="37" xfId="0" applyFont="1" applyFill="1" applyBorder="1" applyAlignment="1">
      <alignment horizontal="center" vertical="center"/>
    </xf>
    <xf numFmtId="0" fontId="7" fillId="11" borderId="17" xfId="0" applyFont="1" applyFill="1" applyBorder="1" applyAlignment="1">
      <alignment vertical="center"/>
    </xf>
    <xf numFmtId="10" fontId="7" fillId="11" borderId="8" xfId="114" applyNumberFormat="1" applyFont="1" applyFill="1" applyBorder="1" applyAlignment="1">
      <alignment horizontal="center" vertical="center"/>
    </xf>
    <xf numFmtId="0" fontId="18" fillId="12" borderId="1" xfId="0" applyFont="1" applyFill="1" applyBorder="1" applyAlignment="1">
      <alignment horizontal="center" vertical="center"/>
    </xf>
    <xf numFmtId="0" fontId="18" fillId="12" borderId="1" xfId="0" applyFont="1" applyFill="1" applyBorder="1" applyAlignment="1">
      <alignment vertical="center"/>
    </xf>
    <xf numFmtId="0" fontId="19" fillId="11" borderId="0" xfId="0" applyFont="1" applyFill="1" applyAlignment="1">
      <alignment horizontal="center" vertical="center"/>
    </xf>
    <xf numFmtId="10" fontId="7" fillId="11" borderId="0" xfId="114" applyNumberFormat="1" applyFont="1" applyFill="1" applyBorder="1" applyAlignment="1">
      <alignment horizontal="right" vertical="center"/>
    </xf>
    <xf numFmtId="0" fontId="18" fillId="11" borderId="0" xfId="0" applyFont="1" applyFill="1" applyAlignment="1">
      <alignment horizontal="center" vertical="center"/>
    </xf>
    <xf numFmtId="0" fontId="7" fillId="11" borderId="0" xfId="0" applyFont="1" applyFill="1" applyAlignment="1">
      <alignment horizontal="center" vertical="center"/>
    </xf>
    <xf numFmtId="10" fontId="7" fillId="11" borderId="0" xfId="114" applyNumberFormat="1" applyFont="1" applyFill="1" applyAlignment="1">
      <alignment horizontal="right" vertical="center"/>
    </xf>
    <xf numFmtId="0" fontId="5" fillId="5" borderId="1"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2" fillId="5" borderId="0" xfId="0" applyFont="1" applyFill="1" applyAlignment="1">
      <alignment horizontal="justify" vertical="center" wrapText="1"/>
    </xf>
    <xf numFmtId="0" fontId="2" fillId="5" borderId="0" xfId="0" applyFont="1" applyFill="1" applyAlignment="1">
      <alignment horizontal="center" vertical="center"/>
    </xf>
    <xf numFmtId="0" fontId="2" fillId="5" borderId="0" xfId="0" applyFont="1" applyFill="1" applyAlignment="1">
      <alignment vertical="center"/>
    </xf>
    <xf numFmtId="167" fontId="2" fillId="5" borderId="0" xfId="0" applyNumberFormat="1" applyFont="1" applyFill="1" applyAlignment="1">
      <alignment vertical="center"/>
    </xf>
    <xf numFmtId="0" fontId="3" fillId="3" borderId="0" xfId="0" applyFont="1" applyFill="1" applyAlignment="1">
      <alignment horizontal="center" vertical="center" wrapText="1"/>
    </xf>
    <xf numFmtId="0" fontId="3" fillId="3" borderId="0" xfId="0" applyFont="1" applyFill="1" applyAlignment="1">
      <alignment horizontal="center" vertical="center"/>
    </xf>
    <xf numFmtId="167" fontId="3" fillId="3" borderId="0" xfId="0" applyNumberFormat="1" applyFont="1" applyFill="1" applyAlignment="1">
      <alignment horizontal="center" vertical="center"/>
    </xf>
    <xf numFmtId="0" fontId="2" fillId="0" borderId="0" xfId="0" applyFont="1" applyAlignment="1">
      <alignment horizontal="left" vertical="center" wrapText="1"/>
    </xf>
    <xf numFmtId="0" fontId="3" fillId="0" borderId="0" xfId="0" applyFont="1" applyAlignment="1">
      <alignment horizontal="center" vertical="center"/>
    </xf>
    <xf numFmtId="167" fontId="3" fillId="0" borderId="0" xfId="0" applyNumberFormat="1" applyFont="1" applyAlignment="1">
      <alignment vertical="center"/>
    </xf>
    <xf numFmtId="0" fontId="3" fillId="0" borderId="0" xfId="0" applyFont="1" applyAlignment="1">
      <alignment horizontal="left" vertical="center" wrapText="1"/>
    </xf>
    <xf numFmtId="164" fontId="3" fillId="0" borderId="0" xfId="0" applyNumberFormat="1" applyFont="1" applyAlignment="1">
      <alignment vertical="center"/>
    </xf>
    <xf numFmtId="0" fontId="20" fillId="0" borderId="0" xfId="0" applyFont="1" applyAlignment="1">
      <alignment horizontal="right" vertical="center"/>
    </xf>
    <xf numFmtId="167" fontId="20" fillId="0" borderId="0" xfId="0" applyNumberFormat="1" applyFont="1" applyAlignment="1">
      <alignment vertical="center"/>
    </xf>
    <xf numFmtId="0" fontId="2" fillId="0" borderId="0" xfId="0" applyFont="1" applyAlignment="1">
      <alignment horizontal="right" vertical="center"/>
    </xf>
    <xf numFmtId="167" fontId="2" fillId="6" borderId="0" xfId="0" applyNumberFormat="1" applyFont="1" applyFill="1" applyAlignment="1">
      <alignment vertical="center"/>
    </xf>
    <xf numFmtId="167" fontId="3" fillId="11" borderId="0" xfId="0" applyNumberFormat="1" applyFont="1" applyFill="1" applyAlignment="1">
      <alignment vertical="center"/>
    </xf>
    <xf numFmtId="167" fontId="2" fillId="11" borderId="0" xfId="0" applyNumberFormat="1" applyFont="1" applyFill="1" applyAlignment="1">
      <alignment vertical="center"/>
    </xf>
    <xf numFmtId="167" fontId="2" fillId="14" borderId="0" xfId="0" applyNumberFormat="1" applyFont="1" applyFill="1" applyAlignment="1">
      <alignment vertical="center"/>
    </xf>
    <xf numFmtId="167" fontId="2" fillId="0" borderId="0" xfId="0" applyNumberFormat="1" applyFont="1" applyAlignment="1">
      <alignment vertical="center"/>
    </xf>
    <xf numFmtId="167" fontId="3" fillId="12" borderId="0" xfId="0" applyNumberFormat="1" applyFont="1" applyFill="1" applyAlignment="1">
      <alignment vertical="center"/>
    </xf>
    <xf numFmtId="0" fontId="2" fillId="12" borderId="0" xfId="0" applyFont="1" applyFill="1"/>
    <xf numFmtId="0" fontId="3" fillId="12" borderId="0" xfId="0" applyFont="1" applyFill="1"/>
    <xf numFmtId="0" fontId="2" fillId="12" borderId="0" xfId="0" applyFont="1" applyFill="1" applyAlignment="1">
      <alignment horizontal="right" vertical="center"/>
    </xf>
    <xf numFmtId="167" fontId="2" fillId="12" borderId="0" xfId="0" applyNumberFormat="1" applyFont="1" applyFill="1" applyAlignment="1">
      <alignment vertical="center"/>
    </xf>
    <xf numFmtId="0" fontId="2" fillId="11" borderId="0" xfId="0" applyFont="1" applyFill="1"/>
    <xf numFmtId="0" fontId="2" fillId="11" borderId="0" xfId="0" applyFont="1" applyFill="1" applyAlignment="1">
      <alignment horizontal="right" vertical="center"/>
    </xf>
    <xf numFmtId="0" fontId="2" fillId="6" borderId="0" xfId="0" applyFont="1" applyFill="1" applyAlignment="1">
      <alignment horizontal="right" vertical="center"/>
    </xf>
    <xf numFmtId="0" fontId="3" fillId="11" borderId="0" xfId="0" applyFont="1" applyFill="1" applyAlignment="1">
      <alignment horizontal="left" vertical="center" wrapText="1"/>
    </xf>
    <xf numFmtId="0" fontId="3" fillId="11" borderId="0" xfId="0" applyFont="1" applyFill="1" applyAlignment="1">
      <alignment horizontal="center" vertical="center"/>
    </xf>
    <xf numFmtId="0" fontId="2" fillId="11" borderId="0" xfId="0" applyFont="1" applyFill="1" applyAlignment="1">
      <alignment horizontal="left" vertical="center" wrapText="1"/>
    </xf>
    <xf numFmtId="0" fontId="2" fillId="11" borderId="0" xfId="0" applyFont="1" applyFill="1" applyAlignment="1">
      <alignment vertical="top"/>
    </xf>
    <xf numFmtId="0" fontId="2" fillId="0" borderId="0" xfId="0" applyFont="1" applyAlignment="1">
      <alignment horizontal="center" vertical="center"/>
    </xf>
    <xf numFmtId="0" fontId="21" fillId="11" borderId="0" xfId="0" applyFont="1" applyFill="1" applyAlignment="1">
      <alignment horizontal="center" vertical="center"/>
    </xf>
    <xf numFmtId="0" fontId="2" fillId="11" borderId="0" xfId="0" applyFont="1" applyFill="1" applyAlignment="1">
      <alignment horizontal="center" vertical="center"/>
    </xf>
    <xf numFmtId="49" fontId="2" fillId="12" borderId="0" xfId="0" applyNumberFormat="1" applyFont="1" applyFill="1" applyAlignment="1">
      <alignment horizontal="center" vertical="center"/>
    </xf>
    <xf numFmtId="0" fontId="2" fillId="12" borderId="0" xfId="0" applyFont="1" applyFill="1" applyAlignment="1">
      <alignment horizontal="left" vertical="center"/>
    </xf>
    <xf numFmtId="0" fontId="2" fillId="12" borderId="0" xfId="0" applyFont="1" applyFill="1" applyAlignment="1">
      <alignment horizontal="center" vertical="center"/>
    </xf>
    <xf numFmtId="49" fontId="2" fillId="5" borderId="0" xfId="0" applyNumberFormat="1" applyFont="1" applyFill="1" applyAlignment="1">
      <alignment horizontal="center" vertical="center"/>
    </xf>
    <xf numFmtId="0" fontId="2" fillId="12" borderId="0" xfId="0" applyFont="1" applyFill="1" applyAlignment="1">
      <alignment horizontal="left" vertical="center" wrapText="1"/>
    </xf>
    <xf numFmtId="49" fontId="2" fillId="11" borderId="0" xfId="0" applyNumberFormat="1" applyFont="1" applyFill="1" applyAlignment="1">
      <alignment horizontal="center" vertical="center"/>
    </xf>
    <xf numFmtId="0" fontId="3" fillId="12" borderId="0" xfId="0" applyFont="1" applyFill="1" applyAlignment="1">
      <alignment horizontal="center" vertical="center"/>
    </xf>
    <xf numFmtId="0" fontId="3" fillId="12" borderId="0" xfId="0" applyFont="1" applyFill="1" applyAlignment="1">
      <alignment vertical="center"/>
    </xf>
    <xf numFmtId="167" fontId="2" fillId="5" borderId="0" xfId="0" applyNumberFormat="1" applyFont="1" applyFill="1" applyAlignment="1">
      <alignment horizontal="center" vertical="center"/>
    </xf>
    <xf numFmtId="167" fontId="2" fillId="8" borderId="0" xfId="0" applyNumberFormat="1" applyFont="1" applyFill="1" applyAlignment="1">
      <alignment vertical="center"/>
    </xf>
    <xf numFmtId="0" fontId="2" fillId="11" borderId="0" xfId="0" applyFont="1" applyFill="1" applyAlignment="1">
      <alignment horizontal="justify" vertical="center" wrapText="1"/>
    </xf>
    <xf numFmtId="0" fontId="2" fillId="11" borderId="0" xfId="0" applyFont="1" applyFill="1" applyAlignment="1">
      <alignment vertical="center"/>
    </xf>
    <xf numFmtId="0" fontId="3" fillId="11" borderId="0" xfId="0" applyFont="1" applyFill="1" applyAlignment="1">
      <alignment horizontal="center" vertical="center" wrapText="1"/>
    </xf>
    <xf numFmtId="167" fontId="3" fillId="11" borderId="0" xfId="0" applyNumberFormat="1" applyFont="1" applyFill="1" applyAlignment="1">
      <alignment horizontal="center" vertical="center"/>
    </xf>
    <xf numFmtId="2" fontId="2" fillId="5" borderId="0" xfId="0" applyNumberFormat="1" applyFont="1" applyFill="1" applyAlignment="1">
      <alignment horizontal="center" vertical="center"/>
    </xf>
    <xf numFmtId="2" fontId="2" fillId="12" borderId="0" xfId="0" applyNumberFormat="1" applyFont="1" applyFill="1" applyAlignment="1">
      <alignment horizontal="center" vertical="center"/>
    </xf>
    <xf numFmtId="2" fontId="2" fillId="11" borderId="0" xfId="0" applyNumberFormat="1" applyFont="1" applyFill="1" applyAlignment="1">
      <alignment horizontal="center" vertical="center"/>
    </xf>
    <xf numFmtId="0" fontId="3" fillId="3" borderId="0" xfId="0" applyFont="1" applyFill="1" applyAlignment="1">
      <alignment horizontal="left" vertical="center" wrapText="1"/>
    </xf>
    <xf numFmtId="165" fontId="3" fillId="0" borderId="0" xfId="0" applyNumberFormat="1" applyFont="1" applyAlignment="1">
      <alignment vertical="center"/>
    </xf>
    <xf numFmtId="179" fontId="3" fillId="0" borderId="0" xfId="0" applyNumberFormat="1" applyFont="1" applyAlignment="1">
      <alignment vertical="center"/>
    </xf>
    <xf numFmtId="0" fontId="2" fillId="12" borderId="0" xfId="0" applyFont="1" applyFill="1" applyAlignment="1">
      <alignment vertical="center"/>
    </xf>
    <xf numFmtId="0" fontId="2" fillId="5" borderId="0" xfId="0" applyFont="1" applyFill="1" applyAlignment="1">
      <alignment horizontal="left" wrapText="1"/>
    </xf>
    <xf numFmtId="0" fontId="3" fillId="5" borderId="0" xfId="0" applyFont="1" applyFill="1"/>
    <xf numFmtId="0" fontId="2" fillId="5" borderId="0" xfId="0" applyFont="1" applyFill="1" applyAlignment="1">
      <alignment horizontal="center"/>
    </xf>
    <xf numFmtId="0" fontId="2" fillId="3" borderId="0" xfId="0" applyFont="1" applyFill="1" applyAlignment="1">
      <alignment horizontal="left" vertical="center" wrapText="1"/>
    </xf>
    <xf numFmtId="0" fontId="2" fillId="3" borderId="0" xfId="0" applyFont="1" applyFill="1" applyAlignment="1">
      <alignment horizontal="center" vertical="center" wrapText="1"/>
    </xf>
    <xf numFmtId="0" fontId="2" fillId="0" borderId="0" xfId="0" applyFont="1"/>
    <xf numFmtId="169" fontId="3" fillId="0" borderId="0" xfId="131" applyFont="1" applyBorder="1"/>
    <xf numFmtId="44" fontId="3" fillId="0" borderId="0" xfId="0" applyNumberFormat="1" applyFont="1"/>
    <xf numFmtId="169" fontId="3" fillId="0" borderId="0" xfId="131" applyFont="1" applyBorder="1" applyAlignment="1">
      <alignment vertical="center"/>
    </xf>
    <xf numFmtId="169" fontId="2" fillId="0" borderId="0" xfId="131" applyFont="1" applyBorder="1" applyAlignment="1">
      <alignment horizontal="right" vertical="center"/>
    </xf>
    <xf numFmtId="169" fontId="2" fillId="6" borderId="0" xfId="131" applyFont="1" applyFill="1" applyBorder="1" applyAlignment="1">
      <alignment vertical="center"/>
    </xf>
    <xf numFmtId="2" fontId="13" fillId="11" borderId="0" xfId="0" applyNumberFormat="1" applyFont="1" applyFill="1"/>
    <xf numFmtId="2" fontId="4" fillId="11" borderId="0" xfId="0" applyNumberFormat="1" applyFont="1" applyFill="1" applyAlignment="1">
      <alignment horizontal="center" vertical="top"/>
    </xf>
    <xf numFmtId="2" fontId="2" fillId="5" borderId="0" xfId="0" applyNumberFormat="1" applyFont="1" applyFill="1"/>
    <xf numFmtId="2" fontId="0" fillId="11" borderId="0" xfId="0" applyNumberFormat="1" applyFill="1"/>
    <xf numFmtId="2" fontId="11" fillId="13" borderId="1" xfId="149" applyNumberFormat="1" applyFont="1" applyFill="1" applyBorder="1" applyAlignment="1">
      <alignment horizontal="center" vertical="center" wrapText="1"/>
    </xf>
    <xf numFmtId="2" fontId="2" fillId="5" borderId="0" xfId="0" applyNumberFormat="1" applyFont="1" applyFill="1" applyAlignment="1">
      <alignment horizontal="left"/>
    </xf>
    <xf numFmtId="2" fontId="12" fillId="11" borderId="0" xfId="149" applyNumberFormat="1" applyFont="1" applyFill="1" applyAlignment="1">
      <alignment horizontal="center" vertical="top" wrapText="1"/>
    </xf>
    <xf numFmtId="2" fontId="0" fillId="0" borderId="0" xfId="0" applyNumberFormat="1"/>
    <xf numFmtId="0" fontId="0" fillId="5" borderId="0" xfId="0" applyFill="1"/>
    <xf numFmtId="9" fontId="5" fillId="0" borderId="0" xfId="1" applyFont="1" applyFill="1"/>
    <xf numFmtId="9" fontId="5" fillId="0" borderId="0" xfId="1" applyFont="1" applyFill="1" applyAlignment="1">
      <alignment vertical="top"/>
    </xf>
    <xf numFmtId="9" fontId="5" fillId="11" borderId="0" xfId="1" applyFont="1" applyFill="1"/>
    <xf numFmtId="0" fontId="4" fillId="5" borderId="6" xfId="0" applyFont="1" applyFill="1" applyBorder="1" applyAlignment="1">
      <alignment horizontal="justify" vertical="center" wrapText="1"/>
    </xf>
    <xf numFmtId="0" fontId="5" fillId="0" borderId="1" xfId="0" applyFont="1" applyBorder="1" applyAlignment="1">
      <alignment horizontal="justify" vertical="center" wrapText="1"/>
    </xf>
    <xf numFmtId="0" fontId="5" fillId="0" borderId="6" xfId="0" applyFont="1" applyBorder="1" applyAlignment="1">
      <alignment horizontal="justify" vertical="center" wrapText="1"/>
    </xf>
    <xf numFmtId="2" fontId="4" fillId="5" borderId="1" xfId="0" applyNumberFormat="1" applyFont="1" applyFill="1" applyBorder="1" applyAlignment="1">
      <alignment horizontal="center" vertical="center"/>
    </xf>
    <xf numFmtId="2" fontId="5" fillId="0" borderId="1" xfId="0" applyNumberFormat="1" applyFont="1" applyBorder="1" applyAlignment="1">
      <alignment horizontal="center" vertical="center"/>
    </xf>
    <xf numFmtId="2" fontId="5" fillId="0" borderId="0" xfId="0" applyNumberFormat="1" applyFont="1" applyAlignment="1">
      <alignment horizontal="center" vertical="center"/>
    </xf>
    <xf numFmtId="0" fontId="5" fillId="0" borderId="0" xfId="0" applyFont="1" applyAlignment="1">
      <alignment vertical="center" wrapText="1"/>
    </xf>
    <xf numFmtId="2" fontId="4" fillId="4" borderId="0" xfId="0" applyNumberFormat="1" applyFont="1" applyFill="1" applyAlignment="1">
      <alignment horizontal="center" vertical="center"/>
    </xf>
    <xf numFmtId="0" fontId="4" fillId="4" borderId="0" xfId="0" applyFont="1" applyFill="1" applyAlignment="1">
      <alignment horizontal="right" vertical="center" wrapText="1"/>
    </xf>
    <xf numFmtId="2" fontId="4" fillId="5" borderId="0" xfId="0" applyNumberFormat="1" applyFont="1" applyFill="1" applyAlignment="1">
      <alignment horizontal="center" vertical="center"/>
    </xf>
    <xf numFmtId="2" fontId="5" fillId="11" borderId="1" xfId="0" applyNumberFormat="1" applyFont="1" applyFill="1" applyBorder="1" applyAlignment="1">
      <alignment horizontal="center" vertical="center" wrapText="1"/>
    </xf>
    <xf numFmtId="0" fontId="5" fillId="11" borderId="1" xfId="0" applyFont="1" applyFill="1" applyBorder="1" applyAlignment="1">
      <alignment horizontal="justify" vertical="center" wrapText="1"/>
    </xf>
    <xf numFmtId="2" fontId="4" fillId="5" borderId="1" xfId="0" applyNumberFormat="1" applyFont="1" applyFill="1" applyBorder="1" applyAlignment="1">
      <alignment horizontal="center" vertical="center" wrapText="1"/>
    </xf>
    <xf numFmtId="0" fontId="4" fillId="5" borderId="1" xfId="0" applyFont="1" applyFill="1" applyBorder="1" applyAlignment="1">
      <alignment horizontal="justify" vertical="center" wrapText="1"/>
    </xf>
    <xf numFmtId="4" fontId="5" fillId="0" borderId="1" xfId="0" applyNumberFormat="1" applyFont="1" applyBorder="1" applyAlignment="1">
      <alignment horizontal="center" vertical="center"/>
    </xf>
    <xf numFmtId="4" fontId="4" fillId="5" borderId="6" xfId="0" applyNumberFormat="1" applyFont="1" applyFill="1" applyBorder="1" applyAlignment="1">
      <alignment horizontal="center" vertical="center"/>
    </xf>
    <xf numFmtId="180" fontId="5" fillId="0" borderId="1" xfId="0" applyNumberFormat="1" applyFont="1" applyBorder="1" applyAlignment="1">
      <alignment horizontal="center" vertical="center"/>
    </xf>
    <xf numFmtId="0" fontId="4" fillId="5" borderId="0" xfId="0" applyFont="1" applyFill="1" applyAlignment="1">
      <alignment horizontal="justify" vertical="center" wrapText="1"/>
    </xf>
    <xf numFmtId="4" fontId="5" fillId="11" borderId="1" xfId="0" applyNumberFormat="1" applyFont="1" applyFill="1" applyBorder="1" applyAlignment="1">
      <alignment horizontal="center" vertical="center" wrapText="1"/>
    </xf>
    <xf numFmtId="42" fontId="22" fillId="12" borderId="18" xfId="2" applyFont="1" applyFill="1" applyBorder="1" applyAlignment="1">
      <alignment horizontal="center" vertical="center"/>
    </xf>
    <xf numFmtId="42" fontId="22" fillId="12" borderId="12" xfId="2" applyFont="1" applyFill="1" applyBorder="1" applyAlignment="1">
      <alignment horizontal="center" vertical="center"/>
    </xf>
    <xf numFmtId="42" fontId="23" fillId="12" borderId="12" xfId="2" applyFont="1" applyFill="1" applyBorder="1" applyAlignment="1">
      <alignment horizontal="center" vertical="center"/>
    </xf>
    <xf numFmtId="0" fontId="23" fillId="12" borderId="9" xfId="2" applyNumberFormat="1" applyFont="1" applyFill="1" applyBorder="1" applyAlignment="1">
      <alignment horizontal="center" vertical="center"/>
    </xf>
    <xf numFmtId="0" fontId="24" fillId="14" borderId="17" xfId="150" applyFont="1" applyFill="1" applyBorder="1" applyAlignment="1">
      <alignment horizontal="center" vertical="center"/>
    </xf>
    <xf numFmtId="0" fontId="24" fillId="14" borderId="0" xfId="150" applyFont="1" applyFill="1" applyAlignment="1">
      <alignment horizontal="center" vertical="center"/>
    </xf>
    <xf numFmtId="0" fontId="24" fillId="14" borderId="8" xfId="150" applyFont="1" applyFill="1" applyBorder="1" applyAlignment="1">
      <alignment horizontal="center" vertical="center"/>
    </xf>
    <xf numFmtId="0" fontId="24" fillId="14" borderId="16" xfId="150" applyFont="1" applyFill="1" applyBorder="1" applyAlignment="1">
      <alignment horizontal="center" vertical="center"/>
    </xf>
    <xf numFmtId="0" fontId="24" fillId="14" borderId="10" xfId="150" applyFont="1" applyFill="1" applyBorder="1" applyAlignment="1">
      <alignment horizontal="center" vertical="center"/>
    </xf>
    <xf numFmtId="0" fontId="24" fillId="14" borderId="11" xfId="150" applyFont="1" applyFill="1" applyBorder="1" applyAlignment="1">
      <alignment horizontal="center" vertical="center"/>
    </xf>
    <xf numFmtId="42" fontId="25" fillId="9" borderId="16" xfId="2" applyFont="1" applyFill="1" applyBorder="1" applyAlignment="1">
      <alignment horizontal="center" vertical="center"/>
    </xf>
    <xf numFmtId="42" fontId="25" fillId="9" borderId="10" xfId="2" applyFont="1" applyFill="1" applyBorder="1" applyAlignment="1">
      <alignment horizontal="center" vertical="center"/>
    </xf>
    <xf numFmtId="42" fontId="25" fillId="9" borderId="11" xfId="2" applyFont="1" applyFill="1" applyBorder="1" applyAlignment="1">
      <alignment horizontal="center" vertical="center"/>
    </xf>
    <xf numFmtId="42" fontId="25" fillId="6" borderId="2" xfId="2" applyFont="1" applyFill="1" applyBorder="1" applyAlignment="1">
      <alignment horizontal="left" vertical="center"/>
    </xf>
    <xf numFmtId="42" fontId="25" fillId="6" borderId="3" xfId="2" applyFont="1" applyFill="1" applyBorder="1" applyAlignment="1">
      <alignment horizontal="center" vertical="center"/>
    </xf>
    <xf numFmtId="42" fontId="25" fillId="6" borderId="4" xfId="2" applyFont="1" applyFill="1" applyBorder="1" applyAlignment="1">
      <alignment horizontal="center" vertical="center"/>
    </xf>
    <xf numFmtId="0" fontId="26" fillId="14" borderId="17" xfId="150" applyFont="1" applyFill="1" applyBorder="1" applyAlignment="1">
      <alignment horizontal="left" vertical="center" wrapText="1"/>
    </xf>
    <xf numFmtId="0" fontId="26" fillId="14" borderId="0" xfId="150" applyFont="1" applyFill="1" applyAlignment="1">
      <alignment horizontal="center" vertical="center"/>
    </xf>
    <xf numFmtId="167" fontId="26" fillId="14" borderId="0" xfId="2" applyNumberFormat="1" applyFont="1" applyFill="1" applyBorder="1" applyAlignment="1">
      <alignment horizontal="center" vertical="center"/>
    </xf>
    <xf numFmtId="9" fontId="26" fillId="14" borderId="0" xfId="1" applyFont="1" applyFill="1" applyBorder="1" applyAlignment="1">
      <alignment horizontal="center" vertical="center"/>
    </xf>
    <xf numFmtId="167" fontId="26" fillId="14" borderId="8" xfId="150" applyNumberFormat="1" applyFont="1" applyFill="1" applyBorder="1" applyAlignment="1">
      <alignment horizontal="right" vertical="center"/>
    </xf>
    <xf numFmtId="42" fontId="26" fillId="14" borderId="0" xfId="2" applyFont="1" applyFill="1" applyBorder="1" applyAlignment="1">
      <alignment horizontal="center" vertical="center"/>
    </xf>
    <xf numFmtId="0" fontId="26" fillId="14" borderId="0" xfId="1" applyNumberFormat="1" applyFont="1" applyFill="1" applyBorder="1" applyAlignment="1">
      <alignment horizontal="center" vertical="center"/>
    </xf>
    <xf numFmtId="0" fontId="26" fillId="14" borderId="2" xfId="150" applyFont="1" applyFill="1" applyBorder="1" applyAlignment="1">
      <alignment horizontal="center" vertical="center"/>
    </xf>
    <xf numFmtId="0" fontId="26" fillId="14" borderId="3" xfId="150" applyFont="1" applyFill="1" applyBorder="1" applyAlignment="1">
      <alignment horizontal="center" vertical="center"/>
    </xf>
    <xf numFmtId="10" fontId="26" fillId="14" borderId="3" xfId="1" applyNumberFormat="1" applyFont="1" applyFill="1" applyBorder="1" applyAlignment="1">
      <alignment horizontal="center" vertical="center"/>
    </xf>
    <xf numFmtId="0" fontId="25" fillId="14" borderId="3" xfId="150" applyFont="1" applyFill="1" applyBorder="1" applyAlignment="1">
      <alignment horizontal="center" vertical="center"/>
    </xf>
    <xf numFmtId="167" fontId="25" fillId="12" borderId="20" xfId="150" applyNumberFormat="1" applyFont="1" applyFill="1" applyBorder="1" applyAlignment="1">
      <alignment horizontal="right" vertical="center"/>
    </xf>
    <xf numFmtId="0" fontId="26" fillId="14" borderId="17" xfId="150" applyFont="1" applyFill="1" applyBorder="1" applyAlignment="1">
      <alignment horizontal="center" vertical="center"/>
    </xf>
    <xf numFmtId="4" fontId="25" fillId="14" borderId="8" xfId="150" applyNumberFormat="1" applyFont="1" applyFill="1" applyBorder="1" applyAlignment="1">
      <alignment horizontal="center" vertical="center"/>
    </xf>
    <xf numFmtId="0" fontId="25" fillId="14" borderId="4" xfId="150" applyFont="1" applyFill="1" applyBorder="1" applyAlignment="1">
      <alignment horizontal="center" vertical="center"/>
    </xf>
    <xf numFmtId="0" fontId="26" fillId="14" borderId="17" xfId="150" applyFont="1" applyFill="1" applyBorder="1" applyAlignment="1">
      <alignment horizontal="left" vertical="center"/>
    </xf>
    <xf numFmtId="0" fontId="26" fillId="14" borderId="0" xfId="150" applyFont="1" applyFill="1" applyAlignment="1">
      <alignment horizontal="left" vertical="center"/>
    </xf>
    <xf numFmtId="4" fontId="26" fillId="14" borderId="0" xfId="150" applyNumberFormat="1" applyFont="1" applyFill="1" applyAlignment="1">
      <alignment horizontal="center" vertical="center"/>
    </xf>
    <xf numFmtId="167" fontId="26" fillId="14" borderId="8" xfId="2" applyNumberFormat="1" applyFont="1" applyFill="1" applyBorder="1" applyAlignment="1">
      <alignment horizontal="right" vertical="center"/>
    </xf>
    <xf numFmtId="4" fontId="26" fillId="14" borderId="3" xfId="150" applyNumberFormat="1" applyFont="1" applyFill="1" applyBorder="1" applyAlignment="1">
      <alignment horizontal="center" vertical="center"/>
    </xf>
    <xf numFmtId="0" fontId="26" fillId="14" borderId="12" xfId="150" applyFont="1" applyFill="1" applyBorder="1" applyAlignment="1">
      <alignment horizontal="center" vertical="center"/>
    </xf>
    <xf numFmtId="0" fontId="27" fillId="14" borderId="12" xfId="150" applyFont="1" applyFill="1" applyBorder="1" applyAlignment="1">
      <alignment horizontal="center" vertical="center"/>
    </xf>
    <xf numFmtId="167" fontId="26" fillId="14" borderId="9" xfId="150" applyNumberFormat="1" applyFont="1" applyFill="1" applyBorder="1" applyAlignment="1">
      <alignment horizontal="right" vertical="center"/>
    </xf>
    <xf numFmtId="167" fontId="25" fillId="12" borderId="20" xfId="148" applyNumberFormat="1" applyFont="1" applyFill="1" applyBorder="1" applyAlignment="1">
      <alignment horizontal="right" vertical="center"/>
    </xf>
    <xf numFmtId="42" fontId="25" fillId="9" borderId="2" xfId="2" applyFont="1" applyFill="1" applyBorder="1" applyAlignment="1">
      <alignment horizontal="left" vertical="center"/>
    </xf>
    <xf numFmtId="42" fontId="25" fillId="9" borderId="3" xfId="2" applyFont="1" applyFill="1" applyBorder="1" applyAlignment="1">
      <alignment horizontal="left" vertical="center"/>
    </xf>
    <xf numFmtId="42" fontId="25" fillId="9" borderId="4" xfId="2" applyFont="1" applyFill="1" applyBorder="1" applyAlignment="1">
      <alignment horizontal="left" vertical="center"/>
    </xf>
    <xf numFmtId="10" fontId="26" fillId="14" borderId="8" xfId="150" applyNumberFormat="1" applyFont="1" applyFill="1" applyBorder="1" applyAlignment="1">
      <alignment horizontal="center" vertical="center"/>
    </xf>
    <xf numFmtId="0" fontId="25" fillId="14" borderId="0" xfId="150" applyFont="1" applyFill="1" applyAlignment="1">
      <alignment horizontal="center" vertical="center"/>
    </xf>
    <xf numFmtId="10" fontId="25" fillId="14" borderId="8" xfId="117" applyNumberFormat="1" applyFont="1" applyFill="1" applyBorder="1" applyAlignment="1">
      <alignment horizontal="center" vertical="center"/>
    </xf>
    <xf numFmtId="42" fontId="25" fillId="9" borderId="3" xfId="2" applyFont="1" applyFill="1" applyBorder="1" applyAlignment="1">
      <alignment horizontal="center" vertical="center"/>
    </xf>
    <xf numFmtId="9" fontId="25" fillId="9" borderId="4" xfId="1" applyFont="1" applyFill="1" applyBorder="1" applyAlignment="1">
      <alignment horizontal="center" vertical="center"/>
    </xf>
    <xf numFmtId="9" fontId="25" fillId="14" borderId="8" xfId="1" applyFont="1" applyFill="1" applyBorder="1" applyAlignment="1">
      <alignment horizontal="center" vertical="center"/>
    </xf>
    <xf numFmtId="10" fontId="25" fillId="12" borderId="21" xfId="150" applyNumberFormat="1" applyFont="1" applyFill="1" applyBorder="1" applyAlignment="1">
      <alignment horizontal="center" vertical="center"/>
    </xf>
    <xf numFmtId="0" fontId="26" fillId="14" borderId="38" xfId="150" applyFont="1" applyFill="1" applyBorder="1" applyAlignment="1">
      <alignment horizontal="left" vertical="center"/>
    </xf>
    <xf numFmtId="0" fontId="26" fillId="14" borderId="39" xfId="150" applyFont="1" applyFill="1" applyBorder="1" applyAlignment="1">
      <alignment horizontal="left" vertical="center"/>
    </xf>
    <xf numFmtId="0" fontId="26" fillId="14" borderId="39" xfId="150" applyFont="1" applyFill="1" applyBorder="1" applyAlignment="1">
      <alignment horizontal="center" vertical="center"/>
    </xf>
    <xf numFmtId="167" fontId="26" fillId="14" borderId="40" xfId="150" applyNumberFormat="1" applyFont="1" applyFill="1" applyBorder="1" applyAlignment="1">
      <alignment horizontal="right" vertical="center"/>
    </xf>
    <xf numFmtId="0" fontId="26" fillId="14" borderId="41" xfId="150" applyFont="1" applyFill="1" applyBorder="1" applyAlignment="1">
      <alignment horizontal="left" vertical="center"/>
    </xf>
    <xf numFmtId="0" fontId="26" fillId="14" borderId="6" xfId="150" applyFont="1" applyFill="1" applyBorder="1" applyAlignment="1">
      <alignment horizontal="left" vertical="center"/>
    </xf>
    <xf numFmtId="0" fontId="26" fillId="14" borderId="6" xfId="150" applyFont="1" applyFill="1" applyBorder="1" applyAlignment="1">
      <alignment horizontal="center" vertical="center"/>
    </xf>
    <xf numFmtId="167" fontId="26" fillId="14" borderId="42" xfId="150" applyNumberFormat="1" applyFont="1" applyFill="1" applyBorder="1" applyAlignment="1">
      <alignment horizontal="right" vertical="center"/>
    </xf>
    <xf numFmtId="167" fontId="25" fillId="5" borderId="40" xfId="150" applyNumberFormat="1" applyFont="1" applyFill="1" applyBorder="1" applyAlignment="1">
      <alignment horizontal="right" vertical="center"/>
    </xf>
    <xf numFmtId="167" fontId="25" fillId="14" borderId="40" xfId="2" applyNumberFormat="1" applyFont="1" applyFill="1" applyBorder="1" applyAlignment="1">
      <alignment horizontal="right" vertical="center"/>
    </xf>
    <xf numFmtId="0" fontId="26" fillId="14" borderId="41" xfId="0" applyFont="1" applyFill="1" applyBorder="1" applyAlignment="1">
      <alignment horizontal="left" vertical="center"/>
    </xf>
    <xf numFmtId="0" fontId="26" fillId="14" borderId="6" xfId="0" applyFont="1" applyFill="1" applyBorder="1" applyAlignment="1">
      <alignment horizontal="left" vertical="center"/>
    </xf>
    <xf numFmtId="0" fontId="26" fillId="14" borderId="6" xfId="150" applyFont="1" applyFill="1" applyBorder="1" applyAlignment="1">
      <alignment vertical="center"/>
    </xf>
    <xf numFmtId="167" fontId="26" fillId="14" borderId="42" xfId="2" applyNumberFormat="1" applyFont="1" applyFill="1" applyBorder="1" applyAlignment="1">
      <alignment horizontal="right" vertical="center"/>
    </xf>
    <xf numFmtId="0" fontId="26" fillId="14" borderId="30" xfId="0" applyFont="1" applyFill="1" applyBorder="1" applyAlignment="1">
      <alignment horizontal="left" vertical="center"/>
    </xf>
    <xf numFmtId="0" fontId="26" fillId="14" borderId="14" xfId="0" applyFont="1" applyFill="1" applyBorder="1" applyAlignment="1">
      <alignment horizontal="left" vertical="center"/>
    </xf>
    <xf numFmtId="0" fontId="26" fillId="14" borderId="14" xfId="150" applyFont="1" applyFill="1" applyBorder="1" applyAlignment="1">
      <alignment vertical="center"/>
    </xf>
    <xf numFmtId="0" fontId="26" fillId="14" borderId="14" xfId="150" applyFont="1" applyFill="1" applyBorder="1" applyAlignment="1">
      <alignment horizontal="center" vertical="center"/>
    </xf>
    <xf numFmtId="167" fontId="26" fillId="14" borderId="43" xfId="2" applyNumberFormat="1" applyFont="1" applyFill="1" applyBorder="1" applyAlignment="1">
      <alignment horizontal="right" vertical="center"/>
    </xf>
    <xf numFmtId="0" fontId="26" fillId="14" borderId="44" xfId="0" applyFont="1" applyFill="1" applyBorder="1" applyAlignment="1">
      <alignment horizontal="left" vertical="center"/>
    </xf>
    <xf numFmtId="0" fontId="26" fillId="14" borderId="22" xfId="0" applyFont="1" applyFill="1" applyBorder="1" applyAlignment="1">
      <alignment horizontal="left" vertical="center"/>
    </xf>
    <xf numFmtId="0" fontId="26" fillId="14" borderId="22" xfId="150" applyFont="1" applyFill="1" applyBorder="1" applyAlignment="1">
      <alignment vertical="center"/>
    </xf>
    <xf numFmtId="0" fontId="26" fillId="14" borderId="22" xfId="150" applyFont="1" applyFill="1" applyBorder="1" applyAlignment="1">
      <alignment horizontal="center" vertical="center"/>
    </xf>
    <xf numFmtId="167" fontId="26" fillId="14" borderId="45" xfId="2" applyNumberFormat="1" applyFont="1" applyFill="1" applyBorder="1" applyAlignment="1">
      <alignment horizontal="right" vertical="center"/>
    </xf>
    <xf numFmtId="0" fontId="26" fillId="14" borderId="46" xfId="0" applyFont="1" applyFill="1" applyBorder="1" applyAlignment="1">
      <alignment horizontal="left" vertical="center"/>
    </xf>
    <xf numFmtId="0" fontId="26" fillId="14" borderId="47" xfId="0" applyFont="1" applyFill="1" applyBorder="1" applyAlignment="1">
      <alignment horizontal="left" vertical="center"/>
    </xf>
    <xf numFmtId="0" fontId="26" fillId="14" borderId="47" xfId="150" applyFont="1" applyFill="1" applyBorder="1" applyAlignment="1">
      <alignment vertical="center"/>
    </xf>
    <xf numFmtId="0" fontId="26" fillId="14" borderId="47" xfId="150" applyFont="1" applyFill="1" applyBorder="1" applyAlignment="1">
      <alignment horizontal="center" vertical="center"/>
    </xf>
    <xf numFmtId="167" fontId="26" fillId="14" borderId="48" xfId="2" applyNumberFormat="1" applyFont="1" applyFill="1" applyBorder="1" applyAlignment="1">
      <alignment horizontal="right" vertical="center"/>
    </xf>
    <xf numFmtId="4" fontId="26" fillId="14" borderId="39" xfId="150" applyNumberFormat="1" applyFont="1" applyFill="1" applyBorder="1" applyAlignment="1">
      <alignment horizontal="center" vertical="center"/>
    </xf>
    <xf numFmtId="167" fontId="26" fillId="14" borderId="40" xfId="2" applyNumberFormat="1" applyFont="1" applyFill="1" applyBorder="1" applyAlignment="1">
      <alignment horizontal="right" vertical="center"/>
    </xf>
    <xf numFmtId="4" fontId="26" fillId="14" borderId="6" xfId="150" applyNumberFormat="1" applyFont="1" applyFill="1" applyBorder="1" applyAlignment="1">
      <alignment horizontal="center" vertical="center"/>
    </xf>
    <xf numFmtId="167" fontId="25" fillId="12" borderId="4" xfId="150" applyNumberFormat="1" applyFont="1" applyFill="1" applyBorder="1" applyAlignment="1">
      <alignment horizontal="right" vertical="center"/>
    </xf>
    <xf numFmtId="167" fontId="25" fillId="14" borderId="4" xfId="150" applyNumberFormat="1" applyFont="1" applyFill="1" applyBorder="1" applyAlignment="1">
      <alignment horizontal="right" vertical="center"/>
    </xf>
    <xf numFmtId="0" fontId="26" fillId="14" borderId="18" xfId="150" applyFont="1" applyFill="1" applyBorder="1" applyAlignment="1">
      <alignment horizontal="left" vertical="center"/>
    </xf>
    <xf numFmtId="0" fontId="26" fillId="14" borderId="12" xfId="150" applyFont="1" applyFill="1" applyBorder="1" applyAlignment="1">
      <alignment horizontal="left" vertical="center"/>
    </xf>
    <xf numFmtId="4" fontId="26" fillId="14" borderId="12" xfId="150" applyNumberFormat="1" applyFont="1" applyFill="1" applyBorder="1" applyAlignment="1">
      <alignment horizontal="center" vertical="center"/>
    </xf>
    <xf numFmtId="167" fontId="26" fillId="14" borderId="9" xfId="2" applyNumberFormat="1" applyFont="1" applyFill="1" applyBorder="1" applyAlignment="1">
      <alignment horizontal="right" vertical="center"/>
    </xf>
    <xf numFmtId="167" fontId="25" fillId="14" borderId="4" xfId="148" applyNumberFormat="1" applyFont="1" applyFill="1" applyBorder="1" applyAlignment="1">
      <alignment horizontal="right" vertical="center"/>
    </xf>
    <xf numFmtId="0" fontId="26" fillId="14" borderId="1" xfId="150" applyFont="1" applyFill="1" applyBorder="1" applyAlignment="1">
      <alignment horizontal="left" vertical="center" wrapText="1"/>
    </xf>
    <xf numFmtId="0" fontId="26" fillId="14" borderId="1" xfId="150" applyFont="1" applyFill="1" applyBorder="1" applyAlignment="1">
      <alignment horizontal="center" vertical="center"/>
    </xf>
    <xf numFmtId="167" fontId="26" fillId="14" borderId="1" xfId="2" applyNumberFormat="1" applyFont="1" applyFill="1" applyBorder="1" applyAlignment="1">
      <alignment horizontal="center" vertical="center"/>
    </xf>
    <xf numFmtId="9" fontId="26" fillId="14" borderId="1" xfId="1" applyFont="1" applyFill="1" applyBorder="1" applyAlignment="1">
      <alignment horizontal="center" vertical="center"/>
    </xf>
    <xf numFmtId="4" fontId="26" fillId="14" borderId="1" xfId="1" applyNumberFormat="1" applyFont="1" applyFill="1" applyBorder="1" applyAlignment="1">
      <alignment horizontal="center" vertical="center"/>
    </xf>
    <xf numFmtId="167" fontId="26" fillId="14" borderId="1" xfId="150" applyNumberFormat="1" applyFont="1" applyFill="1" applyBorder="1" applyAlignment="1">
      <alignment horizontal="right" vertical="center"/>
    </xf>
    <xf numFmtId="0" fontId="26" fillId="14" borderId="49" xfId="150" applyFont="1" applyFill="1" applyBorder="1" applyAlignment="1">
      <alignment horizontal="center" vertical="center"/>
    </xf>
    <xf numFmtId="0" fontId="26" fillId="14" borderId="7" xfId="150" applyFont="1" applyFill="1" applyBorder="1" applyAlignment="1">
      <alignment horizontal="center" vertical="center"/>
    </xf>
    <xf numFmtId="0" fontId="26" fillId="14" borderId="50" xfId="150" applyFont="1" applyFill="1" applyBorder="1" applyAlignment="1">
      <alignment horizontal="center" vertical="center"/>
    </xf>
    <xf numFmtId="42" fontId="25" fillId="6" borderId="16" xfId="2" applyFont="1" applyFill="1" applyBorder="1" applyAlignment="1">
      <alignment horizontal="left" vertical="center"/>
    </xf>
    <xf numFmtId="42" fontId="25" fillId="6" borderId="10" xfId="2" applyFont="1" applyFill="1" applyBorder="1" applyAlignment="1">
      <alignment horizontal="center" vertical="center"/>
    </xf>
    <xf numFmtId="42" fontId="25" fillId="6" borderId="11" xfId="2" applyFont="1" applyFill="1" applyBorder="1" applyAlignment="1">
      <alignment horizontal="center" vertical="center"/>
    </xf>
    <xf numFmtId="0" fontId="25" fillId="14" borderId="1" xfId="150" applyFont="1" applyFill="1" applyBorder="1" applyAlignment="1">
      <alignment horizontal="center" vertical="center" wrapText="1"/>
    </xf>
    <xf numFmtId="0" fontId="25" fillId="14" borderId="52" xfId="150" applyFont="1" applyFill="1" applyBorder="1" applyAlignment="1">
      <alignment horizontal="center" vertical="center" wrapText="1"/>
    </xf>
    <xf numFmtId="167" fontId="26" fillId="14" borderId="53" xfId="2" applyNumberFormat="1" applyFont="1" applyFill="1" applyBorder="1" applyAlignment="1">
      <alignment horizontal="center" vertical="center"/>
    </xf>
    <xf numFmtId="167" fontId="26" fillId="14" borderId="54" xfId="2" applyNumberFormat="1" applyFont="1" applyFill="1" applyBorder="1" applyAlignment="1">
      <alignment horizontal="center" vertical="center"/>
    </xf>
    <xf numFmtId="0" fontId="25" fillId="14" borderId="1" xfId="150" applyFont="1" applyFill="1" applyBorder="1" applyAlignment="1">
      <alignment horizontal="center" vertical="center"/>
    </xf>
    <xf numFmtId="4" fontId="26" fillId="14" borderId="1" xfId="150" applyNumberFormat="1" applyFont="1" applyFill="1" applyBorder="1" applyAlignment="1">
      <alignment horizontal="center" vertical="center"/>
    </xf>
    <xf numFmtId="0" fontId="25" fillId="14" borderId="51" xfId="150" applyFont="1" applyFill="1" applyBorder="1" applyAlignment="1">
      <alignment horizontal="center" vertical="center"/>
    </xf>
    <xf numFmtId="0" fontId="26" fillId="14" borderId="23" xfId="150" applyFont="1" applyFill="1" applyBorder="1" applyAlignment="1">
      <alignment horizontal="center" vertical="center"/>
    </xf>
    <xf numFmtId="0" fontId="26" fillId="14" borderId="25" xfId="150" applyFont="1" applyFill="1" applyBorder="1" applyAlignment="1">
      <alignment horizontal="center" vertical="center"/>
    </xf>
    <xf numFmtId="0" fontId="26" fillId="14" borderId="55" xfId="150" applyFont="1" applyFill="1" applyBorder="1" applyAlignment="1">
      <alignment horizontal="center" vertical="center"/>
    </xf>
    <xf numFmtId="0" fontId="25" fillId="14" borderId="52" xfId="150" applyFont="1" applyFill="1" applyBorder="1" applyAlignment="1">
      <alignment horizontal="center" vertical="center"/>
    </xf>
    <xf numFmtId="10" fontId="25" fillId="14" borderId="53" xfId="1" applyNumberFormat="1" applyFont="1" applyFill="1" applyBorder="1" applyAlignment="1">
      <alignment horizontal="center" vertical="center"/>
    </xf>
    <xf numFmtId="10" fontId="26" fillId="14" borderId="1" xfId="0" applyNumberFormat="1" applyFont="1" applyFill="1" applyBorder="1" applyAlignment="1">
      <alignment horizontal="center" vertical="center"/>
    </xf>
    <xf numFmtId="10" fontId="26" fillId="14" borderId="33" xfId="0" applyNumberFormat="1" applyFont="1" applyFill="1" applyBorder="1" applyAlignment="1">
      <alignment horizontal="center" vertical="center"/>
    </xf>
    <xf numFmtId="10" fontId="26" fillId="14" borderId="35" xfId="117" applyNumberFormat="1" applyFont="1" applyFill="1" applyBorder="1" applyAlignment="1">
      <alignment horizontal="center" vertical="center"/>
    </xf>
    <xf numFmtId="10" fontId="26" fillId="14" borderId="1" xfId="117" applyNumberFormat="1" applyFont="1" applyFill="1" applyBorder="1" applyAlignment="1">
      <alignment horizontal="center" vertical="center"/>
    </xf>
    <xf numFmtId="10" fontId="26" fillId="14" borderId="56" xfId="117" applyNumberFormat="1" applyFont="1" applyFill="1" applyBorder="1" applyAlignment="1">
      <alignment horizontal="center" vertical="center"/>
    </xf>
    <xf numFmtId="10" fontId="25" fillId="9" borderId="4" xfId="117" applyNumberFormat="1" applyFont="1" applyFill="1" applyBorder="1" applyAlignment="1">
      <alignment horizontal="center" vertical="center"/>
    </xf>
    <xf numFmtId="0" fontId="26" fillId="14" borderId="24" xfId="150" applyFont="1" applyFill="1" applyBorder="1" applyAlignment="1">
      <alignment horizontal="center" vertical="center"/>
    </xf>
    <xf numFmtId="0" fontId="26" fillId="14" borderId="51" xfId="150" applyFont="1" applyFill="1" applyBorder="1" applyAlignment="1">
      <alignment horizontal="center" vertical="center"/>
    </xf>
    <xf numFmtId="4" fontId="4" fillId="5" borderId="1" xfId="0" applyNumberFormat="1" applyFont="1" applyFill="1" applyBorder="1" applyAlignment="1">
      <alignment horizontal="center" vertical="center"/>
    </xf>
    <xf numFmtId="167" fontId="5" fillId="0" borderId="0" xfId="0" applyNumberFormat="1" applyFont="1"/>
    <xf numFmtId="165" fontId="5" fillId="0" borderId="0" xfId="156" applyFont="1" applyAlignment="1">
      <alignment vertical="center"/>
    </xf>
    <xf numFmtId="165" fontId="5" fillId="0" borderId="0" xfId="0" applyNumberFormat="1" applyFont="1"/>
    <xf numFmtId="9" fontId="18" fillId="0" borderId="5" xfId="0" applyNumberFormat="1" applyFont="1" applyBorder="1" applyAlignment="1">
      <alignment horizontal="right" vertical="center"/>
    </xf>
    <xf numFmtId="49" fontId="4" fillId="12" borderId="5" xfId="0" applyNumberFormat="1" applyFont="1" applyFill="1" applyBorder="1" applyAlignment="1">
      <alignment horizontal="right" vertical="center"/>
    </xf>
    <xf numFmtId="49" fontId="4" fillId="12" borderId="6" xfId="0" applyNumberFormat="1" applyFont="1" applyFill="1" applyBorder="1" applyAlignment="1">
      <alignment horizontal="right" vertical="center"/>
    </xf>
    <xf numFmtId="49" fontId="4" fillId="12" borderId="7" xfId="0" applyNumberFormat="1" applyFont="1" applyFill="1" applyBorder="1" applyAlignment="1">
      <alignment horizontal="right" vertical="center"/>
    </xf>
    <xf numFmtId="49" fontId="4" fillId="6" borderId="5" xfId="0" applyNumberFormat="1" applyFont="1" applyFill="1" applyBorder="1" applyAlignment="1">
      <alignment horizontal="right" vertical="center"/>
    </xf>
    <xf numFmtId="49" fontId="4" fillId="6" borderId="6" xfId="0" applyNumberFormat="1" applyFont="1" applyFill="1" applyBorder="1" applyAlignment="1">
      <alignment horizontal="right" vertical="center"/>
    </xf>
    <xf numFmtId="49" fontId="4" fillId="6" borderId="7" xfId="0" applyNumberFormat="1" applyFont="1" applyFill="1" applyBorder="1" applyAlignment="1">
      <alignment horizontal="right" vertical="center"/>
    </xf>
    <xf numFmtId="49" fontId="4" fillId="4" borderId="5" xfId="0" applyNumberFormat="1" applyFont="1" applyFill="1" applyBorder="1" applyAlignment="1">
      <alignment horizontal="center" vertical="center"/>
    </xf>
    <xf numFmtId="49" fontId="4" fillId="4" borderId="7" xfId="0" applyNumberFormat="1" applyFont="1" applyFill="1" applyBorder="1" applyAlignment="1">
      <alignment horizontal="center" vertical="center"/>
    </xf>
    <xf numFmtId="0" fontId="4" fillId="0" borderId="0" xfId="0" applyFont="1" applyAlignment="1">
      <alignment horizontal="left"/>
    </xf>
    <xf numFmtId="0" fontId="5" fillId="0" borderId="0" xfId="0" applyFont="1" applyAlignment="1">
      <alignment horizontal="left"/>
    </xf>
    <xf numFmtId="0" fontId="4" fillId="12" borderId="0" xfId="0" applyFont="1" applyFill="1" applyAlignment="1">
      <alignment horizontal="center" vertical="center"/>
    </xf>
    <xf numFmtId="0" fontId="11" fillId="0" borderId="0" xfId="0" applyFont="1" applyAlignment="1">
      <alignment horizontal="center" vertical="top"/>
    </xf>
    <xf numFmtId="0" fontId="4" fillId="12" borderId="6" xfId="0" applyFont="1" applyFill="1" applyBorder="1" applyAlignment="1">
      <alignment horizontal="center" vertical="center"/>
    </xf>
    <xf numFmtId="49" fontId="4" fillId="6" borderId="1" xfId="0" applyNumberFormat="1" applyFont="1" applyFill="1" applyBorder="1" applyAlignment="1">
      <alignment horizontal="right" vertical="center"/>
    </xf>
    <xf numFmtId="2" fontId="11" fillId="0" borderId="0" xfId="0" applyNumberFormat="1" applyFont="1" applyAlignment="1">
      <alignment horizontal="center" vertical="top"/>
    </xf>
    <xf numFmtId="0" fontId="28" fillId="0" borderId="0" xfId="0" applyFont="1"/>
    <xf numFmtId="0" fontId="2" fillId="0" borderId="0" xfId="0" applyFont="1" applyAlignment="1">
      <alignment horizontal="center" vertical="top"/>
    </xf>
    <xf numFmtId="0" fontId="2" fillId="10" borderId="0" xfId="0" applyFont="1" applyFill="1" applyAlignment="1">
      <alignment horizontal="center" vertical="center"/>
    </xf>
    <xf numFmtId="0" fontId="2" fillId="12" borderId="0" xfId="0" applyFont="1" applyFill="1" applyAlignment="1">
      <alignment horizontal="left" vertical="center" wrapText="1"/>
    </xf>
    <xf numFmtId="0" fontId="6" fillId="0" borderId="1" xfId="0" applyFont="1" applyBorder="1" applyAlignment="1">
      <alignment horizontal="center"/>
    </xf>
    <xf numFmtId="0" fontId="11" fillId="0" borderId="1" xfId="0" applyFont="1" applyBorder="1" applyAlignment="1">
      <alignment horizontal="center" vertical="center"/>
    </xf>
    <xf numFmtId="0" fontId="12" fillId="0" borderId="1" xfId="0" applyFont="1" applyBorder="1" applyAlignment="1">
      <alignment horizontal="center"/>
    </xf>
    <xf numFmtId="0" fontId="12" fillId="0" borderId="1" xfId="149" applyFont="1" applyBorder="1" applyAlignment="1">
      <alignment horizontal="center" vertical="top" wrapText="1"/>
    </xf>
    <xf numFmtId="0" fontId="11" fillId="0" borderId="1" xfId="149" applyFont="1" applyBorder="1" applyAlignment="1">
      <alignment horizontal="center" vertical="center" wrapText="1"/>
    </xf>
    <xf numFmtId="0" fontId="11" fillId="13" borderId="1" xfId="149" applyFont="1" applyFill="1" applyBorder="1" applyAlignment="1">
      <alignment horizontal="center" vertical="center" wrapText="1"/>
    </xf>
    <xf numFmtId="0" fontId="11" fillId="13" borderId="5" xfId="149" applyFont="1" applyFill="1" applyBorder="1" applyAlignment="1">
      <alignment horizontal="center" vertical="center" wrapText="1"/>
    </xf>
    <xf numFmtId="0" fontId="11" fillId="13" borderId="6" xfId="149" applyFont="1" applyFill="1" applyBorder="1" applyAlignment="1">
      <alignment horizontal="center" vertical="center" wrapText="1"/>
    </xf>
    <xf numFmtId="0" fontId="11" fillId="13" borderId="7" xfId="149" applyFont="1" applyFill="1" applyBorder="1" applyAlignment="1">
      <alignment horizontal="center" vertical="center" wrapText="1"/>
    </xf>
    <xf numFmtId="0" fontId="12" fillId="0" borderId="1" xfId="149" applyFont="1" applyBorder="1" applyAlignment="1">
      <alignment horizontal="center" vertical="center" wrapText="1"/>
    </xf>
    <xf numFmtId="4" fontId="11" fillId="12" borderId="5" xfId="149" applyNumberFormat="1" applyFont="1" applyFill="1" applyBorder="1" applyAlignment="1">
      <alignment horizontal="center" vertical="center" wrapText="1"/>
    </xf>
    <xf numFmtId="4" fontId="11" fillId="12" borderId="6" xfId="149" applyNumberFormat="1" applyFont="1" applyFill="1" applyBorder="1" applyAlignment="1">
      <alignment horizontal="center" vertical="center" wrapText="1"/>
    </xf>
    <xf numFmtId="4" fontId="11" fillId="12" borderId="7" xfId="149" applyNumberFormat="1" applyFont="1" applyFill="1" applyBorder="1" applyAlignment="1">
      <alignment horizontal="center" vertical="center" wrapText="1"/>
    </xf>
    <xf numFmtId="0" fontId="4" fillId="11" borderId="0" xfId="0" applyFont="1" applyFill="1" applyAlignment="1">
      <alignment horizontal="center" vertical="top"/>
    </xf>
    <xf numFmtId="0" fontId="4" fillId="5" borderId="1" xfId="0" applyFont="1" applyFill="1" applyBorder="1" applyAlignment="1">
      <alignment horizontal="left" vertical="top" wrapText="1"/>
    </xf>
    <xf numFmtId="0" fontId="11" fillId="12" borderId="0" xfId="0" applyFont="1" applyFill="1" applyAlignment="1">
      <alignment horizontal="center" vertical="top"/>
    </xf>
    <xf numFmtId="0" fontId="12" fillId="0" borderId="19" xfId="149" applyFont="1" applyBorder="1" applyAlignment="1">
      <alignment horizontal="center" vertical="center" wrapText="1"/>
    </xf>
    <xf numFmtId="0" fontId="12" fillId="0" borderId="22" xfId="149" applyFont="1" applyBorder="1" applyAlignment="1">
      <alignment horizontal="center" vertical="center" wrapText="1"/>
    </xf>
    <xf numFmtId="0" fontId="12" fillId="0" borderId="23" xfId="149" applyFont="1" applyBorder="1" applyAlignment="1">
      <alignment horizontal="center" vertical="center" wrapText="1"/>
    </xf>
    <xf numFmtId="0" fontId="12" fillId="0" borderId="15" xfId="149" applyFont="1" applyBorder="1" applyAlignment="1">
      <alignment horizontal="center" vertical="center" wrapText="1"/>
    </xf>
    <xf numFmtId="0" fontId="12" fillId="0" borderId="0" xfId="149" applyFont="1" applyAlignment="1">
      <alignment horizontal="center" vertical="center" wrapText="1"/>
    </xf>
    <xf numFmtId="0" fontId="12" fillId="0" borderId="24" xfId="149" applyFont="1" applyBorder="1" applyAlignment="1">
      <alignment horizontal="center" vertical="center" wrapText="1"/>
    </xf>
    <xf numFmtId="0" fontId="12" fillId="0" borderId="13" xfId="149" applyFont="1" applyBorder="1" applyAlignment="1">
      <alignment horizontal="center" vertical="center" wrapText="1"/>
    </xf>
    <xf numFmtId="0" fontId="12" fillId="0" borderId="14" xfId="149" applyFont="1" applyBorder="1" applyAlignment="1">
      <alignment horizontal="center" vertical="center" wrapText="1"/>
    </xf>
    <xf numFmtId="0" fontId="12" fillId="0" borderId="25" xfId="149" applyFont="1" applyBorder="1" applyAlignment="1">
      <alignment horizontal="center" vertical="center" wrapText="1"/>
    </xf>
    <xf numFmtId="0" fontId="2" fillId="5" borderId="14" xfId="0" applyFont="1" applyFill="1" applyBorder="1" applyAlignment="1">
      <alignment horizontal="left"/>
    </xf>
    <xf numFmtId="0" fontId="4" fillId="5" borderId="14" xfId="0" applyFont="1" applyFill="1" applyBorder="1" applyAlignment="1">
      <alignment horizontal="left"/>
    </xf>
    <xf numFmtId="0" fontId="25" fillId="14" borderId="38" xfId="150" applyFont="1" applyFill="1" applyBorder="1" applyAlignment="1">
      <alignment vertical="center"/>
    </xf>
    <xf numFmtId="0" fontId="25" fillId="14" borderId="39" xfId="150" applyFont="1" applyFill="1" applyBorder="1" applyAlignment="1">
      <alignment vertical="center"/>
    </xf>
    <xf numFmtId="0" fontId="26" fillId="14" borderId="18" xfId="150" applyFont="1" applyFill="1" applyBorder="1" applyAlignment="1">
      <alignment vertical="center" wrapText="1"/>
    </xf>
    <xf numFmtId="0" fontId="26" fillId="14" borderId="12" xfId="150" applyFont="1" applyFill="1" applyBorder="1" applyAlignment="1">
      <alignment vertical="center" wrapText="1"/>
    </xf>
    <xf numFmtId="0" fontId="26" fillId="14" borderId="17" xfId="150" applyFont="1" applyFill="1" applyBorder="1" applyAlignment="1">
      <alignment horizontal="left" vertical="center"/>
    </xf>
    <xf numFmtId="0" fontId="26" fillId="14" borderId="0" xfId="150" applyFont="1" applyFill="1" applyAlignment="1">
      <alignment horizontal="left" vertical="center"/>
    </xf>
    <xf numFmtId="0" fontId="3" fillId="11" borderId="16" xfId="150" applyFont="1" applyFill="1" applyBorder="1" applyAlignment="1">
      <alignment horizontal="center"/>
    </xf>
    <xf numFmtId="0" fontId="3" fillId="11" borderId="10" xfId="150" applyFont="1" applyFill="1" applyBorder="1" applyAlignment="1">
      <alignment horizontal="center"/>
    </xf>
    <xf numFmtId="0" fontId="3" fillId="11" borderId="11" xfId="150" applyFont="1" applyFill="1" applyBorder="1" applyAlignment="1">
      <alignment horizontal="center"/>
    </xf>
    <xf numFmtId="0" fontId="14" fillId="11" borderId="17" xfId="0" applyFont="1" applyFill="1" applyBorder="1" applyAlignment="1">
      <alignment horizontal="center"/>
    </xf>
    <xf numFmtId="0" fontId="14" fillId="11" borderId="0" xfId="0" applyFont="1" applyFill="1" applyAlignment="1">
      <alignment horizontal="center"/>
    </xf>
    <xf numFmtId="0" fontId="14" fillId="11" borderId="8" xfId="0" applyFont="1" applyFill="1" applyBorder="1" applyAlignment="1">
      <alignment horizontal="center"/>
    </xf>
    <xf numFmtId="0" fontId="14" fillId="11" borderId="18" xfId="0" applyFont="1" applyFill="1" applyBorder="1" applyAlignment="1">
      <alignment horizontal="center"/>
    </xf>
    <xf numFmtId="0" fontId="14" fillId="11" borderId="12" xfId="0" applyFont="1" applyFill="1" applyBorder="1" applyAlignment="1">
      <alignment horizontal="center"/>
    </xf>
    <xf numFmtId="0" fontId="14" fillId="11" borderId="9" xfId="0" applyFont="1" applyFill="1" applyBorder="1" applyAlignment="1">
      <alignment horizontal="center"/>
    </xf>
    <xf numFmtId="0" fontId="26" fillId="14" borderId="38" xfId="150" applyFont="1" applyFill="1" applyBorder="1" applyAlignment="1">
      <alignment horizontal="left" vertical="center"/>
    </xf>
    <xf numFmtId="0" fontId="26" fillId="14" borderId="39" xfId="150" applyFont="1" applyFill="1" applyBorder="1" applyAlignment="1">
      <alignment horizontal="left" vertical="center"/>
    </xf>
    <xf numFmtId="0" fontId="25" fillId="14" borderId="2" xfId="150" applyFont="1" applyFill="1" applyBorder="1" applyAlignment="1">
      <alignment horizontal="left" vertical="center"/>
    </xf>
    <xf numFmtId="0" fontId="25" fillId="14" borderId="3" xfId="150" applyFont="1" applyFill="1" applyBorder="1" applyAlignment="1">
      <alignment horizontal="left" vertical="center"/>
    </xf>
    <xf numFmtId="0" fontId="25" fillId="14" borderId="51" xfId="150" applyFont="1" applyFill="1" applyBorder="1" applyAlignment="1">
      <alignment horizontal="left" vertical="center"/>
    </xf>
    <xf numFmtId="0" fontId="25" fillId="14" borderId="2" xfId="150" applyFont="1" applyFill="1" applyBorder="1" applyAlignment="1">
      <alignment vertical="center"/>
    </xf>
    <xf numFmtId="0" fontId="25" fillId="14" borderId="3" xfId="150" applyFont="1" applyFill="1" applyBorder="1" applyAlignment="1">
      <alignment vertical="center"/>
    </xf>
    <xf numFmtId="0" fontId="25" fillId="14" borderId="18" xfId="150" applyFont="1" applyFill="1" applyBorder="1" applyAlignment="1">
      <alignment horizontal="center" vertical="center"/>
    </xf>
    <xf numFmtId="0" fontId="25" fillId="14" borderId="12" xfId="150" applyFont="1" applyFill="1" applyBorder="1" applyAlignment="1">
      <alignment horizontal="center" vertical="center"/>
    </xf>
    <xf numFmtId="0" fontId="26" fillId="14" borderId="41" xfId="150" applyFont="1" applyFill="1" applyBorder="1" applyAlignment="1">
      <alignment horizontal="left" vertical="center"/>
    </xf>
    <xf numFmtId="0" fontId="26" fillId="14" borderId="6" xfId="150" applyFont="1" applyFill="1" applyBorder="1" applyAlignment="1">
      <alignment horizontal="left" vertical="center"/>
    </xf>
    <xf numFmtId="0" fontId="4" fillId="11" borderId="0" xfId="0" applyFont="1" applyFill="1" applyAlignment="1">
      <alignment horizontal="center" vertical="center"/>
    </xf>
    <xf numFmtId="0" fontId="17" fillId="12" borderId="0" xfId="0" applyFont="1" applyFill="1" applyAlignment="1">
      <alignment horizontal="center" vertical="center"/>
    </xf>
    <xf numFmtId="10" fontId="5" fillId="0" borderId="0" xfId="0" applyNumberFormat="1" applyFont="1"/>
    <xf numFmtId="44" fontId="5" fillId="0" borderId="0" xfId="0" applyNumberFormat="1" applyFont="1"/>
    <xf numFmtId="182" fontId="18" fillId="6" borderId="1" xfId="157" applyNumberFormat="1" applyFont="1" applyFill="1" applyBorder="1" applyAlignment="1">
      <alignment horizontal="right" vertical="center"/>
    </xf>
    <xf numFmtId="182" fontId="18" fillId="4" borderId="0" xfId="157" applyNumberFormat="1" applyFont="1" applyFill="1" applyAlignment="1">
      <alignment horizontal="right" vertical="center"/>
    </xf>
    <xf numFmtId="182" fontId="18" fillId="6" borderId="7" xfId="157" applyNumberFormat="1" applyFont="1" applyFill="1" applyBorder="1" applyAlignment="1">
      <alignment horizontal="right" vertical="center"/>
    </xf>
    <xf numFmtId="182" fontId="4" fillId="4" borderId="0" xfId="157" applyNumberFormat="1" applyFont="1" applyFill="1" applyAlignment="1">
      <alignment horizontal="right" vertical="center"/>
    </xf>
    <xf numFmtId="182" fontId="18" fillId="15" borderId="1" xfId="157" applyNumberFormat="1" applyFont="1" applyFill="1" applyBorder="1" applyAlignment="1">
      <alignment horizontal="right" vertical="center"/>
    </xf>
    <xf numFmtId="182" fontId="4" fillId="5" borderId="1" xfId="157" applyNumberFormat="1" applyFont="1" applyFill="1" applyBorder="1" applyAlignment="1">
      <alignment horizontal="center" vertical="center"/>
    </xf>
    <xf numFmtId="182" fontId="18" fillId="5" borderId="1" xfId="157" applyNumberFormat="1" applyFont="1" applyFill="1" applyBorder="1" applyAlignment="1">
      <alignment horizontal="right" vertical="center"/>
    </xf>
    <xf numFmtId="182" fontId="7" fillId="0" borderId="1" xfId="157" applyNumberFormat="1" applyFont="1" applyBorder="1" applyAlignment="1">
      <alignment horizontal="right" vertical="center"/>
    </xf>
    <xf numFmtId="182" fontId="5" fillId="0" borderId="0" xfId="157" applyNumberFormat="1" applyFont="1" applyAlignment="1">
      <alignment horizontal="right" vertical="center"/>
    </xf>
    <xf numFmtId="182" fontId="18" fillId="5" borderId="0" xfId="157" applyNumberFormat="1" applyFont="1" applyFill="1" applyAlignment="1">
      <alignment horizontal="right" vertical="center"/>
    </xf>
    <xf numFmtId="182" fontId="18" fillId="5" borderId="1" xfId="157" applyNumberFormat="1" applyFont="1" applyFill="1" applyBorder="1" applyAlignment="1">
      <alignment horizontal="right" vertical="center" wrapText="1"/>
    </xf>
    <xf numFmtId="182" fontId="7" fillId="0" borderId="0" xfId="157" applyNumberFormat="1" applyFont="1" applyAlignment="1">
      <alignment horizontal="right" vertical="center"/>
    </xf>
    <xf numFmtId="182" fontId="4" fillId="5" borderId="7" xfId="157" applyNumberFormat="1" applyFont="1" applyFill="1" applyBorder="1" applyAlignment="1">
      <alignment horizontal="right" vertical="center"/>
    </xf>
    <xf numFmtId="182" fontId="18" fillId="5" borderId="7" xfId="157" applyNumberFormat="1" applyFont="1" applyFill="1" applyBorder="1" applyAlignment="1">
      <alignment horizontal="right" vertical="center"/>
    </xf>
    <xf numFmtId="182" fontId="4" fillId="5" borderId="0" xfId="157" applyNumberFormat="1" applyFont="1" applyFill="1" applyAlignment="1">
      <alignment horizontal="right" vertical="center"/>
    </xf>
    <xf numFmtId="182" fontId="7" fillId="5" borderId="1" xfId="157" applyNumberFormat="1" applyFont="1" applyFill="1" applyBorder="1" applyAlignment="1">
      <alignment horizontal="right" vertical="center" wrapText="1"/>
    </xf>
    <xf numFmtId="182" fontId="4" fillId="0" borderId="7" xfId="157" applyNumberFormat="1" applyFont="1" applyBorder="1" applyAlignment="1">
      <alignment horizontal="center" vertical="center"/>
    </xf>
  </cellXfs>
  <cellStyles count="158">
    <cellStyle name="Currency 2" xfId="139" xr:uid="{7165EE75-890D-452B-9007-EA1A2B35DDC7}"/>
    <cellStyle name="Estilo 1" xfId="4" xr:uid="{2FC5BF33-7E5B-4A25-A102-86159C8408B2}"/>
    <cellStyle name="Estilo 1 2" xfId="5" xr:uid="{2D96B5E8-7F77-4DF4-88F7-1B0EC9241983}"/>
    <cellStyle name="Estilo 2" xfId="151" xr:uid="{DA8AACF7-99A7-4F95-9DF0-C816900C52B9}"/>
    <cellStyle name="Euro" xfId="6" xr:uid="{9D1DDEB8-55E2-4F8D-88CA-81B6775AEE0A}"/>
    <cellStyle name="Euro 2" xfId="7" xr:uid="{4F556362-DE4C-4F37-8FDB-6D5661FB8681}"/>
    <cellStyle name="Millares" xfId="155" builtinId="3"/>
    <cellStyle name="Millares [0] 2" xfId="9" xr:uid="{544F833E-A95E-485A-8E77-47CD910CA3DF}"/>
    <cellStyle name="Millares [0] 3" xfId="128" xr:uid="{018FAF8B-16B5-44AF-A373-9EF9FA7AFE03}"/>
    <cellStyle name="Millares 10" xfId="130" xr:uid="{E503F919-F31A-4066-888F-A56FEED3A2D3}"/>
    <cellStyle name="Millares 11" xfId="146" xr:uid="{F52F31D7-D311-4699-8E54-4E22812933FF}"/>
    <cellStyle name="Millares 12" xfId="141" xr:uid="{7F4333B2-ADD4-43C0-93DD-1DA3A722F39C}"/>
    <cellStyle name="Millares 13" xfId="10" xr:uid="{E7F7DB15-C5AA-46EF-A32E-37DA9D619E07}"/>
    <cellStyle name="Millares 14" xfId="11" xr:uid="{37751E21-2A67-489E-9CBB-AAB75FA51013}"/>
    <cellStyle name="Millares 14 2" xfId="12" xr:uid="{6DA6A955-0881-46F0-A577-3368C66C137E}"/>
    <cellStyle name="Millares 15" xfId="152" xr:uid="{D0EDF0D9-B375-49BB-BE48-5E47133FCF8A}"/>
    <cellStyle name="Millares 2" xfId="13" xr:uid="{BFA1B754-E0B3-4F2C-B439-AC04E4DC382C}"/>
    <cellStyle name="Millares 3" xfId="14" xr:uid="{D791AE36-424F-40D7-A3B6-F15566F0A9D6}"/>
    <cellStyle name="Millares 3 2" xfId="15" xr:uid="{B589BD2D-5BD2-42C5-A68C-08E0B33F2257}"/>
    <cellStyle name="Millares 4" xfId="16" xr:uid="{8CD525D2-DB5F-4E13-A4CA-4D8147D65027}"/>
    <cellStyle name="Millares 5" xfId="8" xr:uid="{DF67B878-9C3B-4630-B708-7C35BE9E3D29}"/>
    <cellStyle name="Millares 6" xfId="122" xr:uid="{B6402F32-93AA-4163-A606-926F5D5AD2A5}"/>
    <cellStyle name="Millares 7" xfId="127" xr:uid="{B0B87C4C-6074-4954-916B-E092A52C24BE}"/>
    <cellStyle name="Millares 8" xfId="124" xr:uid="{F4FC1E0D-2DE9-4C5F-B0C0-7C05976CFFBC}"/>
    <cellStyle name="Millares 8 2" xfId="144" xr:uid="{3224B2CE-A8A5-415D-A3B0-F32E26AFBEC4}"/>
    <cellStyle name="Millares 9" xfId="133" xr:uid="{CB77CE26-289D-4843-8D26-A86F1F9CD131}"/>
    <cellStyle name="Moneda" xfId="156" builtinId="4"/>
    <cellStyle name="Moneda [0]" xfId="157" builtinId="7"/>
    <cellStyle name="Moneda [0] 2" xfId="18" xr:uid="{F5C0AF27-D75E-47F5-AF05-F897F9D1B643}"/>
    <cellStyle name="Moneda [0] 3" xfId="2" xr:uid="{62F144CC-3F63-4106-80DE-D4BEC5B5403A}"/>
    <cellStyle name="Moneda 10" xfId="126" xr:uid="{8F863DAB-982C-4B5E-9B8F-2A200AD6369E}"/>
    <cellStyle name="Moneda 10 2" xfId="148" xr:uid="{6E98C206-C249-4039-8031-B014EDD3359A}"/>
    <cellStyle name="Moneda 11" xfId="131" xr:uid="{40607272-6FDB-4AAE-A1CB-CB32D7BF8F79}"/>
    <cellStyle name="Moneda 12" xfId="147" xr:uid="{32F6F045-281A-45CA-8462-B297C1301C79}"/>
    <cellStyle name="Moneda 13" xfId="143" xr:uid="{2CF423DF-608F-40FB-8A8A-268726CD45B8}"/>
    <cellStyle name="Moneda 14" xfId="142" xr:uid="{2CD542D6-5AB6-4AE9-B1C1-793FB566E890}"/>
    <cellStyle name="Moneda 15" xfId="145" xr:uid="{0EEBC20E-A419-48C1-AB32-B7B3B5102AF7}"/>
    <cellStyle name="Moneda 16" xfId="153" xr:uid="{3487FC9D-3D78-4E02-83DA-EE258F972096}"/>
    <cellStyle name="Moneda 17" xfId="154" xr:uid="{00FF4001-4770-416A-9EF8-042004FC7444}"/>
    <cellStyle name="Moneda 2" xfId="19" xr:uid="{B11467E5-8E59-41D6-8ACE-8443BDD811FA}"/>
    <cellStyle name="Moneda 2 2" xfId="20" xr:uid="{45C3CB99-B7AE-4469-89D8-5EB14DE18C14}"/>
    <cellStyle name="Moneda 2 3" xfId="21" xr:uid="{74B49CE0-291B-4E82-BB6B-B49518268702}"/>
    <cellStyle name="Moneda 3" xfId="22" xr:uid="{6584452E-2770-468F-936D-9824C3B6087F}"/>
    <cellStyle name="Moneda 3 2" xfId="23" xr:uid="{9C2B1579-634E-4EE1-A072-AD6394F4F87F}"/>
    <cellStyle name="Moneda 4" xfId="24" xr:uid="{0021F7F5-5E88-4D75-A450-B1C63936D62E}"/>
    <cellStyle name="Moneda 5" xfId="17" xr:uid="{06DCB79C-47FF-4963-9941-033D2C99ED57}"/>
    <cellStyle name="Moneda 6" xfId="25" xr:uid="{83BEFB97-6F75-4F2A-AB76-CB2274F18A28}"/>
    <cellStyle name="Moneda 7" xfId="26" xr:uid="{517EE8AB-C9C6-45F7-83D7-B0CEFEF337B8}"/>
    <cellStyle name="Moneda 8" xfId="123" xr:uid="{B67569D9-DD62-4DD9-B065-B7232E21F6C3}"/>
    <cellStyle name="Moneda 9" xfId="125" xr:uid="{F7C7CE8A-73A3-461E-B18B-C8FD5F9F925D}"/>
    <cellStyle name="Normal" xfId="0" builtinId="0"/>
    <cellStyle name="Normal 10 10" xfId="27" xr:uid="{66704389-BBEC-417C-A83A-12569A03E397}"/>
    <cellStyle name="Normal 10 11" xfId="28" xr:uid="{4283AFA0-78B6-4A0B-9397-881E04A9AE25}"/>
    <cellStyle name="Normal 10 12" xfId="29" xr:uid="{720FA01F-1E28-4FE0-AFDD-9C7CE58A1C45}"/>
    <cellStyle name="Normal 10 13" xfId="30" xr:uid="{E1AC0FAF-3F1A-403A-9AFB-5925C045E73B}"/>
    <cellStyle name="Normal 10 14" xfId="31" xr:uid="{7DCE1012-9EC2-40F0-8758-A96507FC4AA5}"/>
    <cellStyle name="Normal 10 15" xfId="32" xr:uid="{02910560-90F6-4FFD-9D13-C76F84C6AE6A}"/>
    <cellStyle name="Normal 10 2" xfId="33" xr:uid="{3EEE446A-3035-41C0-BE6B-4A102EC3B397}"/>
    <cellStyle name="Normal 10 3" xfId="34" xr:uid="{C1F65AA1-8579-44EE-A67E-C80AAF607C36}"/>
    <cellStyle name="Normal 10 4" xfId="35" xr:uid="{9DF71E4A-1DEB-4E46-AF33-E49404E5A76D}"/>
    <cellStyle name="Normal 10 5" xfId="36" xr:uid="{30F71F3D-2C97-4D83-8DB7-29EEAD818866}"/>
    <cellStyle name="Normal 10 6" xfId="37" xr:uid="{9017358F-07EE-488B-9C29-ACAD7A9EDF6B}"/>
    <cellStyle name="Normal 10 7" xfId="38" xr:uid="{14F8195C-24E4-4406-9094-28B2D7AC4C12}"/>
    <cellStyle name="Normal 10 8" xfId="39" xr:uid="{34FE6E93-4651-44E0-A0FA-C74BA09EF599}"/>
    <cellStyle name="Normal 10 9" xfId="40" xr:uid="{FC7F9C64-8BA7-4B33-919D-64469F7BB43D}"/>
    <cellStyle name="Normal 15" xfId="132" xr:uid="{E98CE0E0-FA06-4E8A-BDCA-5E5FB1D6E1E8}"/>
    <cellStyle name="Normal 2" xfId="41" xr:uid="{D8E04E37-D5BD-4A61-B9F8-5928E8ADD992}"/>
    <cellStyle name="Normal 2 10" xfId="140" xr:uid="{1E67735E-2BBF-41AD-832F-F79500F8DC7E}"/>
    <cellStyle name="Normal 2 121" xfId="42" xr:uid="{132CC5E3-57C3-43BE-9182-87CF7571B650}"/>
    <cellStyle name="Normal 2 123" xfId="43" xr:uid="{9101BBB2-E93E-473E-B414-B1939942E317}"/>
    <cellStyle name="Normal 2 128" xfId="44" xr:uid="{110EB28F-5B8D-4400-88C6-60ABA6E7F9F5}"/>
    <cellStyle name="Normal 2 130" xfId="45" xr:uid="{493ECB3A-8C5A-48A9-82E3-B6DDC089BB78}"/>
    <cellStyle name="Normal 2 131 3" xfId="46" xr:uid="{BE1F310B-141C-4220-BE27-E2A1B716297E}"/>
    <cellStyle name="Normal 2 2" xfId="47" xr:uid="{8793BDC2-DB14-44E5-8151-CC62FC0ADBC1}"/>
    <cellStyle name="Normal 2 2 10" xfId="48" xr:uid="{6B27E2BB-4127-40B6-9634-444F07979E92}"/>
    <cellStyle name="Normal 2 2 12" xfId="49" xr:uid="{AE77E96C-28E5-4720-81FA-5FD79FCE888A}"/>
    <cellStyle name="Normal 2 2 14" xfId="50" xr:uid="{41CB06E6-8734-45E3-9316-B7DE8A6F268B}"/>
    <cellStyle name="Normal 2 2 16" xfId="51" xr:uid="{5F09E998-CC96-46EC-A555-57F07F6F8F95}"/>
    <cellStyle name="Normal 2 2 18" xfId="52" xr:uid="{687CD194-E48C-42EB-B5BE-A00E6206BFC1}"/>
    <cellStyle name="Normal 2 2 2" xfId="53" xr:uid="{9EF5D1A6-DCE6-4239-8BD4-2F8E0CD46622}"/>
    <cellStyle name="Normal 2 2 20" xfId="54" xr:uid="{4CB9C016-3B1E-46E6-A5BA-18E73F0B061D}"/>
    <cellStyle name="Normal 2 2 22" xfId="55" xr:uid="{A4BC4303-72CB-447D-A187-47B232DA3B83}"/>
    <cellStyle name="Normal 2 2 24" xfId="56" xr:uid="{9729302F-A12E-4AC8-96CF-8883A102C6F9}"/>
    <cellStyle name="Normal 2 2 26" xfId="57" xr:uid="{2D085F3D-D270-4EA7-B316-4404A5CD81FB}"/>
    <cellStyle name="Normal 2 2 28" xfId="58" xr:uid="{2CDBDE70-AC78-48BE-8C22-112834543AA9}"/>
    <cellStyle name="Normal 2 2 3" xfId="59" xr:uid="{7CD03FCF-123D-40DE-B9D6-509F06D458FB}"/>
    <cellStyle name="Normal 2 2 30" xfId="60" xr:uid="{38409581-E71A-4367-891E-96454BF61B95}"/>
    <cellStyle name="Normal 2 2 32" xfId="61" xr:uid="{6918E0FF-D093-41B5-9B51-7EDF5E14D6B0}"/>
    <cellStyle name="Normal 2 2 34" xfId="62" xr:uid="{CE050BDF-5A07-4B30-A948-6BC3BFDD0481}"/>
    <cellStyle name="Normal 2 2 36" xfId="63" xr:uid="{2BA46B6D-2DAA-4D33-A137-F0ECB4C03D94}"/>
    <cellStyle name="Normal 2 2 38" xfId="64" xr:uid="{D82949C3-D9C0-4C1E-B8E9-35BD98455ABD}"/>
    <cellStyle name="Normal 2 2 4" xfId="65" xr:uid="{C60B9829-167F-43B1-B33C-266E4E58FEF7}"/>
    <cellStyle name="Normal 2 2 40" xfId="66" xr:uid="{BB8D553F-92A4-4889-B636-2CB95E5725DD}"/>
    <cellStyle name="Normal 2 2 42" xfId="67" xr:uid="{5B8BE339-4C00-4A83-B7AA-4ECCC3A04E20}"/>
    <cellStyle name="Normal 2 2 44" xfId="68" xr:uid="{42AD4290-2F8E-4E10-A400-BF3996A52EE1}"/>
    <cellStyle name="Normal 2 2 46" xfId="69" xr:uid="{FBAEBC69-BA75-47D6-BD3E-16B794945122}"/>
    <cellStyle name="Normal 2 2 48" xfId="70" xr:uid="{4DEA006D-4459-410E-A7A7-B066D19C999D}"/>
    <cellStyle name="Normal 2 2 5" xfId="71" xr:uid="{CF025594-5378-4F32-8D03-34B01AFF5A68}"/>
    <cellStyle name="Normal 2 2 50" xfId="72" xr:uid="{F7E161F2-2CA0-4043-8ED6-5EE733E65FAB}"/>
    <cellStyle name="Normal 2 2 52" xfId="73" xr:uid="{701FC2B1-9301-4F0A-AF2C-C55D131E54D6}"/>
    <cellStyle name="Normal 2 2 54" xfId="74" xr:uid="{8049A894-3A84-4C84-9C9C-708F50E1676B}"/>
    <cellStyle name="Normal 2 2 56" xfId="75" xr:uid="{5BB492F6-D958-46BB-A399-646069F745B8}"/>
    <cellStyle name="Normal 2 2 6" xfId="76" xr:uid="{CFB3B894-F051-43FF-8AEC-A415D2ABFD7B}"/>
    <cellStyle name="Normal 2 2 8" xfId="77" xr:uid="{5D1EA16A-0184-45F1-AF8F-FF8F59F23CF4}"/>
    <cellStyle name="Normal 2 3" xfId="78" xr:uid="{CBBB3C06-6C74-4FF6-8A9F-2608F4BB6C07}"/>
    <cellStyle name="Normal 2 58" xfId="79" xr:uid="{88B8D79F-67AE-4A24-9CF9-2DB12F87553C}"/>
    <cellStyle name="Normal 2 58 10" xfId="80" xr:uid="{86A168DB-D85D-4249-820C-64223A8B79F9}"/>
    <cellStyle name="Normal 2 58 12" xfId="81" xr:uid="{354A7919-892C-45C1-B674-E4C4C792C7B7}"/>
    <cellStyle name="Normal 2 58 14" xfId="82" xr:uid="{2D0CCED1-EA2D-48E4-B316-C922F4D5A8E3}"/>
    <cellStyle name="Normal 2 58 16" xfId="83" xr:uid="{9708749E-5CDB-4272-8B2D-0AE9FA40CDC1}"/>
    <cellStyle name="Normal 2 58 18" xfId="84" xr:uid="{847C2EA2-527B-4FB6-BABD-21D222DA71F5}"/>
    <cellStyle name="Normal 2 58 20" xfId="85" xr:uid="{BFBB0369-1E0F-44BC-B400-160D99E519CC}"/>
    <cellStyle name="Normal 2 58 22" xfId="86" xr:uid="{5D132A05-F392-43D5-905B-005F0155FE77}"/>
    <cellStyle name="Normal 2 58 24" xfId="87" xr:uid="{C844362A-3C5D-4DD5-8AC7-CDE5685DD8AA}"/>
    <cellStyle name="Normal 2 58 26" xfId="88" xr:uid="{4DE3B6EE-1D56-4D07-9C99-A4C2040FE883}"/>
    <cellStyle name="Normal 2 58 28" xfId="89" xr:uid="{05336749-B13E-4B24-A011-86F8E56624A0}"/>
    <cellStyle name="Normal 2 58 30" xfId="90" xr:uid="{3F9B2398-D590-4383-8AA7-C18A5427683B}"/>
    <cellStyle name="Normal 2 58 32" xfId="91" xr:uid="{9876586B-7EC7-44B0-8073-711822C86FF0}"/>
    <cellStyle name="Normal 2 58 34" xfId="92" xr:uid="{77A20A5F-718F-451D-AA69-835EECC5D891}"/>
    <cellStyle name="Normal 2 58 36" xfId="93" xr:uid="{6584F709-97F0-48FE-9863-5183C914506D}"/>
    <cellStyle name="Normal 2 58 38" xfId="94" xr:uid="{7043A8BB-0FFD-4DDB-B3B8-D548BF658F29}"/>
    <cellStyle name="Normal 2 58 4" xfId="95" xr:uid="{68EA9966-EC7B-4251-9953-5121F627BCF0}"/>
    <cellStyle name="Normal 2 58 40" xfId="96" xr:uid="{E3C85FBA-B3CB-4D6A-A089-523787401F05}"/>
    <cellStyle name="Normal 2 58 42" xfId="97" xr:uid="{60C3BAD2-C40F-4394-8AFC-0070F0992BE2}"/>
    <cellStyle name="Normal 2 58 44" xfId="98" xr:uid="{C16E17DE-FFB7-4669-97C2-2B916C17602C}"/>
    <cellStyle name="Normal 2 58 46" xfId="99" xr:uid="{E1707C8C-7261-4B38-AC91-4309E0ADBD1E}"/>
    <cellStyle name="Normal 2 58 48" xfId="100" xr:uid="{FFF0957B-1A49-4249-856B-72E5EC82FC56}"/>
    <cellStyle name="Normal 2 58 50" xfId="101" xr:uid="{5C4C3861-6A13-451E-89AE-5EF4DF4F82E3}"/>
    <cellStyle name="Normal 2 58 52" xfId="102" xr:uid="{FC32A995-A29C-4773-BBB7-7741F54B1298}"/>
    <cellStyle name="Normal 2 58 54" xfId="103" xr:uid="{AD3AD697-3C9A-4148-B28A-D5B16674E6FB}"/>
    <cellStyle name="Normal 2 58 56" xfId="104" xr:uid="{310BD4CC-6CC5-419C-BBF3-ED32ACDF8830}"/>
    <cellStyle name="Normal 2 58 58" xfId="105" xr:uid="{F80A8046-DD7E-475A-812E-C7EEACD90D05}"/>
    <cellStyle name="Normal 2 58 6" xfId="106" xr:uid="{EEE1A1CB-3E58-4BE6-B50F-248C3CB77566}"/>
    <cellStyle name="Normal 2 58 60" xfId="107" xr:uid="{D76D2EC5-4E47-422B-92B8-18C875BCDD7D}"/>
    <cellStyle name="Normal 2 58 62" xfId="108" xr:uid="{61F6E86E-4C72-4EDC-AAB0-EA2CAFC74489}"/>
    <cellStyle name="Normal 2 58 8" xfId="109" xr:uid="{6347704B-ACA8-428D-946D-E37C213438DE}"/>
    <cellStyle name="Normal 2 8" xfId="110" xr:uid="{C1CF5453-029E-4F33-885B-88A637235772}"/>
    <cellStyle name="Normal 3" xfId="111" xr:uid="{1F2E2CD4-A596-4077-A2D2-319AD80E9D89}"/>
    <cellStyle name="Normal 36 2" xfId="149" xr:uid="{1DEC101D-D73F-4828-BF59-27034294687E}"/>
    <cellStyle name="Normal 4" xfId="112" xr:uid="{10FD3622-DC27-4580-9502-294C4BF0E55E}"/>
    <cellStyle name="Normal 5" xfId="3" xr:uid="{0F6647B8-B15D-439B-A9C9-33551F4F8F07}"/>
    <cellStyle name="Normal 5 2" xfId="134" xr:uid="{9971EB9F-C2C6-4AD6-A911-C6CA4AD115AD}"/>
    <cellStyle name="Normal 6" xfId="129" xr:uid="{3062D1D7-BAE9-4B9F-8DF8-311E346F1310}"/>
    <cellStyle name="Normal 6 2" xfId="136" xr:uid="{11882362-FFE0-47C1-820D-D87A2DBD72AD}"/>
    <cellStyle name="Normal 7" xfId="135" xr:uid="{711EC64C-BD20-46E7-92CA-EEC7813E2629}"/>
    <cellStyle name="Normal 8" xfId="137" xr:uid="{C1447302-383A-4869-BEEC-2B4F882D57D3}"/>
    <cellStyle name="Normal 9" xfId="150" xr:uid="{A9CD4422-9C58-4399-AFA4-3576439640F1}"/>
    <cellStyle name="Porcentaje" xfId="1" builtinId="5"/>
    <cellStyle name="Porcentaje 2" xfId="114" xr:uid="{23BBC8C6-1183-4A08-BDA7-8001B47952EA}"/>
    <cellStyle name="Porcentaje 3" xfId="113" xr:uid="{BEA6169D-34BC-4069-92E3-09515E956F65}"/>
    <cellStyle name="Porcentaje 4" xfId="138" xr:uid="{EF1F84E7-21F4-4BE5-9408-A94D16AC19D5}"/>
    <cellStyle name="Porcentual 10" xfId="115" xr:uid="{23054ED9-D050-4B6E-A960-0592FAD1FE45}"/>
    <cellStyle name="Porcentual 10 3" xfId="116" xr:uid="{9A778B0F-86A1-494F-9F35-964CD4D7A3C1}"/>
    <cellStyle name="Porcentual 2" xfId="117" xr:uid="{1F7045BE-3661-4148-B6D4-356385F4B361}"/>
    <cellStyle name="Porcentual 2 2" xfId="118" xr:uid="{2AFF0D81-26CF-4436-85E9-F12DA1447007}"/>
    <cellStyle name="Porcentual 3" xfId="119" xr:uid="{2E6CA1C9-85D2-4DD3-B465-2B3D738F0490}"/>
    <cellStyle name="Porcentual 4" xfId="120" xr:uid="{6216D5E0-AA63-48A5-B81F-F1C9D87101BF}"/>
    <cellStyle name="Porcentual 4 2" xfId="121" xr:uid="{C47ECE88-17ED-447D-93C0-647C0167513B}"/>
  </cellStyles>
  <dxfs count="0"/>
  <tableStyles count="0" defaultTableStyle="TableStyleMedium2" defaultPivotStyle="PivotStyleLight16"/>
  <colors>
    <mruColors>
      <color rgb="FFE6BA1A"/>
      <color rgb="FFEEDE12"/>
      <color rgb="FFFFFF66"/>
      <color rgb="FFBEE39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0.png"/><Relationship Id="rId13" Type="http://schemas.openxmlformats.org/officeDocument/2006/relationships/image" Target="../media/image15.png"/><Relationship Id="rId18" Type="http://schemas.openxmlformats.org/officeDocument/2006/relationships/image" Target="../media/image20.png"/><Relationship Id="rId3" Type="http://schemas.openxmlformats.org/officeDocument/2006/relationships/image" Target="../media/image5.png"/><Relationship Id="rId7" Type="http://schemas.openxmlformats.org/officeDocument/2006/relationships/image" Target="../media/image9.png"/><Relationship Id="rId12" Type="http://schemas.openxmlformats.org/officeDocument/2006/relationships/image" Target="../media/image14.png"/><Relationship Id="rId17" Type="http://schemas.openxmlformats.org/officeDocument/2006/relationships/image" Target="../media/image19.png"/><Relationship Id="rId2" Type="http://schemas.openxmlformats.org/officeDocument/2006/relationships/image" Target="../media/image4.png"/><Relationship Id="rId16" Type="http://schemas.openxmlformats.org/officeDocument/2006/relationships/image" Target="../media/image18.png"/><Relationship Id="rId1" Type="http://schemas.openxmlformats.org/officeDocument/2006/relationships/image" Target="../media/image1.png"/><Relationship Id="rId6" Type="http://schemas.openxmlformats.org/officeDocument/2006/relationships/image" Target="../media/image8.png"/><Relationship Id="rId11" Type="http://schemas.openxmlformats.org/officeDocument/2006/relationships/image" Target="../media/image13.png"/><Relationship Id="rId5" Type="http://schemas.openxmlformats.org/officeDocument/2006/relationships/image" Target="../media/image7.png"/><Relationship Id="rId15" Type="http://schemas.openxmlformats.org/officeDocument/2006/relationships/image" Target="../media/image17.png"/><Relationship Id="rId10" Type="http://schemas.openxmlformats.org/officeDocument/2006/relationships/image" Target="../media/image12.png"/><Relationship Id="rId4" Type="http://schemas.openxmlformats.org/officeDocument/2006/relationships/image" Target="../media/image6.png"/><Relationship Id="rId9" Type="http://schemas.openxmlformats.org/officeDocument/2006/relationships/image" Target="../media/image11.png"/><Relationship Id="rId14" Type="http://schemas.openxmlformats.org/officeDocument/2006/relationships/image" Target="../media/image16.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943348</xdr:colOff>
      <xdr:row>0</xdr:row>
      <xdr:rowOff>77694</xdr:rowOff>
    </xdr:from>
    <xdr:to>
      <xdr:col>6</xdr:col>
      <xdr:colOff>467097</xdr:colOff>
      <xdr:row>3</xdr:row>
      <xdr:rowOff>133537</xdr:rowOff>
    </xdr:to>
    <xdr:pic>
      <xdr:nvPicPr>
        <xdr:cNvPr id="2" name="Imagen 1">
          <a:extLst>
            <a:ext uri="{FF2B5EF4-FFF2-40B4-BE49-F238E27FC236}">
              <a16:creationId xmlns:a16="http://schemas.microsoft.com/office/drawing/2014/main" id="{B82BBF71-2DBF-4BBF-A3EC-19629F831A0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1772023" y="77694"/>
          <a:ext cx="6162674" cy="541618"/>
        </a:xfrm>
        <a:prstGeom prst="rect">
          <a:avLst/>
        </a:prstGeom>
      </xdr:spPr>
    </xdr:pic>
    <xdr:clientData/>
  </xdr:twoCellAnchor>
  <xdr:twoCellAnchor editAs="oneCell">
    <xdr:from>
      <xdr:col>1</xdr:col>
      <xdr:colOff>66675</xdr:colOff>
      <xdr:row>146</xdr:row>
      <xdr:rowOff>44684</xdr:rowOff>
    </xdr:from>
    <xdr:to>
      <xdr:col>2</xdr:col>
      <xdr:colOff>3274674</xdr:colOff>
      <xdr:row>154</xdr:row>
      <xdr:rowOff>133349</xdr:rowOff>
    </xdr:to>
    <xdr:pic>
      <xdr:nvPicPr>
        <xdr:cNvPr id="3" name="Imagen 2">
          <a:extLst>
            <a:ext uri="{FF2B5EF4-FFF2-40B4-BE49-F238E27FC236}">
              <a16:creationId xmlns:a16="http://schemas.microsoft.com/office/drawing/2014/main" id="{673D3BF2-ABC9-4802-89BD-483E29517BE5}"/>
            </a:ext>
          </a:extLst>
        </xdr:cNvPr>
        <xdr:cNvPicPr>
          <a:picLocks noChangeAspect="1"/>
        </xdr:cNvPicPr>
      </xdr:nvPicPr>
      <xdr:blipFill>
        <a:blip xmlns:r="http://schemas.openxmlformats.org/officeDocument/2006/relationships" r:embed="rId2"/>
        <a:stretch>
          <a:fillRect/>
        </a:stretch>
      </xdr:blipFill>
      <xdr:spPr>
        <a:xfrm>
          <a:off x="295275" y="56499359"/>
          <a:ext cx="3836649" cy="1384065"/>
        </a:xfrm>
        <a:prstGeom prst="rect">
          <a:avLst/>
        </a:prstGeom>
      </xdr:spPr>
    </xdr:pic>
    <xdr:clientData/>
  </xdr:twoCellAnchor>
  <xdr:twoCellAnchor editAs="oneCell">
    <xdr:from>
      <xdr:col>2</xdr:col>
      <xdr:colOff>4000500</xdr:colOff>
      <xdr:row>146</xdr:row>
      <xdr:rowOff>38100</xdr:rowOff>
    </xdr:from>
    <xdr:to>
      <xdr:col>6</xdr:col>
      <xdr:colOff>457200</xdr:colOff>
      <xdr:row>155</xdr:row>
      <xdr:rowOff>44639</xdr:rowOff>
    </xdr:to>
    <xdr:pic>
      <xdr:nvPicPr>
        <xdr:cNvPr id="4" name="Imagen 3">
          <a:extLst>
            <a:ext uri="{FF2B5EF4-FFF2-40B4-BE49-F238E27FC236}">
              <a16:creationId xmlns:a16="http://schemas.microsoft.com/office/drawing/2014/main" id="{B62E920B-9601-4CAB-B085-29A0FE78F5DF}"/>
            </a:ext>
          </a:extLst>
        </xdr:cNvPr>
        <xdr:cNvPicPr>
          <a:picLocks noChangeAspect="1"/>
        </xdr:cNvPicPr>
      </xdr:nvPicPr>
      <xdr:blipFill>
        <a:blip xmlns:r="http://schemas.openxmlformats.org/officeDocument/2006/relationships" r:embed="rId3"/>
        <a:stretch>
          <a:fillRect/>
        </a:stretch>
      </xdr:blipFill>
      <xdr:spPr>
        <a:xfrm>
          <a:off x="4857750" y="56492775"/>
          <a:ext cx="3305175" cy="14638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1179287</xdr:colOff>
      <xdr:row>1</xdr:row>
      <xdr:rowOff>63500</xdr:rowOff>
    </xdr:from>
    <xdr:to>
      <xdr:col>6</xdr:col>
      <xdr:colOff>58964</xdr:colOff>
      <xdr:row>4</xdr:row>
      <xdr:rowOff>79664</xdr:rowOff>
    </xdr:to>
    <xdr:pic>
      <xdr:nvPicPr>
        <xdr:cNvPr id="2" name="Imagen 1">
          <a:extLst>
            <a:ext uri="{FF2B5EF4-FFF2-40B4-BE49-F238E27FC236}">
              <a16:creationId xmlns:a16="http://schemas.microsoft.com/office/drawing/2014/main" id="{5FAC7623-1675-49F6-BCDA-95CB10856E9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1787073" y="226786"/>
          <a:ext cx="5619749" cy="5406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288637</xdr:colOff>
      <xdr:row>10</xdr:row>
      <xdr:rowOff>23091</xdr:rowOff>
    </xdr:from>
    <xdr:ext cx="5619750" cy="540657"/>
    <xdr:pic>
      <xdr:nvPicPr>
        <xdr:cNvPr id="3" name="Imagen 2">
          <a:extLst>
            <a:ext uri="{FF2B5EF4-FFF2-40B4-BE49-F238E27FC236}">
              <a16:creationId xmlns:a16="http://schemas.microsoft.com/office/drawing/2014/main" id="{F2FC5D0E-3114-4235-A3CA-44826109C12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30</xdr:row>
      <xdr:rowOff>23091</xdr:rowOff>
    </xdr:from>
    <xdr:ext cx="5619750" cy="540657"/>
    <xdr:pic>
      <xdr:nvPicPr>
        <xdr:cNvPr id="4" name="Imagen 3">
          <a:extLst>
            <a:ext uri="{FF2B5EF4-FFF2-40B4-BE49-F238E27FC236}">
              <a16:creationId xmlns:a16="http://schemas.microsoft.com/office/drawing/2014/main" id="{A08465C8-6EDD-4F59-A871-C747DB8B36A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50</xdr:row>
      <xdr:rowOff>23091</xdr:rowOff>
    </xdr:from>
    <xdr:ext cx="5619750" cy="540657"/>
    <xdr:pic>
      <xdr:nvPicPr>
        <xdr:cNvPr id="5" name="Imagen 4">
          <a:extLst>
            <a:ext uri="{FF2B5EF4-FFF2-40B4-BE49-F238E27FC236}">
              <a16:creationId xmlns:a16="http://schemas.microsoft.com/office/drawing/2014/main" id="{0246ACEF-657F-41C8-84F8-F168C4F9F60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70</xdr:row>
      <xdr:rowOff>23091</xdr:rowOff>
    </xdr:from>
    <xdr:ext cx="5619750" cy="540657"/>
    <xdr:pic>
      <xdr:nvPicPr>
        <xdr:cNvPr id="6" name="Imagen 5">
          <a:extLst>
            <a:ext uri="{FF2B5EF4-FFF2-40B4-BE49-F238E27FC236}">
              <a16:creationId xmlns:a16="http://schemas.microsoft.com/office/drawing/2014/main" id="{AA768D28-00F2-44CD-BC9D-30E8D0D10A2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91</xdr:row>
      <xdr:rowOff>23091</xdr:rowOff>
    </xdr:from>
    <xdr:ext cx="5619750" cy="540657"/>
    <xdr:pic>
      <xdr:nvPicPr>
        <xdr:cNvPr id="8" name="Imagen 7">
          <a:extLst>
            <a:ext uri="{FF2B5EF4-FFF2-40B4-BE49-F238E27FC236}">
              <a16:creationId xmlns:a16="http://schemas.microsoft.com/office/drawing/2014/main" id="{B7BA1611-2066-42A0-849B-37CF1357452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111</xdr:row>
      <xdr:rowOff>23091</xdr:rowOff>
    </xdr:from>
    <xdr:ext cx="5619750" cy="540657"/>
    <xdr:pic>
      <xdr:nvPicPr>
        <xdr:cNvPr id="9" name="Imagen 8">
          <a:extLst>
            <a:ext uri="{FF2B5EF4-FFF2-40B4-BE49-F238E27FC236}">
              <a16:creationId xmlns:a16="http://schemas.microsoft.com/office/drawing/2014/main" id="{AD9B102B-A954-4151-A2CA-152B686B840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132</xdr:row>
      <xdr:rowOff>23091</xdr:rowOff>
    </xdr:from>
    <xdr:ext cx="5619750" cy="540657"/>
    <xdr:pic>
      <xdr:nvPicPr>
        <xdr:cNvPr id="10" name="Imagen 9">
          <a:extLst>
            <a:ext uri="{FF2B5EF4-FFF2-40B4-BE49-F238E27FC236}">
              <a16:creationId xmlns:a16="http://schemas.microsoft.com/office/drawing/2014/main" id="{281B404D-A48A-44E7-83A2-F0752F86499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176</xdr:row>
      <xdr:rowOff>23091</xdr:rowOff>
    </xdr:from>
    <xdr:ext cx="5619750" cy="540657"/>
    <xdr:pic>
      <xdr:nvPicPr>
        <xdr:cNvPr id="11" name="Imagen 10">
          <a:extLst>
            <a:ext uri="{FF2B5EF4-FFF2-40B4-BE49-F238E27FC236}">
              <a16:creationId xmlns:a16="http://schemas.microsoft.com/office/drawing/2014/main" id="{6E1032C3-70A4-4DA1-BBEA-FDD75120A22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201</xdr:row>
      <xdr:rowOff>23091</xdr:rowOff>
    </xdr:from>
    <xdr:ext cx="5619750" cy="540657"/>
    <xdr:pic>
      <xdr:nvPicPr>
        <xdr:cNvPr id="12" name="Imagen 11">
          <a:extLst>
            <a:ext uri="{FF2B5EF4-FFF2-40B4-BE49-F238E27FC236}">
              <a16:creationId xmlns:a16="http://schemas.microsoft.com/office/drawing/2014/main" id="{05D4C546-BBD8-41C4-B375-2FD11F3225A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243</xdr:row>
      <xdr:rowOff>23091</xdr:rowOff>
    </xdr:from>
    <xdr:ext cx="5619750" cy="540657"/>
    <xdr:pic>
      <xdr:nvPicPr>
        <xdr:cNvPr id="13" name="Imagen 12">
          <a:extLst>
            <a:ext uri="{FF2B5EF4-FFF2-40B4-BE49-F238E27FC236}">
              <a16:creationId xmlns:a16="http://schemas.microsoft.com/office/drawing/2014/main" id="{FFED21F7-7DB0-479A-92B8-810271B57BF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263</xdr:row>
      <xdr:rowOff>23091</xdr:rowOff>
    </xdr:from>
    <xdr:ext cx="5619750" cy="540657"/>
    <xdr:pic>
      <xdr:nvPicPr>
        <xdr:cNvPr id="14" name="Imagen 13">
          <a:extLst>
            <a:ext uri="{FF2B5EF4-FFF2-40B4-BE49-F238E27FC236}">
              <a16:creationId xmlns:a16="http://schemas.microsoft.com/office/drawing/2014/main" id="{E5590303-8910-4633-AB2F-EB0A948FF4F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286</xdr:row>
      <xdr:rowOff>23091</xdr:rowOff>
    </xdr:from>
    <xdr:ext cx="5619750" cy="540657"/>
    <xdr:pic>
      <xdr:nvPicPr>
        <xdr:cNvPr id="15" name="Imagen 14">
          <a:extLst>
            <a:ext uri="{FF2B5EF4-FFF2-40B4-BE49-F238E27FC236}">
              <a16:creationId xmlns:a16="http://schemas.microsoft.com/office/drawing/2014/main" id="{969A4199-0C49-4E65-9C27-EEB138BE09D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310</xdr:row>
      <xdr:rowOff>23091</xdr:rowOff>
    </xdr:from>
    <xdr:ext cx="5619750" cy="540657"/>
    <xdr:pic>
      <xdr:nvPicPr>
        <xdr:cNvPr id="16" name="Imagen 15">
          <a:extLst>
            <a:ext uri="{FF2B5EF4-FFF2-40B4-BE49-F238E27FC236}">
              <a16:creationId xmlns:a16="http://schemas.microsoft.com/office/drawing/2014/main" id="{C6A7980A-B9CD-429A-B613-3D0544A4961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337</xdr:row>
      <xdr:rowOff>23091</xdr:rowOff>
    </xdr:from>
    <xdr:ext cx="5619750" cy="540657"/>
    <xdr:pic>
      <xdr:nvPicPr>
        <xdr:cNvPr id="17" name="Imagen 16">
          <a:extLst>
            <a:ext uri="{FF2B5EF4-FFF2-40B4-BE49-F238E27FC236}">
              <a16:creationId xmlns:a16="http://schemas.microsoft.com/office/drawing/2014/main" id="{9678ACF9-FD52-4BEB-9327-D25511148C6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357</xdr:row>
      <xdr:rowOff>23091</xdr:rowOff>
    </xdr:from>
    <xdr:ext cx="5619750" cy="540657"/>
    <xdr:pic>
      <xdr:nvPicPr>
        <xdr:cNvPr id="18" name="Imagen 17">
          <a:extLst>
            <a:ext uri="{FF2B5EF4-FFF2-40B4-BE49-F238E27FC236}">
              <a16:creationId xmlns:a16="http://schemas.microsoft.com/office/drawing/2014/main" id="{F734FD3E-89F3-4068-BF35-BDE223C4945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5888182"/>
          <a:ext cx="5619750" cy="540657"/>
        </a:xfrm>
        <a:prstGeom prst="rect">
          <a:avLst/>
        </a:prstGeom>
      </xdr:spPr>
    </xdr:pic>
    <xdr:clientData/>
  </xdr:oneCellAnchor>
  <xdr:oneCellAnchor>
    <xdr:from>
      <xdr:col>3</xdr:col>
      <xdr:colOff>288637</xdr:colOff>
      <xdr:row>379</xdr:row>
      <xdr:rowOff>23091</xdr:rowOff>
    </xdr:from>
    <xdr:ext cx="5619750" cy="540657"/>
    <xdr:pic>
      <xdr:nvPicPr>
        <xdr:cNvPr id="19" name="Imagen 18">
          <a:extLst>
            <a:ext uri="{FF2B5EF4-FFF2-40B4-BE49-F238E27FC236}">
              <a16:creationId xmlns:a16="http://schemas.microsoft.com/office/drawing/2014/main" id="{6097C0B1-9AB1-4C5A-AF37-280A90201E5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10979727"/>
          <a:ext cx="5619750" cy="540657"/>
        </a:xfrm>
        <a:prstGeom prst="rect">
          <a:avLst/>
        </a:prstGeom>
      </xdr:spPr>
    </xdr:pic>
    <xdr:clientData/>
  </xdr:oneCellAnchor>
  <xdr:oneCellAnchor>
    <xdr:from>
      <xdr:col>3</xdr:col>
      <xdr:colOff>288637</xdr:colOff>
      <xdr:row>402</xdr:row>
      <xdr:rowOff>23091</xdr:rowOff>
    </xdr:from>
    <xdr:ext cx="5619750" cy="540657"/>
    <xdr:pic>
      <xdr:nvPicPr>
        <xdr:cNvPr id="25" name="Imagen 24">
          <a:extLst>
            <a:ext uri="{FF2B5EF4-FFF2-40B4-BE49-F238E27FC236}">
              <a16:creationId xmlns:a16="http://schemas.microsoft.com/office/drawing/2014/main" id="{99B84D52-AD14-4763-865B-3A4BAEDD1C4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8965909"/>
          <a:ext cx="5619750" cy="540657"/>
        </a:xfrm>
        <a:prstGeom prst="rect">
          <a:avLst/>
        </a:prstGeom>
      </xdr:spPr>
    </xdr:pic>
    <xdr:clientData/>
  </xdr:oneCellAnchor>
  <xdr:oneCellAnchor>
    <xdr:from>
      <xdr:col>3</xdr:col>
      <xdr:colOff>288637</xdr:colOff>
      <xdr:row>424</xdr:row>
      <xdr:rowOff>23091</xdr:rowOff>
    </xdr:from>
    <xdr:ext cx="5619750" cy="540657"/>
    <xdr:pic>
      <xdr:nvPicPr>
        <xdr:cNvPr id="26" name="Imagen 25">
          <a:extLst>
            <a:ext uri="{FF2B5EF4-FFF2-40B4-BE49-F238E27FC236}">
              <a16:creationId xmlns:a16="http://schemas.microsoft.com/office/drawing/2014/main" id="{8AF86EDD-1D1B-4979-86FC-B79F0CCFE25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3630273"/>
          <a:ext cx="5619750" cy="540657"/>
        </a:xfrm>
        <a:prstGeom prst="rect">
          <a:avLst/>
        </a:prstGeom>
      </xdr:spPr>
    </xdr:pic>
    <xdr:clientData/>
  </xdr:oneCellAnchor>
  <xdr:oneCellAnchor>
    <xdr:from>
      <xdr:col>3</xdr:col>
      <xdr:colOff>288637</xdr:colOff>
      <xdr:row>448</xdr:row>
      <xdr:rowOff>23091</xdr:rowOff>
    </xdr:from>
    <xdr:ext cx="5619750" cy="540657"/>
    <xdr:pic>
      <xdr:nvPicPr>
        <xdr:cNvPr id="27" name="Imagen 26">
          <a:extLst>
            <a:ext uri="{FF2B5EF4-FFF2-40B4-BE49-F238E27FC236}">
              <a16:creationId xmlns:a16="http://schemas.microsoft.com/office/drawing/2014/main" id="{B7CA9D60-3AA4-4D24-ACD3-EAC5673858F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8294636"/>
          <a:ext cx="5619750" cy="540657"/>
        </a:xfrm>
        <a:prstGeom prst="rect">
          <a:avLst/>
        </a:prstGeom>
      </xdr:spPr>
    </xdr:pic>
    <xdr:clientData/>
  </xdr:oneCellAnchor>
  <xdr:oneCellAnchor>
    <xdr:from>
      <xdr:col>3</xdr:col>
      <xdr:colOff>288637</xdr:colOff>
      <xdr:row>485</xdr:row>
      <xdr:rowOff>23091</xdr:rowOff>
    </xdr:from>
    <xdr:ext cx="5619750" cy="540657"/>
    <xdr:pic>
      <xdr:nvPicPr>
        <xdr:cNvPr id="28" name="Imagen 27">
          <a:extLst>
            <a:ext uri="{FF2B5EF4-FFF2-40B4-BE49-F238E27FC236}">
              <a16:creationId xmlns:a16="http://schemas.microsoft.com/office/drawing/2014/main" id="{F3312BB1-D0C7-47AD-B5DE-322ECA9A135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52959000"/>
          <a:ext cx="5619750" cy="540657"/>
        </a:xfrm>
        <a:prstGeom prst="rect">
          <a:avLst/>
        </a:prstGeom>
      </xdr:spPr>
    </xdr:pic>
    <xdr:clientData/>
  </xdr:oneCellAnchor>
  <xdr:oneCellAnchor>
    <xdr:from>
      <xdr:col>3</xdr:col>
      <xdr:colOff>288637</xdr:colOff>
      <xdr:row>511</xdr:row>
      <xdr:rowOff>23091</xdr:rowOff>
    </xdr:from>
    <xdr:ext cx="5619750" cy="540657"/>
    <xdr:pic>
      <xdr:nvPicPr>
        <xdr:cNvPr id="29" name="Imagen 28">
          <a:extLst>
            <a:ext uri="{FF2B5EF4-FFF2-40B4-BE49-F238E27FC236}">
              <a16:creationId xmlns:a16="http://schemas.microsoft.com/office/drawing/2014/main" id="{F9992A77-1296-4442-B462-C620BF550A9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57623364"/>
          <a:ext cx="5619750" cy="540657"/>
        </a:xfrm>
        <a:prstGeom prst="rect">
          <a:avLst/>
        </a:prstGeom>
      </xdr:spPr>
    </xdr:pic>
    <xdr:clientData/>
  </xdr:oneCellAnchor>
  <xdr:oneCellAnchor>
    <xdr:from>
      <xdr:col>3</xdr:col>
      <xdr:colOff>288637</xdr:colOff>
      <xdr:row>531</xdr:row>
      <xdr:rowOff>23091</xdr:rowOff>
    </xdr:from>
    <xdr:ext cx="5619750" cy="540657"/>
    <xdr:pic>
      <xdr:nvPicPr>
        <xdr:cNvPr id="30" name="Imagen 29">
          <a:extLst>
            <a:ext uri="{FF2B5EF4-FFF2-40B4-BE49-F238E27FC236}">
              <a16:creationId xmlns:a16="http://schemas.microsoft.com/office/drawing/2014/main" id="{F61345B1-0C25-4BBC-BE89-4F8D43F0198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62287727"/>
          <a:ext cx="5619750" cy="540657"/>
        </a:xfrm>
        <a:prstGeom prst="rect">
          <a:avLst/>
        </a:prstGeom>
      </xdr:spPr>
    </xdr:pic>
    <xdr:clientData/>
  </xdr:oneCellAnchor>
  <xdr:oneCellAnchor>
    <xdr:from>
      <xdr:col>3</xdr:col>
      <xdr:colOff>288637</xdr:colOff>
      <xdr:row>554</xdr:row>
      <xdr:rowOff>23091</xdr:rowOff>
    </xdr:from>
    <xdr:ext cx="5619750" cy="540657"/>
    <xdr:pic>
      <xdr:nvPicPr>
        <xdr:cNvPr id="32" name="Imagen 31">
          <a:extLst>
            <a:ext uri="{FF2B5EF4-FFF2-40B4-BE49-F238E27FC236}">
              <a16:creationId xmlns:a16="http://schemas.microsoft.com/office/drawing/2014/main" id="{1B5BA4D3-8F08-49EA-B445-46F3C4B0CBA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392546"/>
          <a:ext cx="5619750" cy="540657"/>
        </a:xfrm>
        <a:prstGeom prst="rect">
          <a:avLst/>
        </a:prstGeom>
      </xdr:spPr>
    </xdr:pic>
    <xdr:clientData/>
  </xdr:oneCellAnchor>
  <xdr:oneCellAnchor>
    <xdr:from>
      <xdr:col>3</xdr:col>
      <xdr:colOff>288637</xdr:colOff>
      <xdr:row>573</xdr:row>
      <xdr:rowOff>23091</xdr:rowOff>
    </xdr:from>
    <xdr:ext cx="5619750" cy="540657"/>
    <xdr:pic>
      <xdr:nvPicPr>
        <xdr:cNvPr id="33" name="Imagen 32">
          <a:extLst>
            <a:ext uri="{FF2B5EF4-FFF2-40B4-BE49-F238E27FC236}">
              <a16:creationId xmlns:a16="http://schemas.microsoft.com/office/drawing/2014/main" id="{ABABDE4E-FB98-466E-B724-DAAD4AD3C84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5888182"/>
          <a:ext cx="5619750" cy="540657"/>
        </a:xfrm>
        <a:prstGeom prst="rect">
          <a:avLst/>
        </a:prstGeom>
      </xdr:spPr>
    </xdr:pic>
    <xdr:clientData/>
  </xdr:oneCellAnchor>
  <xdr:oneCellAnchor>
    <xdr:from>
      <xdr:col>3</xdr:col>
      <xdr:colOff>288637</xdr:colOff>
      <xdr:row>593</xdr:row>
      <xdr:rowOff>23091</xdr:rowOff>
    </xdr:from>
    <xdr:ext cx="5619750" cy="540657"/>
    <xdr:pic>
      <xdr:nvPicPr>
        <xdr:cNvPr id="34" name="Imagen 33">
          <a:extLst>
            <a:ext uri="{FF2B5EF4-FFF2-40B4-BE49-F238E27FC236}">
              <a16:creationId xmlns:a16="http://schemas.microsoft.com/office/drawing/2014/main" id="{FF96FBB7-7A2A-469E-BB2B-B03BBD6FCA2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10979727"/>
          <a:ext cx="5619750" cy="540657"/>
        </a:xfrm>
        <a:prstGeom prst="rect">
          <a:avLst/>
        </a:prstGeom>
      </xdr:spPr>
    </xdr:pic>
    <xdr:clientData/>
  </xdr:oneCellAnchor>
  <xdr:oneCellAnchor>
    <xdr:from>
      <xdr:col>3</xdr:col>
      <xdr:colOff>288637</xdr:colOff>
      <xdr:row>612</xdr:row>
      <xdr:rowOff>23091</xdr:rowOff>
    </xdr:from>
    <xdr:ext cx="5619750" cy="540657"/>
    <xdr:pic>
      <xdr:nvPicPr>
        <xdr:cNvPr id="35" name="Imagen 34">
          <a:extLst>
            <a:ext uri="{FF2B5EF4-FFF2-40B4-BE49-F238E27FC236}">
              <a16:creationId xmlns:a16="http://schemas.microsoft.com/office/drawing/2014/main" id="{EE5033C7-72D1-4028-901F-89D556CCB5A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15644091"/>
          <a:ext cx="5619750" cy="540657"/>
        </a:xfrm>
        <a:prstGeom prst="rect">
          <a:avLst/>
        </a:prstGeom>
      </xdr:spPr>
    </xdr:pic>
    <xdr:clientData/>
  </xdr:oneCellAnchor>
  <xdr:oneCellAnchor>
    <xdr:from>
      <xdr:col>3</xdr:col>
      <xdr:colOff>288637</xdr:colOff>
      <xdr:row>642</xdr:row>
      <xdr:rowOff>23091</xdr:rowOff>
    </xdr:from>
    <xdr:ext cx="5619750" cy="540657"/>
    <xdr:pic>
      <xdr:nvPicPr>
        <xdr:cNvPr id="36" name="Imagen 35">
          <a:extLst>
            <a:ext uri="{FF2B5EF4-FFF2-40B4-BE49-F238E27FC236}">
              <a16:creationId xmlns:a16="http://schemas.microsoft.com/office/drawing/2014/main" id="{E9DC13B0-DA7B-4B3F-9E06-90C4253082B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0308455"/>
          <a:ext cx="5619750" cy="540657"/>
        </a:xfrm>
        <a:prstGeom prst="rect">
          <a:avLst/>
        </a:prstGeom>
      </xdr:spPr>
    </xdr:pic>
    <xdr:clientData/>
  </xdr:oneCellAnchor>
  <xdr:oneCellAnchor>
    <xdr:from>
      <xdr:col>3</xdr:col>
      <xdr:colOff>288637</xdr:colOff>
      <xdr:row>664</xdr:row>
      <xdr:rowOff>23091</xdr:rowOff>
    </xdr:from>
    <xdr:ext cx="5619750" cy="540657"/>
    <xdr:pic>
      <xdr:nvPicPr>
        <xdr:cNvPr id="37" name="Imagen 36">
          <a:extLst>
            <a:ext uri="{FF2B5EF4-FFF2-40B4-BE49-F238E27FC236}">
              <a16:creationId xmlns:a16="http://schemas.microsoft.com/office/drawing/2014/main" id="{ECEC6A5A-BA1B-4583-BB5E-D275C43B760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4972818"/>
          <a:ext cx="5619750" cy="540657"/>
        </a:xfrm>
        <a:prstGeom prst="rect">
          <a:avLst/>
        </a:prstGeom>
      </xdr:spPr>
    </xdr:pic>
    <xdr:clientData/>
  </xdr:oneCellAnchor>
  <xdr:twoCellAnchor editAs="oneCell">
    <xdr:from>
      <xdr:col>1</xdr:col>
      <xdr:colOff>658091</xdr:colOff>
      <xdr:row>565</xdr:row>
      <xdr:rowOff>69272</xdr:rowOff>
    </xdr:from>
    <xdr:to>
      <xdr:col>6</xdr:col>
      <xdr:colOff>22633</xdr:colOff>
      <xdr:row>567</xdr:row>
      <xdr:rowOff>1490882</xdr:rowOff>
    </xdr:to>
    <xdr:pic>
      <xdr:nvPicPr>
        <xdr:cNvPr id="49" name="Imagen 48">
          <a:extLst>
            <a:ext uri="{FF2B5EF4-FFF2-40B4-BE49-F238E27FC236}">
              <a16:creationId xmlns:a16="http://schemas.microsoft.com/office/drawing/2014/main" id="{52175067-2604-1DCE-BE3D-712EDC21F8F5}"/>
            </a:ext>
          </a:extLst>
        </xdr:cNvPr>
        <xdr:cNvPicPr>
          <a:picLocks noChangeAspect="1"/>
        </xdr:cNvPicPr>
      </xdr:nvPicPr>
      <xdr:blipFill>
        <a:blip xmlns:r="http://schemas.openxmlformats.org/officeDocument/2006/relationships" r:embed="rId2"/>
        <a:stretch>
          <a:fillRect/>
        </a:stretch>
      </xdr:blipFill>
      <xdr:spPr>
        <a:xfrm>
          <a:off x="946727" y="154697545"/>
          <a:ext cx="3324633" cy="2206701"/>
        </a:xfrm>
        <a:prstGeom prst="rect">
          <a:avLst/>
        </a:prstGeom>
      </xdr:spPr>
    </xdr:pic>
    <xdr:clientData/>
  </xdr:twoCellAnchor>
  <xdr:oneCellAnchor>
    <xdr:from>
      <xdr:col>3</xdr:col>
      <xdr:colOff>288637</xdr:colOff>
      <xdr:row>683</xdr:row>
      <xdr:rowOff>23091</xdr:rowOff>
    </xdr:from>
    <xdr:ext cx="5619750" cy="540657"/>
    <xdr:pic>
      <xdr:nvPicPr>
        <xdr:cNvPr id="52" name="Imagen 51">
          <a:extLst>
            <a:ext uri="{FF2B5EF4-FFF2-40B4-BE49-F238E27FC236}">
              <a16:creationId xmlns:a16="http://schemas.microsoft.com/office/drawing/2014/main" id="{D7208438-2DEF-4740-9BD7-0C920AAC761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186078091"/>
          <a:ext cx="5619750" cy="540657"/>
        </a:xfrm>
        <a:prstGeom prst="rect">
          <a:avLst/>
        </a:prstGeom>
      </xdr:spPr>
    </xdr:pic>
    <xdr:clientData/>
  </xdr:oneCellAnchor>
  <xdr:twoCellAnchor editAs="oneCell">
    <xdr:from>
      <xdr:col>2</xdr:col>
      <xdr:colOff>11546</xdr:colOff>
      <xdr:row>584</xdr:row>
      <xdr:rowOff>184728</xdr:rowOff>
    </xdr:from>
    <xdr:to>
      <xdr:col>5</xdr:col>
      <xdr:colOff>115455</xdr:colOff>
      <xdr:row>587</xdr:row>
      <xdr:rowOff>1097464</xdr:rowOff>
    </xdr:to>
    <xdr:pic>
      <xdr:nvPicPr>
        <xdr:cNvPr id="56" name="Imagen 55">
          <a:extLst>
            <a:ext uri="{FF2B5EF4-FFF2-40B4-BE49-F238E27FC236}">
              <a16:creationId xmlns:a16="http://schemas.microsoft.com/office/drawing/2014/main" id="{A2ADD95A-55DC-31B5-DB3F-9F0DFF8C67E7}"/>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7076" b="17741"/>
        <a:stretch/>
      </xdr:blipFill>
      <xdr:spPr bwMode="auto">
        <a:xfrm>
          <a:off x="1212273" y="159800637"/>
          <a:ext cx="2389909" cy="18941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80820</xdr:colOff>
      <xdr:row>435</xdr:row>
      <xdr:rowOff>71163</xdr:rowOff>
    </xdr:from>
    <xdr:to>
      <xdr:col>5</xdr:col>
      <xdr:colOff>311728</xdr:colOff>
      <xdr:row>442</xdr:row>
      <xdr:rowOff>159826</xdr:rowOff>
    </xdr:to>
    <xdr:pic>
      <xdr:nvPicPr>
        <xdr:cNvPr id="57" name="Imagen 56">
          <a:extLst>
            <a:ext uri="{FF2B5EF4-FFF2-40B4-BE49-F238E27FC236}">
              <a16:creationId xmlns:a16="http://schemas.microsoft.com/office/drawing/2014/main" id="{4D995BE5-3AD7-ED50-026D-542288C7A67F}"/>
            </a:ext>
          </a:extLst>
        </xdr:cNvPr>
        <xdr:cNvPicPr>
          <a:picLocks noChangeAspect="1"/>
        </xdr:cNvPicPr>
      </xdr:nvPicPr>
      <xdr:blipFill>
        <a:blip xmlns:r="http://schemas.openxmlformats.org/officeDocument/2006/relationships" r:embed="rId4"/>
        <a:stretch>
          <a:fillRect/>
        </a:stretch>
      </xdr:blipFill>
      <xdr:spPr>
        <a:xfrm>
          <a:off x="1281547" y="124796708"/>
          <a:ext cx="2516908" cy="1855117"/>
        </a:xfrm>
        <a:prstGeom prst="rect">
          <a:avLst/>
        </a:prstGeom>
      </xdr:spPr>
    </xdr:pic>
    <xdr:clientData/>
  </xdr:twoCellAnchor>
  <xdr:twoCellAnchor editAs="oneCell">
    <xdr:from>
      <xdr:col>1</xdr:col>
      <xdr:colOff>715819</xdr:colOff>
      <xdr:row>522</xdr:row>
      <xdr:rowOff>23089</xdr:rowOff>
    </xdr:from>
    <xdr:to>
      <xdr:col>5</xdr:col>
      <xdr:colOff>727364</xdr:colOff>
      <xdr:row>525</xdr:row>
      <xdr:rowOff>126140</xdr:rowOff>
    </xdr:to>
    <xdr:pic>
      <xdr:nvPicPr>
        <xdr:cNvPr id="58" name="Imagen 57">
          <a:extLst>
            <a:ext uri="{FF2B5EF4-FFF2-40B4-BE49-F238E27FC236}">
              <a16:creationId xmlns:a16="http://schemas.microsoft.com/office/drawing/2014/main" id="{9A710B27-3F5B-FC25-86E7-1155658A96C9}"/>
            </a:ext>
          </a:extLst>
        </xdr:cNvPr>
        <xdr:cNvPicPr>
          <a:picLocks noChangeAspect="1"/>
        </xdr:cNvPicPr>
      </xdr:nvPicPr>
      <xdr:blipFill>
        <a:blip xmlns:r="http://schemas.openxmlformats.org/officeDocument/2006/relationships" r:embed="rId5"/>
        <a:stretch>
          <a:fillRect/>
        </a:stretch>
      </xdr:blipFill>
      <xdr:spPr>
        <a:xfrm>
          <a:off x="1004455" y="142378544"/>
          <a:ext cx="3209636" cy="2008052"/>
        </a:xfrm>
        <a:prstGeom prst="rect">
          <a:avLst/>
        </a:prstGeom>
      </xdr:spPr>
    </xdr:pic>
    <xdr:clientData/>
  </xdr:twoCellAnchor>
  <xdr:twoCellAnchor editAs="oneCell">
    <xdr:from>
      <xdr:col>1</xdr:col>
      <xdr:colOff>600364</xdr:colOff>
      <xdr:row>542</xdr:row>
      <xdr:rowOff>69271</xdr:rowOff>
    </xdr:from>
    <xdr:to>
      <xdr:col>5</xdr:col>
      <xdr:colOff>611909</xdr:colOff>
      <xdr:row>545</xdr:row>
      <xdr:rowOff>507140</xdr:rowOff>
    </xdr:to>
    <xdr:pic>
      <xdr:nvPicPr>
        <xdr:cNvPr id="59" name="Imagen 58">
          <a:extLst>
            <a:ext uri="{FF2B5EF4-FFF2-40B4-BE49-F238E27FC236}">
              <a16:creationId xmlns:a16="http://schemas.microsoft.com/office/drawing/2014/main" id="{9AC1D315-FBC5-40C4-AD73-68052904238D}"/>
            </a:ext>
          </a:extLst>
        </xdr:cNvPr>
        <xdr:cNvPicPr>
          <a:picLocks noChangeAspect="1"/>
        </xdr:cNvPicPr>
      </xdr:nvPicPr>
      <xdr:blipFill>
        <a:blip xmlns:r="http://schemas.openxmlformats.org/officeDocument/2006/relationships" r:embed="rId5"/>
        <a:stretch>
          <a:fillRect/>
        </a:stretch>
      </xdr:blipFill>
      <xdr:spPr>
        <a:xfrm>
          <a:off x="889000" y="148405271"/>
          <a:ext cx="3209636" cy="2008052"/>
        </a:xfrm>
        <a:prstGeom prst="rect">
          <a:avLst/>
        </a:prstGeom>
      </xdr:spPr>
    </xdr:pic>
    <xdr:clientData/>
  </xdr:twoCellAnchor>
  <xdr:twoCellAnchor editAs="oneCell">
    <xdr:from>
      <xdr:col>1</xdr:col>
      <xdr:colOff>404092</xdr:colOff>
      <xdr:row>321</xdr:row>
      <xdr:rowOff>69273</xdr:rowOff>
    </xdr:from>
    <xdr:to>
      <xdr:col>5</xdr:col>
      <xdr:colOff>138546</xdr:colOff>
      <xdr:row>330</xdr:row>
      <xdr:rowOff>168639</xdr:rowOff>
    </xdr:to>
    <xdr:pic>
      <xdr:nvPicPr>
        <xdr:cNvPr id="64" name="Imagen 63">
          <a:extLst>
            <a:ext uri="{FF2B5EF4-FFF2-40B4-BE49-F238E27FC236}">
              <a16:creationId xmlns:a16="http://schemas.microsoft.com/office/drawing/2014/main" id="{113F6707-85D1-2A90-0894-36ABE7D1B1CC}"/>
            </a:ext>
          </a:extLst>
        </xdr:cNvPr>
        <xdr:cNvPicPr>
          <a:picLocks noChangeAspect="1"/>
        </xdr:cNvPicPr>
      </xdr:nvPicPr>
      <xdr:blipFill>
        <a:blip xmlns:r="http://schemas.openxmlformats.org/officeDocument/2006/relationships" r:embed="rId6"/>
        <a:stretch>
          <a:fillRect/>
        </a:stretch>
      </xdr:blipFill>
      <xdr:spPr>
        <a:xfrm>
          <a:off x="692728" y="86302273"/>
          <a:ext cx="2932545" cy="2258365"/>
        </a:xfrm>
        <a:prstGeom prst="rect">
          <a:avLst/>
        </a:prstGeom>
      </xdr:spPr>
    </xdr:pic>
    <xdr:clientData/>
  </xdr:twoCellAnchor>
  <xdr:oneCellAnchor>
    <xdr:from>
      <xdr:col>3</xdr:col>
      <xdr:colOff>288637</xdr:colOff>
      <xdr:row>711</xdr:row>
      <xdr:rowOff>23091</xdr:rowOff>
    </xdr:from>
    <xdr:ext cx="5619750" cy="540657"/>
    <xdr:pic>
      <xdr:nvPicPr>
        <xdr:cNvPr id="65" name="Imagen 64">
          <a:extLst>
            <a:ext uri="{FF2B5EF4-FFF2-40B4-BE49-F238E27FC236}">
              <a16:creationId xmlns:a16="http://schemas.microsoft.com/office/drawing/2014/main" id="{A7A3015A-DEA3-497F-B934-EF73B855F61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183157091"/>
          <a:ext cx="5619750" cy="540657"/>
        </a:xfrm>
        <a:prstGeom prst="rect">
          <a:avLst/>
        </a:prstGeom>
      </xdr:spPr>
    </xdr:pic>
    <xdr:clientData/>
  </xdr:oneCellAnchor>
  <xdr:twoCellAnchor editAs="oneCell">
    <xdr:from>
      <xdr:col>2</xdr:col>
      <xdr:colOff>46181</xdr:colOff>
      <xdr:row>297</xdr:row>
      <xdr:rowOff>115454</xdr:rowOff>
    </xdr:from>
    <xdr:to>
      <xdr:col>5</xdr:col>
      <xdr:colOff>69272</xdr:colOff>
      <xdr:row>300</xdr:row>
      <xdr:rowOff>977071</xdr:rowOff>
    </xdr:to>
    <xdr:pic>
      <xdr:nvPicPr>
        <xdr:cNvPr id="73" name="Imagen 72">
          <a:extLst>
            <a:ext uri="{FF2B5EF4-FFF2-40B4-BE49-F238E27FC236}">
              <a16:creationId xmlns:a16="http://schemas.microsoft.com/office/drawing/2014/main" id="{732091E6-03E7-4ED7-A446-D1F55BB0D5DE}"/>
            </a:ext>
          </a:extLst>
        </xdr:cNvPr>
        <xdr:cNvPicPr>
          <a:picLocks noChangeAspect="1"/>
        </xdr:cNvPicPr>
      </xdr:nvPicPr>
      <xdr:blipFill>
        <a:blip xmlns:r="http://schemas.openxmlformats.org/officeDocument/2006/relationships" r:embed="rId7"/>
        <a:stretch>
          <a:fillRect/>
        </a:stretch>
      </xdr:blipFill>
      <xdr:spPr>
        <a:xfrm>
          <a:off x="1246908" y="79605909"/>
          <a:ext cx="2309091" cy="1842980"/>
        </a:xfrm>
        <a:prstGeom prst="rect">
          <a:avLst/>
        </a:prstGeom>
      </xdr:spPr>
    </xdr:pic>
    <xdr:clientData/>
  </xdr:twoCellAnchor>
  <xdr:oneCellAnchor>
    <xdr:from>
      <xdr:col>3</xdr:col>
      <xdr:colOff>288637</xdr:colOff>
      <xdr:row>741</xdr:row>
      <xdr:rowOff>23091</xdr:rowOff>
    </xdr:from>
    <xdr:ext cx="5619750" cy="540657"/>
    <xdr:pic>
      <xdr:nvPicPr>
        <xdr:cNvPr id="80" name="Imagen 79">
          <a:extLst>
            <a:ext uri="{FF2B5EF4-FFF2-40B4-BE49-F238E27FC236}">
              <a16:creationId xmlns:a16="http://schemas.microsoft.com/office/drawing/2014/main" id="{AA9EB10D-B374-4F2C-8C8A-FEC4ECAF6D7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199794091"/>
          <a:ext cx="5619750" cy="540657"/>
        </a:xfrm>
        <a:prstGeom prst="rect">
          <a:avLst/>
        </a:prstGeom>
      </xdr:spPr>
    </xdr:pic>
    <xdr:clientData/>
  </xdr:oneCellAnchor>
  <xdr:twoCellAnchor editAs="oneCell">
    <xdr:from>
      <xdr:col>1</xdr:col>
      <xdr:colOff>334819</xdr:colOff>
      <xdr:row>752</xdr:row>
      <xdr:rowOff>57728</xdr:rowOff>
    </xdr:from>
    <xdr:to>
      <xdr:col>5</xdr:col>
      <xdr:colOff>704274</xdr:colOff>
      <xdr:row>762</xdr:row>
      <xdr:rowOff>148488</xdr:rowOff>
    </xdr:to>
    <xdr:pic>
      <xdr:nvPicPr>
        <xdr:cNvPr id="82" name="Imagen 81">
          <a:extLst>
            <a:ext uri="{FF2B5EF4-FFF2-40B4-BE49-F238E27FC236}">
              <a16:creationId xmlns:a16="http://schemas.microsoft.com/office/drawing/2014/main" id="{DE1F26DC-8ED8-82C5-A590-5CC580FA21D8}"/>
            </a:ext>
          </a:extLst>
        </xdr:cNvPr>
        <xdr:cNvPicPr>
          <a:picLocks noChangeAspect="1"/>
        </xdr:cNvPicPr>
      </xdr:nvPicPr>
      <xdr:blipFill>
        <a:blip xmlns:r="http://schemas.openxmlformats.org/officeDocument/2006/relationships" r:embed="rId8"/>
        <a:stretch>
          <a:fillRect/>
        </a:stretch>
      </xdr:blipFill>
      <xdr:spPr>
        <a:xfrm>
          <a:off x="623455" y="211859092"/>
          <a:ext cx="3567546" cy="2446032"/>
        </a:xfrm>
        <a:prstGeom prst="rect">
          <a:avLst/>
        </a:prstGeom>
      </xdr:spPr>
    </xdr:pic>
    <xdr:clientData/>
  </xdr:twoCellAnchor>
  <xdr:oneCellAnchor>
    <xdr:from>
      <xdr:col>3</xdr:col>
      <xdr:colOff>288637</xdr:colOff>
      <xdr:row>769</xdr:row>
      <xdr:rowOff>23091</xdr:rowOff>
    </xdr:from>
    <xdr:ext cx="5619750" cy="540657"/>
    <xdr:pic>
      <xdr:nvPicPr>
        <xdr:cNvPr id="83" name="Imagen 82">
          <a:extLst>
            <a:ext uri="{FF2B5EF4-FFF2-40B4-BE49-F238E27FC236}">
              <a16:creationId xmlns:a16="http://schemas.microsoft.com/office/drawing/2014/main" id="{C8B47E02-9A7F-4362-9B73-EF95776A726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06432727"/>
          <a:ext cx="5619750" cy="540657"/>
        </a:xfrm>
        <a:prstGeom prst="rect">
          <a:avLst/>
        </a:prstGeom>
      </xdr:spPr>
    </xdr:pic>
    <xdr:clientData/>
  </xdr:oneCellAnchor>
  <xdr:oneCellAnchor>
    <xdr:from>
      <xdr:col>1</xdr:col>
      <xdr:colOff>334819</xdr:colOff>
      <xdr:row>780</xdr:row>
      <xdr:rowOff>57728</xdr:rowOff>
    </xdr:from>
    <xdr:ext cx="3567546" cy="2446032"/>
    <xdr:pic>
      <xdr:nvPicPr>
        <xdr:cNvPr id="84" name="Imagen 83">
          <a:extLst>
            <a:ext uri="{FF2B5EF4-FFF2-40B4-BE49-F238E27FC236}">
              <a16:creationId xmlns:a16="http://schemas.microsoft.com/office/drawing/2014/main" id="{2FE40020-26E8-41F4-80B6-9088EDB9BF61}"/>
            </a:ext>
          </a:extLst>
        </xdr:cNvPr>
        <xdr:cNvPicPr>
          <a:picLocks noChangeAspect="1"/>
        </xdr:cNvPicPr>
      </xdr:nvPicPr>
      <xdr:blipFill>
        <a:blip xmlns:r="http://schemas.openxmlformats.org/officeDocument/2006/relationships" r:embed="rId8"/>
        <a:stretch>
          <a:fillRect/>
        </a:stretch>
      </xdr:blipFill>
      <xdr:spPr>
        <a:xfrm>
          <a:off x="623455" y="211859092"/>
          <a:ext cx="3567546" cy="2446032"/>
        </a:xfrm>
        <a:prstGeom prst="rect">
          <a:avLst/>
        </a:prstGeom>
      </xdr:spPr>
    </xdr:pic>
    <xdr:clientData/>
  </xdr:oneCellAnchor>
  <xdr:twoCellAnchor editAs="oneCell">
    <xdr:from>
      <xdr:col>1</xdr:col>
      <xdr:colOff>816428</xdr:colOff>
      <xdr:row>722</xdr:row>
      <xdr:rowOff>108857</xdr:rowOff>
    </xdr:from>
    <xdr:to>
      <xdr:col>5</xdr:col>
      <xdr:colOff>633469</xdr:colOff>
      <xdr:row>732</xdr:row>
      <xdr:rowOff>61874</xdr:rowOff>
    </xdr:to>
    <xdr:pic>
      <xdr:nvPicPr>
        <xdr:cNvPr id="85" name="Imagen 84">
          <a:extLst>
            <a:ext uri="{FF2B5EF4-FFF2-40B4-BE49-F238E27FC236}">
              <a16:creationId xmlns:a16="http://schemas.microsoft.com/office/drawing/2014/main" id="{09B39267-E834-9314-5552-A14E790F97CE}"/>
            </a:ext>
          </a:extLst>
        </xdr:cNvPr>
        <xdr:cNvPicPr>
          <a:picLocks noChangeAspect="1"/>
        </xdr:cNvPicPr>
      </xdr:nvPicPr>
      <xdr:blipFill>
        <a:blip xmlns:r="http://schemas.openxmlformats.org/officeDocument/2006/relationships" r:embed="rId9"/>
        <a:stretch>
          <a:fillRect/>
        </a:stretch>
      </xdr:blipFill>
      <xdr:spPr>
        <a:xfrm>
          <a:off x="1106714" y="204333928"/>
          <a:ext cx="3019255" cy="2338802"/>
        </a:xfrm>
        <a:prstGeom prst="rect">
          <a:avLst/>
        </a:prstGeom>
      </xdr:spPr>
    </xdr:pic>
    <xdr:clientData/>
  </xdr:twoCellAnchor>
  <xdr:twoCellAnchor editAs="oneCell">
    <xdr:from>
      <xdr:col>1</xdr:col>
      <xdr:colOff>589644</xdr:colOff>
      <xdr:row>694</xdr:row>
      <xdr:rowOff>90715</xdr:rowOff>
    </xdr:from>
    <xdr:to>
      <xdr:col>5</xdr:col>
      <xdr:colOff>471716</xdr:colOff>
      <xdr:row>704</xdr:row>
      <xdr:rowOff>125614</xdr:rowOff>
    </xdr:to>
    <xdr:pic>
      <xdr:nvPicPr>
        <xdr:cNvPr id="87" name="Imagen 86">
          <a:extLst>
            <a:ext uri="{FF2B5EF4-FFF2-40B4-BE49-F238E27FC236}">
              <a16:creationId xmlns:a16="http://schemas.microsoft.com/office/drawing/2014/main" id="{109765B8-8191-7680-987D-75A49DEDDF97}"/>
            </a:ext>
          </a:extLst>
        </xdr:cNvPr>
        <xdr:cNvPicPr>
          <a:picLocks noChangeAspect="1"/>
        </xdr:cNvPicPr>
      </xdr:nvPicPr>
      <xdr:blipFill>
        <a:blip xmlns:r="http://schemas.openxmlformats.org/officeDocument/2006/relationships" r:embed="rId10"/>
        <a:stretch>
          <a:fillRect/>
        </a:stretch>
      </xdr:blipFill>
      <xdr:spPr>
        <a:xfrm>
          <a:off x="879930" y="197330786"/>
          <a:ext cx="3084286" cy="2420684"/>
        </a:xfrm>
        <a:prstGeom prst="rect">
          <a:avLst/>
        </a:prstGeom>
      </xdr:spPr>
    </xdr:pic>
    <xdr:clientData/>
  </xdr:twoCellAnchor>
  <xdr:twoCellAnchor editAs="oneCell">
    <xdr:from>
      <xdr:col>2</xdr:col>
      <xdr:colOff>99787</xdr:colOff>
      <xdr:row>675</xdr:row>
      <xdr:rowOff>63500</xdr:rowOff>
    </xdr:from>
    <xdr:to>
      <xdr:col>5</xdr:col>
      <xdr:colOff>725714</xdr:colOff>
      <xdr:row>678</xdr:row>
      <xdr:rowOff>827</xdr:rowOff>
    </xdr:to>
    <xdr:pic>
      <xdr:nvPicPr>
        <xdr:cNvPr id="88" name="Imagen 87">
          <a:extLst>
            <a:ext uri="{FF2B5EF4-FFF2-40B4-BE49-F238E27FC236}">
              <a16:creationId xmlns:a16="http://schemas.microsoft.com/office/drawing/2014/main" id="{35A9EBA8-B4DD-1325-ADBA-24083F5388AB}"/>
            </a:ext>
          </a:extLst>
        </xdr:cNvPr>
        <xdr:cNvPicPr>
          <a:picLocks noChangeAspect="1"/>
        </xdr:cNvPicPr>
      </xdr:nvPicPr>
      <xdr:blipFill>
        <a:blip xmlns:r="http://schemas.openxmlformats.org/officeDocument/2006/relationships" r:embed="rId11"/>
        <a:stretch>
          <a:fillRect/>
        </a:stretch>
      </xdr:blipFill>
      <xdr:spPr>
        <a:xfrm>
          <a:off x="1306287" y="190754000"/>
          <a:ext cx="2911927" cy="2268684"/>
        </a:xfrm>
        <a:prstGeom prst="rect">
          <a:avLst/>
        </a:prstGeom>
      </xdr:spPr>
    </xdr:pic>
    <xdr:clientData/>
  </xdr:twoCellAnchor>
  <xdr:twoCellAnchor editAs="oneCell">
    <xdr:from>
      <xdr:col>1</xdr:col>
      <xdr:colOff>607784</xdr:colOff>
      <xdr:row>653</xdr:row>
      <xdr:rowOff>54429</xdr:rowOff>
    </xdr:from>
    <xdr:to>
      <xdr:col>5</xdr:col>
      <xdr:colOff>653141</xdr:colOff>
      <xdr:row>657</xdr:row>
      <xdr:rowOff>1160398</xdr:rowOff>
    </xdr:to>
    <xdr:pic>
      <xdr:nvPicPr>
        <xdr:cNvPr id="89" name="Imagen 88">
          <a:extLst>
            <a:ext uri="{FF2B5EF4-FFF2-40B4-BE49-F238E27FC236}">
              <a16:creationId xmlns:a16="http://schemas.microsoft.com/office/drawing/2014/main" id="{662FF89A-7147-635A-DDF5-1CC1AA0F9246}"/>
            </a:ext>
          </a:extLst>
        </xdr:cNvPr>
        <xdr:cNvPicPr>
          <a:picLocks noChangeAspect="1"/>
        </xdr:cNvPicPr>
      </xdr:nvPicPr>
      <xdr:blipFill>
        <a:blip xmlns:r="http://schemas.openxmlformats.org/officeDocument/2006/relationships" r:embed="rId12"/>
        <a:stretch>
          <a:fillRect/>
        </a:stretch>
      </xdr:blipFill>
      <xdr:spPr>
        <a:xfrm>
          <a:off x="898070" y="183905072"/>
          <a:ext cx="3247571" cy="2530184"/>
        </a:xfrm>
        <a:prstGeom prst="rect">
          <a:avLst/>
        </a:prstGeom>
      </xdr:spPr>
    </xdr:pic>
    <xdr:clientData/>
  </xdr:twoCellAnchor>
  <xdr:twoCellAnchor editAs="oneCell">
    <xdr:from>
      <xdr:col>1</xdr:col>
      <xdr:colOff>72572</xdr:colOff>
      <xdr:row>461</xdr:row>
      <xdr:rowOff>290285</xdr:rowOff>
    </xdr:from>
    <xdr:to>
      <xdr:col>6</xdr:col>
      <xdr:colOff>552442</xdr:colOff>
      <xdr:row>473</xdr:row>
      <xdr:rowOff>9071</xdr:rowOff>
    </xdr:to>
    <xdr:pic>
      <xdr:nvPicPr>
        <xdr:cNvPr id="91" name="Imagen 90">
          <a:extLst>
            <a:ext uri="{FF2B5EF4-FFF2-40B4-BE49-F238E27FC236}">
              <a16:creationId xmlns:a16="http://schemas.microsoft.com/office/drawing/2014/main" id="{8AF6B948-89FB-8287-C0D2-017479F11AF2}"/>
            </a:ext>
          </a:extLst>
        </xdr:cNvPr>
        <xdr:cNvPicPr>
          <a:picLocks noChangeAspect="1"/>
        </xdr:cNvPicPr>
      </xdr:nvPicPr>
      <xdr:blipFill>
        <a:blip xmlns:r="http://schemas.openxmlformats.org/officeDocument/2006/relationships" r:embed="rId13"/>
        <a:stretch>
          <a:fillRect/>
        </a:stretch>
      </xdr:blipFill>
      <xdr:spPr>
        <a:xfrm>
          <a:off x="362858" y="126564571"/>
          <a:ext cx="4444084" cy="3392715"/>
        </a:xfrm>
        <a:prstGeom prst="rect">
          <a:avLst/>
        </a:prstGeom>
      </xdr:spPr>
    </xdr:pic>
    <xdr:clientData/>
  </xdr:twoCellAnchor>
  <xdr:twoCellAnchor editAs="oneCell">
    <xdr:from>
      <xdr:col>1</xdr:col>
      <xdr:colOff>743857</xdr:colOff>
      <xdr:row>496</xdr:row>
      <xdr:rowOff>48177</xdr:rowOff>
    </xdr:from>
    <xdr:to>
      <xdr:col>5</xdr:col>
      <xdr:colOff>462642</xdr:colOff>
      <xdr:row>505</xdr:row>
      <xdr:rowOff>107648</xdr:rowOff>
    </xdr:to>
    <xdr:pic>
      <xdr:nvPicPr>
        <xdr:cNvPr id="92" name="Imagen 91">
          <a:extLst>
            <a:ext uri="{FF2B5EF4-FFF2-40B4-BE49-F238E27FC236}">
              <a16:creationId xmlns:a16="http://schemas.microsoft.com/office/drawing/2014/main" id="{1D9F5A49-6356-FD39-DAF2-53FD8495EAF1}"/>
            </a:ext>
          </a:extLst>
        </xdr:cNvPr>
        <xdr:cNvPicPr>
          <a:picLocks noChangeAspect="1"/>
        </xdr:cNvPicPr>
      </xdr:nvPicPr>
      <xdr:blipFill>
        <a:blip xmlns:r="http://schemas.openxmlformats.org/officeDocument/2006/relationships" r:embed="rId14"/>
        <a:stretch>
          <a:fillRect/>
        </a:stretch>
      </xdr:blipFill>
      <xdr:spPr>
        <a:xfrm>
          <a:off x="1034143" y="136192177"/>
          <a:ext cx="2920999" cy="2245685"/>
        </a:xfrm>
        <a:prstGeom prst="rect">
          <a:avLst/>
        </a:prstGeom>
      </xdr:spPr>
    </xdr:pic>
    <xdr:clientData/>
  </xdr:twoCellAnchor>
  <xdr:twoCellAnchor editAs="oneCell">
    <xdr:from>
      <xdr:col>1</xdr:col>
      <xdr:colOff>616859</xdr:colOff>
      <xdr:row>413</xdr:row>
      <xdr:rowOff>72572</xdr:rowOff>
    </xdr:from>
    <xdr:to>
      <xdr:col>5</xdr:col>
      <xdr:colOff>254000</xdr:colOff>
      <xdr:row>416</xdr:row>
      <xdr:rowOff>40803</xdr:rowOff>
    </xdr:to>
    <xdr:pic>
      <xdr:nvPicPr>
        <xdr:cNvPr id="93" name="Imagen 92">
          <a:extLst>
            <a:ext uri="{FF2B5EF4-FFF2-40B4-BE49-F238E27FC236}">
              <a16:creationId xmlns:a16="http://schemas.microsoft.com/office/drawing/2014/main" id="{55699B99-A43C-F08E-745B-6EC3C2438FD1}"/>
            </a:ext>
          </a:extLst>
        </xdr:cNvPr>
        <xdr:cNvPicPr>
          <a:picLocks noChangeAspect="1"/>
        </xdr:cNvPicPr>
      </xdr:nvPicPr>
      <xdr:blipFill>
        <a:blip xmlns:r="http://schemas.openxmlformats.org/officeDocument/2006/relationships" r:embed="rId15"/>
        <a:stretch>
          <a:fillRect/>
        </a:stretch>
      </xdr:blipFill>
      <xdr:spPr>
        <a:xfrm>
          <a:off x="907145" y="112939286"/>
          <a:ext cx="2839355" cy="2254231"/>
        </a:xfrm>
        <a:prstGeom prst="rect">
          <a:avLst/>
        </a:prstGeom>
      </xdr:spPr>
    </xdr:pic>
    <xdr:clientData/>
  </xdr:twoCellAnchor>
  <xdr:twoCellAnchor editAs="oneCell">
    <xdr:from>
      <xdr:col>2</xdr:col>
      <xdr:colOff>63500</xdr:colOff>
      <xdr:row>41</xdr:row>
      <xdr:rowOff>117929</xdr:rowOff>
    </xdr:from>
    <xdr:to>
      <xdr:col>5</xdr:col>
      <xdr:colOff>74143</xdr:colOff>
      <xdr:row>44</xdr:row>
      <xdr:rowOff>952502</xdr:rowOff>
    </xdr:to>
    <xdr:pic>
      <xdr:nvPicPr>
        <xdr:cNvPr id="94" name="Imagen 93">
          <a:extLst>
            <a:ext uri="{FF2B5EF4-FFF2-40B4-BE49-F238E27FC236}">
              <a16:creationId xmlns:a16="http://schemas.microsoft.com/office/drawing/2014/main" id="{4B7D6DDF-EC59-7C9C-5752-32CCE1B45CE1}"/>
            </a:ext>
          </a:extLst>
        </xdr:cNvPr>
        <xdr:cNvPicPr>
          <a:picLocks noChangeAspect="1"/>
        </xdr:cNvPicPr>
      </xdr:nvPicPr>
      <xdr:blipFill>
        <a:blip xmlns:r="http://schemas.openxmlformats.org/officeDocument/2006/relationships" r:embed="rId16"/>
        <a:stretch>
          <a:fillRect/>
        </a:stretch>
      </xdr:blipFill>
      <xdr:spPr>
        <a:xfrm>
          <a:off x="1270000" y="9906000"/>
          <a:ext cx="2296643" cy="1823358"/>
        </a:xfrm>
        <a:prstGeom prst="rect">
          <a:avLst/>
        </a:prstGeom>
      </xdr:spPr>
    </xdr:pic>
    <xdr:clientData/>
  </xdr:twoCellAnchor>
  <xdr:twoCellAnchor editAs="oneCell">
    <xdr:from>
      <xdr:col>2</xdr:col>
      <xdr:colOff>145143</xdr:colOff>
      <xdr:row>81</xdr:row>
      <xdr:rowOff>18143</xdr:rowOff>
    </xdr:from>
    <xdr:to>
      <xdr:col>5</xdr:col>
      <xdr:colOff>353786</xdr:colOff>
      <xdr:row>84</xdr:row>
      <xdr:rowOff>801086</xdr:rowOff>
    </xdr:to>
    <xdr:pic>
      <xdr:nvPicPr>
        <xdr:cNvPr id="95" name="Imagen 94">
          <a:extLst>
            <a:ext uri="{FF2B5EF4-FFF2-40B4-BE49-F238E27FC236}">
              <a16:creationId xmlns:a16="http://schemas.microsoft.com/office/drawing/2014/main" id="{1AEC8CBE-60F6-9162-56BB-18180D278D04}"/>
            </a:ext>
          </a:extLst>
        </xdr:cNvPr>
        <xdr:cNvPicPr>
          <a:picLocks noChangeAspect="1"/>
        </xdr:cNvPicPr>
      </xdr:nvPicPr>
      <xdr:blipFill>
        <a:blip xmlns:r="http://schemas.openxmlformats.org/officeDocument/2006/relationships" r:embed="rId17"/>
        <a:stretch>
          <a:fillRect/>
        </a:stretch>
      </xdr:blipFill>
      <xdr:spPr>
        <a:xfrm>
          <a:off x="1351643" y="21118286"/>
          <a:ext cx="2494643" cy="1962229"/>
        </a:xfrm>
        <a:prstGeom prst="rect">
          <a:avLst/>
        </a:prstGeom>
      </xdr:spPr>
    </xdr:pic>
    <xdr:clientData/>
  </xdr:twoCellAnchor>
  <xdr:twoCellAnchor editAs="oneCell">
    <xdr:from>
      <xdr:col>1</xdr:col>
      <xdr:colOff>734786</xdr:colOff>
      <xdr:row>60</xdr:row>
      <xdr:rowOff>780142</xdr:rowOff>
    </xdr:from>
    <xdr:to>
      <xdr:col>5</xdr:col>
      <xdr:colOff>27215</xdr:colOff>
      <xdr:row>64</xdr:row>
      <xdr:rowOff>764800</xdr:rowOff>
    </xdr:to>
    <xdr:pic>
      <xdr:nvPicPr>
        <xdr:cNvPr id="96" name="Imagen 95">
          <a:extLst>
            <a:ext uri="{FF2B5EF4-FFF2-40B4-BE49-F238E27FC236}">
              <a16:creationId xmlns:a16="http://schemas.microsoft.com/office/drawing/2014/main" id="{DE74279A-7B22-44CD-A5A1-482DB432AD44}"/>
            </a:ext>
          </a:extLst>
        </xdr:cNvPr>
        <xdr:cNvPicPr>
          <a:picLocks noChangeAspect="1"/>
        </xdr:cNvPicPr>
      </xdr:nvPicPr>
      <xdr:blipFill>
        <a:blip xmlns:r="http://schemas.openxmlformats.org/officeDocument/2006/relationships" r:embed="rId17"/>
        <a:stretch>
          <a:fillRect/>
        </a:stretch>
      </xdr:blipFill>
      <xdr:spPr>
        <a:xfrm>
          <a:off x="1025072" y="15865928"/>
          <a:ext cx="2494643" cy="1962229"/>
        </a:xfrm>
        <a:prstGeom prst="rect">
          <a:avLst/>
        </a:prstGeom>
      </xdr:spPr>
    </xdr:pic>
    <xdr:clientData/>
  </xdr:twoCellAnchor>
  <xdr:twoCellAnchor editAs="oneCell">
    <xdr:from>
      <xdr:col>2</xdr:col>
      <xdr:colOff>235857</xdr:colOff>
      <xdr:row>102</xdr:row>
      <xdr:rowOff>9071</xdr:rowOff>
    </xdr:from>
    <xdr:to>
      <xdr:col>5</xdr:col>
      <xdr:colOff>444500</xdr:colOff>
      <xdr:row>105</xdr:row>
      <xdr:rowOff>982514</xdr:rowOff>
    </xdr:to>
    <xdr:pic>
      <xdr:nvPicPr>
        <xdr:cNvPr id="97" name="Imagen 96">
          <a:extLst>
            <a:ext uri="{FF2B5EF4-FFF2-40B4-BE49-F238E27FC236}">
              <a16:creationId xmlns:a16="http://schemas.microsoft.com/office/drawing/2014/main" id="{BDACED8B-2A1C-4AD8-BB84-B74D7B5A28A9}"/>
            </a:ext>
          </a:extLst>
        </xdr:cNvPr>
        <xdr:cNvPicPr>
          <a:picLocks noChangeAspect="1"/>
        </xdr:cNvPicPr>
      </xdr:nvPicPr>
      <xdr:blipFill>
        <a:blip xmlns:r="http://schemas.openxmlformats.org/officeDocument/2006/relationships" r:embed="rId17"/>
        <a:stretch>
          <a:fillRect/>
        </a:stretch>
      </xdr:blipFill>
      <xdr:spPr>
        <a:xfrm>
          <a:off x="1442357" y="27722285"/>
          <a:ext cx="2494643" cy="1962229"/>
        </a:xfrm>
        <a:prstGeom prst="rect">
          <a:avLst/>
        </a:prstGeom>
      </xdr:spPr>
    </xdr:pic>
    <xdr:clientData/>
  </xdr:twoCellAnchor>
  <xdr:twoCellAnchor editAs="oneCell">
    <xdr:from>
      <xdr:col>1</xdr:col>
      <xdr:colOff>816429</xdr:colOff>
      <xdr:row>164</xdr:row>
      <xdr:rowOff>72572</xdr:rowOff>
    </xdr:from>
    <xdr:to>
      <xdr:col>5</xdr:col>
      <xdr:colOff>108858</xdr:colOff>
      <xdr:row>167</xdr:row>
      <xdr:rowOff>129801</xdr:rowOff>
    </xdr:to>
    <xdr:pic>
      <xdr:nvPicPr>
        <xdr:cNvPr id="98" name="Imagen 97">
          <a:extLst>
            <a:ext uri="{FF2B5EF4-FFF2-40B4-BE49-F238E27FC236}">
              <a16:creationId xmlns:a16="http://schemas.microsoft.com/office/drawing/2014/main" id="{D178501E-D54A-4C9C-9FFF-7F4940A1C784}"/>
            </a:ext>
          </a:extLst>
        </xdr:cNvPr>
        <xdr:cNvPicPr>
          <a:picLocks noChangeAspect="1"/>
        </xdr:cNvPicPr>
      </xdr:nvPicPr>
      <xdr:blipFill>
        <a:blip xmlns:r="http://schemas.openxmlformats.org/officeDocument/2006/relationships" r:embed="rId17"/>
        <a:stretch>
          <a:fillRect/>
        </a:stretch>
      </xdr:blipFill>
      <xdr:spPr>
        <a:xfrm>
          <a:off x="1106715" y="45085001"/>
          <a:ext cx="2494643" cy="1962229"/>
        </a:xfrm>
        <a:prstGeom prst="rect">
          <a:avLst/>
        </a:prstGeom>
      </xdr:spPr>
    </xdr:pic>
    <xdr:clientData/>
  </xdr:twoCellAnchor>
  <xdr:twoCellAnchor editAs="oneCell">
    <xdr:from>
      <xdr:col>1</xdr:col>
      <xdr:colOff>907144</xdr:colOff>
      <xdr:row>187</xdr:row>
      <xdr:rowOff>90714</xdr:rowOff>
    </xdr:from>
    <xdr:to>
      <xdr:col>5</xdr:col>
      <xdr:colOff>317500</xdr:colOff>
      <xdr:row>195</xdr:row>
      <xdr:rowOff>139126</xdr:rowOff>
    </xdr:to>
    <xdr:pic>
      <xdr:nvPicPr>
        <xdr:cNvPr id="99" name="Imagen 98">
          <a:extLst>
            <a:ext uri="{FF2B5EF4-FFF2-40B4-BE49-F238E27FC236}">
              <a16:creationId xmlns:a16="http://schemas.microsoft.com/office/drawing/2014/main" id="{71A12EB6-F58F-9EE8-1BDC-3C6DE1A14A54}"/>
            </a:ext>
          </a:extLst>
        </xdr:cNvPr>
        <xdr:cNvPicPr>
          <a:picLocks noChangeAspect="1"/>
        </xdr:cNvPicPr>
      </xdr:nvPicPr>
      <xdr:blipFill>
        <a:blip xmlns:r="http://schemas.openxmlformats.org/officeDocument/2006/relationships" r:embed="rId18"/>
        <a:stretch>
          <a:fillRect/>
        </a:stretch>
      </xdr:blipFill>
      <xdr:spPr>
        <a:xfrm>
          <a:off x="1197430" y="52033714"/>
          <a:ext cx="2612570" cy="2035055"/>
        </a:xfrm>
        <a:prstGeom prst="rect">
          <a:avLst/>
        </a:prstGeom>
      </xdr:spPr>
    </xdr:pic>
    <xdr:clientData/>
  </xdr:twoCellAnchor>
  <xdr:twoCellAnchor editAs="oneCell">
    <xdr:from>
      <xdr:col>2</xdr:col>
      <xdr:colOff>163286</xdr:colOff>
      <xdr:row>254</xdr:row>
      <xdr:rowOff>117929</xdr:rowOff>
    </xdr:from>
    <xdr:to>
      <xdr:col>5</xdr:col>
      <xdr:colOff>371929</xdr:colOff>
      <xdr:row>257</xdr:row>
      <xdr:rowOff>1091372</xdr:rowOff>
    </xdr:to>
    <xdr:pic>
      <xdr:nvPicPr>
        <xdr:cNvPr id="100" name="Imagen 99">
          <a:extLst>
            <a:ext uri="{FF2B5EF4-FFF2-40B4-BE49-F238E27FC236}">
              <a16:creationId xmlns:a16="http://schemas.microsoft.com/office/drawing/2014/main" id="{FAC5DD4F-BA8E-49A1-99E7-E3CBB0C97953}"/>
            </a:ext>
          </a:extLst>
        </xdr:cNvPr>
        <xdr:cNvPicPr>
          <a:picLocks noChangeAspect="1"/>
        </xdr:cNvPicPr>
      </xdr:nvPicPr>
      <xdr:blipFill>
        <a:blip xmlns:r="http://schemas.openxmlformats.org/officeDocument/2006/relationships" r:embed="rId17"/>
        <a:stretch>
          <a:fillRect/>
        </a:stretch>
      </xdr:blipFill>
      <xdr:spPr>
        <a:xfrm>
          <a:off x="1369786" y="63754000"/>
          <a:ext cx="2494643" cy="1962229"/>
        </a:xfrm>
        <a:prstGeom prst="rect">
          <a:avLst/>
        </a:prstGeom>
      </xdr:spPr>
    </xdr:pic>
    <xdr:clientData/>
  </xdr:twoCellAnchor>
  <xdr:twoCellAnchor editAs="oneCell">
    <xdr:from>
      <xdr:col>2</xdr:col>
      <xdr:colOff>163286</xdr:colOff>
      <xdr:row>274</xdr:row>
      <xdr:rowOff>45356</xdr:rowOff>
    </xdr:from>
    <xdr:to>
      <xdr:col>5</xdr:col>
      <xdr:colOff>371929</xdr:colOff>
      <xdr:row>277</xdr:row>
      <xdr:rowOff>1018799</xdr:rowOff>
    </xdr:to>
    <xdr:pic>
      <xdr:nvPicPr>
        <xdr:cNvPr id="101" name="Imagen 100">
          <a:extLst>
            <a:ext uri="{FF2B5EF4-FFF2-40B4-BE49-F238E27FC236}">
              <a16:creationId xmlns:a16="http://schemas.microsoft.com/office/drawing/2014/main" id="{ABDD1044-12A2-4D15-BD0E-0C734C8C0FE5}"/>
            </a:ext>
          </a:extLst>
        </xdr:cNvPr>
        <xdr:cNvPicPr>
          <a:picLocks noChangeAspect="1"/>
        </xdr:cNvPicPr>
      </xdr:nvPicPr>
      <xdr:blipFill>
        <a:blip xmlns:r="http://schemas.openxmlformats.org/officeDocument/2006/relationships" r:embed="rId17"/>
        <a:stretch>
          <a:fillRect/>
        </a:stretch>
      </xdr:blipFill>
      <xdr:spPr>
        <a:xfrm>
          <a:off x="1369786" y="70031427"/>
          <a:ext cx="2494643" cy="1962229"/>
        </a:xfrm>
        <a:prstGeom prst="rect">
          <a:avLst/>
        </a:prstGeom>
      </xdr:spPr>
    </xdr:pic>
    <xdr:clientData/>
  </xdr:twoCellAnchor>
  <xdr:twoCellAnchor editAs="oneCell">
    <xdr:from>
      <xdr:col>1</xdr:col>
      <xdr:colOff>825500</xdr:colOff>
      <xdr:row>349</xdr:row>
      <xdr:rowOff>9071</xdr:rowOff>
    </xdr:from>
    <xdr:to>
      <xdr:col>5</xdr:col>
      <xdr:colOff>117929</xdr:colOff>
      <xdr:row>351</xdr:row>
      <xdr:rowOff>1182086</xdr:rowOff>
    </xdr:to>
    <xdr:pic>
      <xdr:nvPicPr>
        <xdr:cNvPr id="102" name="Imagen 101">
          <a:extLst>
            <a:ext uri="{FF2B5EF4-FFF2-40B4-BE49-F238E27FC236}">
              <a16:creationId xmlns:a16="http://schemas.microsoft.com/office/drawing/2014/main" id="{B021CF64-2441-4BC3-89AC-78BEE7C44ADE}"/>
            </a:ext>
          </a:extLst>
        </xdr:cNvPr>
        <xdr:cNvPicPr>
          <a:picLocks noChangeAspect="1"/>
        </xdr:cNvPicPr>
      </xdr:nvPicPr>
      <xdr:blipFill>
        <a:blip xmlns:r="http://schemas.openxmlformats.org/officeDocument/2006/relationships" r:embed="rId17"/>
        <a:stretch>
          <a:fillRect/>
        </a:stretch>
      </xdr:blipFill>
      <xdr:spPr>
        <a:xfrm>
          <a:off x="1115786" y="90360500"/>
          <a:ext cx="2494643" cy="1962229"/>
        </a:xfrm>
        <a:prstGeom prst="rect">
          <a:avLst/>
        </a:prstGeom>
      </xdr:spPr>
    </xdr:pic>
    <xdr:clientData/>
  </xdr:twoCellAnchor>
  <xdr:twoCellAnchor editAs="oneCell">
    <xdr:from>
      <xdr:col>1</xdr:col>
      <xdr:colOff>680357</xdr:colOff>
      <xdr:row>368</xdr:row>
      <xdr:rowOff>81643</xdr:rowOff>
    </xdr:from>
    <xdr:to>
      <xdr:col>4</xdr:col>
      <xdr:colOff>734786</xdr:colOff>
      <xdr:row>371</xdr:row>
      <xdr:rowOff>1055086</xdr:rowOff>
    </xdr:to>
    <xdr:pic>
      <xdr:nvPicPr>
        <xdr:cNvPr id="103" name="Imagen 102">
          <a:extLst>
            <a:ext uri="{FF2B5EF4-FFF2-40B4-BE49-F238E27FC236}">
              <a16:creationId xmlns:a16="http://schemas.microsoft.com/office/drawing/2014/main" id="{9AF1BAF9-CF7F-4F94-AD29-7B740E224AE2}"/>
            </a:ext>
          </a:extLst>
        </xdr:cNvPr>
        <xdr:cNvPicPr>
          <a:picLocks noChangeAspect="1"/>
        </xdr:cNvPicPr>
      </xdr:nvPicPr>
      <xdr:blipFill>
        <a:blip xmlns:r="http://schemas.openxmlformats.org/officeDocument/2006/relationships" r:embed="rId17"/>
        <a:stretch>
          <a:fillRect/>
        </a:stretch>
      </xdr:blipFill>
      <xdr:spPr>
        <a:xfrm>
          <a:off x="970643" y="96402072"/>
          <a:ext cx="2494643" cy="1962229"/>
        </a:xfrm>
        <a:prstGeom prst="rect">
          <a:avLst/>
        </a:prstGeom>
      </xdr:spPr>
    </xdr:pic>
    <xdr:clientData/>
  </xdr:twoCellAnchor>
  <xdr:twoCellAnchor editAs="oneCell">
    <xdr:from>
      <xdr:col>2</xdr:col>
      <xdr:colOff>145144</xdr:colOff>
      <xdr:row>390</xdr:row>
      <xdr:rowOff>81642</xdr:rowOff>
    </xdr:from>
    <xdr:to>
      <xdr:col>5</xdr:col>
      <xdr:colOff>353787</xdr:colOff>
      <xdr:row>394</xdr:row>
      <xdr:rowOff>30014</xdr:rowOff>
    </xdr:to>
    <xdr:pic>
      <xdr:nvPicPr>
        <xdr:cNvPr id="104" name="Imagen 103">
          <a:extLst>
            <a:ext uri="{FF2B5EF4-FFF2-40B4-BE49-F238E27FC236}">
              <a16:creationId xmlns:a16="http://schemas.microsoft.com/office/drawing/2014/main" id="{65C40851-6E50-4F3C-8158-1C82C88CB3F7}"/>
            </a:ext>
          </a:extLst>
        </xdr:cNvPr>
        <xdr:cNvPicPr>
          <a:picLocks noChangeAspect="1"/>
        </xdr:cNvPicPr>
      </xdr:nvPicPr>
      <xdr:blipFill>
        <a:blip xmlns:r="http://schemas.openxmlformats.org/officeDocument/2006/relationships" r:embed="rId17"/>
        <a:stretch>
          <a:fillRect/>
        </a:stretch>
      </xdr:blipFill>
      <xdr:spPr>
        <a:xfrm>
          <a:off x="1351644" y="102752071"/>
          <a:ext cx="2494643" cy="1962229"/>
        </a:xfrm>
        <a:prstGeom prst="rect">
          <a:avLst/>
        </a:prstGeom>
      </xdr:spPr>
    </xdr:pic>
    <xdr:clientData/>
  </xdr:twoCellAnchor>
  <xdr:oneCellAnchor>
    <xdr:from>
      <xdr:col>3</xdr:col>
      <xdr:colOff>288637</xdr:colOff>
      <xdr:row>221</xdr:row>
      <xdr:rowOff>23091</xdr:rowOff>
    </xdr:from>
    <xdr:ext cx="5619750" cy="540657"/>
    <xdr:pic>
      <xdr:nvPicPr>
        <xdr:cNvPr id="105" name="Imagen 104">
          <a:extLst>
            <a:ext uri="{FF2B5EF4-FFF2-40B4-BE49-F238E27FC236}">
              <a16:creationId xmlns:a16="http://schemas.microsoft.com/office/drawing/2014/main" id="{1BFFB855-F552-41E7-BAF2-FF06BB82BBE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70272234"/>
          <a:ext cx="5619750" cy="540657"/>
        </a:xfrm>
        <a:prstGeom prst="rect">
          <a:avLst/>
        </a:prstGeom>
      </xdr:spPr>
    </xdr:pic>
    <xdr:clientData/>
  </xdr:oneCellAnchor>
  <xdr:oneCellAnchor>
    <xdr:from>
      <xdr:col>2</xdr:col>
      <xdr:colOff>163286</xdr:colOff>
      <xdr:row>232</xdr:row>
      <xdr:rowOff>117929</xdr:rowOff>
    </xdr:from>
    <xdr:ext cx="2494643" cy="1962229"/>
    <xdr:pic>
      <xdr:nvPicPr>
        <xdr:cNvPr id="106" name="Imagen 105">
          <a:extLst>
            <a:ext uri="{FF2B5EF4-FFF2-40B4-BE49-F238E27FC236}">
              <a16:creationId xmlns:a16="http://schemas.microsoft.com/office/drawing/2014/main" id="{7719F0F5-53C2-46AB-8E38-6C3E1797B07A}"/>
            </a:ext>
          </a:extLst>
        </xdr:cNvPr>
        <xdr:cNvPicPr>
          <a:picLocks noChangeAspect="1"/>
        </xdr:cNvPicPr>
      </xdr:nvPicPr>
      <xdr:blipFill>
        <a:blip xmlns:r="http://schemas.openxmlformats.org/officeDocument/2006/relationships" r:embed="rId17"/>
        <a:stretch>
          <a:fillRect/>
        </a:stretch>
      </xdr:blipFill>
      <xdr:spPr>
        <a:xfrm>
          <a:off x="1369786" y="73369715"/>
          <a:ext cx="2494643" cy="1962229"/>
        </a:xfrm>
        <a:prstGeom prst="rect">
          <a:avLst/>
        </a:prstGeom>
      </xdr:spPr>
    </xdr:pic>
    <xdr:clientData/>
  </xdr:oneCellAnchor>
  <xdr:oneCellAnchor>
    <xdr:from>
      <xdr:col>3</xdr:col>
      <xdr:colOff>288637</xdr:colOff>
      <xdr:row>800</xdr:row>
      <xdr:rowOff>23091</xdr:rowOff>
    </xdr:from>
    <xdr:ext cx="5619750" cy="540657"/>
    <xdr:pic>
      <xdr:nvPicPr>
        <xdr:cNvPr id="107" name="Imagen 106">
          <a:extLst>
            <a:ext uri="{FF2B5EF4-FFF2-40B4-BE49-F238E27FC236}">
              <a16:creationId xmlns:a16="http://schemas.microsoft.com/office/drawing/2014/main" id="{D83EDA1E-C981-4145-96D0-556FB168B7B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19305909"/>
          <a:ext cx="5619750" cy="540657"/>
        </a:xfrm>
        <a:prstGeom prst="rect">
          <a:avLst/>
        </a:prstGeom>
      </xdr:spPr>
    </xdr:pic>
    <xdr:clientData/>
  </xdr:oneCellAnchor>
  <xdr:oneCellAnchor>
    <xdr:from>
      <xdr:col>3</xdr:col>
      <xdr:colOff>288637</xdr:colOff>
      <xdr:row>823</xdr:row>
      <xdr:rowOff>23091</xdr:rowOff>
    </xdr:from>
    <xdr:ext cx="5619750" cy="540657"/>
    <xdr:pic>
      <xdr:nvPicPr>
        <xdr:cNvPr id="109" name="Imagen 108">
          <a:extLst>
            <a:ext uri="{FF2B5EF4-FFF2-40B4-BE49-F238E27FC236}">
              <a16:creationId xmlns:a16="http://schemas.microsoft.com/office/drawing/2014/main" id="{ADA7C047-166D-4B5F-BA95-9F827932459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27526273"/>
          <a:ext cx="5619750" cy="540657"/>
        </a:xfrm>
        <a:prstGeom prst="rect">
          <a:avLst/>
        </a:prstGeom>
      </xdr:spPr>
    </xdr:pic>
    <xdr:clientData/>
  </xdr:oneCellAnchor>
  <xdr:oneCellAnchor>
    <xdr:from>
      <xdr:col>3</xdr:col>
      <xdr:colOff>288637</xdr:colOff>
      <xdr:row>846</xdr:row>
      <xdr:rowOff>23091</xdr:rowOff>
    </xdr:from>
    <xdr:ext cx="5619750" cy="540657"/>
    <xdr:pic>
      <xdr:nvPicPr>
        <xdr:cNvPr id="110" name="Imagen 109">
          <a:extLst>
            <a:ext uri="{FF2B5EF4-FFF2-40B4-BE49-F238E27FC236}">
              <a16:creationId xmlns:a16="http://schemas.microsoft.com/office/drawing/2014/main" id="{0845AE8B-BDC0-4395-9A85-498B50A2C2B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27526273"/>
          <a:ext cx="5619750" cy="540657"/>
        </a:xfrm>
        <a:prstGeom prst="rect">
          <a:avLst/>
        </a:prstGeom>
      </xdr:spPr>
    </xdr:pic>
    <xdr:clientData/>
  </xdr:oneCellAnchor>
  <xdr:oneCellAnchor>
    <xdr:from>
      <xdr:col>3</xdr:col>
      <xdr:colOff>288637</xdr:colOff>
      <xdr:row>869</xdr:row>
      <xdr:rowOff>23091</xdr:rowOff>
    </xdr:from>
    <xdr:ext cx="5619750" cy="540657"/>
    <xdr:pic>
      <xdr:nvPicPr>
        <xdr:cNvPr id="111" name="Imagen 110">
          <a:extLst>
            <a:ext uri="{FF2B5EF4-FFF2-40B4-BE49-F238E27FC236}">
              <a16:creationId xmlns:a16="http://schemas.microsoft.com/office/drawing/2014/main" id="{9D1BA37A-C20A-40EA-A467-6EDC108C520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33460636"/>
          <a:ext cx="5619750" cy="540657"/>
        </a:xfrm>
        <a:prstGeom prst="rect">
          <a:avLst/>
        </a:prstGeom>
      </xdr:spPr>
    </xdr:pic>
    <xdr:clientData/>
  </xdr:oneCellAnchor>
  <xdr:oneCellAnchor>
    <xdr:from>
      <xdr:col>3</xdr:col>
      <xdr:colOff>288637</xdr:colOff>
      <xdr:row>893</xdr:row>
      <xdr:rowOff>23091</xdr:rowOff>
    </xdr:from>
    <xdr:ext cx="5619750" cy="540657"/>
    <xdr:pic>
      <xdr:nvPicPr>
        <xdr:cNvPr id="112" name="Imagen 111">
          <a:extLst>
            <a:ext uri="{FF2B5EF4-FFF2-40B4-BE49-F238E27FC236}">
              <a16:creationId xmlns:a16="http://schemas.microsoft.com/office/drawing/2014/main" id="{BE84A660-78CE-42F8-96C2-F4D54DE9341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39395000"/>
          <a:ext cx="5619750" cy="540657"/>
        </a:xfrm>
        <a:prstGeom prst="rect">
          <a:avLst/>
        </a:prstGeom>
      </xdr:spPr>
    </xdr:pic>
    <xdr:clientData/>
  </xdr:oneCellAnchor>
  <xdr:oneCellAnchor>
    <xdr:from>
      <xdr:col>3</xdr:col>
      <xdr:colOff>288637</xdr:colOff>
      <xdr:row>916</xdr:row>
      <xdr:rowOff>23091</xdr:rowOff>
    </xdr:from>
    <xdr:ext cx="5619750" cy="540657"/>
    <xdr:pic>
      <xdr:nvPicPr>
        <xdr:cNvPr id="113" name="Imagen 112">
          <a:extLst>
            <a:ext uri="{FF2B5EF4-FFF2-40B4-BE49-F238E27FC236}">
              <a16:creationId xmlns:a16="http://schemas.microsoft.com/office/drawing/2014/main" id="{D6EF3EF3-DD5F-466D-9B8F-C4ED653C3D4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45329364"/>
          <a:ext cx="5619750" cy="540657"/>
        </a:xfrm>
        <a:prstGeom prst="rect">
          <a:avLst/>
        </a:prstGeom>
      </xdr:spPr>
    </xdr:pic>
    <xdr:clientData/>
  </xdr:oneCellAnchor>
  <xdr:oneCellAnchor>
    <xdr:from>
      <xdr:col>3</xdr:col>
      <xdr:colOff>288637</xdr:colOff>
      <xdr:row>940</xdr:row>
      <xdr:rowOff>23091</xdr:rowOff>
    </xdr:from>
    <xdr:ext cx="5619750" cy="540657"/>
    <xdr:pic>
      <xdr:nvPicPr>
        <xdr:cNvPr id="114" name="Imagen 113">
          <a:extLst>
            <a:ext uri="{FF2B5EF4-FFF2-40B4-BE49-F238E27FC236}">
              <a16:creationId xmlns:a16="http://schemas.microsoft.com/office/drawing/2014/main" id="{B3EFF76D-454B-416E-9B27-E6FF2AEA944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51448455"/>
          <a:ext cx="5619750" cy="540657"/>
        </a:xfrm>
        <a:prstGeom prst="rect">
          <a:avLst/>
        </a:prstGeom>
      </xdr:spPr>
    </xdr:pic>
    <xdr:clientData/>
  </xdr:oneCellAnchor>
  <xdr:oneCellAnchor>
    <xdr:from>
      <xdr:col>3</xdr:col>
      <xdr:colOff>288637</xdr:colOff>
      <xdr:row>963</xdr:row>
      <xdr:rowOff>23091</xdr:rowOff>
    </xdr:from>
    <xdr:ext cx="5619750" cy="540657"/>
    <xdr:pic>
      <xdr:nvPicPr>
        <xdr:cNvPr id="115" name="Imagen 114">
          <a:extLst>
            <a:ext uri="{FF2B5EF4-FFF2-40B4-BE49-F238E27FC236}">
              <a16:creationId xmlns:a16="http://schemas.microsoft.com/office/drawing/2014/main" id="{35836BED-D884-4425-8151-AE2F352157C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257382818"/>
          <a:ext cx="5619750" cy="540657"/>
        </a:xfrm>
        <a:prstGeom prst="rect">
          <a:avLst/>
        </a:prstGeom>
      </xdr:spPr>
    </xdr:pic>
    <xdr:clientData/>
  </xdr:oneCellAnchor>
  <xdr:oneCellAnchor>
    <xdr:from>
      <xdr:col>3</xdr:col>
      <xdr:colOff>288637</xdr:colOff>
      <xdr:row>986</xdr:row>
      <xdr:rowOff>23091</xdr:rowOff>
    </xdr:from>
    <xdr:ext cx="5619750" cy="540657"/>
    <xdr:pic>
      <xdr:nvPicPr>
        <xdr:cNvPr id="116" name="Imagen 115">
          <a:extLst>
            <a:ext uri="{FF2B5EF4-FFF2-40B4-BE49-F238E27FC236}">
              <a16:creationId xmlns:a16="http://schemas.microsoft.com/office/drawing/2014/main" id="{4FA70889-6CEC-4CB4-AE65-2BAF5AF5FA5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25257591"/>
          <a:ext cx="5619750" cy="540657"/>
        </a:xfrm>
        <a:prstGeom prst="rect">
          <a:avLst/>
        </a:prstGeom>
      </xdr:spPr>
    </xdr:pic>
    <xdr:clientData/>
  </xdr:oneCellAnchor>
  <xdr:oneCellAnchor>
    <xdr:from>
      <xdr:col>3</xdr:col>
      <xdr:colOff>288637</xdr:colOff>
      <xdr:row>1009</xdr:row>
      <xdr:rowOff>23091</xdr:rowOff>
    </xdr:from>
    <xdr:ext cx="5619750" cy="540657"/>
    <xdr:pic>
      <xdr:nvPicPr>
        <xdr:cNvPr id="117" name="Imagen 116">
          <a:extLst>
            <a:ext uri="{FF2B5EF4-FFF2-40B4-BE49-F238E27FC236}">
              <a16:creationId xmlns:a16="http://schemas.microsoft.com/office/drawing/2014/main" id="{FADFBEFB-A92C-478B-93A7-50900C8DC01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31115466"/>
          <a:ext cx="5619750" cy="540657"/>
        </a:xfrm>
        <a:prstGeom prst="rect">
          <a:avLst/>
        </a:prstGeom>
      </xdr:spPr>
    </xdr:pic>
    <xdr:clientData/>
  </xdr:oneCellAnchor>
  <xdr:oneCellAnchor>
    <xdr:from>
      <xdr:col>3</xdr:col>
      <xdr:colOff>288637</xdr:colOff>
      <xdr:row>1032</xdr:row>
      <xdr:rowOff>23091</xdr:rowOff>
    </xdr:from>
    <xdr:ext cx="5619750" cy="540657"/>
    <xdr:pic>
      <xdr:nvPicPr>
        <xdr:cNvPr id="118" name="Imagen 117">
          <a:extLst>
            <a:ext uri="{FF2B5EF4-FFF2-40B4-BE49-F238E27FC236}">
              <a16:creationId xmlns:a16="http://schemas.microsoft.com/office/drawing/2014/main" id="{049EE01D-9268-4E28-83B7-3300B1BEE42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36973341"/>
          <a:ext cx="5619750" cy="540657"/>
        </a:xfrm>
        <a:prstGeom prst="rect">
          <a:avLst/>
        </a:prstGeom>
      </xdr:spPr>
    </xdr:pic>
    <xdr:clientData/>
  </xdr:oneCellAnchor>
  <xdr:oneCellAnchor>
    <xdr:from>
      <xdr:col>3</xdr:col>
      <xdr:colOff>288637</xdr:colOff>
      <xdr:row>1055</xdr:row>
      <xdr:rowOff>23091</xdr:rowOff>
    </xdr:from>
    <xdr:ext cx="5619750" cy="540657"/>
    <xdr:pic>
      <xdr:nvPicPr>
        <xdr:cNvPr id="119" name="Imagen 118">
          <a:extLst>
            <a:ext uri="{FF2B5EF4-FFF2-40B4-BE49-F238E27FC236}">
              <a16:creationId xmlns:a16="http://schemas.microsoft.com/office/drawing/2014/main" id="{EA26B5D8-16BF-4CDB-9435-FA0733D5245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42831216"/>
          <a:ext cx="5619750" cy="540657"/>
        </a:xfrm>
        <a:prstGeom prst="rect">
          <a:avLst/>
        </a:prstGeom>
      </xdr:spPr>
    </xdr:pic>
    <xdr:clientData/>
  </xdr:oneCellAnchor>
  <xdr:oneCellAnchor>
    <xdr:from>
      <xdr:col>3</xdr:col>
      <xdr:colOff>288637</xdr:colOff>
      <xdr:row>1079</xdr:row>
      <xdr:rowOff>23091</xdr:rowOff>
    </xdr:from>
    <xdr:ext cx="5619750" cy="540657"/>
    <xdr:pic>
      <xdr:nvPicPr>
        <xdr:cNvPr id="120" name="Imagen 119">
          <a:extLst>
            <a:ext uri="{FF2B5EF4-FFF2-40B4-BE49-F238E27FC236}">
              <a16:creationId xmlns:a16="http://schemas.microsoft.com/office/drawing/2014/main" id="{3B68F9BF-0A90-4805-B6D9-534ADADEF2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48879591"/>
          <a:ext cx="5619750" cy="540657"/>
        </a:xfrm>
        <a:prstGeom prst="rect">
          <a:avLst/>
        </a:prstGeom>
      </xdr:spPr>
    </xdr:pic>
    <xdr:clientData/>
  </xdr:oneCellAnchor>
  <xdr:oneCellAnchor>
    <xdr:from>
      <xdr:col>3</xdr:col>
      <xdr:colOff>288637</xdr:colOff>
      <xdr:row>1104</xdr:row>
      <xdr:rowOff>23091</xdr:rowOff>
    </xdr:from>
    <xdr:ext cx="5619750" cy="540657"/>
    <xdr:pic>
      <xdr:nvPicPr>
        <xdr:cNvPr id="122" name="Imagen 121">
          <a:extLst>
            <a:ext uri="{FF2B5EF4-FFF2-40B4-BE49-F238E27FC236}">
              <a16:creationId xmlns:a16="http://schemas.microsoft.com/office/drawing/2014/main" id="{930C1E3D-3C6F-4939-BF44-8EC479543C2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60785841"/>
          <a:ext cx="5619750" cy="540657"/>
        </a:xfrm>
        <a:prstGeom prst="rect">
          <a:avLst/>
        </a:prstGeom>
      </xdr:spPr>
    </xdr:pic>
    <xdr:clientData/>
  </xdr:oneCellAnchor>
  <xdr:oneCellAnchor>
    <xdr:from>
      <xdr:col>3</xdr:col>
      <xdr:colOff>288637</xdr:colOff>
      <xdr:row>1128</xdr:row>
      <xdr:rowOff>23091</xdr:rowOff>
    </xdr:from>
    <xdr:ext cx="5619750" cy="540657"/>
    <xdr:pic>
      <xdr:nvPicPr>
        <xdr:cNvPr id="124" name="Imagen 123">
          <a:extLst>
            <a:ext uri="{FF2B5EF4-FFF2-40B4-BE49-F238E27FC236}">
              <a16:creationId xmlns:a16="http://schemas.microsoft.com/office/drawing/2014/main" id="{B28EACED-885C-4D40-8C1D-1DAAD76268B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72501591"/>
          <a:ext cx="5619750" cy="540657"/>
        </a:xfrm>
        <a:prstGeom prst="rect">
          <a:avLst/>
        </a:prstGeom>
      </xdr:spPr>
    </xdr:pic>
    <xdr:clientData/>
  </xdr:oneCellAnchor>
  <xdr:oneCellAnchor>
    <xdr:from>
      <xdr:col>3</xdr:col>
      <xdr:colOff>288637</xdr:colOff>
      <xdr:row>1151</xdr:row>
      <xdr:rowOff>23091</xdr:rowOff>
    </xdr:from>
    <xdr:ext cx="5619750" cy="540657"/>
    <xdr:pic>
      <xdr:nvPicPr>
        <xdr:cNvPr id="125" name="Imagen 124">
          <a:extLst>
            <a:ext uri="{FF2B5EF4-FFF2-40B4-BE49-F238E27FC236}">
              <a16:creationId xmlns:a16="http://schemas.microsoft.com/office/drawing/2014/main" id="{09E5E3E2-C31D-48AE-8BD7-EA64BE612FF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78359466"/>
          <a:ext cx="5619750" cy="540657"/>
        </a:xfrm>
        <a:prstGeom prst="rect">
          <a:avLst/>
        </a:prstGeom>
      </xdr:spPr>
    </xdr:pic>
    <xdr:clientData/>
  </xdr:oneCellAnchor>
  <xdr:oneCellAnchor>
    <xdr:from>
      <xdr:col>3</xdr:col>
      <xdr:colOff>288637</xdr:colOff>
      <xdr:row>1174</xdr:row>
      <xdr:rowOff>23091</xdr:rowOff>
    </xdr:from>
    <xdr:ext cx="5619750" cy="540657"/>
    <xdr:pic>
      <xdr:nvPicPr>
        <xdr:cNvPr id="126" name="Imagen 125">
          <a:extLst>
            <a:ext uri="{FF2B5EF4-FFF2-40B4-BE49-F238E27FC236}">
              <a16:creationId xmlns:a16="http://schemas.microsoft.com/office/drawing/2014/main" id="{53A1D708-C5B2-4652-9D6E-4B183149E35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84217341"/>
          <a:ext cx="5619750" cy="540657"/>
        </a:xfrm>
        <a:prstGeom prst="rect">
          <a:avLst/>
        </a:prstGeom>
      </xdr:spPr>
    </xdr:pic>
    <xdr:clientData/>
  </xdr:oneCellAnchor>
  <xdr:oneCellAnchor>
    <xdr:from>
      <xdr:col>3</xdr:col>
      <xdr:colOff>288637</xdr:colOff>
      <xdr:row>1197</xdr:row>
      <xdr:rowOff>23091</xdr:rowOff>
    </xdr:from>
    <xdr:ext cx="5619750" cy="540657"/>
    <xdr:pic>
      <xdr:nvPicPr>
        <xdr:cNvPr id="127" name="Imagen 126">
          <a:extLst>
            <a:ext uri="{FF2B5EF4-FFF2-40B4-BE49-F238E27FC236}">
              <a16:creationId xmlns:a16="http://schemas.microsoft.com/office/drawing/2014/main" id="{4F35F05D-D9E7-4BAE-9625-443F49848A8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90075216"/>
          <a:ext cx="5619750" cy="540657"/>
        </a:xfrm>
        <a:prstGeom prst="rect">
          <a:avLst/>
        </a:prstGeom>
      </xdr:spPr>
    </xdr:pic>
    <xdr:clientData/>
  </xdr:oneCellAnchor>
  <xdr:oneCellAnchor>
    <xdr:from>
      <xdr:col>3</xdr:col>
      <xdr:colOff>288637</xdr:colOff>
      <xdr:row>1221</xdr:row>
      <xdr:rowOff>23091</xdr:rowOff>
    </xdr:from>
    <xdr:ext cx="5619750" cy="540657"/>
    <xdr:pic>
      <xdr:nvPicPr>
        <xdr:cNvPr id="128" name="Imagen 127">
          <a:extLst>
            <a:ext uri="{FF2B5EF4-FFF2-40B4-BE49-F238E27FC236}">
              <a16:creationId xmlns:a16="http://schemas.microsoft.com/office/drawing/2014/main" id="{477C24AF-F521-4CE6-9EF6-86858F38111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296123591"/>
          <a:ext cx="5619750" cy="540657"/>
        </a:xfrm>
        <a:prstGeom prst="rect">
          <a:avLst/>
        </a:prstGeom>
      </xdr:spPr>
    </xdr:pic>
    <xdr:clientData/>
  </xdr:oneCellAnchor>
  <xdr:oneCellAnchor>
    <xdr:from>
      <xdr:col>3</xdr:col>
      <xdr:colOff>288637</xdr:colOff>
      <xdr:row>1244</xdr:row>
      <xdr:rowOff>23091</xdr:rowOff>
    </xdr:from>
    <xdr:ext cx="5619750" cy="540657"/>
    <xdr:pic>
      <xdr:nvPicPr>
        <xdr:cNvPr id="129" name="Imagen 128">
          <a:extLst>
            <a:ext uri="{FF2B5EF4-FFF2-40B4-BE49-F238E27FC236}">
              <a16:creationId xmlns:a16="http://schemas.microsoft.com/office/drawing/2014/main" id="{52F33E47-1A8A-4404-8B6C-7AB58721B46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301981466"/>
          <a:ext cx="5619750" cy="540657"/>
        </a:xfrm>
        <a:prstGeom prst="rect">
          <a:avLst/>
        </a:prstGeom>
      </xdr:spPr>
    </xdr:pic>
    <xdr:clientData/>
  </xdr:oneCellAnchor>
  <xdr:oneCellAnchor>
    <xdr:from>
      <xdr:col>3</xdr:col>
      <xdr:colOff>288637</xdr:colOff>
      <xdr:row>1269</xdr:row>
      <xdr:rowOff>23091</xdr:rowOff>
    </xdr:from>
    <xdr:ext cx="5619750" cy="540657"/>
    <xdr:pic>
      <xdr:nvPicPr>
        <xdr:cNvPr id="131" name="Imagen 130">
          <a:extLst>
            <a:ext uri="{FF2B5EF4-FFF2-40B4-BE49-F238E27FC236}">
              <a16:creationId xmlns:a16="http://schemas.microsoft.com/office/drawing/2014/main" id="{A112A2BA-3FB5-4278-9975-6D55D375536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313887716"/>
          <a:ext cx="5619750" cy="540657"/>
        </a:xfrm>
        <a:prstGeom prst="rect">
          <a:avLst/>
        </a:prstGeom>
      </xdr:spPr>
    </xdr:pic>
    <xdr:clientData/>
  </xdr:oneCellAnchor>
  <xdr:oneCellAnchor>
    <xdr:from>
      <xdr:col>3</xdr:col>
      <xdr:colOff>288637</xdr:colOff>
      <xdr:row>1292</xdr:row>
      <xdr:rowOff>23091</xdr:rowOff>
    </xdr:from>
    <xdr:ext cx="5619750" cy="540657"/>
    <xdr:pic>
      <xdr:nvPicPr>
        <xdr:cNvPr id="132" name="Imagen 131">
          <a:extLst>
            <a:ext uri="{FF2B5EF4-FFF2-40B4-BE49-F238E27FC236}">
              <a16:creationId xmlns:a16="http://schemas.microsoft.com/office/drawing/2014/main" id="{C1164DF9-D352-4933-AAD4-9764C5108CD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319745591"/>
          <a:ext cx="5619750" cy="540657"/>
        </a:xfrm>
        <a:prstGeom prst="rect">
          <a:avLst/>
        </a:prstGeom>
      </xdr:spPr>
    </xdr:pic>
    <xdr:clientData/>
  </xdr:oneCellAnchor>
  <xdr:oneCellAnchor>
    <xdr:from>
      <xdr:col>3</xdr:col>
      <xdr:colOff>288637</xdr:colOff>
      <xdr:row>1317</xdr:row>
      <xdr:rowOff>23091</xdr:rowOff>
    </xdr:from>
    <xdr:ext cx="5619750" cy="540657"/>
    <xdr:pic>
      <xdr:nvPicPr>
        <xdr:cNvPr id="133" name="Imagen 132">
          <a:extLst>
            <a:ext uri="{FF2B5EF4-FFF2-40B4-BE49-F238E27FC236}">
              <a16:creationId xmlns:a16="http://schemas.microsoft.com/office/drawing/2014/main" id="{67CCD644-CDC6-47C4-93CF-EF2C390EA6E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325603466"/>
          <a:ext cx="5619750" cy="540657"/>
        </a:xfrm>
        <a:prstGeom prst="rect">
          <a:avLst/>
        </a:prstGeom>
      </xdr:spPr>
    </xdr:pic>
    <xdr:clientData/>
  </xdr:oneCellAnchor>
  <xdr:oneCellAnchor>
    <xdr:from>
      <xdr:col>3</xdr:col>
      <xdr:colOff>288637</xdr:colOff>
      <xdr:row>1343</xdr:row>
      <xdr:rowOff>23091</xdr:rowOff>
    </xdr:from>
    <xdr:ext cx="5619750" cy="540657"/>
    <xdr:pic>
      <xdr:nvPicPr>
        <xdr:cNvPr id="134" name="Imagen 133">
          <a:extLst>
            <a:ext uri="{FF2B5EF4-FFF2-40B4-BE49-F238E27FC236}">
              <a16:creationId xmlns:a16="http://schemas.microsoft.com/office/drawing/2014/main" id="{0834D01F-0B6F-4A8E-A514-BF449A0D06C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331461341"/>
          <a:ext cx="5619750" cy="540657"/>
        </a:xfrm>
        <a:prstGeom prst="rect">
          <a:avLst/>
        </a:prstGeom>
      </xdr:spPr>
    </xdr:pic>
    <xdr:clientData/>
  </xdr:oneCellAnchor>
  <xdr:oneCellAnchor>
    <xdr:from>
      <xdr:col>3</xdr:col>
      <xdr:colOff>288637</xdr:colOff>
      <xdr:row>1369</xdr:row>
      <xdr:rowOff>23091</xdr:rowOff>
    </xdr:from>
    <xdr:ext cx="5619750" cy="540657"/>
    <xdr:pic>
      <xdr:nvPicPr>
        <xdr:cNvPr id="136" name="Imagen 135">
          <a:extLst>
            <a:ext uri="{FF2B5EF4-FFF2-40B4-BE49-F238E27FC236}">
              <a16:creationId xmlns:a16="http://schemas.microsoft.com/office/drawing/2014/main" id="{D7A515BF-C89C-470E-97C0-B347F9EF0A4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343367591"/>
          <a:ext cx="5619750" cy="540657"/>
        </a:xfrm>
        <a:prstGeom prst="rect">
          <a:avLst/>
        </a:prstGeom>
      </xdr:spPr>
    </xdr:pic>
    <xdr:clientData/>
  </xdr:oneCellAnchor>
  <xdr:oneCellAnchor>
    <xdr:from>
      <xdr:col>3</xdr:col>
      <xdr:colOff>288637</xdr:colOff>
      <xdr:row>1394</xdr:row>
      <xdr:rowOff>23091</xdr:rowOff>
    </xdr:from>
    <xdr:ext cx="5619750" cy="540657"/>
    <xdr:pic>
      <xdr:nvPicPr>
        <xdr:cNvPr id="138" name="Imagen 137">
          <a:extLst>
            <a:ext uri="{FF2B5EF4-FFF2-40B4-BE49-F238E27FC236}">
              <a16:creationId xmlns:a16="http://schemas.microsoft.com/office/drawing/2014/main" id="{9ABBDAB1-A613-4A55-A7F6-22C2852428D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7137" y="355273841"/>
          <a:ext cx="5619750" cy="540657"/>
        </a:xfrm>
        <a:prstGeom prst="rect">
          <a:avLst/>
        </a:prstGeom>
      </xdr:spPr>
    </xdr:pic>
    <xdr:clientData/>
  </xdr:oneCellAnchor>
  <xdr:oneCellAnchor>
    <xdr:from>
      <xdr:col>3</xdr:col>
      <xdr:colOff>288637</xdr:colOff>
      <xdr:row>1419</xdr:row>
      <xdr:rowOff>23091</xdr:rowOff>
    </xdr:from>
    <xdr:ext cx="5619750" cy="540657"/>
    <xdr:pic>
      <xdr:nvPicPr>
        <xdr:cNvPr id="31" name="Imagen 30">
          <a:extLst>
            <a:ext uri="{FF2B5EF4-FFF2-40B4-BE49-F238E27FC236}">
              <a16:creationId xmlns:a16="http://schemas.microsoft.com/office/drawing/2014/main" id="{4962CD04-F42D-4E18-950B-7782E069B67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15093727"/>
          <a:ext cx="5619750" cy="540657"/>
        </a:xfrm>
        <a:prstGeom prst="rect">
          <a:avLst/>
        </a:prstGeom>
      </xdr:spPr>
    </xdr:pic>
    <xdr:clientData/>
  </xdr:oneCellAnchor>
  <xdr:oneCellAnchor>
    <xdr:from>
      <xdr:col>3</xdr:col>
      <xdr:colOff>288637</xdr:colOff>
      <xdr:row>1443</xdr:row>
      <xdr:rowOff>23091</xdr:rowOff>
    </xdr:from>
    <xdr:ext cx="5619750" cy="540657"/>
    <xdr:pic>
      <xdr:nvPicPr>
        <xdr:cNvPr id="38" name="Imagen 37">
          <a:extLst>
            <a:ext uri="{FF2B5EF4-FFF2-40B4-BE49-F238E27FC236}">
              <a16:creationId xmlns:a16="http://schemas.microsoft.com/office/drawing/2014/main" id="{9EC81D85-1AD6-42BC-953E-1BA40CB074D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15093727"/>
          <a:ext cx="5619750" cy="540657"/>
        </a:xfrm>
        <a:prstGeom prst="rect">
          <a:avLst/>
        </a:prstGeom>
      </xdr:spPr>
    </xdr:pic>
    <xdr:clientData/>
  </xdr:oneCellAnchor>
  <xdr:oneCellAnchor>
    <xdr:from>
      <xdr:col>3</xdr:col>
      <xdr:colOff>288637</xdr:colOff>
      <xdr:row>1470</xdr:row>
      <xdr:rowOff>23091</xdr:rowOff>
    </xdr:from>
    <xdr:ext cx="5619750" cy="540657"/>
    <xdr:pic>
      <xdr:nvPicPr>
        <xdr:cNvPr id="40" name="Imagen 39">
          <a:extLst>
            <a:ext uri="{FF2B5EF4-FFF2-40B4-BE49-F238E27FC236}">
              <a16:creationId xmlns:a16="http://schemas.microsoft.com/office/drawing/2014/main" id="{4D8261F4-D048-4501-9647-A0B24B89AAC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39754818"/>
          <a:ext cx="5619750" cy="540657"/>
        </a:xfrm>
        <a:prstGeom prst="rect">
          <a:avLst/>
        </a:prstGeom>
      </xdr:spPr>
    </xdr:pic>
    <xdr:clientData/>
  </xdr:oneCellAnchor>
  <xdr:oneCellAnchor>
    <xdr:from>
      <xdr:col>3</xdr:col>
      <xdr:colOff>288637</xdr:colOff>
      <xdr:row>1495</xdr:row>
      <xdr:rowOff>23091</xdr:rowOff>
    </xdr:from>
    <xdr:ext cx="5619750" cy="540657"/>
    <xdr:pic>
      <xdr:nvPicPr>
        <xdr:cNvPr id="41" name="Imagen 40">
          <a:extLst>
            <a:ext uri="{FF2B5EF4-FFF2-40B4-BE49-F238E27FC236}">
              <a16:creationId xmlns:a16="http://schemas.microsoft.com/office/drawing/2014/main" id="{054A14D8-D33C-44C7-A0F2-F8587A3BC8B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40690000"/>
          <a:ext cx="5619750" cy="540657"/>
        </a:xfrm>
        <a:prstGeom prst="rect">
          <a:avLst/>
        </a:prstGeom>
      </xdr:spPr>
    </xdr:pic>
    <xdr:clientData/>
  </xdr:oneCellAnchor>
  <xdr:oneCellAnchor>
    <xdr:from>
      <xdr:col>3</xdr:col>
      <xdr:colOff>288637</xdr:colOff>
      <xdr:row>1519</xdr:row>
      <xdr:rowOff>23091</xdr:rowOff>
    </xdr:from>
    <xdr:ext cx="5619750" cy="540657"/>
    <xdr:pic>
      <xdr:nvPicPr>
        <xdr:cNvPr id="42" name="Imagen 41">
          <a:extLst>
            <a:ext uri="{FF2B5EF4-FFF2-40B4-BE49-F238E27FC236}">
              <a16:creationId xmlns:a16="http://schemas.microsoft.com/office/drawing/2014/main" id="{50DAE46E-FE4E-48E7-B1EE-96FC170045B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46993818"/>
          <a:ext cx="5619750" cy="540657"/>
        </a:xfrm>
        <a:prstGeom prst="rect">
          <a:avLst/>
        </a:prstGeom>
      </xdr:spPr>
    </xdr:pic>
    <xdr:clientData/>
  </xdr:oneCellAnchor>
  <xdr:oneCellAnchor>
    <xdr:from>
      <xdr:col>3</xdr:col>
      <xdr:colOff>288637</xdr:colOff>
      <xdr:row>1542</xdr:row>
      <xdr:rowOff>23091</xdr:rowOff>
    </xdr:from>
    <xdr:ext cx="5619750" cy="540657"/>
    <xdr:pic>
      <xdr:nvPicPr>
        <xdr:cNvPr id="43" name="Imagen 42">
          <a:extLst>
            <a:ext uri="{FF2B5EF4-FFF2-40B4-BE49-F238E27FC236}">
              <a16:creationId xmlns:a16="http://schemas.microsoft.com/office/drawing/2014/main" id="{9476841A-8E00-49C7-A60C-6D7D6BFF733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46993818"/>
          <a:ext cx="5619750" cy="540657"/>
        </a:xfrm>
        <a:prstGeom prst="rect">
          <a:avLst/>
        </a:prstGeom>
      </xdr:spPr>
    </xdr:pic>
    <xdr:clientData/>
  </xdr:oneCellAnchor>
  <xdr:oneCellAnchor>
    <xdr:from>
      <xdr:col>3</xdr:col>
      <xdr:colOff>288637</xdr:colOff>
      <xdr:row>1566</xdr:row>
      <xdr:rowOff>23091</xdr:rowOff>
    </xdr:from>
    <xdr:ext cx="5619750" cy="540657"/>
    <xdr:pic>
      <xdr:nvPicPr>
        <xdr:cNvPr id="44" name="Imagen 43">
          <a:extLst>
            <a:ext uri="{FF2B5EF4-FFF2-40B4-BE49-F238E27FC236}">
              <a16:creationId xmlns:a16="http://schemas.microsoft.com/office/drawing/2014/main" id="{E06CA115-13BB-4431-A4E2-AFA0EE0DEBB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46993818"/>
          <a:ext cx="5619750" cy="540657"/>
        </a:xfrm>
        <a:prstGeom prst="rect">
          <a:avLst/>
        </a:prstGeom>
      </xdr:spPr>
    </xdr:pic>
    <xdr:clientData/>
  </xdr:oneCellAnchor>
  <xdr:oneCellAnchor>
    <xdr:from>
      <xdr:col>3</xdr:col>
      <xdr:colOff>288637</xdr:colOff>
      <xdr:row>1592</xdr:row>
      <xdr:rowOff>23091</xdr:rowOff>
    </xdr:from>
    <xdr:ext cx="5619750" cy="540657"/>
    <xdr:pic>
      <xdr:nvPicPr>
        <xdr:cNvPr id="46" name="Imagen 45">
          <a:extLst>
            <a:ext uri="{FF2B5EF4-FFF2-40B4-BE49-F238E27FC236}">
              <a16:creationId xmlns:a16="http://schemas.microsoft.com/office/drawing/2014/main" id="{8BB2DF6A-1A92-431C-A665-F2746ED63C7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46993818"/>
          <a:ext cx="5619750" cy="540657"/>
        </a:xfrm>
        <a:prstGeom prst="rect">
          <a:avLst/>
        </a:prstGeom>
      </xdr:spPr>
    </xdr:pic>
    <xdr:clientData/>
  </xdr:oneCellAnchor>
  <xdr:oneCellAnchor>
    <xdr:from>
      <xdr:col>3</xdr:col>
      <xdr:colOff>288637</xdr:colOff>
      <xdr:row>1616</xdr:row>
      <xdr:rowOff>23091</xdr:rowOff>
    </xdr:from>
    <xdr:ext cx="5619750" cy="540657"/>
    <xdr:pic>
      <xdr:nvPicPr>
        <xdr:cNvPr id="47" name="Imagen 46">
          <a:extLst>
            <a:ext uri="{FF2B5EF4-FFF2-40B4-BE49-F238E27FC236}">
              <a16:creationId xmlns:a16="http://schemas.microsoft.com/office/drawing/2014/main" id="{A698C5F6-4725-4CA3-A72B-05ED3CFD0F3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46993818"/>
          <a:ext cx="5619750" cy="540657"/>
        </a:xfrm>
        <a:prstGeom prst="rect">
          <a:avLst/>
        </a:prstGeom>
      </xdr:spPr>
    </xdr:pic>
    <xdr:clientData/>
  </xdr:oneCellAnchor>
  <xdr:oneCellAnchor>
    <xdr:from>
      <xdr:col>3</xdr:col>
      <xdr:colOff>288637</xdr:colOff>
      <xdr:row>1640</xdr:row>
      <xdr:rowOff>23091</xdr:rowOff>
    </xdr:from>
    <xdr:ext cx="5619750" cy="540657"/>
    <xdr:pic>
      <xdr:nvPicPr>
        <xdr:cNvPr id="48" name="Imagen 47">
          <a:extLst>
            <a:ext uri="{FF2B5EF4-FFF2-40B4-BE49-F238E27FC236}">
              <a16:creationId xmlns:a16="http://schemas.microsoft.com/office/drawing/2014/main" id="{EF56A852-57D4-474C-BEC7-2870BB3D86E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46993818"/>
          <a:ext cx="5619750" cy="540657"/>
        </a:xfrm>
        <a:prstGeom prst="rect">
          <a:avLst/>
        </a:prstGeom>
      </xdr:spPr>
    </xdr:pic>
    <xdr:clientData/>
  </xdr:oneCellAnchor>
  <xdr:oneCellAnchor>
    <xdr:from>
      <xdr:col>3</xdr:col>
      <xdr:colOff>288637</xdr:colOff>
      <xdr:row>1664</xdr:row>
      <xdr:rowOff>23091</xdr:rowOff>
    </xdr:from>
    <xdr:ext cx="5619750" cy="540657"/>
    <xdr:pic>
      <xdr:nvPicPr>
        <xdr:cNvPr id="50" name="Imagen 49">
          <a:extLst>
            <a:ext uri="{FF2B5EF4-FFF2-40B4-BE49-F238E27FC236}">
              <a16:creationId xmlns:a16="http://schemas.microsoft.com/office/drawing/2014/main" id="{41532612-AEAC-4EB2-AC37-285901950D4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46993818"/>
          <a:ext cx="5619750" cy="540657"/>
        </a:xfrm>
        <a:prstGeom prst="rect">
          <a:avLst/>
        </a:prstGeom>
      </xdr:spPr>
    </xdr:pic>
    <xdr:clientData/>
  </xdr:oneCellAnchor>
  <xdr:oneCellAnchor>
    <xdr:from>
      <xdr:col>3</xdr:col>
      <xdr:colOff>288637</xdr:colOff>
      <xdr:row>1687</xdr:row>
      <xdr:rowOff>23091</xdr:rowOff>
    </xdr:from>
    <xdr:ext cx="5619750" cy="540657"/>
    <xdr:pic>
      <xdr:nvPicPr>
        <xdr:cNvPr id="51" name="Imagen 50">
          <a:extLst>
            <a:ext uri="{FF2B5EF4-FFF2-40B4-BE49-F238E27FC236}">
              <a16:creationId xmlns:a16="http://schemas.microsoft.com/office/drawing/2014/main" id="{AF5D3D89-1EE5-4009-A928-F1D0A03D974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95761818"/>
          <a:ext cx="5619750" cy="540657"/>
        </a:xfrm>
        <a:prstGeom prst="rect">
          <a:avLst/>
        </a:prstGeom>
      </xdr:spPr>
    </xdr:pic>
    <xdr:clientData/>
  </xdr:oneCellAnchor>
  <xdr:oneCellAnchor>
    <xdr:from>
      <xdr:col>3</xdr:col>
      <xdr:colOff>288637</xdr:colOff>
      <xdr:row>1712</xdr:row>
      <xdr:rowOff>23091</xdr:rowOff>
    </xdr:from>
    <xdr:ext cx="5619750" cy="540657"/>
    <xdr:pic>
      <xdr:nvPicPr>
        <xdr:cNvPr id="53" name="Imagen 52">
          <a:extLst>
            <a:ext uri="{FF2B5EF4-FFF2-40B4-BE49-F238E27FC236}">
              <a16:creationId xmlns:a16="http://schemas.microsoft.com/office/drawing/2014/main" id="{AEAB2DEC-A150-4B4E-B33D-22E385484FB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95761818"/>
          <a:ext cx="5619750" cy="540657"/>
        </a:xfrm>
        <a:prstGeom prst="rect">
          <a:avLst/>
        </a:prstGeom>
      </xdr:spPr>
    </xdr:pic>
    <xdr:clientData/>
  </xdr:oneCellAnchor>
  <xdr:oneCellAnchor>
    <xdr:from>
      <xdr:col>3</xdr:col>
      <xdr:colOff>288637</xdr:colOff>
      <xdr:row>1736</xdr:row>
      <xdr:rowOff>23091</xdr:rowOff>
    </xdr:from>
    <xdr:ext cx="5619750" cy="540657"/>
    <xdr:pic>
      <xdr:nvPicPr>
        <xdr:cNvPr id="54" name="Imagen 53">
          <a:extLst>
            <a:ext uri="{FF2B5EF4-FFF2-40B4-BE49-F238E27FC236}">
              <a16:creationId xmlns:a16="http://schemas.microsoft.com/office/drawing/2014/main" id="{70CD5D3C-1FB8-4430-BBC7-4169B76DEC2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95761818"/>
          <a:ext cx="5619750" cy="540657"/>
        </a:xfrm>
        <a:prstGeom prst="rect">
          <a:avLst/>
        </a:prstGeom>
      </xdr:spPr>
    </xdr:pic>
    <xdr:clientData/>
  </xdr:oneCellAnchor>
  <xdr:oneCellAnchor>
    <xdr:from>
      <xdr:col>3</xdr:col>
      <xdr:colOff>288637</xdr:colOff>
      <xdr:row>1761</xdr:row>
      <xdr:rowOff>23091</xdr:rowOff>
    </xdr:from>
    <xdr:ext cx="5619750" cy="540657"/>
    <xdr:pic>
      <xdr:nvPicPr>
        <xdr:cNvPr id="61" name="Imagen 60">
          <a:extLst>
            <a:ext uri="{FF2B5EF4-FFF2-40B4-BE49-F238E27FC236}">
              <a16:creationId xmlns:a16="http://schemas.microsoft.com/office/drawing/2014/main" id="{87996026-9308-48B6-A4BE-28FA28F11FC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95761818"/>
          <a:ext cx="5619750" cy="540657"/>
        </a:xfrm>
        <a:prstGeom prst="rect">
          <a:avLst/>
        </a:prstGeom>
      </xdr:spPr>
    </xdr:pic>
    <xdr:clientData/>
  </xdr:oneCellAnchor>
  <xdr:oneCellAnchor>
    <xdr:from>
      <xdr:col>3</xdr:col>
      <xdr:colOff>288637</xdr:colOff>
      <xdr:row>1786</xdr:row>
      <xdr:rowOff>23091</xdr:rowOff>
    </xdr:from>
    <xdr:ext cx="5619750" cy="540657"/>
    <xdr:pic>
      <xdr:nvPicPr>
        <xdr:cNvPr id="62" name="Imagen 61">
          <a:extLst>
            <a:ext uri="{FF2B5EF4-FFF2-40B4-BE49-F238E27FC236}">
              <a16:creationId xmlns:a16="http://schemas.microsoft.com/office/drawing/2014/main" id="{322800BC-410C-459B-9BF3-C88BB0E7891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95761818"/>
          <a:ext cx="5619750" cy="540657"/>
        </a:xfrm>
        <a:prstGeom prst="rect">
          <a:avLst/>
        </a:prstGeom>
      </xdr:spPr>
    </xdr:pic>
    <xdr:clientData/>
  </xdr:oneCellAnchor>
  <xdr:oneCellAnchor>
    <xdr:from>
      <xdr:col>3</xdr:col>
      <xdr:colOff>288637</xdr:colOff>
      <xdr:row>1810</xdr:row>
      <xdr:rowOff>23091</xdr:rowOff>
    </xdr:from>
    <xdr:ext cx="5619750" cy="540657"/>
    <xdr:pic>
      <xdr:nvPicPr>
        <xdr:cNvPr id="63" name="Imagen 62">
          <a:extLst>
            <a:ext uri="{FF2B5EF4-FFF2-40B4-BE49-F238E27FC236}">
              <a16:creationId xmlns:a16="http://schemas.microsoft.com/office/drawing/2014/main" id="{CF0A9790-25C5-43FB-96E9-858FD31DE29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95761818"/>
          <a:ext cx="5619750" cy="540657"/>
        </a:xfrm>
        <a:prstGeom prst="rect">
          <a:avLst/>
        </a:prstGeom>
      </xdr:spPr>
    </xdr:pic>
    <xdr:clientData/>
  </xdr:oneCellAnchor>
  <xdr:oneCellAnchor>
    <xdr:from>
      <xdr:col>3</xdr:col>
      <xdr:colOff>288637</xdr:colOff>
      <xdr:row>1834</xdr:row>
      <xdr:rowOff>23091</xdr:rowOff>
    </xdr:from>
    <xdr:ext cx="5619750" cy="540657"/>
    <xdr:pic>
      <xdr:nvPicPr>
        <xdr:cNvPr id="66" name="Imagen 65">
          <a:extLst>
            <a:ext uri="{FF2B5EF4-FFF2-40B4-BE49-F238E27FC236}">
              <a16:creationId xmlns:a16="http://schemas.microsoft.com/office/drawing/2014/main" id="{CF4C80E7-10B4-443C-AAFD-D51841CE487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495761818"/>
          <a:ext cx="5619750" cy="540657"/>
        </a:xfrm>
        <a:prstGeom prst="rect">
          <a:avLst/>
        </a:prstGeom>
      </xdr:spPr>
    </xdr:pic>
    <xdr:clientData/>
  </xdr:oneCellAnchor>
  <xdr:oneCellAnchor>
    <xdr:from>
      <xdr:col>3</xdr:col>
      <xdr:colOff>288637</xdr:colOff>
      <xdr:row>1858</xdr:row>
      <xdr:rowOff>23091</xdr:rowOff>
    </xdr:from>
    <xdr:ext cx="5619750" cy="540657"/>
    <xdr:pic>
      <xdr:nvPicPr>
        <xdr:cNvPr id="67" name="Imagen 66">
          <a:extLst>
            <a:ext uri="{FF2B5EF4-FFF2-40B4-BE49-F238E27FC236}">
              <a16:creationId xmlns:a16="http://schemas.microsoft.com/office/drawing/2014/main" id="{98891FFA-F962-4E5B-A398-EE8836497FA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44437" y="551965091"/>
          <a:ext cx="5619750" cy="540657"/>
        </a:xfrm>
        <a:prstGeom prst="rect">
          <a:avLst/>
        </a:prstGeom>
      </xdr:spPr>
    </xdr:pic>
    <xdr:clientData/>
  </xdr:oneCellAnchor>
  <xdr:oneCellAnchor>
    <xdr:from>
      <xdr:col>3</xdr:col>
      <xdr:colOff>288637</xdr:colOff>
      <xdr:row>1882</xdr:row>
      <xdr:rowOff>23091</xdr:rowOff>
    </xdr:from>
    <xdr:ext cx="5619750" cy="540657"/>
    <xdr:pic>
      <xdr:nvPicPr>
        <xdr:cNvPr id="68" name="Imagen 67">
          <a:extLst>
            <a:ext uri="{FF2B5EF4-FFF2-40B4-BE49-F238E27FC236}">
              <a16:creationId xmlns:a16="http://schemas.microsoft.com/office/drawing/2014/main" id="{B9966163-5577-44DE-BAEC-499BFC7C9F3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44437" y="558162691"/>
          <a:ext cx="5619750" cy="540657"/>
        </a:xfrm>
        <a:prstGeom prst="rect">
          <a:avLst/>
        </a:prstGeom>
      </xdr:spPr>
    </xdr:pic>
    <xdr:clientData/>
  </xdr:oneCellAnchor>
  <xdr:oneCellAnchor>
    <xdr:from>
      <xdr:col>3</xdr:col>
      <xdr:colOff>288637</xdr:colOff>
      <xdr:row>1906</xdr:row>
      <xdr:rowOff>23091</xdr:rowOff>
    </xdr:from>
    <xdr:ext cx="5619750" cy="540657"/>
    <xdr:pic>
      <xdr:nvPicPr>
        <xdr:cNvPr id="69" name="Imagen 68">
          <a:extLst>
            <a:ext uri="{FF2B5EF4-FFF2-40B4-BE49-F238E27FC236}">
              <a16:creationId xmlns:a16="http://schemas.microsoft.com/office/drawing/2014/main" id="{2EA40971-31EB-4407-B2A2-4D04A2C207A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44437" y="551965091"/>
          <a:ext cx="5619750" cy="540657"/>
        </a:xfrm>
        <a:prstGeom prst="rect">
          <a:avLst/>
        </a:prstGeom>
      </xdr:spPr>
    </xdr:pic>
    <xdr:clientData/>
  </xdr:oneCellAnchor>
  <xdr:oneCellAnchor>
    <xdr:from>
      <xdr:col>3</xdr:col>
      <xdr:colOff>288637</xdr:colOff>
      <xdr:row>1930</xdr:row>
      <xdr:rowOff>23091</xdr:rowOff>
    </xdr:from>
    <xdr:ext cx="5619750" cy="540657"/>
    <xdr:pic>
      <xdr:nvPicPr>
        <xdr:cNvPr id="70" name="Imagen 69">
          <a:extLst>
            <a:ext uri="{FF2B5EF4-FFF2-40B4-BE49-F238E27FC236}">
              <a16:creationId xmlns:a16="http://schemas.microsoft.com/office/drawing/2014/main" id="{9FDEB056-912F-403F-BC68-F347F833D28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44437" y="558162691"/>
          <a:ext cx="5619750" cy="540657"/>
        </a:xfrm>
        <a:prstGeom prst="rect">
          <a:avLst/>
        </a:prstGeom>
      </xdr:spPr>
    </xdr:pic>
    <xdr:clientData/>
  </xdr:oneCellAnchor>
  <xdr:oneCellAnchor>
    <xdr:from>
      <xdr:col>3</xdr:col>
      <xdr:colOff>288637</xdr:colOff>
      <xdr:row>1954</xdr:row>
      <xdr:rowOff>23091</xdr:rowOff>
    </xdr:from>
    <xdr:ext cx="5619750" cy="540657"/>
    <xdr:pic>
      <xdr:nvPicPr>
        <xdr:cNvPr id="71" name="Imagen 70">
          <a:extLst>
            <a:ext uri="{FF2B5EF4-FFF2-40B4-BE49-F238E27FC236}">
              <a16:creationId xmlns:a16="http://schemas.microsoft.com/office/drawing/2014/main" id="{A99C9E49-D7F8-4E12-AD7E-D631AD229F2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44437" y="551965091"/>
          <a:ext cx="5619750" cy="540657"/>
        </a:xfrm>
        <a:prstGeom prst="rect">
          <a:avLst/>
        </a:prstGeom>
      </xdr:spPr>
    </xdr:pic>
    <xdr:clientData/>
  </xdr:oneCellAnchor>
  <xdr:oneCellAnchor>
    <xdr:from>
      <xdr:col>3</xdr:col>
      <xdr:colOff>288637</xdr:colOff>
      <xdr:row>1978</xdr:row>
      <xdr:rowOff>23091</xdr:rowOff>
    </xdr:from>
    <xdr:ext cx="5619750" cy="540657"/>
    <xdr:pic>
      <xdr:nvPicPr>
        <xdr:cNvPr id="72" name="Imagen 71">
          <a:extLst>
            <a:ext uri="{FF2B5EF4-FFF2-40B4-BE49-F238E27FC236}">
              <a16:creationId xmlns:a16="http://schemas.microsoft.com/office/drawing/2014/main" id="{430F78BA-5EC2-4BAC-BCA6-955E1FC6F40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44437" y="558162691"/>
          <a:ext cx="5619750" cy="540657"/>
        </a:xfrm>
        <a:prstGeom prst="rect">
          <a:avLst/>
        </a:prstGeom>
      </xdr:spPr>
    </xdr:pic>
    <xdr:clientData/>
  </xdr:oneCellAnchor>
  <xdr:oneCellAnchor>
    <xdr:from>
      <xdr:col>3</xdr:col>
      <xdr:colOff>288637</xdr:colOff>
      <xdr:row>2002</xdr:row>
      <xdr:rowOff>23091</xdr:rowOff>
    </xdr:from>
    <xdr:ext cx="5619750" cy="540657"/>
    <xdr:pic>
      <xdr:nvPicPr>
        <xdr:cNvPr id="74" name="Imagen 73">
          <a:extLst>
            <a:ext uri="{FF2B5EF4-FFF2-40B4-BE49-F238E27FC236}">
              <a16:creationId xmlns:a16="http://schemas.microsoft.com/office/drawing/2014/main" id="{F108C0B8-7A8D-499F-BE68-584BF9EC291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44437" y="551965091"/>
          <a:ext cx="5619750" cy="540657"/>
        </a:xfrm>
        <a:prstGeom prst="rect">
          <a:avLst/>
        </a:prstGeom>
      </xdr:spPr>
    </xdr:pic>
    <xdr:clientData/>
  </xdr:oneCellAnchor>
  <xdr:oneCellAnchor>
    <xdr:from>
      <xdr:col>3</xdr:col>
      <xdr:colOff>288637</xdr:colOff>
      <xdr:row>2026</xdr:row>
      <xdr:rowOff>23091</xdr:rowOff>
    </xdr:from>
    <xdr:ext cx="5619750" cy="540657"/>
    <xdr:pic>
      <xdr:nvPicPr>
        <xdr:cNvPr id="75" name="Imagen 74">
          <a:extLst>
            <a:ext uri="{FF2B5EF4-FFF2-40B4-BE49-F238E27FC236}">
              <a16:creationId xmlns:a16="http://schemas.microsoft.com/office/drawing/2014/main" id="{A1FCBDF6-B9B1-4AFB-88DA-9705152C399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44437" y="558162691"/>
          <a:ext cx="5619750" cy="540657"/>
        </a:xfrm>
        <a:prstGeom prst="rect">
          <a:avLst/>
        </a:prstGeom>
      </xdr:spPr>
    </xdr:pic>
    <xdr:clientData/>
  </xdr:oneCellAnchor>
  <xdr:oneCellAnchor>
    <xdr:from>
      <xdr:col>3</xdr:col>
      <xdr:colOff>288637</xdr:colOff>
      <xdr:row>2050</xdr:row>
      <xdr:rowOff>23091</xdr:rowOff>
    </xdr:from>
    <xdr:ext cx="5619750" cy="540657"/>
    <xdr:pic>
      <xdr:nvPicPr>
        <xdr:cNvPr id="76" name="Imagen 75">
          <a:extLst>
            <a:ext uri="{FF2B5EF4-FFF2-40B4-BE49-F238E27FC236}">
              <a16:creationId xmlns:a16="http://schemas.microsoft.com/office/drawing/2014/main" id="{91D6D570-25E9-481D-8C40-793BFDE84FE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44437" y="551965091"/>
          <a:ext cx="5619750" cy="540657"/>
        </a:xfrm>
        <a:prstGeom prst="rect">
          <a:avLst/>
        </a:prstGeom>
      </xdr:spPr>
    </xdr:pic>
    <xdr:clientData/>
  </xdr:oneCellAnchor>
  <xdr:oneCellAnchor>
    <xdr:from>
      <xdr:col>3</xdr:col>
      <xdr:colOff>288637</xdr:colOff>
      <xdr:row>2074</xdr:row>
      <xdr:rowOff>23091</xdr:rowOff>
    </xdr:from>
    <xdr:ext cx="5619750" cy="540657"/>
    <xdr:pic>
      <xdr:nvPicPr>
        <xdr:cNvPr id="77" name="Imagen 76">
          <a:extLst>
            <a:ext uri="{FF2B5EF4-FFF2-40B4-BE49-F238E27FC236}">
              <a16:creationId xmlns:a16="http://schemas.microsoft.com/office/drawing/2014/main" id="{2A5EC27F-5CB5-4424-9CB2-9B64BA17973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44437" y="558162691"/>
          <a:ext cx="5619750" cy="540657"/>
        </a:xfrm>
        <a:prstGeom prst="rect">
          <a:avLst/>
        </a:prstGeom>
      </xdr:spPr>
    </xdr:pic>
    <xdr:clientData/>
  </xdr:oneCellAnchor>
  <xdr:oneCellAnchor>
    <xdr:from>
      <xdr:col>3</xdr:col>
      <xdr:colOff>288637</xdr:colOff>
      <xdr:row>2097</xdr:row>
      <xdr:rowOff>23091</xdr:rowOff>
    </xdr:from>
    <xdr:ext cx="5619750" cy="540657"/>
    <xdr:pic>
      <xdr:nvPicPr>
        <xdr:cNvPr id="78" name="Imagen 77">
          <a:extLst>
            <a:ext uri="{FF2B5EF4-FFF2-40B4-BE49-F238E27FC236}">
              <a16:creationId xmlns:a16="http://schemas.microsoft.com/office/drawing/2014/main" id="{77F0A7A2-F8A5-4FA8-A53B-AEEC7A3F7EB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612220818"/>
          <a:ext cx="5619750" cy="540657"/>
        </a:xfrm>
        <a:prstGeom prst="rect">
          <a:avLst/>
        </a:prstGeom>
      </xdr:spPr>
    </xdr:pic>
    <xdr:clientData/>
  </xdr:oneCellAnchor>
  <xdr:oneCellAnchor>
    <xdr:from>
      <xdr:col>3</xdr:col>
      <xdr:colOff>288637</xdr:colOff>
      <xdr:row>2120</xdr:row>
      <xdr:rowOff>23091</xdr:rowOff>
    </xdr:from>
    <xdr:ext cx="5619750" cy="540657"/>
    <xdr:pic>
      <xdr:nvPicPr>
        <xdr:cNvPr id="79" name="Imagen 78">
          <a:extLst>
            <a:ext uri="{FF2B5EF4-FFF2-40B4-BE49-F238E27FC236}">
              <a16:creationId xmlns:a16="http://schemas.microsoft.com/office/drawing/2014/main" id="{99EA8E34-0647-4434-AA10-20A8F067BD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612220818"/>
          <a:ext cx="5619750" cy="540657"/>
        </a:xfrm>
        <a:prstGeom prst="rect">
          <a:avLst/>
        </a:prstGeom>
      </xdr:spPr>
    </xdr:pic>
    <xdr:clientData/>
  </xdr:oneCellAnchor>
  <xdr:oneCellAnchor>
    <xdr:from>
      <xdr:col>3</xdr:col>
      <xdr:colOff>288637</xdr:colOff>
      <xdr:row>2143</xdr:row>
      <xdr:rowOff>23091</xdr:rowOff>
    </xdr:from>
    <xdr:ext cx="5619750" cy="540657"/>
    <xdr:pic>
      <xdr:nvPicPr>
        <xdr:cNvPr id="81" name="Imagen 80">
          <a:extLst>
            <a:ext uri="{FF2B5EF4-FFF2-40B4-BE49-F238E27FC236}">
              <a16:creationId xmlns:a16="http://schemas.microsoft.com/office/drawing/2014/main" id="{ED730227-EB59-4786-AFC1-EA97CEF5723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612220818"/>
          <a:ext cx="5619750" cy="540657"/>
        </a:xfrm>
        <a:prstGeom prst="rect">
          <a:avLst/>
        </a:prstGeom>
      </xdr:spPr>
    </xdr:pic>
    <xdr:clientData/>
  </xdr:oneCellAnchor>
  <xdr:oneCellAnchor>
    <xdr:from>
      <xdr:col>3</xdr:col>
      <xdr:colOff>288637</xdr:colOff>
      <xdr:row>2169</xdr:row>
      <xdr:rowOff>23091</xdr:rowOff>
    </xdr:from>
    <xdr:ext cx="5619750" cy="540657"/>
    <xdr:pic>
      <xdr:nvPicPr>
        <xdr:cNvPr id="140" name="Imagen 139">
          <a:extLst>
            <a:ext uri="{FF2B5EF4-FFF2-40B4-BE49-F238E27FC236}">
              <a16:creationId xmlns:a16="http://schemas.microsoft.com/office/drawing/2014/main" id="{94004F77-4F1D-4562-BD22-6E5BA59B3CB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648196455"/>
          <a:ext cx="5619750" cy="540657"/>
        </a:xfrm>
        <a:prstGeom prst="rect">
          <a:avLst/>
        </a:prstGeom>
      </xdr:spPr>
    </xdr:pic>
    <xdr:clientData/>
  </xdr:oneCellAnchor>
  <xdr:oneCellAnchor>
    <xdr:from>
      <xdr:col>3</xdr:col>
      <xdr:colOff>288637</xdr:colOff>
      <xdr:row>2192</xdr:row>
      <xdr:rowOff>23091</xdr:rowOff>
    </xdr:from>
    <xdr:ext cx="5619750" cy="540657"/>
    <xdr:pic>
      <xdr:nvPicPr>
        <xdr:cNvPr id="141" name="Imagen 140">
          <a:extLst>
            <a:ext uri="{FF2B5EF4-FFF2-40B4-BE49-F238E27FC236}">
              <a16:creationId xmlns:a16="http://schemas.microsoft.com/office/drawing/2014/main" id="{F43F0411-B080-4A79-B697-E955BB5DADA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654315546"/>
          <a:ext cx="5619750" cy="540657"/>
        </a:xfrm>
        <a:prstGeom prst="rect">
          <a:avLst/>
        </a:prstGeom>
      </xdr:spPr>
    </xdr:pic>
    <xdr:clientData/>
  </xdr:oneCellAnchor>
  <xdr:oneCellAnchor>
    <xdr:from>
      <xdr:col>3</xdr:col>
      <xdr:colOff>288637</xdr:colOff>
      <xdr:row>2215</xdr:row>
      <xdr:rowOff>23091</xdr:rowOff>
    </xdr:from>
    <xdr:ext cx="5619750" cy="540657"/>
    <xdr:pic>
      <xdr:nvPicPr>
        <xdr:cNvPr id="142" name="Imagen 141">
          <a:extLst>
            <a:ext uri="{FF2B5EF4-FFF2-40B4-BE49-F238E27FC236}">
              <a16:creationId xmlns:a16="http://schemas.microsoft.com/office/drawing/2014/main" id="{81FE5ECB-6AA3-4B85-9EF7-37462359556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654315546"/>
          <a:ext cx="5619750" cy="540657"/>
        </a:xfrm>
        <a:prstGeom prst="rect">
          <a:avLst/>
        </a:prstGeom>
      </xdr:spPr>
    </xdr:pic>
    <xdr:clientData/>
  </xdr:oneCellAnchor>
  <xdr:oneCellAnchor>
    <xdr:from>
      <xdr:col>3</xdr:col>
      <xdr:colOff>288637</xdr:colOff>
      <xdr:row>2238</xdr:row>
      <xdr:rowOff>23091</xdr:rowOff>
    </xdr:from>
    <xdr:ext cx="5619750" cy="540657"/>
    <xdr:pic>
      <xdr:nvPicPr>
        <xdr:cNvPr id="143" name="Imagen 142">
          <a:extLst>
            <a:ext uri="{FF2B5EF4-FFF2-40B4-BE49-F238E27FC236}">
              <a16:creationId xmlns:a16="http://schemas.microsoft.com/office/drawing/2014/main" id="{7669FC36-6FEF-4F99-AA72-B249813DDB0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251364" y="666784636"/>
          <a:ext cx="5619750" cy="54065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1788720</xdr:colOff>
      <xdr:row>1</xdr:row>
      <xdr:rowOff>155039</xdr:rowOff>
    </xdr:from>
    <xdr:ext cx="5619750" cy="540657"/>
    <xdr:pic>
      <xdr:nvPicPr>
        <xdr:cNvPr id="2" name="Imagen 1">
          <a:extLst>
            <a:ext uri="{FF2B5EF4-FFF2-40B4-BE49-F238E27FC236}">
              <a16:creationId xmlns:a16="http://schemas.microsoft.com/office/drawing/2014/main" id="{95952537-0EEA-4D7A-8FC1-C0A3EB6BDA6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2354447" y="155039"/>
          <a:ext cx="5619750" cy="540657"/>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2</xdr:col>
      <xdr:colOff>249465</xdr:colOff>
      <xdr:row>1</xdr:row>
      <xdr:rowOff>10796</xdr:rowOff>
    </xdr:from>
    <xdr:to>
      <xdr:col>3</xdr:col>
      <xdr:colOff>172357</xdr:colOff>
      <xdr:row>2</xdr:row>
      <xdr:rowOff>181429</xdr:rowOff>
    </xdr:to>
    <xdr:pic>
      <xdr:nvPicPr>
        <xdr:cNvPr id="2" name="Imagen 1">
          <a:extLst>
            <a:ext uri="{FF2B5EF4-FFF2-40B4-BE49-F238E27FC236}">
              <a16:creationId xmlns:a16="http://schemas.microsoft.com/office/drawing/2014/main" id="{85913AEB-80C8-4DA8-8DA0-9B05A54D66A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925" r="12032"/>
        <a:stretch/>
      </xdr:blipFill>
      <xdr:spPr>
        <a:xfrm>
          <a:off x="1074965" y="174082"/>
          <a:ext cx="3252106" cy="33391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2</xdr:col>
      <xdr:colOff>854364</xdr:colOff>
      <xdr:row>0</xdr:row>
      <xdr:rowOff>346362</xdr:rowOff>
    </xdr:from>
    <xdr:ext cx="7758546" cy="692729"/>
    <xdr:pic>
      <xdr:nvPicPr>
        <xdr:cNvPr id="2" name="Imagen 1">
          <a:extLst>
            <a:ext uri="{FF2B5EF4-FFF2-40B4-BE49-F238E27FC236}">
              <a16:creationId xmlns:a16="http://schemas.microsoft.com/office/drawing/2014/main" id="{88C86CBC-D581-4897-A88B-55DBE5D77D5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69" r="10780"/>
        <a:stretch/>
      </xdr:blipFill>
      <xdr:spPr>
        <a:xfrm>
          <a:off x="1685637" y="346362"/>
          <a:ext cx="7758546" cy="692729"/>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B47D9-B5F0-490F-B865-B5E0DD116662}">
  <sheetPr>
    <tabColor rgb="FFFFC000"/>
  </sheetPr>
  <dimension ref="B1:K152"/>
  <sheetViews>
    <sheetView tabSelected="1" view="pageLayout" topLeftCell="A136" zoomScaleNormal="100" zoomScaleSheetLayoutView="100" workbookViewId="0">
      <selection activeCell="E164" sqref="E164"/>
    </sheetView>
  </sheetViews>
  <sheetFormatPr baseColWidth="10" defaultColWidth="10.875" defaultRowHeight="12.75"/>
  <cols>
    <col min="1" max="1" width="2.875" style="3" customWidth="1"/>
    <col min="2" max="2" width="8" style="59" customWidth="1"/>
    <col min="3" max="3" width="55.125" style="4" customWidth="1"/>
    <col min="4" max="4" width="7.5" style="53" bestFit="1" customWidth="1"/>
    <col min="5" max="5" width="9.5" style="36" bestFit="1" customWidth="1"/>
    <col min="6" max="6" width="15" style="411" customWidth="1"/>
    <col min="7" max="7" width="16.25" style="411" customWidth="1"/>
    <col min="8" max="8" width="5.125" style="179" customWidth="1"/>
    <col min="9" max="9" width="13.375" style="3" hidden="1" customWidth="1"/>
    <col min="10" max="14" width="0" style="3" hidden="1" customWidth="1"/>
    <col min="15" max="16384" width="10.875" style="3"/>
  </cols>
  <sheetData>
    <row r="1" spans="2:11">
      <c r="B1" s="335" t="s">
        <v>0</v>
      </c>
      <c r="C1" s="336"/>
      <c r="D1" s="336"/>
      <c r="E1" s="336"/>
      <c r="F1" s="336"/>
      <c r="G1" s="336"/>
    </row>
    <row r="6" spans="2:11" ht="15.75">
      <c r="B6" s="341" t="s">
        <v>663</v>
      </c>
      <c r="C6" s="342"/>
      <c r="D6" s="342"/>
      <c r="E6" s="342"/>
      <c r="F6" s="342"/>
      <c r="G6" s="342"/>
    </row>
    <row r="7" spans="2:11" ht="14.45" customHeight="1">
      <c r="B7" s="338" t="s">
        <v>1</v>
      </c>
      <c r="C7" s="338"/>
      <c r="D7" s="338"/>
      <c r="E7" s="338"/>
      <c r="F7" s="338"/>
      <c r="G7" s="338"/>
      <c r="H7" s="180"/>
    </row>
    <row r="8" spans="2:11" ht="14.45" customHeight="1">
      <c r="B8" s="338" t="s">
        <v>2</v>
      </c>
      <c r="C8" s="338"/>
      <c r="D8" s="338"/>
      <c r="E8" s="338"/>
      <c r="F8" s="338"/>
      <c r="G8" s="338"/>
      <c r="H8" s="180"/>
    </row>
    <row r="10" spans="2:11">
      <c r="B10" s="337" t="s">
        <v>4</v>
      </c>
      <c r="C10" s="337"/>
      <c r="D10" s="337"/>
      <c r="E10" s="337"/>
      <c r="F10" s="337"/>
      <c r="G10" s="337"/>
    </row>
    <row r="11" spans="2:11">
      <c r="B11" s="185" t="s">
        <v>5</v>
      </c>
      <c r="C11" s="65" t="s">
        <v>6</v>
      </c>
      <c r="D11" s="60" t="s">
        <v>7</v>
      </c>
      <c r="E11" s="322" t="s">
        <v>8</v>
      </c>
      <c r="F11" s="408" t="s">
        <v>9</v>
      </c>
      <c r="G11" s="408" t="s">
        <v>549</v>
      </c>
    </row>
    <row r="12" spans="2:11">
      <c r="B12" s="185" t="s">
        <v>11</v>
      </c>
      <c r="C12" s="182" t="s">
        <v>12</v>
      </c>
      <c r="D12" s="61"/>
      <c r="E12" s="35"/>
      <c r="F12" s="415"/>
      <c r="G12" s="409">
        <f>SUM(G13:G20)</f>
        <v>497185.77999999997</v>
      </c>
      <c r="J12" s="401">
        <v>2.92E-2</v>
      </c>
    </row>
    <row r="13" spans="2:11" ht="37.5" customHeight="1">
      <c r="B13" s="186" t="s">
        <v>13</v>
      </c>
      <c r="C13" s="183" t="s">
        <v>14</v>
      </c>
      <c r="D13" s="62" t="s">
        <v>15</v>
      </c>
      <c r="E13" s="196">
        <f>'MEMORIA DE CANTIDADES'!N28</f>
        <v>8</v>
      </c>
      <c r="F13" s="410">
        <v>3116</v>
      </c>
      <c r="G13" s="410">
        <f>ROUND(F13*E13,2)</f>
        <v>24928</v>
      </c>
      <c r="I13" s="324">
        <v>3210</v>
      </c>
      <c r="J13" s="402">
        <f>-I13*J$12+I13</f>
        <v>3116.268</v>
      </c>
      <c r="K13" s="402">
        <f>ROUND(J13,0)</f>
        <v>3116</v>
      </c>
    </row>
    <row r="14" spans="2:11" ht="18.75" customHeight="1">
      <c r="B14" s="186" t="s">
        <v>16</v>
      </c>
      <c r="C14" s="183" t="s">
        <v>17</v>
      </c>
      <c r="D14" s="62" t="s">
        <v>18</v>
      </c>
      <c r="E14" s="196">
        <f>'MEMORIA DE CANTIDADES'!N48</f>
        <v>1</v>
      </c>
      <c r="F14" s="410">
        <v>7322</v>
      </c>
      <c r="G14" s="410">
        <f t="shared" ref="G14:G20" si="0">ROUND(F14*E14,2)</f>
        <v>7322</v>
      </c>
      <c r="I14" s="324">
        <v>7542</v>
      </c>
      <c r="J14" s="402">
        <f t="shared" ref="J14:J77" si="1">-I14*J$12+I14</f>
        <v>7321.7736000000004</v>
      </c>
      <c r="K14" s="402">
        <f t="shared" ref="K14:K77" si="2">ROUND(J14,0)</f>
        <v>7322</v>
      </c>
    </row>
    <row r="15" spans="2:11" ht="37.5" customHeight="1">
      <c r="B15" s="186" t="s">
        <v>19</v>
      </c>
      <c r="C15" s="183" t="s">
        <v>20</v>
      </c>
      <c r="D15" s="62" t="s">
        <v>21</v>
      </c>
      <c r="E15" s="196">
        <f>'MEMORIA DE CANTIDADES'!N68</f>
        <v>1</v>
      </c>
      <c r="F15" s="410">
        <v>23517</v>
      </c>
      <c r="G15" s="410">
        <f t="shared" si="0"/>
        <v>23517</v>
      </c>
      <c r="I15" s="324">
        <v>24224</v>
      </c>
      <c r="J15" s="402">
        <f t="shared" si="1"/>
        <v>23516.659199999998</v>
      </c>
      <c r="K15" s="402">
        <f t="shared" si="2"/>
        <v>23517</v>
      </c>
    </row>
    <row r="16" spans="2:11" ht="33" customHeight="1">
      <c r="B16" s="186" t="s">
        <v>22</v>
      </c>
      <c r="C16" s="183" t="s">
        <v>23</v>
      </c>
      <c r="D16" s="62" t="s">
        <v>21</v>
      </c>
      <c r="E16" s="196">
        <f>'MEMORIA DE CANTIDADES'!N88</f>
        <v>1</v>
      </c>
      <c r="F16" s="410">
        <v>23330</v>
      </c>
      <c r="G16" s="410">
        <f t="shared" si="0"/>
        <v>23330</v>
      </c>
      <c r="I16" s="324">
        <v>24032</v>
      </c>
      <c r="J16" s="402">
        <f t="shared" si="1"/>
        <v>23330.265599999999</v>
      </c>
      <c r="K16" s="402">
        <f t="shared" si="2"/>
        <v>23330</v>
      </c>
    </row>
    <row r="17" spans="2:11" ht="36" customHeight="1">
      <c r="B17" s="186" t="s">
        <v>24</v>
      </c>
      <c r="C17" s="183" t="s">
        <v>25</v>
      </c>
      <c r="D17" s="62" t="s">
        <v>18</v>
      </c>
      <c r="E17" s="196">
        <f>'MEMORIA DE CANTIDADES'!N109</f>
        <v>2.2000000000000002</v>
      </c>
      <c r="F17" s="410">
        <v>8846</v>
      </c>
      <c r="G17" s="410">
        <f t="shared" si="0"/>
        <v>19461.2</v>
      </c>
      <c r="I17" s="324">
        <v>9112</v>
      </c>
      <c r="J17" s="402">
        <f t="shared" si="1"/>
        <v>8845.9295999999995</v>
      </c>
      <c r="K17" s="402">
        <f t="shared" si="2"/>
        <v>8846</v>
      </c>
    </row>
    <row r="18" spans="2:11" ht="38.450000000000003" customHeight="1">
      <c r="B18" s="186" t="s">
        <v>26</v>
      </c>
      <c r="C18" s="183" t="s">
        <v>27</v>
      </c>
      <c r="D18" s="62" t="s">
        <v>18</v>
      </c>
      <c r="E18" s="196">
        <f>'MEMORIA DE CANTIDADES'!N130</f>
        <v>6.9300000000000015</v>
      </c>
      <c r="F18" s="410">
        <v>27606</v>
      </c>
      <c r="G18" s="410">
        <f t="shared" si="0"/>
        <v>191309.58</v>
      </c>
      <c r="I18" s="324">
        <v>28436</v>
      </c>
      <c r="J18" s="402">
        <f t="shared" si="1"/>
        <v>27605.668799999999</v>
      </c>
      <c r="K18" s="402">
        <f t="shared" si="2"/>
        <v>27606</v>
      </c>
    </row>
    <row r="19" spans="2:11" ht="38.450000000000003" customHeight="1">
      <c r="B19" s="186" t="s">
        <v>28</v>
      </c>
      <c r="C19" s="183" t="s">
        <v>29</v>
      </c>
      <c r="D19" s="62" t="s">
        <v>21</v>
      </c>
      <c r="E19" s="196">
        <f>'MEMORIA DE CANTIDADES'!N150</f>
        <v>5</v>
      </c>
      <c r="F19" s="410">
        <v>21600</v>
      </c>
      <c r="G19" s="410">
        <f t="shared" si="0"/>
        <v>108000</v>
      </c>
      <c r="I19" s="324">
        <v>22250</v>
      </c>
      <c r="J19" s="402">
        <f t="shared" si="1"/>
        <v>21600.3</v>
      </c>
      <c r="K19" s="402">
        <f t="shared" si="2"/>
        <v>21600</v>
      </c>
    </row>
    <row r="20" spans="2:11" ht="30.75" customHeight="1">
      <c r="B20" s="186" t="s">
        <v>30</v>
      </c>
      <c r="C20" s="183" t="s">
        <v>31</v>
      </c>
      <c r="D20" s="62" t="s">
        <v>15</v>
      </c>
      <c r="E20" s="196">
        <f>'MEMORIA DE CANTIDADES'!N171</f>
        <v>3</v>
      </c>
      <c r="F20" s="410">
        <v>33106</v>
      </c>
      <c r="G20" s="410">
        <f t="shared" si="0"/>
        <v>99318</v>
      </c>
      <c r="I20" s="324">
        <v>34102</v>
      </c>
      <c r="J20" s="402">
        <f t="shared" si="1"/>
        <v>33106.221599999997</v>
      </c>
      <c r="K20" s="402">
        <f t="shared" si="2"/>
        <v>33106</v>
      </c>
    </row>
    <row r="21" spans="2:11" ht="20.25" customHeight="1">
      <c r="B21" s="185" t="s">
        <v>32</v>
      </c>
      <c r="C21" s="182" t="s">
        <v>33</v>
      </c>
      <c r="D21" s="61"/>
      <c r="E21" s="197"/>
      <c r="F21" s="416"/>
      <c r="G21" s="409">
        <f>SUM(G22:G24)</f>
        <v>3313452</v>
      </c>
      <c r="I21" s="324"/>
      <c r="J21" s="402">
        <f t="shared" si="1"/>
        <v>0</v>
      </c>
      <c r="K21" s="402">
        <f t="shared" si="2"/>
        <v>0</v>
      </c>
    </row>
    <row r="22" spans="2:11" ht="52.9" customHeight="1">
      <c r="B22" s="186" t="s">
        <v>34</v>
      </c>
      <c r="C22" s="183" t="s">
        <v>35</v>
      </c>
      <c r="D22" s="62" t="s">
        <v>18</v>
      </c>
      <c r="E22" s="196">
        <f>'MEMORIA DE CANTIDADES'!N199</f>
        <v>25.5</v>
      </c>
      <c r="F22" s="410">
        <v>122212</v>
      </c>
      <c r="G22" s="410">
        <f t="shared" ref="G22:G24" si="3">ROUND(F22*E22,2)</f>
        <v>3116406</v>
      </c>
      <c r="I22" s="324">
        <v>125888</v>
      </c>
      <c r="J22" s="402">
        <f t="shared" si="1"/>
        <v>122212.0704</v>
      </c>
      <c r="K22" s="402">
        <f t="shared" si="2"/>
        <v>122212</v>
      </c>
    </row>
    <row r="23" spans="2:11" ht="53.45" customHeight="1">
      <c r="B23" s="186" t="s">
        <v>36</v>
      </c>
      <c r="C23" s="183" t="s">
        <v>37</v>
      </c>
      <c r="D23" s="62" t="s">
        <v>15</v>
      </c>
      <c r="E23" s="196">
        <f>'MEMORIA DE CANTIDADES'!N219</f>
        <v>1.5</v>
      </c>
      <c r="F23" s="410">
        <v>122212</v>
      </c>
      <c r="G23" s="410">
        <f t="shared" si="3"/>
        <v>183318</v>
      </c>
      <c r="I23" s="324">
        <v>125888</v>
      </c>
      <c r="J23" s="402">
        <f t="shared" si="1"/>
        <v>122212.0704</v>
      </c>
      <c r="K23" s="402">
        <f t="shared" si="2"/>
        <v>122212</v>
      </c>
    </row>
    <row r="24" spans="2:11" ht="24.75" customHeight="1">
      <c r="B24" s="186" t="s">
        <v>38</v>
      </c>
      <c r="C24" s="184" t="s">
        <v>39</v>
      </c>
      <c r="D24" s="62" t="s">
        <v>15</v>
      </c>
      <c r="E24" s="196">
        <f>'MEMORIA DE CANTIDADES'!N239</f>
        <v>1</v>
      </c>
      <c r="F24" s="410">
        <v>13728</v>
      </c>
      <c r="G24" s="410">
        <f t="shared" si="3"/>
        <v>13728</v>
      </c>
      <c r="I24" s="324">
        <v>14141</v>
      </c>
      <c r="J24" s="402">
        <f t="shared" si="1"/>
        <v>13728.0828</v>
      </c>
      <c r="K24" s="402">
        <f t="shared" si="2"/>
        <v>13728</v>
      </c>
    </row>
    <row r="25" spans="2:11" ht="24" customHeight="1">
      <c r="B25" s="185" t="s">
        <v>40</v>
      </c>
      <c r="C25" s="182" t="s">
        <v>41</v>
      </c>
      <c r="D25" s="61"/>
      <c r="E25" s="197"/>
      <c r="F25" s="416"/>
      <c r="G25" s="409">
        <f>SUM(G26:G27)</f>
        <v>243141</v>
      </c>
      <c r="I25" s="324"/>
      <c r="J25" s="402">
        <f t="shared" si="1"/>
        <v>0</v>
      </c>
      <c r="K25" s="402">
        <f t="shared" si="2"/>
        <v>0</v>
      </c>
    </row>
    <row r="26" spans="2:11" ht="51" customHeight="1">
      <c r="B26" s="186" t="s">
        <v>42</v>
      </c>
      <c r="C26" s="183" t="s">
        <v>43</v>
      </c>
      <c r="D26" s="62" t="s">
        <v>21</v>
      </c>
      <c r="E26" s="196">
        <f>'MEMORIA DE CANTIDADES'!N261</f>
        <v>1</v>
      </c>
      <c r="F26" s="410">
        <v>124914</v>
      </c>
      <c r="G26" s="410">
        <f t="shared" ref="G26:G27" si="4">ROUND(F26*E26,2)</f>
        <v>124914</v>
      </c>
      <c r="I26" s="324">
        <v>128671</v>
      </c>
      <c r="J26" s="402">
        <f t="shared" si="1"/>
        <v>124913.80680000001</v>
      </c>
      <c r="K26" s="402">
        <f t="shared" si="2"/>
        <v>124914</v>
      </c>
    </row>
    <row r="27" spans="2:11" ht="42.75" customHeight="1">
      <c r="B27" s="186" t="s">
        <v>44</v>
      </c>
      <c r="C27" s="183" t="s">
        <v>45</v>
      </c>
      <c r="D27" s="62" t="s">
        <v>21</v>
      </c>
      <c r="E27" s="196">
        <f>'MEMORIA DE CANTIDADES'!N281</f>
        <v>1</v>
      </c>
      <c r="F27" s="410">
        <v>118227</v>
      </c>
      <c r="G27" s="410">
        <f t="shared" si="4"/>
        <v>118227</v>
      </c>
      <c r="I27" s="324">
        <v>121783</v>
      </c>
      <c r="J27" s="402">
        <f t="shared" si="1"/>
        <v>118226.93640000001</v>
      </c>
      <c r="K27" s="402">
        <f t="shared" si="2"/>
        <v>118227</v>
      </c>
    </row>
    <row r="28" spans="2:11" ht="21.75" customHeight="1">
      <c r="B28" s="185" t="s">
        <v>46</v>
      </c>
      <c r="C28" s="182" t="s">
        <v>47</v>
      </c>
      <c r="D28" s="61"/>
      <c r="E28" s="197"/>
      <c r="F28" s="416"/>
      <c r="G28" s="409">
        <f>SUM(G29)</f>
        <v>134127</v>
      </c>
      <c r="I28" s="324"/>
      <c r="J28" s="402">
        <f t="shared" si="1"/>
        <v>0</v>
      </c>
      <c r="K28" s="402">
        <f t="shared" si="2"/>
        <v>0</v>
      </c>
    </row>
    <row r="29" spans="2:11" ht="37.5" customHeight="1">
      <c r="B29" s="186" t="s">
        <v>48</v>
      </c>
      <c r="C29" s="183" t="s">
        <v>49</v>
      </c>
      <c r="D29" s="62" t="s">
        <v>21</v>
      </c>
      <c r="E29" s="196">
        <f>'MEMORIA DE CANTIDADES'!N304</f>
        <v>1</v>
      </c>
      <c r="F29" s="410">
        <v>134127</v>
      </c>
      <c r="G29" s="410">
        <f>ROUND(F29*E29,2)</f>
        <v>134127</v>
      </c>
      <c r="I29" s="324">
        <v>138161</v>
      </c>
      <c r="J29" s="402">
        <f t="shared" si="1"/>
        <v>134126.69880000001</v>
      </c>
      <c r="K29" s="402">
        <f t="shared" si="2"/>
        <v>134127</v>
      </c>
    </row>
    <row r="30" spans="2:11" ht="21.75" customHeight="1">
      <c r="B30" s="185" t="s">
        <v>50</v>
      </c>
      <c r="C30" s="182" t="s">
        <v>51</v>
      </c>
      <c r="D30" s="61"/>
      <c r="E30" s="197"/>
      <c r="F30" s="416"/>
      <c r="G30" s="409">
        <f>SUM(G31:G33)</f>
        <v>1285480.77</v>
      </c>
      <c r="I30" s="324"/>
      <c r="J30" s="402">
        <f t="shared" si="1"/>
        <v>0</v>
      </c>
      <c r="K30" s="402">
        <f t="shared" si="2"/>
        <v>0</v>
      </c>
    </row>
    <row r="31" spans="2:11" ht="48.75" customHeight="1">
      <c r="B31" s="186" t="s">
        <v>52</v>
      </c>
      <c r="C31" s="183" t="s">
        <v>53</v>
      </c>
      <c r="D31" s="62" t="s">
        <v>15</v>
      </c>
      <c r="E31" s="196">
        <f>'MEMORIA DE CANTIDADES'!N335</f>
        <v>22.679999999999996</v>
      </c>
      <c r="F31" s="410">
        <v>31214</v>
      </c>
      <c r="G31" s="410">
        <f t="shared" ref="G31:G33" si="5">ROUND(F31*E31,2)</f>
        <v>707933.52</v>
      </c>
      <c r="I31" s="324">
        <v>32153</v>
      </c>
      <c r="J31" s="402">
        <f t="shared" si="1"/>
        <v>31214.132399999999</v>
      </c>
      <c r="K31" s="402">
        <f t="shared" si="2"/>
        <v>31214</v>
      </c>
    </row>
    <row r="32" spans="2:11" ht="50.45" customHeight="1">
      <c r="B32" s="186" t="s">
        <v>54</v>
      </c>
      <c r="C32" s="183" t="s">
        <v>55</v>
      </c>
      <c r="D32" s="62" t="s">
        <v>18</v>
      </c>
      <c r="E32" s="196">
        <f>'MEMORIA DE CANTIDADES'!N355</f>
        <v>5.25</v>
      </c>
      <c r="F32" s="410">
        <v>107925</v>
      </c>
      <c r="G32" s="410">
        <f t="shared" si="5"/>
        <v>566606.25</v>
      </c>
      <c r="I32" s="324">
        <v>111171</v>
      </c>
      <c r="J32" s="402">
        <f t="shared" si="1"/>
        <v>107924.80680000001</v>
      </c>
      <c r="K32" s="402">
        <f t="shared" si="2"/>
        <v>107925</v>
      </c>
    </row>
    <row r="33" spans="2:11" ht="33" customHeight="1">
      <c r="B33" s="186" t="s">
        <v>56</v>
      </c>
      <c r="C33" s="183" t="s">
        <v>57</v>
      </c>
      <c r="D33" s="62" t="s">
        <v>21</v>
      </c>
      <c r="E33" s="196">
        <f>'MEMORIA DE CANTIDADES'!N375</f>
        <v>1</v>
      </c>
      <c r="F33" s="410">
        <v>10941</v>
      </c>
      <c r="G33" s="410">
        <f t="shared" si="5"/>
        <v>10941</v>
      </c>
      <c r="I33" s="324">
        <v>11270</v>
      </c>
      <c r="J33" s="402">
        <f t="shared" si="1"/>
        <v>10940.915999999999</v>
      </c>
      <c r="K33" s="402">
        <f t="shared" si="2"/>
        <v>10941</v>
      </c>
    </row>
    <row r="34" spans="2:11" ht="24" customHeight="1">
      <c r="B34" s="185" t="s">
        <v>58</v>
      </c>
      <c r="C34" s="182" t="s">
        <v>59</v>
      </c>
      <c r="D34" s="61"/>
      <c r="E34" s="197"/>
      <c r="F34" s="416"/>
      <c r="G34" s="409">
        <f>SUM(G35:G35)</f>
        <v>96586</v>
      </c>
      <c r="I34" s="324"/>
      <c r="J34" s="402">
        <f t="shared" si="1"/>
        <v>0</v>
      </c>
      <c r="K34" s="402">
        <f t="shared" si="2"/>
        <v>0</v>
      </c>
    </row>
    <row r="35" spans="2:11" ht="36" customHeight="1">
      <c r="B35" s="186" t="s">
        <v>60</v>
      </c>
      <c r="C35" s="183" t="s">
        <v>61</v>
      </c>
      <c r="D35" s="62" t="s">
        <v>21</v>
      </c>
      <c r="E35" s="196">
        <f>'MEMORIA DE CANTIDADES'!N397</f>
        <v>1</v>
      </c>
      <c r="F35" s="410">
        <v>96586</v>
      </c>
      <c r="G35" s="410">
        <f>ROUND(F35*E35,2)</f>
        <v>96586</v>
      </c>
      <c r="I35" s="324">
        <v>99491</v>
      </c>
      <c r="J35" s="402">
        <f t="shared" si="1"/>
        <v>96585.862800000003</v>
      </c>
      <c r="K35" s="402">
        <f t="shared" si="2"/>
        <v>96586</v>
      </c>
    </row>
    <row r="36" spans="2:11" ht="19.5" customHeight="1">
      <c r="B36" s="185" t="s">
        <v>62</v>
      </c>
      <c r="C36" s="182" t="s">
        <v>63</v>
      </c>
      <c r="D36" s="61"/>
      <c r="E36" s="197"/>
      <c r="F36" s="416"/>
      <c r="G36" s="409">
        <f>SUM(G37)</f>
        <v>757068</v>
      </c>
      <c r="I36" s="324"/>
      <c r="J36" s="402">
        <f t="shared" si="1"/>
        <v>0</v>
      </c>
      <c r="K36" s="402">
        <f t="shared" si="2"/>
        <v>0</v>
      </c>
    </row>
    <row r="37" spans="2:11" ht="58.9" customHeight="1">
      <c r="B37" s="186" t="s">
        <v>64</v>
      </c>
      <c r="C37" s="183" t="s">
        <v>65</v>
      </c>
      <c r="D37" s="62" t="s">
        <v>21</v>
      </c>
      <c r="E37" s="196">
        <f>'MEMORIA DE CANTIDADES'!N420</f>
        <v>1</v>
      </c>
      <c r="F37" s="410">
        <v>757068</v>
      </c>
      <c r="G37" s="410">
        <f>ROUND(F37*E37,2)</f>
        <v>757068</v>
      </c>
      <c r="I37" s="324">
        <v>779839</v>
      </c>
      <c r="J37" s="402">
        <f t="shared" si="1"/>
        <v>757067.70120000001</v>
      </c>
      <c r="K37" s="402">
        <f t="shared" si="2"/>
        <v>757068</v>
      </c>
    </row>
    <row r="38" spans="2:11">
      <c r="B38" s="185" t="s">
        <v>66</v>
      </c>
      <c r="C38" s="182" t="s">
        <v>67</v>
      </c>
      <c r="D38" s="61"/>
      <c r="E38" s="197"/>
      <c r="F38" s="416"/>
      <c r="G38" s="409">
        <f>SUM(G39:G43)</f>
        <v>16554140.039999999</v>
      </c>
      <c r="I38" s="324"/>
      <c r="J38" s="402">
        <f t="shared" si="1"/>
        <v>0</v>
      </c>
      <c r="K38" s="402">
        <f t="shared" si="2"/>
        <v>0</v>
      </c>
    </row>
    <row r="39" spans="2:11" ht="34.5" customHeight="1">
      <c r="B39" s="186" t="s">
        <v>68</v>
      </c>
      <c r="C39" s="183" t="s">
        <v>69</v>
      </c>
      <c r="D39" s="62" t="s">
        <v>18</v>
      </c>
      <c r="E39" s="196">
        <f>'MEMORIA DE CANTIDADES'!N446</f>
        <v>56.79</v>
      </c>
      <c r="F39" s="410">
        <v>11936</v>
      </c>
      <c r="G39" s="410">
        <f t="shared" ref="G39:G43" si="6">ROUND(F39*E39,2)</f>
        <v>677845.44</v>
      </c>
      <c r="I39" s="324">
        <v>12295</v>
      </c>
      <c r="J39" s="402">
        <f t="shared" si="1"/>
        <v>11935.986000000001</v>
      </c>
      <c r="K39" s="402">
        <f t="shared" si="2"/>
        <v>11936</v>
      </c>
    </row>
    <row r="40" spans="2:11" ht="33.75" customHeight="1">
      <c r="B40" s="186" t="s">
        <v>70</v>
      </c>
      <c r="C40" s="183" t="s">
        <v>71</v>
      </c>
      <c r="D40" s="62" t="s">
        <v>18</v>
      </c>
      <c r="E40" s="198">
        <f>'MEMORIA DE CANTIDADES'!N483</f>
        <v>359.47800000000007</v>
      </c>
      <c r="F40" s="410">
        <v>24383</v>
      </c>
      <c r="G40" s="410">
        <f t="shared" si="6"/>
        <v>8765152.0700000003</v>
      </c>
      <c r="I40" s="324">
        <v>25116</v>
      </c>
      <c r="J40" s="402">
        <f t="shared" si="1"/>
        <v>24382.612799999999</v>
      </c>
      <c r="K40" s="402">
        <f t="shared" si="2"/>
        <v>24383</v>
      </c>
    </row>
    <row r="41" spans="2:11" ht="39.75" customHeight="1">
      <c r="B41" s="186" t="s">
        <v>72</v>
      </c>
      <c r="C41" s="183" t="s">
        <v>73</v>
      </c>
      <c r="D41" s="62" t="s">
        <v>18</v>
      </c>
      <c r="E41" s="196">
        <f>'MEMORIA DE CANTIDADES'!N509</f>
        <v>55.39</v>
      </c>
      <c r="F41" s="410">
        <v>24383</v>
      </c>
      <c r="G41" s="410">
        <f t="shared" si="6"/>
        <v>1350574.37</v>
      </c>
      <c r="I41" s="324">
        <v>25116</v>
      </c>
      <c r="J41" s="402">
        <f t="shared" si="1"/>
        <v>24382.612799999999</v>
      </c>
      <c r="K41" s="402">
        <f t="shared" si="2"/>
        <v>24383</v>
      </c>
    </row>
    <row r="42" spans="2:11" ht="38.25" customHeight="1">
      <c r="B42" s="186" t="s">
        <v>74</v>
      </c>
      <c r="C42" s="183" t="s">
        <v>75</v>
      </c>
      <c r="D42" s="62" t="s">
        <v>18</v>
      </c>
      <c r="E42" s="196">
        <f>'MEMORIA DE CANTIDADES'!N529</f>
        <v>113.41</v>
      </c>
      <c r="F42" s="410">
        <v>34921</v>
      </c>
      <c r="G42" s="410">
        <f t="shared" si="6"/>
        <v>3960390.61</v>
      </c>
      <c r="I42" s="324">
        <v>35971</v>
      </c>
      <c r="J42" s="402">
        <f t="shared" si="1"/>
        <v>34920.646800000002</v>
      </c>
      <c r="K42" s="402">
        <f t="shared" si="2"/>
        <v>34921</v>
      </c>
    </row>
    <row r="43" spans="2:11" ht="32.25" customHeight="1">
      <c r="B43" s="186" t="s">
        <v>76</v>
      </c>
      <c r="C43" s="183" t="s">
        <v>77</v>
      </c>
      <c r="D43" s="62" t="s">
        <v>18</v>
      </c>
      <c r="E43" s="196">
        <f>'MEMORIA DE CANTIDADES'!N549</f>
        <v>51.55</v>
      </c>
      <c r="F43" s="410">
        <v>34921</v>
      </c>
      <c r="G43" s="410">
        <f t="shared" si="6"/>
        <v>1800177.55</v>
      </c>
      <c r="I43" s="324">
        <v>35971</v>
      </c>
      <c r="J43" s="402">
        <f t="shared" si="1"/>
        <v>34920.646800000002</v>
      </c>
      <c r="K43" s="402">
        <f t="shared" si="2"/>
        <v>34921</v>
      </c>
    </row>
    <row r="44" spans="2:11" ht="21" customHeight="1">
      <c r="B44" s="185" t="s">
        <v>78</v>
      </c>
      <c r="C44" s="182" t="s">
        <v>79</v>
      </c>
      <c r="D44" s="61"/>
      <c r="E44" s="197"/>
      <c r="F44" s="416"/>
      <c r="G44" s="409">
        <f>SUM(G45:G52)</f>
        <v>11911395.799999999</v>
      </c>
      <c r="I44" s="324"/>
      <c r="J44" s="402">
        <f t="shared" si="1"/>
        <v>0</v>
      </c>
      <c r="K44" s="402">
        <f t="shared" si="2"/>
        <v>0</v>
      </c>
    </row>
    <row r="45" spans="2:11" ht="23.25" customHeight="1">
      <c r="B45" s="186" t="s">
        <v>80</v>
      </c>
      <c r="C45" s="183" t="s">
        <v>81</v>
      </c>
      <c r="D45" s="62" t="s">
        <v>18</v>
      </c>
      <c r="E45" s="196">
        <f>'MEMORIA DE CANTIDADES'!N571</f>
        <v>175.3</v>
      </c>
      <c r="F45" s="410">
        <v>4956</v>
      </c>
      <c r="G45" s="410">
        <f t="shared" ref="G45:G52" si="7">ROUND(F45*E45,2)</f>
        <v>868786.8</v>
      </c>
      <c r="I45" s="324">
        <v>5105</v>
      </c>
      <c r="J45" s="402">
        <f t="shared" si="1"/>
        <v>4955.9340000000002</v>
      </c>
      <c r="K45" s="402">
        <f t="shared" si="2"/>
        <v>4956</v>
      </c>
    </row>
    <row r="46" spans="2:11" ht="78.95" customHeight="1">
      <c r="B46" s="186" t="s">
        <v>82</v>
      </c>
      <c r="C46" s="183" t="s">
        <v>83</v>
      </c>
      <c r="D46" s="62" t="s">
        <v>18</v>
      </c>
      <c r="E46" s="196">
        <f>'MEMORIA DE CANTIDADES'!N591</f>
        <v>6.6</v>
      </c>
      <c r="F46" s="410">
        <v>701530</v>
      </c>
      <c r="G46" s="410">
        <f t="shared" si="7"/>
        <v>4630098</v>
      </c>
      <c r="I46" s="324">
        <v>722631</v>
      </c>
      <c r="J46" s="402">
        <f t="shared" si="1"/>
        <v>701530.17480000004</v>
      </c>
      <c r="K46" s="402">
        <f t="shared" si="2"/>
        <v>701530</v>
      </c>
    </row>
    <row r="47" spans="2:11" ht="39.75" customHeight="1">
      <c r="B47" s="186" t="s">
        <v>84</v>
      </c>
      <c r="C47" s="183" t="s">
        <v>85</v>
      </c>
      <c r="D47" s="62" t="s">
        <v>86</v>
      </c>
      <c r="E47" s="196">
        <f>'MEMORIA DE CANTIDADES'!N610</f>
        <v>7</v>
      </c>
      <c r="F47" s="410">
        <v>267868</v>
      </c>
      <c r="G47" s="410">
        <f t="shared" si="7"/>
        <v>1875076</v>
      </c>
      <c r="I47" s="324">
        <v>275925</v>
      </c>
      <c r="J47" s="402">
        <f t="shared" si="1"/>
        <v>267867.99</v>
      </c>
      <c r="K47" s="402">
        <f t="shared" si="2"/>
        <v>267868</v>
      </c>
    </row>
    <row r="48" spans="2:11" ht="57.95" customHeight="1">
      <c r="B48" s="186" t="s">
        <v>87</v>
      </c>
      <c r="C48" s="183" t="s">
        <v>88</v>
      </c>
      <c r="D48" s="62" t="s">
        <v>89</v>
      </c>
      <c r="E48" s="196">
        <f>'MEMORIA DE CANTIDADES'!N640</f>
        <v>19</v>
      </c>
      <c r="F48" s="410">
        <v>24937</v>
      </c>
      <c r="G48" s="410">
        <f t="shared" si="7"/>
        <v>473803</v>
      </c>
      <c r="I48" s="324">
        <v>25687</v>
      </c>
      <c r="J48" s="402">
        <f t="shared" si="1"/>
        <v>24936.939600000002</v>
      </c>
      <c r="K48" s="402">
        <f t="shared" si="2"/>
        <v>24937</v>
      </c>
    </row>
    <row r="49" spans="2:11" ht="52.9" customHeight="1">
      <c r="B49" s="186" t="s">
        <v>90</v>
      </c>
      <c r="C49" s="183" t="s">
        <v>91</v>
      </c>
      <c r="D49" s="62" t="s">
        <v>18</v>
      </c>
      <c r="E49" s="196">
        <f>'MEMORIA DE CANTIDADES'!N662</f>
        <v>3.3600000000000008</v>
      </c>
      <c r="F49" s="410">
        <v>143783</v>
      </c>
      <c r="G49" s="410">
        <f t="shared" si="7"/>
        <v>483110.88</v>
      </c>
      <c r="I49" s="324">
        <v>148108</v>
      </c>
      <c r="J49" s="402">
        <f t="shared" si="1"/>
        <v>143783.2464</v>
      </c>
      <c r="K49" s="402">
        <f t="shared" si="2"/>
        <v>143783</v>
      </c>
    </row>
    <row r="50" spans="2:11" ht="53.45" customHeight="1">
      <c r="B50" s="186" t="s">
        <v>92</v>
      </c>
      <c r="C50" s="183" t="s">
        <v>93</v>
      </c>
      <c r="D50" s="62" t="s">
        <v>18</v>
      </c>
      <c r="E50" s="196">
        <f>'MEMORIA DE CANTIDADES'!N681</f>
        <v>1.0499999999999998</v>
      </c>
      <c r="F50" s="410">
        <v>343447</v>
      </c>
      <c r="G50" s="410">
        <f t="shared" si="7"/>
        <v>360619.35</v>
      </c>
      <c r="I50" s="324">
        <v>353777</v>
      </c>
      <c r="J50" s="402">
        <f t="shared" si="1"/>
        <v>343446.71159999998</v>
      </c>
      <c r="K50" s="402">
        <f t="shared" si="2"/>
        <v>343447</v>
      </c>
    </row>
    <row r="51" spans="2:11" ht="48.75" customHeight="1">
      <c r="B51" s="186" t="s">
        <v>94</v>
      </c>
      <c r="C51" s="183" t="s">
        <v>95</v>
      </c>
      <c r="D51" s="62" t="s">
        <v>18</v>
      </c>
      <c r="E51" s="198">
        <f>'MEMORIA DE CANTIDADES'!N708</f>
        <v>31.653000000000002</v>
      </c>
      <c r="F51" s="410">
        <v>57139</v>
      </c>
      <c r="G51" s="410">
        <f t="shared" si="7"/>
        <v>1808620.77</v>
      </c>
      <c r="I51" s="324">
        <v>58858</v>
      </c>
      <c r="J51" s="402">
        <f t="shared" si="1"/>
        <v>57139.346400000002</v>
      </c>
      <c r="K51" s="402">
        <f t="shared" si="2"/>
        <v>57139</v>
      </c>
    </row>
    <row r="52" spans="2:11" ht="48" customHeight="1">
      <c r="B52" s="186" t="s">
        <v>96</v>
      </c>
      <c r="C52" s="183" t="s">
        <v>97</v>
      </c>
      <c r="D52" s="62" t="s">
        <v>98</v>
      </c>
      <c r="E52" s="196">
        <f>'MEMORIA DE CANTIDADES'!N736</f>
        <v>3</v>
      </c>
      <c r="F52" s="410">
        <v>470427</v>
      </c>
      <c r="G52" s="410">
        <f t="shared" si="7"/>
        <v>1411281</v>
      </c>
      <c r="I52" s="324">
        <v>484577</v>
      </c>
      <c r="J52" s="402">
        <f t="shared" si="1"/>
        <v>470427.35159999999</v>
      </c>
      <c r="K52" s="402">
        <f t="shared" si="2"/>
        <v>470427</v>
      </c>
    </row>
    <row r="53" spans="2:11" ht="22.5" customHeight="1">
      <c r="B53" s="185" t="s">
        <v>99</v>
      </c>
      <c r="C53" s="182" t="s">
        <v>100</v>
      </c>
      <c r="D53" s="61"/>
      <c r="E53" s="197"/>
      <c r="F53" s="416"/>
      <c r="G53" s="409">
        <f>SUM(G54:G55)</f>
        <v>2209164</v>
      </c>
      <c r="I53" s="324"/>
      <c r="J53" s="402">
        <f t="shared" si="1"/>
        <v>0</v>
      </c>
      <c r="K53" s="402">
        <f t="shared" si="2"/>
        <v>0</v>
      </c>
    </row>
    <row r="54" spans="2:11" ht="154.5" customHeight="1">
      <c r="B54" s="186" t="s">
        <v>101</v>
      </c>
      <c r="C54" s="183" t="s">
        <v>102</v>
      </c>
      <c r="D54" s="62" t="s">
        <v>15</v>
      </c>
      <c r="E54" s="196">
        <f>'MEMORIA DE CANTIDADES'!N766</f>
        <v>1.5</v>
      </c>
      <c r="F54" s="410">
        <v>706060</v>
      </c>
      <c r="G54" s="410">
        <f t="shared" ref="G54:G55" si="8">ROUND(F54*E54,2)</f>
        <v>1059090</v>
      </c>
      <c r="I54" s="324">
        <v>727297</v>
      </c>
      <c r="J54" s="402">
        <f t="shared" si="1"/>
        <v>706059.92760000005</v>
      </c>
      <c r="K54" s="402">
        <f t="shared" si="2"/>
        <v>706060</v>
      </c>
    </row>
    <row r="55" spans="2:11" ht="67.5" customHeight="1">
      <c r="B55" s="186" t="s">
        <v>103</v>
      </c>
      <c r="C55" s="183" t="s">
        <v>104</v>
      </c>
      <c r="D55" s="62" t="s">
        <v>15</v>
      </c>
      <c r="E55" s="196">
        <f>'MEMORIA DE CANTIDADES'!N794</f>
        <v>1.5</v>
      </c>
      <c r="F55" s="410">
        <v>766716</v>
      </c>
      <c r="G55" s="410">
        <f t="shared" si="8"/>
        <v>1150074</v>
      </c>
      <c r="I55" s="324">
        <v>789777</v>
      </c>
      <c r="J55" s="402">
        <f t="shared" si="1"/>
        <v>766715.51159999997</v>
      </c>
      <c r="K55" s="402">
        <f t="shared" si="2"/>
        <v>766716</v>
      </c>
    </row>
    <row r="56" spans="2:11">
      <c r="B56" s="187" t="s">
        <v>0</v>
      </c>
      <c r="C56" s="188"/>
      <c r="I56" s="324"/>
      <c r="J56" s="402">
        <f t="shared" si="1"/>
        <v>0</v>
      </c>
      <c r="K56" s="402">
        <f t="shared" si="2"/>
        <v>0</v>
      </c>
    </row>
    <row r="57" spans="2:11" ht="13.5" customHeight="1">
      <c r="B57" s="340" t="s">
        <v>105</v>
      </c>
      <c r="C57" s="340"/>
      <c r="D57" s="340"/>
      <c r="E57" s="340"/>
      <c r="F57" s="340"/>
      <c r="G57" s="403">
        <f>G12+G21+G25+G28+G30+G34+G36+G38+G44+G53</f>
        <v>37001740.390000001</v>
      </c>
      <c r="I57" s="324"/>
      <c r="J57" s="402">
        <f t="shared" si="1"/>
        <v>0</v>
      </c>
      <c r="K57" s="402">
        <f t="shared" si="2"/>
        <v>0</v>
      </c>
    </row>
    <row r="58" spans="2:11" ht="3" customHeight="1">
      <c r="B58" s="189" t="s">
        <v>0</v>
      </c>
      <c r="C58" s="190"/>
      <c r="D58" s="63"/>
      <c r="E58" s="37"/>
      <c r="F58" s="406"/>
      <c r="G58" s="406"/>
      <c r="I58" s="324"/>
      <c r="J58" s="402">
        <f t="shared" si="1"/>
        <v>0</v>
      </c>
      <c r="K58" s="402">
        <f t="shared" si="2"/>
        <v>0</v>
      </c>
    </row>
    <row r="59" spans="2:11">
      <c r="B59" s="187"/>
      <c r="C59" s="188"/>
      <c r="I59" s="324"/>
      <c r="J59" s="402">
        <f t="shared" si="1"/>
        <v>0</v>
      </c>
      <c r="K59" s="402">
        <f t="shared" si="2"/>
        <v>0</v>
      </c>
    </row>
    <row r="60" spans="2:11" ht="21.75" customHeight="1">
      <c r="B60" s="339" t="s">
        <v>110</v>
      </c>
      <c r="C60" s="339"/>
      <c r="D60" s="339"/>
      <c r="E60" s="339"/>
      <c r="F60" s="339"/>
      <c r="G60" s="339"/>
      <c r="I60" s="324"/>
      <c r="J60" s="402">
        <f t="shared" si="1"/>
        <v>0</v>
      </c>
      <c r="K60" s="402">
        <f t="shared" si="2"/>
        <v>0</v>
      </c>
    </row>
    <row r="61" spans="2:11" ht="21.75" customHeight="1">
      <c r="B61" s="185" t="s">
        <v>5</v>
      </c>
      <c r="C61" s="65" t="s">
        <v>6</v>
      </c>
      <c r="D61" s="60" t="s">
        <v>7</v>
      </c>
      <c r="E61" s="322" t="s">
        <v>8</v>
      </c>
      <c r="F61" s="408" t="s">
        <v>9</v>
      </c>
      <c r="G61" s="408" t="s">
        <v>549</v>
      </c>
      <c r="I61" s="324"/>
      <c r="J61" s="402">
        <f t="shared" si="1"/>
        <v>0</v>
      </c>
      <c r="K61" s="402">
        <f t="shared" si="2"/>
        <v>0</v>
      </c>
    </row>
    <row r="62" spans="2:11" ht="21.75" customHeight="1">
      <c r="B62" s="191">
        <v>1</v>
      </c>
      <c r="C62" s="199" t="s">
        <v>12</v>
      </c>
      <c r="D62" s="18"/>
      <c r="E62" s="57"/>
      <c r="F62" s="417"/>
      <c r="G62" s="412">
        <f>SUM(G63:G84)</f>
        <v>5056844.18</v>
      </c>
      <c r="I62" s="324"/>
      <c r="J62" s="402">
        <f t="shared" si="1"/>
        <v>0</v>
      </c>
      <c r="K62" s="402">
        <f t="shared" si="2"/>
        <v>0</v>
      </c>
    </row>
    <row r="63" spans="2:11" ht="38.25" customHeight="1">
      <c r="B63" s="192">
        <f>B62+0.01</f>
        <v>1.01</v>
      </c>
      <c r="C63" s="193" t="s">
        <v>85</v>
      </c>
      <c r="D63" s="102" t="s">
        <v>86</v>
      </c>
      <c r="E63" s="200">
        <f>'MEMORIA DE CANTIDADES'!N821</f>
        <v>7</v>
      </c>
      <c r="F63" s="410">
        <v>52176</v>
      </c>
      <c r="G63" s="410">
        <f t="shared" ref="G63:G84" si="9">ROUND(F63*E63,2)</f>
        <v>365232</v>
      </c>
      <c r="I63" s="324">
        <v>53745.26</v>
      </c>
      <c r="J63" s="402">
        <f t="shared" si="1"/>
        <v>52175.898408000001</v>
      </c>
      <c r="K63" s="402">
        <f t="shared" si="2"/>
        <v>52176</v>
      </c>
    </row>
    <row r="64" spans="2:11" ht="40.15" customHeight="1">
      <c r="B64" s="192">
        <f t="shared" ref="B64:B84" si="10">B63+0.01</f>
        <v>1.02</v>
      </c>
      <c r="C64" s="193" t="s">
        <v>111</v>
      </c>
      <c r="D64" s="102" t="s">
        <v>18</v>
      </c>
      <c r="E64" s="200">
        <f>'MEMORIA DE CANTIDADES'!N844</f>
        <v>33.94</v>
      </c>
      <c r="F64" s="410">
        <v>8297</v>
      </c>
      <c r="G64" s="410">
        <f t="shared" si="9"/>
        <v>281600.18</v>
      </c>
      <c r="I64" s="324">
        <v>8546.7800000000007</v>
      </c>
      <c r="J64" s="402">
        <f t="shared" si="1"/>
        <v>8297.2140240000008</v>
      </c>
      <c r="K64" s="402">
        <f t="shared" si="2"/>
        <v>8297</v>
      </c>
    </row>
    <row r="65" spans="2:11" ht="27" customHeight="1">
      <c r="B65" s="192">
        <f t="shared" si="10"/>
        <v>1.03</v>
      </c>
      <c r="C65" s="193" t="s">
        <v>112</v>
      </c>
      <c r="D65" s="102" t="s">
        <v>21</v>
      </c>
      <c r="E65" s="200">
        <f>'MEMORIA DE CANTIDADES'!N867</f>
        <v>8</v>
      </c>
      <c r="F65" s="410">
        <v>4845</v>
      </c>
      <c r="G65" s="410">
        <f t="shared" si="9"/>
        <v>38760</v>
      </c>
      <c r="I65" s="324">
        <v>4991.21</v>
      </c>
      <c r="J65" s="402">
        <f t="shared" si="1"/>
        <v>4845.466668</v>
      </c>
      <c r="K65" s="402">
        <f t="shared" si="2"/>
        <v>4845</v>
      </c>
    </row>
    <row r="66" spans="2:11" ht="27" customHeight="1">
      <c r="B66" s="192">
        <f t="shared" si="10"/>
        <v>1.04</v>
      </c>
      <c r="C66" s="193" t="s">
        <v>113</v>
      </c>
      <c r="D66" s="102" t="s">
        <v>15</v>
      </c>
      <c r="E66" s="200">
        <f>'MEMORIA DE CANTIDADES'!N890</f>
        <v>40</v>
      </c>
      <c r="F66" s="410">
        <v>3492</v>
      </c>
      <c r="G66" s="410">
        <f t="shared" si="9"/>
        <v>139680</v>
      </c>
      <c r="I66" s="324">
        <v>3597.2</v>
      </c>
      <c r="J66" s="402">
        <f t="shared" si="1"/>
        <v>3492.16176</v>
      </c>
      <c r="K66" s="402">
        <f t="shared" si="2"/>
        <v>3492</v>
      </c>
    </row>
    <row r="67" spans="2:11" ht="32.450000000000003" customHeight="1">
      <c r="B67" s="192">
        <f t="shared" si="10"/>
        <v>1.05</v>
      </c>
      <c r="C67" s="193" t="s">
        <v>114</v>
      </c>
      <c r="D67" s="102" t="s">
        <v>21</v>
      </c>
      <c r="E67" s="200">
        <f>'MEMORIA DE CANTIDADES'!N914</f>
        <v>1</v>
      </c>
      <c r="F67" s="410">
        <v>23517</v>
      </c>
      <c r="G67" s="410">
        <f t="shared" si="9"/>
        <v>23517</v>
      </c>
      <c r="I67" s="324">
        <v>24224.2</v>
      </c>
      <c r="J67" s="402">
        <f t="shared" si="1"/>
        <v>23516.853360000001</v>
      </c>
      <c r="K67" s="402">
        <f t="shared" si="2"/>
        <v>23517</v>
      </c>
    </row>
    <row r="68" spans="2:11" ht="39.6" customHeight="1">
      <c r="B68" s="192">
        <f t="shared" si="10"/>
        <v>1.06</v>
      </c>
      <c r="C68" s="193" t="s">
        <v>115</v>
      </c>
      <c r="D68" s="102" t="s">
        <v>21</v>
      </c>
      <c r="E68" s="200">
        <f>'MEMORIA DE CANTIDADES'!N937</f>
        <v>6</v>
      </c>
      <c r="F68" s="410">
        <v>18490</v>
      </c>
      <c r="G68" s="410">
        <f t="shared" si="9"/>
        <v>110940</v>
      </c>
      <c r="I68" s="324">
        <v>19046.599999999999</v>
      </c>
      <c r="J68" s="402">
        <f t="shared" si="1"/>
        <v>18490.439279999999</v>
      </c>
      <c r="K68" s="402">
        <f t="shared" si="2"/>
        <v>18490</v>
      </c>
    </row>
    <row r="69" spans="2:11" ht="37.5" customHeight="1">
      <c r="B69" s="192">
        <f t="shared" si="10"/>
        <v>1.07</v>
      </c>
      <c r="C69" s="193" t="s">
        <v>116</v>
      </c>
      <c r="D69" s="102" t="s">
        <v>18</v>
      </c>
      <c r="E69" s="200">
        <f>'MEMORIA DE CANTIDADES'!N961</f>
        <v>16</v>
      </c>
      <c r="F69" s="410">
        <v>17733</v>
      </c>
      <c r="G69" s="410">
        <f t="shared" si="9"/>
        <v>283728</v>
      </c>
      <c r="I69" s="324">
        <v>18266.14</v>
      </c>
      <c r="J69" s="402">
        <f t="shared" si="1"/>
        <v>17732.768712000001</v>
      </c>
      <c r="K69" s="402">
        <f t="shared" si="2"/>
        <v>17733</v>
      </c>
    </row>
    <row r="70" spans="2:11" ht="48.75" customHeight="1">
      <c r="B70" s="192">
        <f t="shared" si="10"/>
        <v>1.08</v>
      </c>
      <c r="C70" s="193" t="s">
        <v>117</v>
      </c>
      <c r="D70" s="102" t="s">
        <v>21</v>
      </c>
      <c r="E70" s="200">
        <f>'MEMORIA DE CANTIDADES'!N984</f>
        <v>14</v>
      </c>
      <c r="F70" s="410">
        <v>27732</v>
      </c>
      <c r="G70" s="410">
        <f t="shared" si="9"/>
        <v>388248</v>
      </c>
      <c r="I70" s="324">
        <v>28565.97</v>
      </c>
      <c r="J70" s="402">
        <f t="shared" si="1"/>
        <v>27731.843676</v>
      </c>
      <c r="K70" s="402">
        <f t="shared" si="2"/>
        <v>27732</v>
      </c>
    </row>
    <row r="71" spans="2:11" ht="41.45" customHeight="1">
      <c r="B71" s="192">
        <f t="shared" si="10"/>
        <v>1.0900000000000001</v>
      </c>
      <c r="C71" s="193" t="s">
        <v>118</v>
      </c>
      <c r="D71" s="102" t="s">
        <v>21</v>
      </c>
      <c r="E71" s="200">
        <f>'MEMORIA DE CANTIDADES'!N1007</f>
        <v>5</v>
      </c>
      <c r="F71" s="410">
        <v>27732</v>
      </c>
      <c r="G71" s="410">
        <f t="shared" si="9"/>
        <v>138660</v>
      </c>
      <c r="I71" s="324">
        <v>28565.97</v>
      </c>
      <c r="J71" s="402">
        <f t="shared" si="1"/>
        <v>27731.843676</v>
      </c>
      <c r="K71" s="402">
        <f t="shared" si="2"/>
        <v>27732</v>
      </c>
    </row>
    <row r="72" spans="2:11" ht="39" customHeight="1">
      <c r="B72" s="192">
        <f t="shared" si="10"/>
        <v>1.1000000000000001</v>
      </c>
      <c r="C72" s="193" t="s">
        <v>119</v>
      </c>
      <c r="D72" s="102" t="s">
        <v>18</v>
      </c>
      <c r="E72" s="200">
        <f>'MEMORIA DE CANTIDADES'!N1030</f>
        <v>140</v>
      </c>
      <c r="F72" s="410">
        <v>8565</v>
      </c>
      <c r="G72" s="410">
        <f t="shared" si="9"/>
        <v>1199100</v>
      </c>
      <c r="I72" s="324">
        <v>8822.4</v>
      </c>
      <c r="J72" s="402">
        <f t="shared" si="1"/>
        <v>8564.7859200000003</v>
      </c>
      <c r="K72" s="402">
        <f t="shared" si="2"/>
        <v>8565</v>
      </c>
    </row>
    <row r="73" spans="2:11" ht="40.15" customHeight="1">
      <c r="B73" s="192">
        <f t="shared" si="10"/>
        <v>1.1100000000000001</v>
      </c>
      <c r="C73" s="193" t="s">
        <v>120</v>
      </c>
      <c r="D73" s="102" t="s">
        <v>18</v>
      </c>
      <c r="E73" s="200">
        <f>'MEMORIA DE CANTIDADES'!N1053</f>
        <v>8.4</v>
      </c>
      <c r="F73" s="410">
        <v>13395</v>
      </c>
      <c r="G73" s="410">
        <f t="shared" si="9"/>
        <v>112518</v>
      </c>
      <c r="I73" s="324">
        <v>13797.89</v>
      </c>
      <c r="J73" s="402">
        <f t="shared" si="1"/>
        <v>13394.991612</v>
      </c>
      <c r="K73" s="402">
        <f t="shared" si="2"/>
        <v>13395</v>
      </c>
    </row>
    <row r="74" spans="2:11" ht="36" customHeight="1">
      <c r="B74" s="192">
        <f t="shared" si="10"/>
        <v>1.1200000000000001</v>
      </c>
      <c r="C74" s="193" t="s">
        <v>121</v>
      </c>
      <c r="D74" s="102" t="s">
        <v>21</v>
      </c>
      <c r="E74" s="200">
        <f>'MEMORIA DE CANTIDADES'!N1076</f>
        <v>25</v>
      </c>
      <c r="F74" s="410">
        <v>9633</v>
      </c>
      <c r="G74" s="410">
        <f t="shared" si="9"/>
        <v>240825</v>
      </c>
      <c r="I74" s="324">
        <v>9923.16</v>
      </c>
      <c r="J74" s="402">
        <f t="shared" si="1"/>
        <v>9633.4037279999993</v>
      </c>
      <c r="K74" s="402">
        <f t="shared" si="2"/>
        <v>9633</v>
      </c>
    </row>
    <row r="75" spans="2:11" ht="33.75" customHeight="1">
      <c r="B75" s="192">
        <f t="shared" si="10"/>
        <v>1.1300000000000001</v>
      </c>
      <c r="C75" s="193" t="s">
        <v>122</v>
      </c>
      <c r="D75" s="102" t="s">
        <v>18</v>
      </c>
      <c r="E75" s="200">
        <f>'MEMORIA DE CANTIDADES'!N1100</f>
        <v>4</v>
      </c>
      <c r="F75" s="410">
        <v>12722</v>
      </c>
      <c r="G75" s="410">
        <f t="shared" si="9"/>
        <v>50888</v>
      </c>
      <c r="I75" s="324">
        <v>13105.11</v>
      </c>
      <c r="J75" s="402">
        <f t="shared" si="1"/>
        <v>12722.440788</v>
      </c>
      <c r="K75" s="402">
        <f t="shared" si="2"/>
        <v>12722</v>
      </c>
    </row>
    <row r="76" spans="2:11" ht="21" customHeight="1">
      <c r="B76" s="192">
        <f t="shared" si="10"/>
        <v>1.1400000000000001</v>
      </c>
      <c r="C76" s="193" t="s">
        <v>123</v>
      </c>
      <c r="D76" s="102" t="s">
        <v>18</v>
      </c>
      <c r="E76" s="200">
        <f>'MEMORIA DE CANTIDADES'!N1125</f>
        <v>6</v>
      </c>
      <c r="F76" s="410">
        <v>9583</v>
      </c>
      <c r="G76" s="410">
        <f t="shared" si="9"/>
        <v>57498</v>
      </c>
      <c r="I76" s="324">
        <v>9871.4599999999991</v>
      </c>
      <c r="J76" s="402">
        <f t="shared" si="1"/>
        <v>9583.2133679999988</v>
      </c>
      <c r="K76" s="402">
        <f t="shared" si="2"/>
        <v>9583</v>
      </c>
    </row>
    <row r="77" spans="2:11" ht="25.5">
      <c r="B77" s="192">
        <f t="shared" si="10"/>
        <v>1.1500000000000001</v>
      </c>
      <c r="C77" s="193" t="s">
        <v>124</v>
      </c>
      <c r="D77" s="102" t="s">
        <v>21</v>
      </c>
      <c r="E77" s="200">
        <f>'MEMORIA DE CANTIDADES'!N1149</f>
        <v>2</v>
      </c>
      <c r="F77" s="410">
        <v>23517</v>
      </c>
      <c r="G77" s="410">
        <f t="shared" si="9"/>
        <v>47034</v>
      </c>
      <c r="I77" s="324">
        <v>24224.2</v>
      </c>
      <c r="J77" s="402">
        <f t="shared" si="1"/>
        <v>23516.853360000001</v>
      </c>
      <c r="K77" s="402">
        <f t="shared" si="2"/>
        <v>23517</v>
      </c>
    </row>
    <row r="78" spans="2:11" ht="25.5" customHeight="1">
      <c r="B78" s="192">
        <f t="shared" si="10"/>
        <v>1.1600000000000001</v>
      </c>
      <c r="C78" s="193" t="s">
        <v>125</v>
      </c>
      <c r="D78" s="102" t="s">
        <v>21</v>
      </c>
      <c r="E78" s="200">
        <f>'MEMORIA DE CANTIDADES'!N1172</f>
        <v>10</v>
      </c>
      <c r="F78" s="410">
        <v>22472</v>
      </c>
      <c r="G78" s="410">
        <f t="shared" si="9"/>
        <v>224720</v>
      </c>
      <c r="I78" s="324">
        <v>23148.38</v>
      </c>
      <c r="J78" s="402">
        <f t="shared" ref="J78:J133" si="11">-I78*J$12+I78</f>
        <v>22472.447304000001</v>
      </c>
      <c r="K78" s="402">
        <f t="shared" ref="K78:K133" si="12">ROUND(J78,0)</f>
        <v>22472</v>
      </c>
    </row>
    <row r="79" spans="2:11" ht="36.75" customHeight="1">
      <c r="B79" s="192">
        <f t="shared" si="10"/>
        <v>1.1700000000000002</v>
      </c>
      <c r="C79" s="193" t="s">
        <v>126</v>
      </c>
      <c r="D79" s="102" t="s">
        <v>18</v>
      </c>
      <c r="E79" s="200">
        <f>'MEMORIA DE CANTIDADES'!N1195</f>
        <v>4</v>
      </c>
      <c r="F79" s="410">
        <v>11383</v>
      </c>
      <c r="G79" s="410">
        <f t="shared" si="9"/>
        <v>45532</v>
      </c>
      <c r="I79" s="324">
        <v>11724.98</v>
      </c>
      <c r="J79" s="402">
        <f t="shared" si="11"/>
        <v>11382.610584</v>
      </c>
      <c r="K79" s="402">
        <f t="shared" si="12"/>
        <v>11383</v>
      </c>
    </row>
    <row r="80" spans="2:11" ht="34.5" customHeight="1">
      <c r="B80" s="192">
        <f t="shared" si="10"/>
        <v>1.1800000000000002</v>
      </c>
      <c r="C80" s="193" t="s">
        <v>127</v>
      </c>
      <c r="D80" s="102" t="s">
        <v>18</v>
      </c>
      <c r="E80" s="200">
        <f>'MEMORIA DE CANTIDADES'!N1218</f>
        <v>280</v>
      </c>
      <c r="F80" s="410">
        <v>1106</v>
      </c>
      <c r="G80" s="410">
        <f t="shared" si="9"/>
        <v>309680</v>
      </c>
      <c r="I80" s="324">
        <v>1138.8599999999999</v>
      </c>
      <c r="J80" s="402">
        <f t="shared" si="11"/>
        <v>1105.605288</v>
      </c>
      <c r="K80" s="402">
        <f t="shared" si="12"/>
        <v>1106</v>
      </c>
    </row>
    <row r="81" spans="2:11" ht="18.600000000000001" customHeight="1">
      <c r="B81" s="192">
        <f t="shared" si="10"/>
        <v>1.1900000000000002</v>
      </c>
      <c r="C81" s="193" t="s">
        <v>128</v>
      </c>
      <c r="D81" s="102" t="s">
        <v>18</v>
      </c>
      <c r="E81" s="200">
        <f>'MEMORIA DE CANTIDADES'!N1242</f>
        <v>36</v>
      </c>
      <c r="F81" s="410">
        <v>13395</v>
      </c>
      <c r="G81" s="410">
        <f t="shared" si="9"/>
        <v>482220</v>
      </c>
      <c r="I81" s="324">
        <v>13797.89</v>
      </c>
      <c r="J81" s="402">
        <f t="shared" si="11"/>
        <v>13394.991612</v>
      </c>
      <c r="K81" s="402">
        <f t="shared" si="12"/>
        <v>13395</v>
      </c>
    </row>
    <row r="82" spans="2:11" ht="42" customHeight="1">
      <c r="B82" s="192">
        <f t="shared" si="10"/>
        <v>1.2000000000000002</v>
      </c>
      <c r="C82" s="193" t="s">
        <v>129</v>
      </c>
      <c r="D82" s="102" t="s">
        <v>15</v>
      </c>
      <c r="E82" s="200">
        <f>'MEMORIA DE CANTIDADES'!N1265</f>
        <v>100</v>
      </c>
      <c r="F82" s="410">
        <v>3731</v>
      </c>
      <c r="G82" s="410">
        <f t="shared" si="9"/>
        <v>373100</v>
      </c>
      <c r="I82" s="324">
        <v>3843.22</v>
      </c>
      <c r="J82" s="402">
        <f t="shared" si="11"/>
        <v>3730.9979759999997</v>
      </c>
      <c r="K82" s="402">
        <f t="shared" si="12"/>
        <v>3731</v>
      </c>
    </row>
    <row r="83" spans="2:11" ht="51.6" customHeight="1">
      <c r="B83" s="192">
        <f t="shared" si="10"/>
        <v>1.2100000000000002</v>
      </c>
      <c r="C83" s="193" t="s">
        <v>130</v>
      </c>
      <c r="D83" s="102" t="s">
        <v>18</v>
      </c>
      <c r="E83" s="200">
        <f>'MEMORIA DE CANTIDADES'!N1290</f>
        <v>4</v>
      </c>
      <c r="F83" s="410">
        <v>18186</v>
      </c>
      <c r="G83" s="410">
        <f t="shared" si="9"/>
        <v>72744</v>
      </c>
      <c r="I83" s="324">
        <v>18732.900000000001</v>
      </c>
      <c r="J83" s="402">
        <f t="shared" si="11"/>
        <v>18185.89932</v>
      </c>
      <c r="K83" s="402">
        <f t="shared" si="12"/>
        <v>18186</v>
      </c>
    </row>
    <row r="84" spans="2:11" ht="24" customHeight="1">
      <c r="B84" s="192">
        <f t="shared" si="10"/>
        <v>1.2200000000000002</v>
      </c>
      <c r="C84" s="193" t="s">
        <v>131</v>
      </c>
      <c r="D84" s="102" t="s">
        <v>21</v>
      </c>
      <c r="E84" s="200">
        <f>'MEMORIA DE CANTIDADES'!N1313</f>
        <v>60</v>
      </c>
      <c r="F84" s="410">
        <v>1177</v>
      </c>
      <c r="G84" s="410">
        <f t="shared" si="9"/>
        <v>70620</v>
      </c>
      <c r="I84" s="324">
        <v>1211.8900000000001</v>
      </c>
      <c r="J84" s="402">
        <f t="shared" si="11"/>
        <v>1176.5028120000002</v>
      </c>
      <c r="K84" s="402">
        <f t="shared" si="12"/>
        <v>1177</v>
      </c>
    </row>
    <row r="85" spans="2:11" ht="18.75" customHeight="1">
      <c r="B85" s="194">
        <v>2</v>
      </c>
      <c r="C85" s="195" t="s">
        <v>132</v>
      </c>
      <c r="D85" s="101"/>
      <c r="E85" s="101"/>
      <c r="F85" s="418"/>
      <c r="G85" s="413">
        <f>SUM(G86)</f>
        <v>522093.6</v>
      </c>
      <c r="I85" s="324"/>
      <c r="J85" s="402">
        <f t="shared" si="11"/>
        <v>0</v>
      </c>
      <c r="K85" s="402">
        <f t="shared" si="12"/>
        <v>0</v>
      </c>
    </row>
    <row r="86" spans="2:11" ht="39.75" customHeight="1">
      <c r="B86" s="192">
        <f>B85+0.01</f>
        <v>2.0099999999999998</v>
      </c>
      <c r="C86" s="193" t="s">
        <v>133</v>
      </c>
      <c r="D86" s="102" t="s">
        <v>18</v>
      </c>
      <c r="E86" s="200">
        <f>'MEMORIA DE CANTIDADES'!N1338</f>
        <v>1.2</v>
      </c>
      <c r="F86" s="410">
        <v>435078</v>
      </c>
      <c r="G86" s="410">
        <f>ROUND(F86*E86,2)</f>
        <v>522093.6</v>
      </c>
      <c r="I86" s="324">
        <v>448164.18</v>
      </c>
      <c r="J86" s="402">
        <f t="shared" si="11"/>
        <v>435077.785944</v>
      </c>
      <c r="K86" s="402">
        <f t="shared" si="12"/>
        <v>435078</v>
      </c>
    </row>
    <row r="87" spans="2:11" ht="21.75" customHeight="1">
      <c r="B87" s="194">
        <v>3</v>
      </c>
      <c r="C87" s="195" t="s">
        <v>134</v>
      </c>
      <c r="D87" s="65"/>
      <c r="E87" s="65"/>
      <c r="F87" s="413"/>
      <c r="G87" s="413">
        <f>SUM(G88:G88)</f>
        <v>1617678.4</v>
      </c>
      <c r="I87" s="324"/>
      <c r="J87" s="402">
        <f t="shared" si="11"/>
        <v>0</v>
      </c>
      <c r="K87" s="402">
        <f t="shared" si="12"/>
        <v>0</v>
      </c>
    </row>
    <row r="88" spans="2:11" ht="77.45" customHeight="1">
      <c r="B88" s="192">
        <f>B87+0.01</f>
        <v>3.01</v>
      </c>
      <c r="C88" s="193" t="s">
        <v>135</v>
      </c>
      <c r="D88" s="102" t="s">
        <v>15</v>
      </c>
      <c r="E88" s="200">
        <f>'MEMORIA DE CANTIDADES'!N1364</f>
        <v>20.8</v>
      </c>
      <c r="F88" s="410">
        <v>77773</v>
      </c>
      <c r="G88" s="410">
        <f>ROUND(F88*E88,2)</f>
        <v>1617678.4</v>
      </c>
      <c r="H88" s="181"/>
      <c r="I88" s="324">
        <v>80112.09</v>
      </c>
      <c r="J88" s="402">
        <f t="shared" si="11"/>
        <v>77772.816972000001</v>
      </c>
      <c r="K88" s="402">
        <f t="shared" si="12"/>
        <v>77773</v>
      </c>
    </row>
    <row r="89" spans="2:11" ht="21" customHeight="1">
      <c r="B89" s="194">
        <v>4</v>
      </c>
      <c r="C89" s="195" t="s">
        <v>136</v>
      </c>
      <c r="D89" s="65"/>
      <c r="E89" s="65"/>
      <c r="F89" s="413"/>
      <c r="G89" s="413">
        <f>SUM(G90:G93)</f>
        <v>23481942.600000001</v>
      </c>
      <c r="I89" s="324"/>
      <c r="J89" s="402">
        <f t="shared" si="11"/>
        <v>0</v>
      </c>
      <c r="K89" s="402">
        <f t="shared" si="12"/>
        <v>0</v>
      </c>
    </row>
    <row r="90" spans="2:11" ht="45.6" customHeight="1">
      <c r="B90" s="192">
        <f>B89+0.01</f>
        <v>4.01</v>
      </c>
      <c r="C90" s="193" t="s">
        <v>137</v>
      </c>
      <c r="D90" s="102" t="s">
        <v>15</v>
      </c>
      <c r="E90" s="200">
        <f>'MEMORIA DE CANTIDADES'!N1390</f>
        <v>40</v>
      </c>
      <c r="F90" s="410">
        <v>28150</v>
      </c>
      <c r="G90" s="410">
        <f t="shared" ref="G90:G93" si="13">ROUND(F90*E90,2)</f>
        <v>1126000</v>
      </c>
      <c r="I90" s="324">
        <v>28996.47</v>
      </c>
      <c r="J90" s="402">
        <f t="shared" si="11"/>
        <v>28149.773076000001</v>
      </c>
      <c r="K90" s="402">
        <f t="shared" si="12"/>
        <v>28150</v>
      </c>
    </row>
    <row r="91" spans="2:11" ht="38.25">
      <c r="B91" s="192">
        <f t="shared" ref="B91:B93" si="14">B90+0.01</f>
        <v>4.0199999999999996</v>
      </c>
      <c r="C91" s="193" t="s">
        <v>659</v>
      </c>
      <c r="D91" s="102" t="s">
        <v>18</v>
      </c>
      <c r="E91" s="200">
        <f>'MEMORIA DE CANTIDADES'!N1415</f>
        <v>140</v>
      </c>
      <c r="F91" s="410">
        <v>122563</v>
      </c>
      <c r="G91" s="410">
        <f t="shared" si="13"/>
        <v>17158820</v>
      </c>
      <c r="I91" s="324">
        <v>126249.94</v>
      </c>
      <c r="J91" s="402">
        <f t="shared" si="11"/>
        <v>122563.441752</v>
      </c>
      <c r="K91" s="402">
        <f t="shared" si="12"/>
        <v>122563</v>
      </c>
    </row>
    <row r="92" spans="2:11" ht="41.45" customHeight="1">
      <c r="B92" s="192">
        <f t="shared" si="14"/>
        <v>4.0299999999999994</v>
      </c>
      <c r="C92" s="193" t="s">
        <v>138</v>
      </c>
      <c r="D92" s="102" t="s">
        <v>18</v>
      </c>
      <c r="E92" s="200">
        <f>'MEMORIA DE CANTIDADES'!N1440</f>
        <v>7.1999999999999993</v>
      </c>
      <c r="F92" s="410">
        <v>90058</v>
      </c>
      <c r="G92" s="410">
        <f t="shared" si="13"/>
        <v>648417.6</v>
      </c>
      <c r="I92" s="324">
        <v>92766.97</v>
      </c>
      <c r="J92" s="402">
        <f t="shared" si="11"/>
        <v>90058.174476</v>
      </c>
      <c r="K92" s="402">
        <f t="shared" si="12"/>
        <v>90058</v>
      </c>
    </row>
    <row r="93" spans="2:11" ht="39.75" customHeight="1">
      <c r="B93" s="192">
        <f t="shared" si="14"/>
        <v>4.0399999999999991</v>
      </c>
      <c r="C93" s="193" t="s">
        <v>139</v>
      </c>
      <c r="D93" s="102" t="s">
        <v>15</v>
      </c>
      <c r="E93" s="200">
        <f>'MEMORIA DE CANTIDADES'!N1464</f>
        <v>7</v>
      </c>
      <c r="F93" s="410">
        <v>649815</v>
      </c>
      <c r="G93" s="410">
        <f t="shared" si="13"/>
        <v>4548705</v>
      </c>
      <c r="I93" s="324">
        <v>669359.94999999995</v>
      </c>
      <c r="J93" s="402">
        <f t="shared" si="11"/>
        <v>649814.63945999998</v>
      </c>
      <c r="K93" s="402">
        <f t="shared" si="12"/>
        <v>649815</v>
      </c>
    </row>
    <row r="94" spans="2:11" ht="19.5" customHeight="1">
      <c r="B94" s="194">
        <v>5</v>
      </c>
      <c r="C94" s="195" t="s">
        <v>140</v>
      </c>
      <c r="D94" s="65"/>
      <c r="E94" s="65"/>
      <c r="F94" s="413"/>
      <c r="G94" s="413">
        <f>SUM(G95)</f>
        <v>46543875</v>
      </c>
      <c r="I94" s="324"/>
      <c r="J94" s="402">
        <f t="shared" si="11"/>
        <v>0</v>
      </c>
      <c r="K94" s="402">
        <f t="shared" si="12"/>
        <v>0</v>
      </c>
    </row>
    <row r="95" spans="2:11" ht="37.5" customHeight="1">
      <c r="B95" s="192">
        <f>B94+0.01</f>
        <v>5.01</v>
      </c>
      <c r="C95" s="193" t="s">
        <v>141</v>
      </c>
      <c r="D95" s="102" t="s">
        <v>18</v>
      </c>
      <c r="E95" s="200">
        <f>'MEMORIA DE CANTIDADES'!N1491</f>
        <v>525</v>
      </c>
      <c r="F95" s="410">
        <v>88655</v>
      </c>
      <c r="G95" s="410">
        <f>ROUND(F95*E95,2)</f>
        <v>46543875</v>
      </c>
      <c r="I95" s="324">
        <v>91321.94</v>
      </c>
      <c r="J95" s="402">
        <f t="shared" si="11"/>
        <v>88655.339351999995</v>
      </c>
      <c r="K95" s="402">
        <f t="shared" si="12"/>
        <v>88655</v>
      </c>
    </row>
    <row r="96" spans="2:11" ht="24.75" customHeight="1">
      <c r="B96" s="194">
        <v>6</v>
      </c>
      <c r="C96" s="195" t="s">
        <v>47</v>
      </c>
      <c r="D96" s="65"/>
      <c r="E96" s="65"/>
      <c r="F96" s="413"/>
      <c r="G96" s="413">
        <f>SUM(G97:G98)</f>
        <v>5732972</v>
      </c>
      <c r="I96" s="324"/>
      <c r="J96" s="402">
        <f t="shared" si="11"/>
        <v>0</v>
      </c>
      <c r="K96" s="402">
        <f t="shared" si="12"/>
        <v>0</v>
      </c>
    </row>
    <row r="97" spans="2:11" ht="21.75" customHeight="1">
      <c r="B97" s="192">
        <f>B96+0.01</f>
        <v>6.01</v>
      </c>
      <c r="C97" s="193" t="s">
        <v>142</v>
      </c>
      <c r="D97" s="102" t="s">
        <v>15</v>
      </c>
      <c r="E97" s="200">
        <f>'MEMORIA DE CANTIDADES'!N1516</f>
        <v>48</v>
      </c>
      <c r="F97" s="410">
        <v>39064</v>
      </c>
      <c r="G97" s="410">
        <f t="shared" ref="G97:G98" si="15">ROUND(F97*E97,2)</f>
        <v>1875072</v>
      </c>
      <c r="I97" s="324">
        <v>40239</v>
      </c>
      <c r="J97" s="402">
        <f t="shared" si="11"/>
        <v>39064.021200000003</v>
      </c>
      <c r="K97" s="402">
        <f t="shared" si="12"/>
        <v>39064</v>
      </c>
    </row>
    <row r="98" spans="2:11" ht="21.75" customHeight="1">
      <c r="B98" s="192">
        <f t="shared" ref="B98" si="16">B97+0.01</f>
        <v>6.02</v>
      </c>
      <c r="C98" s="193" t="s">
        <v>143</v>
      </c>
      <c r="D98" s="102" t="s">
        <v>15</v>
      </c>
      <c r="E98" s="200">
        <f>'MEMORIA DE CANTIDADES'!N1540</f>
        <v>100</v>
      </c>
      <c r="F98" s="410">
        <v>38579</v>
      </c>
      <c r="G98" s="410">
        <f t="shared" si="15"/>
        <v>3857900</v>
      </c>
      <c r="I98" s="324">
        <v>39739</v>
      </c>
      <c r="J98" s="402">
        <f t="shared" si="11"/>
        <v>38578.621200000001</v>
      </c>
      <c r="K98" s="402">
        <f t="shared" si="12"/>
        <v>38579</v>
      </c>
    </row>
    <row r="99" spans="2:11" ht="19.5" customHeight="1">
      <c r="B99" s="194">
        <v>7</v>
      </c>
      <c r="C99" s="195" t="s">
        <v>144</v>
      </c>
      <c r="D99" s="65"/>
      <c r="E99" s="65"/>
      <c r="F99" s="413"/>
      <c r="G99" s="413">
        <f>SUM(G100:G104)</f>
        <v>4642200</v>
      </c>
      <c r="I99" s="324"/>
      <c r="J99" s="402">
        <f t="shared" si="11"/>
        <v>0</v>
      </c>
      <c r="K99" s="402">
        <f t="shared" si="12"/>
        <v>0</v>
      </c>
    </row>
    <row r="100" spans="2:11" ht="19.5" customHeight="1">
      <c r="B100" s="192">
        <f>B99+0.01</f>
        <v>7.01</v>
      </c>
      <c r="C100" s="193" t="s">
        <v>145</v>
      </c>
      <c r="D100" s="102" t="s">
        <v>21</v>
      </c>
      <c r="E100" s="200">
        <f>'MEMORIA DE CANTIDADES'!N1613</f>
        <v>14</v>
      </c>
      <c r="F100" s="410">
        <v>73867</v>
      </c>
      <c r="G100" s="410">
        <f t="shared" ref="G100:G104" si="17">ROUND(F100*E100,2)</f>
        <v>1034138</v>
      </c>
      <c r="I100" s="324">
        <v>76089</v>
      </c>
      <c r="J100" s="402">
        <f t="shared" si="11"/>
        <v>73867.201199999996</v>
      </c>
      <c r="K100" s="402">
        <f t="shared" si="12"/>
        <v>73867</v>
      </c>
    </row>
    <row r="101" spans="2:11" ht="19.5" customHeight="1">
      <c r="B101" s="192">
        <f t="shared" ref="B101:B104" si="18">B100+0.01</f>
        <v>7.02</v>
      </c>
      <c r="C101" s="193" t="s">
        <v>146</v>
      </c>
      <c r="D101" s="102" t="s">
        <v>21</v>
      </c>
      <c r="E101" s="200">
        <f>'MEMORIA DE CANTIDADES'!N1637</f>
        <v>6</v>
      </c>
      <c r="F101" s="410">
        <v>175972</v>
      </c>
      <c r="G101" s="410">
        <f t="shared" si="17"/>
        <v>1055832</v>
      </c>
      <c r="I101" s="324">
        <v>181265.19</v>
      </c>
      <c r="J101" s="402">
        <f t="shared" si="11"/>
        <v>175972.24645199999</v>
      </c>
      <c r="K101" s="402">
        <f t="shared" si="12"/>
        <v>175972</v>
      </c>
    </row>
    <row r="102" spans="2:11" ht="19.5" customHeight="1">
      <c r="B102" s="192">
        <f t="shared" si="18"/>
        <v>7.0299999999999994</v>
      </c>
      <c r="C102" s="193" t="s">
        <v>147</v>
      </c>
      <c r="D102" s="102" t="s">
        <v>21</v>
      </c>
      <c r="E102" s="200">
        <f>'MEMORIA DE CANTIDADES'!N1661</f>
        <v>5</v>
      </c>
      <c r="F102" s="410">
        <v>152628</v>
      </c>
      <c r="G102" s="410">
        <f t="shared" si="17"/>
        <v>763140</v>
      </c>
      <c r="I102" s="324">
        <v>157219.25</v>
      </c>
      <c r="J102" s="402">
        <f t="shared" si="11"/>
        <v>152628.4479</v>
      </c>
      <c r="K102" s="402">
        <f t="shared" si="12"/>
        <v>152628</v>
      </c>
    </row>
    <row r="103" spans="2:11" ht="19.5" customHeight="1">
      <c r="B103" s="192">
        <f t="shared" si="18"/>
        <v>7.0399999999999991</v>
      </c>
      <c r="C103" s="193" t="s">
        <v>148</v>
      </c>
      <c r="D103" s="102" t="s">
        <v>21</v>
      </c>
      <c r="E103" s="200">
        <f>'MEMORIA DE CANTIDADES'!N1685</f>
        <v>2</v>
      </c>
      <c r="F103" s="410">
        <v>92795</v>
      </c>
      <c r="G103" s="410">
        <f t="shared" si="17"/>
        <v>185590</v>
      </c>
      <c r="I103" s="324">
        <v>95586.5</v>
      </c>
      <c r="J103" s="402">
        <f t="shared" si="11"/>
        <v>92795.374200000006</v>
      </c>
      <c r="K103" s="402">
        <f t="shared" si="12"/>
        <v>92795</v>
      </c>
    </row>
    <row r="104" spans="2:11" ht="19.5" customHeight="1">
      <c r="B104" s="192">
        <f t="shared" si="18"/>
        <v>7.0499999999999989</v>
      </c>
      <c r="C104" s="193" t="s">
        <v>149</v>
      </c>
      <c r="D104" s="102" t="s">
        <v>21</v>
      </c>
      <c r="E104" s="200">
        <f>'MEMORIA DE CANTIDADES'!N1708</f>
        <v>20</v>
      </c>
      <c r="F104" s="410">
        <v>80175</v>
      </c>
      <c r="G104" s="410">
        <f t="shared" si="17"/>
        <v>1603500</v>
      </c>
      <c r="I104" s="324">
        <v>82586.5</v>
      </c>
      <c r="J104" s="402">
        <f t="shared" si="11"/>
        <v>80174.974199999997</v>
      </c>
      <c r="K104" s="402">
        <f t="shared" si="12"/>
        <v>80175</v>
      </c>
    </row>
    <row r="105" spans="2:11" ht="19.5" customHeight="1">
      <c r="B105" s="194">
        <v>8</v>
      </c>
      <c r="C105" s="195" t="s">
        <v>150</v>
      </c>
      <c r="D105" s="65"/>
      <c r="E105" s="65"/>
      <c r="F105" s="413"/>
      <c r="G105" s="413">
        <f>SUM(G106:G107)</f>
        <v>3132089.4</v>
      </c>
      <c r="I105" s="324"/>
      <c r="J105" s="402">
        <f t="shared" si="11"/>
        <v>0</v>
      </c>
      <c r="K105" s="402">
        <f t="shared" si="12"/>
        <v>0</v>
      </c>
    </row>
    <row r="106" spans="2:11" ht="41.45" customHeight="1">
      <c r="B106" s="192">
        <f>B105+0.01</f>
        <v>8.01</v>
      </c>
      <c r="C106" s="193" t="s">
        <v>151</v>
      </c>
      <c r="D106" s="102" t="s">
        <v>18</v>
      </c>
      <c r="E106" s="200">
        <f>'MEMORIA DE CANTIDADES'!N1733</f>
        <v>4.2</v>
      </c>
      <c r="F106" s="410">
        <v>35207</v>
      </c>
      <c r="G106" s="410">
        <f t="shared" ref="G106:G107" si="19">ROUND(F106*E106,2)</f>
        <v>147869.4</v>
      </c>
      <c r="I106" s="324">
        <v>36265.9</v>
      </c>
      <c r="J106" s="402">
        <f t="shared" si="11"/>
        <v>35206.935720000001</v>
      </c>
      <c r="K106" s="402">
        <f t="shared" si="12"/>
        <v>35207</v>
      </c>
    </row>
    <row r="107" spans="2:11" ht="36.75" customHeight="1">
      <c r="B107" s="192">
        <f>B106+0.01</f>
        <v>8.02</v>
      </c>
      <c r="C107" s="193" t="s">
        <v>152</v>
      </c>
      <c r="D107" s="102" t="s">
        <v>18</v>
      </c>
      <c r="E107" s="200">
        <f>'MEMORIA DE CANTIDADES'!N1757</f>
        <v>45</v>
      </c>
      <c r="F107" s="410">
        <v>66316</v>
      </c>
      <c r="G107" s="410">
        <f t="shared" si="19"/>
        <v>2984220</v>
      </c>
      <c r="I107" s="324">
        <v>68310.86</v>
      </c>
      <c r="J107" s="402">
        <f t="shared" si="11"/>
        <v>66316.182887999996</v>
      </c>
      <c r="K107" s="402">
        <f t="shared" si="12"/>
        <v>66316</v>
      </c>
    </row>
    <row r="108" spans="2:11" ht="19.5" customHeight="1">
      <c r="B108" s="194">
        <v>9</v>
      </c>
      <c r="C108" s="195" t="s">
        <v>153</v>
      </c>
      <c r="D108" s="65"/>
      <c r="E108" s="65"/>
      <c r="F108" s="413"/>
      <c r="G108" s="413">
        <f>SUM(G109)</f>
        <v>462876</v>
      </c>
      <c r="I108" s="324"/>
      <c r="J108" s="402">
        <f t="shared" si="11"/>
        <v>0</v>
      </c>
      <c r="K108" s="402">
        <f t="shared" si="12"/>
        <v>0</v>
      </c>
    </row>
    <row r="109" spans="2:11" ht="19.5" customHeight="1">
      <c r="B109" s="192">
        <f>B108+0.01</f>
        <v>9.01</v>
      </c>
      <c r="C109" s="193" t="s">
        <v>154</v>
      </c>
      <c r="D109" s="102" t="s">
        <v>18</v>
      </c>
      <c r="E109" s="200">
        <f>'MEMORIA DE CANTIDADES'!N1782</f>
        <v>6</v>
      </c>
      <c r="F109" s="410">
        <v>77146</v>
      </c>
      <c r="G109" s="410">
        <f t="shared" ref="G109" si="20">ROUND(F109*E109,2)</f>
        <v>462876</v>
      </c>
      <c r="I109" s="324">
        <v>79466.03</v>
      </c>
      <c r="J109" s="402">
        <f t="shared" si="11"/>
        <v>77145.621923999992</v>
      </c>
      <c r="K109" s="402">
        <f t="shared" si="12"/>
        <v>77146</v>
      </c>
    </row>
    <row r="110" spans="2:11" ht="19.5" customHeight="1">
      <c r="B110" s="194">
        <v>10</v>
      </c>
      <c r="C110" s="195" t="s">
        <v>155</v>
      </c>
      <c r="D110" s="65"/>
      <c r="E110" s="65"/>
      <c r="F110" s="413"/>
      <c r="G110" s="413">
        <f>SUM(G111)</f>
        <v>215169</v>
      </c>
      <c r="I110" s="324"/>
      <c r="J110" s="402">
        <f t="shared" si="11"/>
        <v>0</v>
      </c>
      <c r="K110" s="402">
        <f t="shared" si="12"/>
        <v>0</v>
      </c>
    </row>
    <row r="111" spans="2:11" ht="19.5" customHeight="1">
      <c r="B111" s="192">
        <f>B110+0.01</f>
        <v>10.01</v>
      </c>
      <c r="C111" s="193" t="s">
        <v>156</v>
      </c>
      <c r="D111" s="102" t="s">
        <v>21</v>
      </c>
      <c r="E111" s="200">
        <f>'MEMORIA DE CANTIDADES'!N1807</f>
        <v>1</v>
      </c>
      <c r="F111" s="410">
        <v>215169</v>
      </c>
      <c r="G111" s="410">
        <f t="shared" ref="G111" si="21">ROUND(F111*E111,2)</f>
        <v>215169</v>
      </c>
      <c r="I111" s="324">
        <v>221641.37</v>
      </c>
      <c r="J111" s="402">
        <f t="shared" si="11"/>
        <v>215169.44199600001</v>
      </c>
      <c r="K111" s="402">
        <f t="shared" si="12"/>
        <v>215169</v>
      </c>
    </row>
    <row r="112" spans="2:11" ht="19.5" customHeight="1">
      <c r="B112" s="194">
        <v>11</v>
      </c>
      <c r="C112" s="195" t="s">
        <v>157</v>
      </c>
      <c r="D112" s="65"/>
      <c r="E112" s="65"/>
      <c r="F112" s="413"/>
      <c r="G112" s="413">
        <f>SUM(G113:G118)</f>
        <v>21652236.640000001</v>
      </c>
      <c r="I112" s="324"/>
      <c r="J112" s="402">
        <f t="shared" si="11"/>
        <v>0</v>
      </c>
      <c r="K112" s="402">
        <f t="shared" si="12"/>
        <v>0</v>
      </c>
    </row>
    <row r="113" spans="2:11" ht="60.6" customHeight="1">
      <c r="B113" s="192">
        <f>B112+0.01</f>
        <v>11.01</v>
      </c>
      <c r="C113" s="193" t="s">
        <v>158</v>
      </c>
      <c r="D113" s="102" t="s">
        <v>18</v>
      </c>
      <c r="E113" s="200">
        <f>'MEMORIA DE CANTIDADES'!N1831</f>
        <v>29.7</v>
      </c>
      <c r="F113" s="410">
        <v>149541</v>
      </c>
      <c r="G113" s="410">
        <f t="shared" ref="G113:G118" si="22">ROUND(F113*E113,2)</f>
        <v>4441367.7</v>
      </c>
      <c r="I113" s="324">
        <v>154039.15</v>
      </c>
      <c r="J113" s="402">
        <f t="shared" si="11"/>
        <v>149541.20681999999</v>
      </c>
      <c r="K113" s="402">
        <f t="shared" si="12"/>
        <v>149541</v>
      </c>
    </row>
    <row r="114" spans="2:11" ht="27.75" customHeight="1">
      <c r="B114" s="192">
        <f t="shared" ref="B114:B118" si="23">B113+0.01</f>
        <v>11.02</v>
      </c>
      <c r="C114" s="193" t="s">
        <v>159</v>
      </c>
      <c r="D114" s="102" t="s">
        <v>18</v>
      </c>
      <c r="E114" s="200">
        <f>'MEMORIA DE CANTIDADES'!N1855</f>
        <v>6</v>
      </c>
      <c r="F114" s="410">
        <v>303816</v>
      </c>
      <c r="G114" s="410">
        <f t="shared" si="22"/>
        <v>1822896</v>
      </c>
      <c r="I114" s="324">
        <v>312954.2</v>
      </c>
      <c r="J114" s="402">
        <f t="shared" si="11"/>
        <v>303815.93735999998</v>
      </c>
      <c r="K114" s="402">
        <f t="shared" si="12"/>
        <v>303816</v>
      </c>
    </row>
    <row r="115" spans="2:11" ht="40.5" customHeight="1">
      <c r="B115" s="192">
        <f t="shared" si="23"/>
        <v>11.03</v>
      </c>
      <c r="C115" s="193" t="s">
        <v>160</v>
      </c>
      <c r="D115" s="102" t="s">
        <v>18</v>
      </c>
      <c r="E115" s="200">
        <f>'MEMORIA DE CANTIDADES'!N1879</f>
        <v>2.3100000000000005</v>
      </c>
      <c r="F115" s="410">
        <v>107274</v>
      </c>
      <c r="G115" s="410">
        <f t="shared" si="22"/>
        <v>247802.94</v>
      </c>
      <c r="I115" s="324">
        <v>110501.11</v>
      </c>
      <c r="J115" s="402">
        <f t="shared" si="11"/>
        <v>107274.47758799999</v>
      </c>
      <c r="K115" s="402">
        <f t="shared" si="12"/>
        <v>107274</v>
      </c>
    </row>
    <row r="116" spans="2:11" ht="33" customHeight="1">
      <c r="B116" s="192">
        <f t="shared" si="23"/>
        <v>11.04</v>
      </c>
      <c r="C116" s="193" t="s">
        <v>161</v>
      </c>
      <c r="D116" s="102" t="s">
        <v>18</v>
      </c>
      <c r="E116" s="200">
        <v>85</v>
      </c>
      <c r="F116" s="410">
        <v>48276</v>
      </c>
      <c r="G116" s="410">
        <f t="shared" si="22"/>
        <v>4103460</v>
      </c>
      <c r="I116" s="324">
        <v>49728.09</v>
      </c>
      <c r="J116" s="402">
        <f t="shared" si="11"/>
        <v>48276.029771999994</v>
      </c>
      <c r="K116" s="402">
        <f t="shared" si="12"/>
        <v>48276</v>
      </c>
    </row>
    <row r="117" spans="2:11" ht="40.15" customHeight="1">
      <c r="B117" s="192">
        <f t="shared" si="23"/>
        <v>11.049999999999999</v>
      </c>
      <c r="C117" s="193" t="s">
        <v>162</v>
      </c>
      <c r="D117" s="102" t="s">
        <v>15</v>
      </c>
      <c r="E117" s="200">
        <f>'MEMORIA DE CANTIDADES'!N1927</f>
        <v>80</v>
      </c>
      <c r="F117" s="410">
        <v>120629</v>
      </c>
      <c r="G117" s="410">
        <f t="shared" si="22"/>
        <v>9650320</v>
      </c>
      <c r="I117" s="324">
        <v>124257.55</v>
      </c>
      <c r="J117" s="402">
        <f t="shared" si="11"/>
        <v>120629.22954</v>
      </c>
      <c r="K117" s="402">
        <f t="shared" si="12"/>
        <v>120629</v>
      </c>
    </row>
    <row r="118" spans="2:11" ht="35.25" customHeight="1">
      <c r="B118" s="192">
        <f t="shared" si="23"/>
        <v>11.059999999999999</v>
      </c>
      <c r="C118" s="193" t="s">
        <v>163</v>
      </c>
      <c r="D118" s="102" t="s">
        <v>98</v>
      </c>
      <c r="E118" s="200">
        <f>'MEMORIA DE CANTIDADES'!N1951</f>
        <v>30</v>
      </c>
      <c r="F118" s="410">
        <v>46213</v>
      </c>
      <c r="G118" s="410">
        <f t="shared" si="22"/>
        <v>1386390</v>
      </c>
      <c r="I118" s="324">
        <v>47603.14</v>
      </c>
      <c r="J118" s="402">
        <f t="shared" si="11"/>
        <v>46213.128312000001</v>
      </c>
      <c r="K118" s="402">
        <f t="shared" si="12"/>
        <v>46213</v>
      </c>
    </row>
    <row r="119" spans="2:11" ht="18.75" customHeight="1">
      <c r="B119" s="194">
        <v>12</v>
      </c>
      <c r="C119" s="195" t="s">
        <v>67</v>
      </c>
      <c r="D119" s="65"/>
      <c r="E119" s="65"/>
      <c r="F119" s="413"/>
      <c r="G119" s="413">
        <f>SUM(G120:G128)</f>
        <v>53558438.659999996</v>
      </c>
      <c r="I119" s="324"/>
      <c r="J119" s="402">
        <f t="shared" si="11"/>
        <v>0</v>
      </c>
      <c r="K119" s="402">
        <f t="shared" si="12"/>
        <v>0</v>
      </c>
    </row>
    <row r="120" spans="2:11" ht="22.5" customHeight="1">
      <c r="B120" s="192">
        <f>B119+0.01</f>
        <v>12.01</v>
      </c>
      <c r="C120" s="193" t="s">
        <v>164</v>
      </c>
      <c r="D120" s="102" t="s">
        <v>18</v>
      </c>
      <c r="E120" s="200">
        <f>'MEMORIA DE CANTIDADES'!N1975</f>
        <v>39.74</v>
      </c>
      <c r="F120" s="410">
        <v>13476</v>
      </c>
      <c r="G120" s="410">
        <f t="shared" ref="G120:G128" si="24">ROUND(F120*E120,2)</f>
        <v>535536.24</v>
      </c>
      <c r="I120" s="324">
        <v>13880.82</v>
      </c>
      <c r="J120" s="402">
        <f t="shared" si="11"/>
        <v>13475.500055999999</v>
      </c>
      <c r="K120" s="402">
        <f t="shared" si="12"/>
        <v>13476</v>
      </c>
    </row>
    <row r="121" spans="2:11" ht="31.5" customHeight="1">
      <c r="B121" s="192">
        <f t="shared" ref="B121:B128" si="25">B120+0.01</f>
        <v>12.02</v>
      </c>
      <c r="C121" s="193" t="s">
        <v>165</v>
      </c>
      <c r="D121" s="102" t="s">
        <v>18</v>
      </c>
      <c r="E121" s="200">
        <f>'MEMORIA DE CANTIDADES'!N1999</f>
        <v>39.74</v>
      </c>
      <c r="F121" s="410">
        <v>30658</v>
      </c>
      <c r="G121" s="410">
        <f t="shared" si="24"/>
        <v>1218348.92</v>
      </c>
      <c r="I121" s="324">
        <v>31580.59</v>
      </c>
      <c r="J121" s="402">
        <f t="shared" si="11"/>
        <v>30658.436772000001</v>
      </c>
      <c r="K121" s="402">
        <f t="shared" si="12"/>
        <v>30658</v>
      </c>
    </row>
    <row r="122" spans="2:11" ht="34.5" customHeight="1">
      <c r="B122" s="192">
        <f t="shared" si="25"/>
        <v>12.03</v>
      </c>
      <c r="C122" s="193" t="s">
        <v>166</v>
      </c>
      <c r="D122" s="102" t="s">
        <v>18</v>
      </c>
      <c r="E122" s="200">
        <f>'MEMORIA DE CANTIDADES'!N2023</f>
        <v>127.5</v>
      </c>
      <c r="F122" s="410">
        <v>30658</v>
      </c>
      <c r="G122" s="410">
        <f t="shared" si="24"/>
        <v>3908895</v>
      </c>
      <c r="I122" s="324">
        <v>31580.59</v>
      </c>
      <c r="J122" s="402">
        <f t="shared" si="11"/>
        <v>30658.436772000001</v>
      </c>
      <c r="K122" s="402">
        <f t="shared" si="12"/>
        <v>30658</v>
      </c>
    </row>
    <row r="123" spans="2:11" ht="40.5" customHeight="1">
      <c r="B123" s="192">
        <f t="shared" si="25"/>
        <v>12.04</v>
      </c>
      <c r="C123" s="193" t="s">
        <v>167</v>
      </c>
      <c r="D123" s="102" t="s">
        <v>18</v>
      </c>
      <c r="E123" s="200">
        <f>'MEMORIA DE CANTIDADES'!N2047</f>
        <v>200</v>
      </c>
      <c r="F123" s="410">
        <v>15679</v>
      </c>
      <c r="G123" s="410">
        <f t="shared" si="24"/>
        <v>3135800</v>
      </c>
      <c r="I123" s="324">
        <v>16150.29</v>
      </c>
      <c r="J123" s="402">
        <f t="shared" si="11"/>
        <v>15678.701532000001</v>
      </c>
      <c r="K123" s="402">
        <f t="shared" si="12"/>
        <v>15679</v>
      </c>
    </row>
    <row r="124" spans="2:11" ht="40.5" customHeight="1">
      <c r="B124" s="192">
        <f t="shared" si="25"/>
        <v>12.049999999999999</v>
      </c>
      <c r="C124" s="193" t="s">
        <v>168</v>
      </c>
      <c r="D124" s="102" t="s">
        <v>18</v>
      </c>
      <c r="E124" s="200">
        <f>'MEMORIA DE CANTIDADES'!N2071</f>
        <v>150</v>
      </c>
      <c r="F124" s="410">
        <v>15679</v>
      </c>
      <c r="G124" s="410">
        <f t="shared" si="24"/>
        <v>2351850</v>
      </c>
      <c r="I124" s="324">
        <v>16150.29</v>
      </c>
      <c r="J124" s="402">
        <f t="shared" si="11"/>
        <v>15678.701532000001</v>
      </c>
      <c r="K124" s="402">
        <f t="shared" si="12"/>
        <v>15679</v>
      </c>
    </row>
    <row r="125" spans="2:11" ht="37.5" customHeight="1">
      <c r="B125" s="192">
        <f t="shared" si="25"/>
        <v>12.059999999999999</v>
      </c>
      <c r="C125" s="193" t="s">
        <v>169</v>
      </c>
      <c r="D125" s="102" t="s">
        <v>18</v>
      </c>
      <c r="E125" s="200">
        <f>'MEMORIA DE CANTIDADES'!N2095</f>
        <v>487.5</v>
      </c>
      <c r="F125" s="410">
        <v>24383</v>
      </c>
      <c r="G125" s="410">
        <f t="shared" si="24"/>
        <v>11886712.5</v>
      </c>
      <c r="I125" s="324">
        <v>25116.41</v>
      </c>
      <c r="J125" s="402">
        <f t="shared" si="11"/>
        <v>24383.010827999999</v>
      </c>
      <c r="K125" s="402">
        <f t="shared" si="12"/>
        <v>24383</v>
      </c>
    </row>
    <row r="126" spans="2:11" ht="36" customHeight="1">
      <c r="B126" s="192">
        <f t="shared" si="25"/>
        <v>12.069999999999999</v>
      </c>
      <c r="C126" s="193" t="s">
        <v>170</v>
      </c>
      <c r="D126" s="102" t="s">
        <v>18</v>
      </c>
      <c r="E126" s="200">
        <f>'MEMORIA DE CANTIDADES'!N2118</f>
        <v>200</v>
      </c>
      <c r="F126" s="410">
        <v>17113</v>
      </c>
      <c r="G126" s="410">
        <f t="shared" si="24"/>
        <v>3422600</v>
      </c>
      <c r="I126" s="324">
        <v>17628.16</v>
      </c>
      <c r="J126" s="402">
        <f t="shared" si="11"/>
        <v>17113.417728</v>
      </c>
      <c r="K126" s="402">
        <f t="shared" si="12"/>
        <v>17113</v>
      </c>
    </row>
    <row r="127" spans="2:11" ht="33" customHeight="1">
      <c r="B127" s="192">
        <f t="shared" si="25"/>
        <v>12.079999999999998</v>
      </c>
      <c r="C127" s="193" t="s">
        <v>171</v>
      </c>
      <c r="D127" s="102" t="s">
        <v>18</v>
      </c>
      <c r="E127" s="200">
        <f>'MEMORIA DE CANTIDADES'!N2141</f>
        <v>616</v>
      </c>
      <c r="F127" s="410">
        <v>34921</v>
      </c>
      <c r="G127" s="410">
        <f t="shared" si="24"/>
        <v>21511336</v>
      </c>
      <c r="I127" s="324">
        <v>35971.29</v>
      </c>
      <c r="J127" s="402">
        <f t="shared" si="11"/>
        <v>34920.928332000003</v>
      </c>
      <c r="K127" s="402">
        <f t="shared" si="12"/>
        <v>34921</v>
      </c>
    </row>
    <row r="128" spans="2:11" ht="37.5" customHeight="1">
      <c r="B128" s="192">
        <f t="shared" si="25"/>
        <v>12.089999999999998</v>
      </c>
      <c r="C128" s="193" t="s">
        <v>172</v>
      </c>
      <c r="D128" s="102" t="s">
        <v>18</v>
      </c>
      <c r="E128" s="200">
        <f>'MEMORIA DE CANTIDADES'!N2164</f>
        <v>160</v>
      </c>
      <c r="F128" s="410">
        <v>34921</v>
      </c>
      <c r="G128" s="410">
        <f t="shared" si="24"/>
        <v>5587360</v>
      </c>
      <c r="I128" s="324">
        <v>35971.29</v>
      </c>
      <c r="J128" s="402">
        <f t="shared" si="11"/>
        <v>34920.928332000003</v>
      </c>
      <c r="K128" s="402">
        <f t="shared" si="12"/>
        <v>34921</v>
      </c>
    </row>
    <row r="129" spans="2:11" ht="20.25" customHeight="1">
      <c r="B129" s="194">
        <v>13</v>
      </c>
      <c r="C129" s="195" t="s">
        <v>79</v>
      </c>
      <c r="D129" s="65"/>
      <c r="E129" s="65"/>
      <c r="F129" s="413"/>
      <c r="G129" s="413">
        <f>SUM(G130:G133)</f>
        <v>17952576</v>
      </c>
      <c r="I129" s="324"/>
      <c r="J129" s="402">
        <f t="shared" si="11"/>
        <v>0</v>
      </c>
      <c r="K129" s="402">
        <f t="shared" si="12"/>
        <v>0</v>
      </c>
    </row>
    <row r="130" spans="2:11" ht="21" customHeight="1">
      <c r="B130" s="192">
        <f>B129+0.01</f>
        <v>13.01</v>
      </c>
      <c r="C130" s="193" t="s">
        <v>81</v>
      </c>
      <c r="D130" s="102" t="s">
        <v>18</v>
      </c>
      <c r="E130" s="200">
        <f>'MEMORIA DE CANTIDADES'!N2190</f>
        <v>1150</v>
      </c>
      <c r="F130" s="410">
        <v>4956</v>
      </c>
      <c r="G130" s="410">
        <f t="shared" ref="G130:G133" si="26">ROUND(F130*E130,2)</f>
        <v>5699400</v>
      </c>
      <c r="I130" s="324">
        <v>5105.25</v>
      </c>
      <c r="J130" s="402">
        <f t="shared" si="11"/>
        <v>4956.1767</v>
      </c>
      <c r="K130" s="402">
        <f t="shared" si="12"/>
        <v>4956</v>
      </c>
    </row>
    <row r="131" spans="2:11" ht="79.150000000000006" customHeight="1">
      <c r="B131" s="192">
        <f t="shared" ref="B131:B133" si="27">B130+0.01</f>
        <v>13.02</v>
      </c>
      <c r="C131" s="193" t="s">
        <v>173</v>
      </c>
      <c r="D131" s="102" t="s">
        <v>18</v>
      </c>
      <c r="E131" s="200">
        <f>'MEMORIA DE CANTIDADES'!N2213</f>
        <v>9</v>
      </c>
      <c r="F131" s="410">
        <v>529698</v>
      </c>
      <c r="G131" s="410">
        <f t="shared" si="26"/>
        <v>4767282</v>
      </c>
      <c r="I131" s="324">
        <v>545630</v>
      </c>
      <c r="J131" s="402">
        <f t="shared" si="11"/>
        <v>529697.60400000005</v>
      </c>
      <c r="K131" s="402">
        <f t="shared" si="12"/>
        <v>529698</v>
      </c>
    </row>
    <row r="132" spans="2:11" ht="38.25" customHeight="1">
      <c r="B132" s="192">
        <f t="shared" si="27"/>
        <v>13.03</v>
      </c>
      <c r="C132" s="193" t="s">
        <v>174</v>
      </c>
      <c r="D132" s="102" t="s">
        <v>21</v>
      </c>
      <c r="E132" s="200">
        <f>'MEMORIA DE CANTIDADES'!N2236</f>
        <v>30</v>
      </c>
      <c r="F132" s="410">
        <v>159343</v>
      </c>
      <c r="G132" s="410">
        <f t="shared" si="26"/>
        <v>4780290</v>
      </c>
      <c r="I132" s="324">
        <v>164136.14000000001</v>
      </c>
      <c r="J132" s="402">
        <f t="shared" si="11"/>
        <v>159343.36471200001</v>
      </c>
      <c r="K132" s="402">
        <f t="shared" si="12"/>
        <v>159343</v>
      </c>
    </row>
    <row r="133" spans="2:11" ht="24.75" customHeight="1">
      <c r="B133" s="192">
        <f t="shared" si="27"/>
        <v>13.04</v>
      </c>
      <c r="C133" s="193" t="s">
        <v>175</v>
      </c>
      <c r="D133" s="102" t="s">
        <v>18</v>
      </c>
      <c r="E133" s="200">
        <f>'MEMORIA DE CANTIDADES'!N2259</f>
        <v>618</v>
      </c>
      <c r="F133" s="410">
        <v>4378</v>
      </c>
      <c r="G133" s="410">
        <f t="shared" si="26"/>
        <v>2705604</v>
      </c>
      <c r="I133" s="324">
        <v>4509.7700000000004</v>
      </c>
      <c r="J133" s="402">
        <f t="shared" si="11"/>
        <v>4378.0847160000003</v>
      </c>
      <c r="K133" s="402">
        <f t="shared" si="12"/>
        <v>4378</v>
      </c>
    </row>
    <row r="134" spans="2:11">
      <c r="B134" s="187"/>
      <c r="C134" s="188"/>
    </row>
    <row r="135" spans="2:11">
      <c r="B135" s="330" t="s">
        <v>176</v>
      </c>
      <c r="C135" s="331"/>
      <c r="D135" s="331"/>
      <c r="E135" s="331"/>
      <c r="F135" s="332"/>
      <c r="G135" s="403">
        <f>G62+G85+G87+G89+G94+G96+G99+G105+G108+G110+G112+G119+G129</f>
        <v>184570991.48000002</v>
      </c>
    </row>
    <row r="136" spans="2:11" ht="5.0999999999999996" customHeight="1">
      <c r="B136" s="189" t="s">
        <v>0</v>
      </c>
      <c r="C136" s="190"/>
      <c r="D136" s="63"/>
      <c r="E136" s="37"/>
      <c r="F136" s="406"/>
      <c r="G136" s="404"/>
    </row>
    <row r="137" spans="2:11">
      <c r="B137" s="187"/>
      <c r="C137" s="188"/>
      <c r="G137" s="414"/>
    </row>
    <row r="138" spans="2:11">
      <c r="B138" s="330" t="s">
        <v>177</v>
      </c>
      <c r="C138" s="331"/>
      <c r="D138" s="331"/>
      <c r="E138" s="331"/>
      <c r="F138" s="332"/>
      <c r="G138" s="403">
        <f>G57+G135</f>
        <v>221572731.87</v>
      </c>
      <c r="I138" s="325"/>
    </row>
    <row r="139" spans="2:11" ht="5.0999999999999996" customHeight="1">
      <c r="B139" s="189" t="s">
        <v>0</v>
      </c>
      <c r="C139" s="190"/>
      <c r="D139" s="63"/>
      <c r="E139" s="37"/>
      <c r="F139" s="406"/>
      <c r="G139" s="404"/>
    </row>
    <row r="140" spans="2:11">
      <c r="B140" s="333" t="s">
        <v>106</v>
      </c>
      <c r="C140" s="334"/>
      <c r="D140" s="64"/>
      <c r="E140" s="326">
        <v>0.24</v>
      </c>
      <c r="F140" s="419"/>
      <c r="G140" s="405">
        <f>ROUND($G$138*E140,2)</f>
        <v>53177455.649999999</v>
      </c>
    </row>
    <row r="141" spans="2:11">
      <c r="B141" s="333" t="s">
        <v>107</v>
      </c>
      <c r="C141" s="334"/>
      <c r="D141" s="64"/>
      <c r="E141" s="326">
        <v>0.01</v>
      </c>
      <c r="F141" s="419"/>
      <c r="G141" s="405">
        <f>ROUND($G$138*E141,2)</f>
        <v>2215727.3199999998</v>
      </c>
    </row>
    <row r="142" spans="2:11">
      <c r="B142" s="333" t="s">
        <v>108</v>
      </c>
      <c r="C142" s="334"/>
      <c r="D142" s="64"/>
      <c r="E142" s="326">
        <v>0.05</v>
      </c>
      <c r="F142" s="419"/>
      <c r="G142" s="405">
        <f>ROUND($G$138*E142,2)</f>
        <v>11078636.59</v>
      </c>
    </row>
    <row r="143" spans="2:11">
      <c r="B143" s="333" t="s">
        <v>109</v>
      </c>
      <c r="C143" s="334"/>
      <c r="D143" s="64"/>
      <c r="E143" s="326">
        <v>0.19</v>
      </c>
      <c r="F143" s="419"/>
      <c r="G143" s="405">
        <f>ROUND(G142*E143,2)</f>
        <v>2104940.9500000002</v>
      </c>
    </row>
    <row r="144" spans="2:11" ht="5.45" customHeight="1">
      <c r="B144" s="189" t="s">
        <v>0</v>
      </c>
      <c r="C144" s="190"/>
      <c r="D144" s="63"/>
      <c r="E144" s="37"/>
      <c r="F144" s="406"/>
      <c r="G144" s="406"/>
    </row>
    <row r="145" spans="2:9">
      <c r="B145" s="327" t="s">
        <v>178</v>
      </c>
      <c r="C145" s="328"/>
      <c r="D145" s="328"/>
      <c r="E145" s="328"/>
      <c r="F145" s="329"/>
      <c r="G145" s="407">
        <f>SUM(G138:G144)</f>
        <v>290149492.37999994</v>
      </c>
      <c r="I145" s="323"/>
    </row>
    <row r="146" spans="2:9">
      <c r="I146" s="323"/>
    </row>
    <row r="147" spans="2:9">
      <c r="I147" s="323"/>
    </row>
    <row r="148" spans="2:9">
      <c r="I148" s="323"/>
    </row>
    <row r="149" spans="2:9">
      <c r="I149" s="323"/>
    </row>
    <row r="150" spans="2:9">
      <c r="I150" s="323"/>
    </row>
    <row r="151" spans="2:9">
      <c r="I151" s="323"/>
    </row>
    <row r="152" spans="2:9">
      <c r="I152" s="323"/>
    </row>
  </sheetData>
  <mergeCells count="14">
    <mergeCell ref="B135:F135"/>
    <mergeCell ref="B1:G1"/>
    <mergeCell ref="B10:G10"/>
    <mergeCell ref="B7:G7"/>
    <mergeCell ref="B8:G8"/>
    <mergeCell ref="B60:G60"/>
    <mergeCell ref="B57:F57"/>
    <mergeCell ref="B6:G6"/>
    <mergeCell ref="B145:F145"/>
    <mergeCell ref="B138:F138"/>
    <mergeCell ref="B140:C140"/>
    <mergeCell ref="B141:C141"/>
    <mergeCell ref="B142:C142"/>
    <mergeCell ref="B143:C143"/>
  </mergeCells>
  <phoneticPr fontId="9" type="noConversion"/>
  <printOptions horizontalCentered="1"/>
  <pageMargins left="0.7" right="0.7" top="0.45333333333333331" bottom="0.75" header="0.3" footer="0.3"/>
  <pageSetup scale="64" orientation="portrait" r:id="rId1"/>
  <rowBreaks count="4" manualBreakCount="4">
    <brk id="36" max="7" man="1"/>
    <brk id="64" max="16383" man="1"/>
    <brk id="95" max="16383" man="1"/>
    <brk id="131"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A9669-03AE-431F-9F5D-D521523C3103}">
  <sheetPr>
    <tabColor rgb="FFFFFF66"/>
  </sheetPr>
  <dimension ref="A7:W1889"/>
  <sheetViews>
    <sheetView view="pageBreakPreview" topLeftCell="A1108" zoomScale="60" zoomScaleNormal="55" workbookViewId="0">
      <selection activeCell="C1173" sqref="C1173"/>
    </sheetView>
  </sheetViews>
  <sheetFormatPr baseColWidth="10" defaultColWidth="10.875" defaultRowHeight="15"/>
  <cols>
    <col min="1" max="1" width="3.5" style="2" customWidth="1"/>
    <col min="2" max="2" width="9" style="135" customWidth="1"/>
    <col min="3" max="3" width="54.5" style="113" customWidth="1"/>
    <col min="4" max="4" width="9.5" style="111" customWidth="1"/>
    <col min="5" max="5" width="12.5" style="19" customWidth="1"/>
    <col min="6" max="6" width="19.5" style="19" customWidth="1"/>
    <col min="7" max="7" width="20.5" style="112" customWidth="1"/>
    <col min="8" max="8" width="9.5" style="17" customWidth="1"/>
    <col min="9" max="23" width="10.875" style="17"/>
    <col min="24" max="16384" width="10.875" style="2"/>
  </cols>
  <sheetData>
    <row r="7" spans="2:8" ht="14.45" customHeight="1">
      <c r="B7" s="343" t="s">
        <v>1</v>
      </c>
      <c r="C7" s="343"/>
      <c r="D7" s="343"/>
      <c r="E7" s="343"/>
      <c r="F7" s="343"/>
      <c r="G7" s="343"/>
      <c r="H7" s="134"/>
    </row>
    <row r="8" spans="2:8" ht="14.45" customHeight="1">
      <c r="B8" s="343" t="s">
        <v>2</v>
      </c>
      <c r="C8" s="343"/>
      <c r="D8" s="343"/>
      <c r="E8" s="343"/>
      <c r="F8" s="343"/>
      <c r="G8" s="343"/>
      <c r="H8" s="134"/>
    </row>
    <row r="9" spans="2:8" ht="14.45" customHeight="1">
      <c r="B9" s="343" t="s">
        <v>179</v>
      </c>
      <c r="C9" s="343"/>
      <c r="D9" s="343"/>
      <c r="E9" s="343"/>
      <c r="F9" s="343"/>
      <c r="G9" s="343"/>
      <c r="H9" s="134"/>
    </row>
    <row r="11" spans="2:8" ht="14.45" customHeight="1">
      <c r="B11" s="344" t="s">
        <v>4</v>
      </c>
      <c r="C11" s="344"/>
      <c r="D11" s="344"/>
      <c r="E11" s="344"/>
      <c r="F11" s="344"/>
      <c r="G11" s="344"/>
    </row>
    <row r="12" spans="2:8" ht="3" customHeight="1">
      <c r="C12" s="136"/>
      <c r="D12" s="137"/>
      <c r="E12" s="137"/>
      <c r="F12" s="137"/>
      <c r="G12" s="137"/>
    </row>
    <row r="13" spans="2:8">
      <c r="B13" s="138" t="str">
        <f>'FORMULARIO 1 PRESUPUESTO'!B12</f>
        <v>1</v>
      </c>
      <c r="C13" s="139" t="str">
        <f>'FORMULARIO 1 PRESUPUESTO'!C12</f>
        <v>PRELIMINARES</v>
      </c>
      <c r="D13" s="140"/>
      <c r="E13" s="140"/>
      <c r="F13" s="140"/>
      <c r="G13" s="140"/>
    </row>
    <row r="15" spans="2:8" ht="30">
      <c r="B15" s="141" t="str">
        <f>'FORMULARIO 1 PRESUPUESTO'!B13</f>
        <v>1.01</v>
      </c>
      <c r="C15" s="103" t="str">
        <f>'FORMULARIO 1 PRESUPUESTO'!C13</f>
        <v>Demolición manual de guardaescobas. Incluye retiro de sobrantes  al botadero autorizado</v>
      </c>
      <c r="D15" s="104"/>
      <c r="E15" s="105"/>
      <c r="F15" s="105"/>
      <c r="G15" s="106" t="str">
        <f>'FORMULARIO 1 PRESUPUESTO'!D13</f>
        <v>m</v>
      </c>
    </row>
    <row r="16" spans="2:8">
      <c r="C16" s="107" t="s">
        <v>6</v>
      </c>
      <c r="D16" s="108" t="s">
        <v>7</v>
      </c>
      <c r="E16" s="108" t="s">
        <v>180</v>
      </c>
      <c r="F16" s="108" t="s">
        <v>181</v>
      </c>
      <c r="G16" s="109" t="s">
        <v>10</v>
      </c>
    </row>
    <row r="17" spans="2:7">
      <c r="C17" s="110" t="s">
        <v>182</v>
      </c>
    </row>
    <row r="18" spans="2:7">
      <c r="C18" s="113" t="s">
        <v>183</v>
      </c>
      <c r="D18" s="111" t="s">
        <v>21</v>
      </c>
      <c r="E18" s="19">
        <v>4.0000000000000002E-4</v>
      </c>
      <c r="F18" s="114">
        <v>47860</v>
      </c>
      <c r="G18" s="112">
        <f>ROUND(E18*F18, 2)</f>
        <v>19.14</v>
      </c>
    </row>
    <row r="19" spans="2:7">
      <c r="C19" s="113" t="s">
        <v>184</v>
      </c>
      <c r="D19" s="111" t="s">
        <v>21</v>
      </c>
      <c r="E19" s="19">
        <v>4.0000000000000002E-4</v>
      </c>
      <c r="F19" s="114">
        <v>28732</v>
      </c>
      <c r="G19" s="112">
        <f>ROUND(E19*F19, 2)</f>
        <v>11.49</v>
      </c>
    </row>
    <row r="20" spans="2:7">
      <c r="F20" s="115" t="s">
        <v>185</v>
      </c>
      <c r="G20" s="116">
        <f>SUM(G18:G19)</f>
        <v>30.630000000000003</v>
      </c>
    </row>
    <row r="21" spans="2:7">
      <c r="C21" s="110" t="s">
        <v>186</v>
      </c>
    </row>
    <row r="22" spans="2:7">
      <c r="C22" s="113" t="s">
        <v>187</v>
      </c>
      <c r="D22" s="111" t="s">
        <v>188</v>
      </c>
      <c r="E22" s="19">
        <v>1.9599999999999999E-2</v>
      </c>
      <c r="F22" s="114">
        <v>162222</v>
      </c>
      <c r="G22" s="112">
        <f>ROUND(E22*F22, 2)</f>
        <v>3179.55</v>
      </c>
    </row>
    <row r="23" spans="2:7">
      <c r="F23" s="115" t="s">
        <v>185</v>
      </c>
      <c r="G23" s="116">
        <f>SUM(G22:G22)</f>
        <v>3179.55</v>
      </c>
    </row>
    <row r="25" spans="2:7">
      <c r="F25" s="117" t="s">
        <v>189</v>
      </c>
      <c r="G25" s="118">
        <f>ROUND(SUM(G17:G23)/2, 0)</f>
        <v>3210</v>
      </c>
    </row>
    <row r="28" spans="2:7">
      <c r="B28" s="141" t="str">
        <f>'FORMULARIO 1 PRESUPUESTO'!B14</f>
        <v>1.02</v>
      </c>
      <c r="C28" s="103" t="str">
        <f>'FORMULARIO 1 PRESUPUESTO'!C14</f>
        <v>Demolición manual de muro para ducto de ventilación.</v>
      </c>
      <c r="D28" s="104"/>
      <c r="E28" s="105"/>
      <c r="F28" s="105"/>
      <c r="G28" s="106" t="str">
        <f>'FORMULARIO 1 PRESUPUESTO'!D14</f>
        <v>m2</v>
      </c>
    </row>
    <row r="29" spans="2:7">
      <c r="C29" s="107" t="s">
        <v>6</v>
      </c>
      <c r="D29" s="108" t="s">
        <v>7</v>
      </c>
      <c r="E29" s="108" t="s">
        <v>180</v>
      </c>
      <c r="F29" s="108" t="s">
        <v>181</v>
      </c>
      <c r="G29" s="109" t="s">
        <v>10</v>
      </c>
    </row>
    <row r="30" spans="2:7">
      <c r="C30" s="110" t="s">
        <v>182</v>
      </c>
    </row>
    <row r="31" spans="2:7">
      <c r="C31" s="113" t="s">
        <v>190</v>
      </c>
      <c r="D31" s="111" t="s">
        <v>21</v>
      </c>
      <c r="E31" s="19">
        <v>8.9999999999999998E-4</v>
      </c>
      <c r="F31" s="114">
        <v>114347</v>
      </c>
      <c r="G31" s="112">
        <f>ROUND(E31*F31, 2)</f>
        <v>102.91</v>
      </c>
    </row>
    <row r="32" spans="2:7">
      <c r="C32" s="113" t="s">
        <v>191</v>
      </c>
      <c r="D32" s="111" t="s">
        <v>21</v>
      </c>
      <c r="E32" s="19">
        <v>8.9999999999999998E-4</v>
      </c>
      <c r="F32" s="114">
        <v>100284</v>
      </c>
      <c r="G32" s="112">
        <f>ROUND(E32*F32, 2)</f>
        <v>90.26</v>
      </c>
    </row>
    <row r="33" spans="2:7">
      <c r="F33" s="115" t="s">
        <v>185</v>
      </c>
      <c r="G33" s="116">
        <f>SUM(G31:G32)</f>
        <v>193.17000000000002</v>
      </c>
    </row>
    <row r="34" spans="2:7">
      <c r="C34" s="110" t="s">
        <v>186</v>
      </c>
    </row>
    <row r="35" spans="2:7">
      <c r="C35" s="113" t="s">
        <v>187</v>
      </c>
      <c r="D35" s="111" t="s">
        <v>188</v>
      </c>
      <c r="E35" s="19">
        <v>4.53E-2</v>
      </c>
      <c r="F35" s="114">
        <v>162222</v>
      </c>
      <c r="G35" s="112">
        <f>ROUND(E35*F35, 2)</f>
        <v>7348.66</v>
      </c>
    </row>
    <row r="36" spans="2:7">
      <c r="F36" s="115" t="s">
        <v>185</v>
      </c>
      <c r="G36" s="116">
        <f>SUM(G35:G35)</f>
        <v>7348.66</v>
      </c>
    </row>
    <row r="38" spans="2:7">
      <c r="F38" s="117" t="s">
        <v>189</v>
      </c>
      <c r="G38" s="118">
        <f>ROUND(SUM(G30:G36)/2, 0)</f>
        <v>7542</v>
      </c>
    </row>
    <row r="41" spans="2:7" ht="31.5" customHeight="1">
      <c r="B41" s="141" t="str">
        <f>'FORMULARIO 1 PRESUPUESTO'!B15</f>
        <v>1.03</v>
      </c>
      <c r="C41" s="103" t="str">
        <f>'FORMULARIO 1 PRESUPUESTO'!C15</f>
        <v>Desmonte de grifería.Incluye retiro  al botadero autorizado y/o entrega a almacén de los elementos reutilizables</v>
      </c>
      <c r="D41" s="104"/>
      <c r="E41" s="105"/>
      <c r="F41" s="105"/>
      <c r="G41" s="106" t="str">
        <f>'FORMULARIO 1 PRESUPUESTO'!D15</f>
        <v>Un</v>
      </c>
    </row>
    <row r="42" spans="2:7">
      <c r="C42" s="107" t="s">
        <v>6</v>
      </c>
      <c r="D42" s="108" t="s">
        <v>7</v>
      </c>
      <c r="E42" s="108" t="s">
        <v>180</v>
      </c>
      <c r="F42" s="108" t="s">
        <v>181</v>
      </c>
      <c r="G42" s="109" t="s">
        <v>10</v>
      </c>
    </row>
    <row r="43" spans="2:7">
      <c r="C43" s="110" t="s">
        <v>182</v>
      </c>
    </row>
    <row r="44" spans="2:7">
      <c r="C44" s="113" t="s">
        <v>192</v>
      </c>
      <c r="D44" s="111" t="s">
        <v>21</v>
      </c>
      <c r="E44" s="19">
        <v>2.2000000000000001E-3</v>
      </c>
      <c r="F44" s="114">
        <v>320887</v>
      </c>
      <c r="G44" s="112">
        <f>ROUND(E44*F44, 2)</f>
        <v>705.95</v>
      </c>
    </row>
    <row r="45" spans="2:7">
      <c r="F45" s="115" t="s">
        <v>185</v>
      </c>
      <c r="G45" s="116">
        <f>SUM(G44:G44)</f>
        <v>705.95</v>
      </c>
    </row>
    <row r="46" spans="2:7">
      <c r="C46" s="110" t="s">
        <v>186</v>
      </c>
    </row>
    <row r="47" spans="2:7">
      <c r="C47" s="113" t="s">
        <v>193</v>
      </c>
      <c r="D47" s="111" t="s">
        <v>188</v>
      </c>
      <c r="E47" s="19">
        <v>0.223</v>
      </c>
      <c r="F47" s="114">
        <v>105463</v>
      </c>
      <c r="G47" s="112">
        <f>ROUND(E47*F47, 2)</f>
        <v>23518.25</v>
      </c>
    </row>
    <row r="48" spans="2:7">
      <c r="F48" s="115" t="s">
        <v>185</v>
      </c>
      <c r="G48" s="116">
        <f>SUM(G47:G47)</f>
        <v>23518.25</v>
      </c>
    </row>
    <row r="50" spans="2:7">
      <c r="F50" s="117" t="s">
        <v>189</v>
      </c>
      <c r="G50" s="118">
        <f>ROUND(SUM(G43:G48)/2, 0)</f>
        <v>24224</v>
      </c>
    </row>
    <row r="53" spans="2:7" ht="41.1" customHeight="1">
      <c r="B53" s="141" t="str">
        <f>'FORMULARIO 1 PRESUPUESTO'!B16</f>
        <v>1.04</v>
      </c>
      <c r="C53" s="103" t="str">
        <f>'FORMULARIO 1 PRESUPUESTO'!C16</f>
        <v>Desmonte de lavamanos.Incluye retiro  al botadero autorizado y/o entrega a almacén de los elementos reutilizables</v>
      </c>
      <c r="D53" s="104"/>
      <c r="E53" s="105"/>
      <c r="F53" s="105"/>
      <c r="G53" s="106" t="str">
        <f>'FORMULARIO 1 PRESUPUESTO'!D16</f>
        <v>Un</v>
      </c>
    </row>
    <row r="54" spans="2:7">
      <c r="C54" s="107" t="s">
        <v>6</v>
      </c>
      <c r="D54" s="108" t="s">
        <v>7</v>
      </c>
      <c r="E54" s="108" t="s">
        <v>180</v>
      </c>
      <c r="F54" s="108" t="s">
        <v>181</v>
      </c>
      <c r="G54" s="109" t="s">
        <v>10</v>
      </c>
    </row>
    <row r="55" spans="2:7">
      <c r="C55" s="110" t="s">
        <v>182</v>
      </c>
    </row>
    <row r="56" spans="2:7">
      <c r="C56" s="113" t="s">
        <v>194</v>
      </c>
      <c r="D56" s="111" t="s">
        <v>21</v>
      </c>
      <c r="E56" s="19">
        <v>1.1999999999999999E-3</v>
      </c>
      <c r="F56" s="114">
        <v>297692</v>
      </c>
      <c r="G56" s="112">
        <f>ROUND(E56*F56, 2)</f>
        <v>357.23</v>
      </c>
    </row>
    <row r="57" spans="2:7">
      <c r="F57" s="115" t="s">
        <v>185</v>
      </c>
      <c r="G57" s="116">
        <f>SUM(G56:G56)</f>
        <v>357.23</v>
      </c>
    </row>
    <row r="58" spans="2:7">
      <c r="C58" s="110" t="s">
        <v>186</v>
      </c>
    </row>
    <row r="59" spans="2:7">
      <c r="C59" s="113" t="s">
        <v>195</v>
      </c>
      <c r="D59" s="111" t="s">
        <v>188</v>
      </c>
      <c r="E59" s="19">
        <v>0.1216</v>
      </c>
      <c r="F59" s="114">
        <v>194692</v>
      </c>
      <c r="G59" s="112">
        <f>ROUND(E59*F59, 2)</f>
        <v>23674.55</v>
      </c>
    </row>
    <row r="60" spans="2:7">
      <c r="F60" s="115" t="s">
        <v>185</v>
      </c>
      <c r="G60" s="116">
        <f>SUM(G59:G59)</f>
        <v>23674.55</v>
      </c>
    </row>
    <row r="62" spans="2:7">
      <c r="F62" s="117" t="s">
        <v>189</v>
      </c>
      <c r="G62" s="118">
        <f>ROUND(SUM(G55:G60)/2, 0)</f>
        <v>24032</v>
      </c>
    </row>
    <row r="67" spans="2:7" ht="30">
      <c r="B67" s="141" t="str">
        <f>'FORMULARIO 1 PRESUPUESTO'!B17</f>
        <v>1.05</v>
      </c>
      <c r="C67" s="103" t="str">
        <f>'FORMULARIO 1 PRESUPUESTO'!C17</f>
        <v>Desmonte de piso en vinisol.Incluye retiro  al botadero autorizado</v>
      </c>
      <c r="D67" s="104"/>
      <c r="E67" s="105"/>
      <c r="F67" s="105"/>
      <c r="G67" s="106" t="str">
        <f>'FORMULARIO 1 PRESUPUESTO'!D17</f>
        <v>m2</v>
      </c>
    </row>
    <row r="68" spans="2:7">
      <c r="C68" s="107" t="s">
        <v>6</v>
      </c>
      <c r="D68" s="108" t="s">
        <v>7</v>
      </c>
      <c r="E68" s="108" t="s">
        <v>180</v>
      </c>
      <c r="F68" s="108" t="s">
        <v>181</v>
      </c>
      <c r="G68" s="109" t="s">
        <v>10</v>
      </c>
    </row>
    <row r="69" spans="2:7">
      <c r="C69" s="110" t="s">
        <v>196</v>
      </c>
    </row>
    <row r="70" spans="2:7">
      <c r="C70" s="113" t="s">
        <v>197</v>
      </c>
      <c r="D70" s="111" t="s">
        <v>198</v>
      </c>
      <c r="E70" s="19">
        <v>0.03</v>
      </c>
      <c r="F70" s="114">
        <v>9652</v>
      </c>
      <c r="G70" s="112">
        <f>ROUND(E70*F70, 2)</f>
        <v>289.56</v>
      </c>
    </row>
    <row r="71" spans="2:7">
      <c r="F71" s="115" t="s">
        <v>185</v>
      </c>
      <c r="G71" s="116">
        <f>SUM(G70:G70)</f>
        <v>289.56</v>
      </c>
    </row>
    <row r="72" spans="2:7">
      <c r="C72" s="110" t="s">
        <v>182</v>
      </c>
    </row>
    <row r="73" spans="2:7">
      <c r="C73" s="113" t="s">
        <v>199</v>
      </c>
      <c r="D73" s="111" t="s">
        <v>188</v>
      </c>
      <c r="E73" s="19">
        <v>0.105</v>
      </c>
      <c r="F73" s="114">
        <v>21447</v>
      </c>
      <c r="G73" s="112">
        <f>ROUND(E73*F73, 2)</f>
        <v>2251.94</v>
      </c>
    </row>
    <row r="74" spans="2:7">
      <c r="F74" s="115" t="s">
        <v>185</v>
      </c>
      <c r="G74" s="116">
        <f>SUM(G73:G73)</f>
        <v>2251.94</v>
      </c>
    </row>
    <row r="75" spans="2:7">
      <c r="C75" s="110" t="s">
        <v>200</v>
      </c>
    </row>
    <row r="76" spans="2:7">
      <c r="C76" s="113" t="s">
        <v>201</v>
      </c>
      <c r="D76" s="111" t="s">
        <v>202</v>
      </c>
      <c r="E76" s="19">
        <v>0.02</v>
      </c>
      <c r="F76" s="114">
        <v>36485</v>
      </c>
      <c r="G76" s="112">
        <f>ROUND(E76*F76, 2)</f>
        <v>729.7</v>
      </c>
    </row>
    <row r="77" spans="2:7">
      <c r="F77" s="115" t="s">
        <v>185</v>
      </c>
      <c r="G77" s="116">
        <f>SUM(G76:G76)</f>
        <v>729.7</v>
      </c>
    </row>
    <row r="78" spans="2:7">
      <c r="C78" s="110" t="s">
        <v>186</v>
      </c>
    </row>
    <row r="79" spans="2:7">
      <c r="C79" s="113" t="s">
        <v>195</v>
      </c>
      <c r="D79" s="111" t="s">
        <v>188</v>
      </c>
      <c r="E79" s="19">
        <v>0.03</v>
      </c>
      <c r="F79" s="114">
        <v>194692</v>
      </c>
      <c r="G79" s="112">
        <f>ROUND(E79*F79, 2)</f>
        <v>5840.76</v>
      </c>
    </row>
    <row r="80" spans="2:7">
      <c r="F80" s="115" t="s">
        <v>185</v>
      </c>
      <c r="G80" s="116">
        <f>SUM(G79:G79)</f>
        <v>5840.76</v>
      </c>
    </row>
    <row r="82" spans="2:7">
      <c r="F82" s="117" t="s">
        <v>189</v>
      </c>
      <c r="G82" s="118">
        <f>ROUND(SUM(G69:G80)/2, 0)</f>
        <v>9112</v>
      </c>
    </row>
    <row r="85" spans="2:7" ht="47.1" customHeight="1">
      <c r="B85" s="141" t="str">
        <f>'FORMULARIO 1 PRESUPUESTO'!B18</f>
        <v>1.06</v>
      </c>
      <c r="C85" s="103" t="str">
        <f>'FORMULARIO 1 PRESUPUESTO'!C18</f>
        <v>Desmonte de puerta en vidrio templado.Incluye retiro  al botadero autorizado y/o entrega a almacén de los elementos reutilizables</v>
      </c>
      <c r="D85" s="104"/>
      <c r="E85" s="105"/>
      <c r="F85" s="105"/>
      <c r="G85" s="106" t="str">
        <f>'FORMULARIO 1 PRESUPUESTO'!D18</f>
        <v>m2</v>
      </c>
    </row>
    <row r="86" spans="2:7">
      <c r="C86" s="107" t="s">
        <v>6</v>
      </c>
      <c r="D86" s="108" t="s">
        <v>7</v>
      </c>
      <c r="E86" s="108" t="s">
        <v>180</v>
      </c>
      <c r="F86" s="108" t="s">
        <v>181</v>
      </c>
      <c r="G86" s="109" t="s">
        <v>10</v>
      </c>
    </row>
    <row r="87" spans="2:7">
      <c r="C87" s="110" t="s">
        <v>196</v>
      </c>
    </row>
    <row r="88" spans="2:7">
      <c r="C88" s="113" t="s">
        <v>203</v>
      </c>
      <c r="D88" s="111" t="s">
        <v>21</v>
      </c>
      <c r="E88" s="19">
        <v>1.4E-3</v>
      </c>
      <c r="F88" s="114">
        <v>262690</v>
      </c>
      <c r="G88" s="112">
        <f>ROUND(E88*F88, 2)</f>
        <v>367.77</v>
      </c>
    </row>
    <row r="89" spans="2:7">
      <c r="C89" s="113" t="s">
        <v>204</v>
      </c>
      <c r="D89" s="111" t="s">
        <v>21</v>
      </c>
      <c r="E89" s="19">
        <v>2.8999999999999998E-3</v>
      </c>
      <c r="F89" s="114">
        <v>4549</v>
      </c>
      <c r="G89" s="112">
        <f>ROUND(E89*F89, 2)</f>
        <v>13.19</v>
      </c>
    </row>
    <row r="90" spans="2:7">
      <c r="F90" s="115" t="s">
        <v>185</v>
      </c>
      <c r="G90" s="116">
        <f>SUM(G88:G89)</f>
        <v>380.96</v>
      </c>
    </row>
    <row r="91" spans="2:7">
      <c r="C91" s="110" t="s">
        <v>186</v>
      </c>
    </row>
    <row r="92" spans="2:7">
      <c r="C92" s="113" t="s">
        <v>195</v>
      </c>
      <c r="D92" s="111" t="s">
        <v>188</v>
      </c>
      <c r="E92" s="19">
        <v>0.14410000000000001</v>
      </c>
      <c r="F92" s="114">
        <v>194692</v>
      </c>
      <c r="G92" s="112">
        <f>ROUND(E92*F92, 2)</f>
        <v>28055.119999999999</v>
      </c>
    </row>
    <row r="93" spans="2:7">
      <c r="F93" s="115" t="s">
        <v>185</v>
      </c>
      <c r="G93" s="116">
        <f>SUM(G92:G92)</f>
        <v>28055.119999999999</v>
      </c>
    </row>
    <row r="95" spans="2:7">
      <c r="F95" s="117" t="s">
        <v>189</v>
      </c>
      <c r="G95" s="118">
        <f>ROUND(SUM(G87:G93)/2, 0)</f>
        <v>28436</v>
      </c>
    </row>
    <row r="98" spans="2:7" ht="38.1" customHeight="1">
      <c r="B98" s="141" t="str">
        <f>'FORMULARIO 1 PRESUPUESTO'!B19</f>
        <v>1.07</v>
      </c>
      <c r="C98" s="103" t="str">
        <f>'FORMULARIO 1 PRESUPUESTO'!C19</f>
        <v>Desmonte de puesto de trabajo.Incluye retiro  al botadero autorizado y/o entrega a almacén de los elementos reutilizables</v>
      </c>
      <c r="D98" s="104"/>
      <c r="E98" s="105"/>
      <c r="F98" s="105"/>
      <c r="G98" s="106" t="str">
        <f>'FORMULARIO 1 PRESUPUESTO'!D19</f>
        <v>Un</v>
      </c>
    </row>
    <row r="99" spans="2:7">
      <c r="C99" s="107" t="s">
        <v>6</v>
      </c>
      <c r="D99" s="108" t="s">
        <v>7</v>
      </c>
      <c r="E99" s="108" t="s">
        <v>180</v>
      </c>
      <c r="F99" s="108" t="s">
        <v>181</v>
      </c>
      <c r="G99" s="109" t="s">
        <v>10</v>
      </c>
    </row>
    <row r="100" spans="2:7">
      <c r="C100" s="110" t="s">
        <v>182</v>
      </c>
    </row>
    <row r="101" spans="2:7">
      <c r="C101" s="113" t="s">
        <v>194</v>
      </c>
      <c r="D101" s="111" t="s">
        <v>21</v>
      </c>
      <c r="E101" s="19">
        <v>1.1000000000000001E-3</v>
      </c>
      <c r="F101" s="114">
        <v>297692</v>
      </c>
      <c r="G101" s="112">
        <f>ROUND(E101*F101, 2)</f>
        <v>327.45999999999998</v>
      </c>
    </row>
    <row r="102" spans="2:7">
      <c r="F102" s="115" t="s">
        <v>185</v>
      </c>
      <c r="G102" s="116">
        <f>SUM(G101:G101)</f>
        <v>327.45999999999998</v>
      </c>
    </row>
    <row r="103" spans="2:7">
      <c r="C103" s="110" t="s">
        <v>186</v>
      </c>
    </row>
    <row r="104" spans="2:7">
      <c r="C104" s="113" t="s">
        <v>195</v>
      </c>
      <c r="D104" s="111" t="s">
        <v>188</v>
      </c>
      <c r="E104" s="19">
        <v>0.11260000000000001</v>
      </c>
      <c r="F104" s="114">
        <v>194692</v>
      </c>
      <c r="G104" s="112">
        <f>ROUND(E104*F104, 2)</f>
        <v>21922.32</v>
      </c>
    </row>
    <row r="105" spans="2:7">
      <c r="F105" s="115" t="s">
        <v>185</v>
      </c>
      <c r="G105" s="116">
        <f>SUM(G104:G104)</f>
        <v>21922.32</v>
      </c>
    </row>
    <row r="107" spans="2:7">
      <c r="F107" s="117" t="s">
        <v>189</v>
      </c>
      <c r="G107" s="118">
        <f>ROUND(SUM(G100:G105)/2, 0)</f>
        <v>22250</v>
      </c>
    </row>
    <row r="110" spans="2:7" ht="27" customHeight="1">
      <c r="B110" s="141" t="str">
        <f>'FORMULARIO 1 PRESUPUESTO'!B20</f>
        <v>1.08</v>
      </c>
      <c r="C110" s="103" t="str">
        <f>'FORMULARIO 1 PRESUPUESTO'!C20</f>
        <v>Regata en piso para tubería (incl. mortero de resane).Incluye retiro  al botadero autorizado. Área de residuos.</v>
      </c>
      <c r="D110" s="104"/>
      <c r="E110" s="105"/>
      <c r="F110" s="105"/>
      <c r="G110" s="106" t="str">
        <f>'FORMULARIO 1 PRESUPUESTO'!D20</f>
        <v>m</v>
      </c>
    </row>
    <row r="111" spans="2:7">
      <c r="C111" s="107" t="s">
        <v>6</v>
      </c>
      <c r="D111" s="108" t="s">
        <v>7</v>
      </c>
      <c r="E111" s="108" t="s">
        <v>180</v>
      </c>
      <c r="F111" s="108" t="s">
        <v>181</v>
      </c>
      <c r="G111" s="109" t="s">
        <v>10</v>
      </c>
    </row>
    <row r="112" spans="2:7">
      <c r="C112" s="110" t="s">
        <v>196</v>
      </c>
    </row>
    <row r="113" spans="3:7">
      <c r="C113" s="113" t="s">
        <v>205</v>
      </c>
      <c r="D113" s="111" t="s">
        <v>206</v>
      </c>
      <c r="E113" s="19">
        <v>1</v>
      </c>
      <c r="F113" s="114">
        <v>67</v>
      </c>
      <c r="G113" s="112">
        <f>ROUND(E113*F113, 2)</f>
        <v>67</v>
      </c>
    </row>
    <row r="114" spans="3:7">
      <c r="C114" s="113" t="s">
        <v>207</v>
      </c>
      <c r="D114" s="111" t="s">
        <v>86</v>
      </c>
      <c r="E114" s="19">
        <v>5.0000000000000001E-3</v>
      </c>
      <c r="F114" s="114">
        <v>451566</v>
      </c>
      <c r="G114" s="112">
        <f>ROUND(E114*F114, 2)</f>
        <v>2257.83</v>
      </c>
    </row>
    <row r="115" spans="3:7">
      <c r="F115" s="115" t="s">
        <v>185</v>
      </c>
      <c r="G115" s="116">
        <f>SUM(G113:G114)</f>
        <v>2324.83</v>
      </c>
    </row>
    <row r="116" spans="3:7">
      <c r="C116" s="110" t="s">
        <v>182</v>
      </c>
    </row>
    <row r="117" spans="3:7" ht="28.5">
      <c r="C117" s="113" t="s">
        <v>208</v>
      </c>
      <c r="D117" s="111" t="s">
        <v>21</v>
      </c>
      <c r="E117" s="19">
        <v>1.5E-3</v>
      </c>
      <c r="F117" s="114">
        <v>979833</v>
      </c>
      <c r="G117" s="112">
        <f t="shared" ref="G117:G122" si="0">ROUND(E117*F117, 2)</f>
        <v>1469.75</v>
      </c>
    </row>
    <row r="118" spans="3:7">
      <c r="C118" s="113" t="s">
        <v>209</v>
      </c>
      <c r="D118" s="111" t="s">
        <v>21</v>
      </c>
      <c r="E118" s="19">
        <v>3.0000000000000001E-3</v>
      </c>
      <c r="F118" s="114">
        <v>125001</v>
      </c>
      <c r="G118" s="112">
        <f t="shared" si="0"/>
        <v>375</v>
      </c>
    </row>
    <row r="119" spans="3:7">
      <c r="C119" s="113" t="s">
        <v>183</v>
      </c>
      <c r="D119" s="111" t="s">
        <v>21</v>
      </c>
      <c r="E119" s="19">
        <v>1.5E-3</v>
      </c>
      <c r="F119" s="114">
        <v>47860</v>
      </c>
      <c r="G119" s="112">
        <f t="shared" si="0"/>
        <v>71.790000000000006</v>
      </c>
    </row>
    <row r="120" spans="3:7">
      <c r="C120" s="113" t="s">
        <v>184</v>
      </c>
      <c r="D120" s="111" t="s">
        <v>21</v>
      </c>
      <c r="E120" s="19">
        <v>1.5E-3</v>
      </c>
      <c r="F120" s="114">
        <v>28732</v>
      </c>
      <c r="G120" s="112">
        <f t="shared" si="0"/>
        <v>43.1</v>
      </c>
    </row>
    <row r="121" spans="3:7">
      <c r="C121" s="113" t="s">
        <v>210</v>
      </c>
      <c r="D121" s="111" t="s">
        <v>21</v>
      </c>
      <c r="E121" s="19">
        <v>1.5E-3</v>
      </c>
      <c r="F121" s="114">
        <v>6022</v>
      </c>
      <c r="G121" s="112">
        <f t="shared" si="0"/>
        <v>9.0299999999999994</v>
      </c>
    </row>
    <row r="122" spans="3:7">
      <c r="C122" s="113" t="s">
        <v>211</v>
      </c>
      <c r="D122" s="111" t="s">
        <v>21</v>
      </c>
      <c r="E122" s="19">
        <v>1.5E-3</v>
      </c>
      <c r="F122" s="114">
        <v>13796</v>
      </c>
      <c r="G122" s="112">
        <f t="shared" si="0"/>
        <v>20.69</v>
      </c>
    </row>
    <row r="123" spans="3:7">
      <c r="F123" s="115" t="s">
        <v>185</v>
      </c>
      <c r="G123" s="116">
        <f>SUM(G117:G122)</f>
        <v>1989.36</v>
      </c>
    </row>
    <row r="124" spans="3:7">
      <c r="C124" s="110" t="s">
        <v>186</v>
      </c>
    </row>
    <row r="125" spans="3:7">
      <c r="C125" s="113" t="s">
        <v>195</v>
      </c>
      <c r="D125" s="111" t="s">
        <v>188</v>
      </c>
      <c r="E125" s="19">
        <v>0.153</v>
      </c>
      <c r="F125" s="114">
        <v>194692</v>
      </c>
      <c r="G125" s="112">
        <f>ROUND(E125*F125, 2)</f>
        <v>29787.88</v>
      </c>
    </row>
    <row r="126" spans="3:7">
      <c r="F126" s="115" t="s">
        <v>185</v>
      </c>
      <c r="G126" s="116">
        <f>SUM(G125:G125)</f>
        <v>29787.88</v>
      </c>
    </row>
    <row r="128" spans="3:7">
      <c r="F128" s="117" t="s">
        <v>189</v>
      </c>
      <c r="G128" s="118">
        <f>ROUND(SUM(G112:G126)/2, 0)</f>
        <v>34102</v>
      </c>
    </row>
    <row r="130" spans="2:7">
      <c r="B130" s="138" t="str">
        <f>'FORMULARIO 1 PRESUPUESTO'!B21</f>
        <v>2</v>
      </c>
      <c r="C130" s="345" t="str">
        <f>'FORMULARIO 1 PRESUPUESTO'!C21</f>
        <v>MUROS</v>
      </c>
      <c r="D130" s="345"/>
      <c r="E130" s="345"/>
      <c r="F130" s="345"/>
      <c r="G130" s="345"/>
    </row>
    <row r="132" spans="2:7" ht="60">
      <c r="B132" s="141" t="str">
        <f>'FORMULARIO 1 PRESUPUESTO'!B22</f>
        <v>2.01</v>
      </c>
      <c r="C132" s="103" t="str">
        <f>'FORMULARIO 1 PRESUPUESTO'!C22</f>
        <v xml:space="preserve">Suministro  e instalación de muro superboard 8mm doble cara  E=12, con reforzamiento en madera en apoyos superiores, medios e inferiores para el apoyo y soporte de puertas.  </v>
      </c>
      <c r="D132" s="104"/>
      <c r="E132" s="105"/>
      <c r="F132" s="105"/>
      <c r="G132" s="106" t="str">
        <f>'FORMULARIO 1 PRESUPUESTO'!D22</f>
        <v>m2</v>
      </c>
    </row>
    <row r="133" spans="2:7">
      <c r="C133" s="107" t="s">
        <v>6</v>
      </c>
      <c r="D133" s="108" t="s">
        <v>7</v>
      </c>
      <c r="E133" s="108" t="s">
        <v>180</v>
      </c>
      <c r="F133" s="108" t="s">
        <v>181</v>
      </c>
      <c r="G133" s="109" t="s">
        <v>10</v>
      </c>
    </row>
    <row r="134" spans="2:7">
      <c r="C134" s="110" t="s">
        <v>196</v>
      </c>
    </row>
    <row r="135" spans="2:7">
      <c r="C135" s="113" t="s">
        <v>212</v>
      </c>
      <c r="D135" s="111" t="s">
        <v>21</v>
      </c>
      <c r="E135" s="19">
        <v>0.69</v>
      </c>
      <c r="F135" s="114">
        <v>70400</v>
      </c>
      <c r="G135" s="112">
        <f t="shared" ref="G135:G142" si="1">ROUND(E135*F135, 2)</f>
        <v>48576</v>
      </c>
    </row>
    <row r="136" spans="2:7">
      <c r="C136" s="113" t="s">
        <v>213</v>
      </c>
      <c r="D136" s="111" t="s">
        <v>21</v>
      </c>
      <c r="E136" s="19">
        <v>0.34</v>
      </c>
      <c r="F136" s="114">
        <v>10069</v>
      </c>
      <c r="G136" s="112">
        <f t="shared" si="1"/>
        <v>3423.46</v>
      </c>
    </row>
    <row r="137" spans="2:7">
      <c r="C137" s="113" t="s">
        <v>214</v>
      </c>
      <c r="D137" s="111" t="s">
        <v>21</v>
      </c>
      <c r="E137" s="19">
        <v>0.76</v>
      </c>
      <c r="F137" s="114">
        <v>12007</v>
      </c>
      <c r="G137" s="112">
        <f t="shared" si="1"/>
        <v>9125.32</v>
      </c>
    </row>
    <row r="138" spans="2:7" ht="28.5">
      <c r="C138" s="113" t="s">
        <v>215</v>
      </c>
      <c r="D138" s="111" t="s">
        <v>21</v>
      </c>
      <c r="E138" s="19">
        <v>23</v>
      </c>
      <c r="F138" s="114">
        <v>232</v>
      </c>
      <c r="G138" s="112">
        <f t="shared" si="1"/>
        <v>5336</v>
      </c>
    </row>
    <row r="139" spans="2:7" ht="28.5">
      <c r="C139" s="113" t="s">
        <v>216</v>
      </c>
      <c r="D139" s="111" t="s">
        <v>21</v>
      </c>
      <c r="E139" s="19">
        <v>2.8</v>
      </c>
      <c r="F139" s="114">
        <v>71</v>
      </c>
      <c r="G139" s="112">
        <f t="shared" si="1"/>
        <v>198.8</v>
      </c>
    </row>
    <row r="140" spans="2:7" ht="28.5">
      <c r="C140" s="113" t="s">
        <v>217</v>
      </c>
      <c r="D140" s="111" t="s">
        <v>15</v>
      </c>
      <c r="E140" s="19">
        <v>1.46</v>
      </c>
      <c r="F140" s="114">
        <v>526</v>
      </c>
      <c r="G140" s="112">
        <f t="shared" si="1"/>
        <v>767.96</v>
      </c>
    </row>
    <row r="141" spans="2:7" ht="28.5">
      <c r="C141" s="113" t="s">
        <v>218</v>
      </c>
      <c r="D141" s="111" t="s">
        <v>21</v>
      </c>
      <c r="E141" s="19">
        <v>0.1812</v>
      </c>
      <c r="F141" s="114">
        <v>40502</v>
      </c>
      <c r="G141" s="112">
        <f t="shared" si="1"/>
        <v>7338.96</v>
      </c>
    </row>
    <row r="142" spans="2:7">
      <c r="C142" s="113" t="s">
        <v>219</v>
      </c>
      <c r="D142" s="111" t="s">
        <v>220</v>
      </c>
      <c r="E142" s="19">
        <v>0.33</v>
      </c>
      <c r="F142" s="114">
        <v>12092</v>
      </c>
      <c r="G142" s="112">
        <f t="shared" si="1"/>
        <v>3990.36</v>
      </c>
    </row>
    <row r="143" spans="2:7">
      <c r="F143" s="115" t="s">
        <v>185</v>
      </c>
      <c r="G143" s="116">
        <f>SUM(G135:G142)</f>
        <v>78756.860000000015</v>
      </c>
    </row>
    <row r="144" spans="2:7">
      <c r="C144" s="110" t="s">
        <v>182</v>
      </c>
    </row>
    <row r="145" spans="3:7">
      <c r="C145" s="113" t="s">
        <v>221</v>
      </c>
      <c r="D145" s="111" t="s">
        <v>188</v>
      </c>
      <c r="E145" s="19">
        <v>0.24</v>
      </c>
      <c r="F145" s="114">
        <v>4731</v>
      </c>
      <c r="G145" s="112">
        <f t="shared" ref="G145:G151" si="2">ROUND(E145*F145, 2)</f>
        <v>1135.44</v>
      </c>
    </row>
    <row r="146" spans="3:7">
      <c r="C146" s="113" t="s">
        <v>222</v>
      </c>
      <c r="D146" s="111" t="s">
        <v>188</v>
      </c>
      <c r="E146" s="19">
        <v>0.24</v>
      </c>
      <c r="F146" s="114">
        <v>2016</v>
      </c>
      <c r="G146" s="112">
        <f t="shared" si="2"/>
        <v>483.84</v>
      </c>
    </row>
    <row r="147" spans="3:7">
      <c r="C147" s="113" t="s">
        <v>223</v>
      </c>
      <c r="D147" s="111" t="s">
        <v>21</v>
      </c>
      <c r="E147" s="19">
        <v>1.8E-3</v>
      </c>
      <c r="F147" s="114">
        <v>525384</v>
      </c>
      <c r="G147" s="112">
        <f t="shared" si="2"/>
        <v>945.69</v>
      </c>
    </row>
    <row r="148" spans="3:7">
      <c r="C148" s="113" t="s">
        <v>224</v>
      </c>
      <c r="D148" s="111" t="s">
        <v>21</v>
      </c>
      <c r="E148" s="19">
        <v>1.8E-3</v>
      </c>
      <c r="F148" s="114">
        <v>64652</v>
      </c>
      <c r="G148" s="112">
        <f t="shared" si="2"/>
        <v>116.37</v>
      </c>
    </row>
    <row r="149" spans="3:7">
      <c r="C149" s="113" t="s">
        <v>225</v>
      </c>
      <c r="D149" s="111" t="s">
        <v>21</v>
      </c>
      <c r="E149" s="19">
        <v>1.8E-3</v>
      </c>
      <c r="F149" s="114">
        <v>53997</v>
      </c>
      <c r="G149" s="112">
        <f t="shared" si="2"/>
        <v>97.19</v>
      </c>
    </row>
    <row r="150" spans="3:7">
      <c r="C150" s="113" t="s">
        <v>226</v>
      </c>
      <c r="D150" s="111" t="s">
        <v>21</v>
      </c>
      <c r="E150" s="19">
        <v>1.8E-3</v>
      </c>
      <c r="F150" s="114">
        <v>516281</v>
      </c>
      <c r="G150" s="112">
        <f t="shared" si="2"/>
        <v>929.31</v>
      </c>
    </row>
    <row r="151" spans="3:7">
      <c r="C151" s="113" t="s">
        <v>227</v>
      </c>
      <c r="D151" s="111" t="s">
        <v>21</v>
      </c>
      <c r="E151" s="19">
        <v>1.8E-3</v>
      </c>
      <c r="F151" s="114">
        <v>26085</v>
      </c>
      <c r="G151" s="112">
        <f t="shared" si="2"/>
        <v>46.95</v>
      </c>
    </row>
    <row r="152" spans="3:7">
      <c r="F152" s="115" t="s">
        <v>185</v>
      </c>
      <c r="G152" s="116">
        <f>SUM(G145:G151)</f>
        <v>3754.79</v>
      </c>
    </row>
    <row r="153" spans="3:7">
      <c r="C153" s="110" t="s">
        <v>200</v>
      </c>
    </row>
    <row r="154" spans="3:7">
      <c r="C154" s="113" t="s">
        <v>228</v>
      </c>
      <c r="D154" s="111" t="s">
        <v>202</v>
      </c>
      <c r="E154" s="19">
        <v>0.02</v>
      </c>
      <c r="F154" s="114">
        <v>58375</v>
      </c>
      <c r="G154" s="112">
        <f>ROUND(E154*F154, 2)</f>
        <v>1167.5</v>
      </c>
    </row>
    <row r="155" spans="3:7">
      <c r="F155" s="115" t="s">
        <v>185</v>
      </c>
      <c r="G155" s="116">
        <f>SUM(G154:G154)</f>
        <v>1167.5</v>
      </c>
    </row>
    <row r="156" spans="3:7">
      <c r="C156" s="110" t="s">
        <v>186</v>
      </c>
    </row>
    <row r="157" spans="3:7">
      <c r="C157" s="113" t="s">
        <v>195</v>
      </c>
      <c r="D157" s="111" t="s">
        <v>188</v>
      </c>
      <c r="E157" s="19">
        <v>0.17780000000000001</v>
      </c>
      <c r="F157" s="114">
        <v>194692</v>
      </c>
      <c r="G157" s="112">
        <f>ROUND(E157*F157, 2)</f>
        <v>34616.239999999998</v>
      </c>
    </row>
    <row r="158" spans="3:7">
      <c r="C158" s="113" t="s">
        <v>229</v>
      </c>
      <c r="D158" s="111" t="s">
        <v>188</v>
      </c>
      <c r="E158" s="19">
        <v>3.9E-2</v>
      </c>
      <c r="F158" s="114">
        <v>194692</v>
      </c>
      <c r="G158" s="112">
        <f>ROUND(E158*F158, 2)</f>
        <v>7592.99</v>
      </c>
    </row>
    <row r="159" spans="3:7">
      <c r="F159" s="115" t="s">
        <v>185</v>
      </c>
      <c r="G159" s="116">
        <f>SUM(G157:G158)</f>
        <v>42209.229999999996</v>
      </c>
    </row>
    <row r="161" spans="2:7">
      <c r="F161" s="117" t="s">
        <v>189</v>
      </c>
      <c r="G161" s="118">
        <f>ROUND(SUM(G134:G159)/2, 0)</f>
        <v>125888</v>
      </c>
    </row>
    <row r="162" spans="2:7">
      <c r="F162" s="117"/>
      <c r="G162" s="122"/>
    </row>
    <row r="163" spans="2:7" ht="60">
      <c r="B163" s="141" t="s">
        <v>230</v>
      </c>
      <c r="C163" s="103" t="str">
        <f>'FORMULARIO 1 PRESUPUESTO'!C23</f>
        <v xml:space="preserve">Suministro  e instalación de dinteles superboard 8mm doble cara  E=12, con reforzamiento en madera en apoyos superiores, medios e inferiores para el apoyo y soporte de puertas.  </v>
      </c>
      <c r="D163" s="104"/>
      <c r="E163" s="105"/>
      <c r="F163" s="105"/>
      <c r="G163" s="106" t="str">
        <f>'FORMULARIO 1 PRESUPUESTO'!D23</f>
        <v>m</v>
      </c>
    </row>
    <row r="164" spans="2:7">
      <c r="C164" s="107" t="s">
        <v>6</v>
      </c>
      <c r="D164" s="108" t="s">
        <v>7</v>
      </c>
      <c r="E164" s="108" t="s">
        <v>180</v>
      </c>
      <c r="F164" s="108" t="s">
        <v>181</v>
      </c>
      <c r="G164" s="109" t="s">
        <v>10</v>
      </c>
    </row>
    <row r="165" spans="2:7">
      <c r="C165" s="110" t="s">
        <v>196</v>
      </c>
    </row>
    <row r="166" spans="2:7">
      <c r="C166" s="113" t="s">
        <v>212</v>
      </c>
      <c r="D166" s="111" t="s">
        <v>21</v>
      </c>
      <c r="E166" s="19">
        <v>0.69</v>
      </c>
      <c r="F166" s="114">
        <v>70400</v>
      </c>
      <c r="G166" s="112">
        <f t="shared" ref="G166:G173" si="3">ROUND(E166*F166, 2)</f>
        <v>48576</v>
      </c>
    </row>
    <row r="167" spans="2:7">
      <c r="C167" s="113" t="s">
        <v>213</v>
      </c>
      <c r="D167" s="111" t="s">
        <v>21</v>
      </c>
      <c r="E167" s="19">
        <v>0.34</v>
      </c>
      <c r="F167" s="114">
        <v>10069</v>
      </c>
      <c r="G167" s="112">
        <f t="shared" si="3"/>
        <v>3423.46</v>
      </c>
    </row>
    <row r="168" spans="2:7">
      <c r="C168" s="113" t="s">
        <v>214</v>
      </c>
      <c r="D168" s="111" t="s">
        <v>21</v>
      </c>
      <c r="E168" s="19">
        <v>0.76</v>
      </c>
      <c r="F168" s="114">
        <v>12007</v>
      </c>
      <c r="G168" s="112">
        <f t="shared" si="3"/>
        <v>9125.32</v>
      </c>
    </row>
    <row r="169" spans="2:7" ht="28.5">
      <c r="C169" s="113" t="s">
        <v>215</v>
      </c>
      <c r="D169" s="111" t="s">
        <v>21</v>
      </c>
      <c r="E169" s="19">
        <v>23</v>
      </c>
      <c r="F169" s="114">
        <v>232</v>
      </c>
      <c r="G169" s="112">
        <f t="shared" si="3"/>
        <v>5336</v>
      </c>
    </row>
    <row r="170" spans="2:7" ht="28.5">
      <c r="C170" s="113" t="s">
        <v>216</v>
      </c>
      <c r="D170" s="111" t="s">
        <v>21</v>
      </c>
      <c r="E170" s="19">
        <v>2.8</v>
      </c>
      <c r="F170" s="114">
        <v>71</v>
      </c>
      <c r="G170" s="112">
        <f t="shared" si="3"/>
        <v>198.8</v>
      </c>
    </row>
    <row r="171" spans="2:7" ht="28.5">
      <c r="C171" s="113" t="s">
        <v>217</v>
      </c>
      <c r="D171" s="111" t="s">
        <v>15</v>
      </c>
      <c r="E171" s="19">
        <v>1.46</v>
      </c>
      <c r="F171" s="114">
        <v>526</v>
      </c>
      <c r="G171" s="112">
        <f t="shared" si="3"/>
        <v>767.96</v>
      </c>
    </row>
    <row r="172" spans="2:7" ht="28.5">
      <c r="C172" s="113" t="s">
        <v>218</v>
      </c>
      <c r="D172" s="111" t="s">
        <v>21</v>
      </c>
      <c r="E172" s="19">
        <v>0.1812</v>
      </c>
      <c r="F172" s="114">
        <v>40502</v>
      </c>
      <c r="G172" s="112">
        <f t="shared" si="3"/>
        <v>7338.96</v>
      </c>
    </row>
    <row r="173" spans="2:7">
      <c r="C173" s="113" t="s">
        <v>219</v>
      </c>
      <c r="D173" s="111" t="s">
        <v>220</v>
      </c>
      <c r="E173" s="19">
        <v>0.33</v>
      </c>
      <c r="F173" s="114">
        <v>12092</v>
      </c>
      <c r="G173" s="112">
        <f t="shared" si="3"/>
        <v>3990.36</v>
      </c>
    </row>
    <row r="174" spans="2:7">
      <c r="F174" s="115" t="s">
        <v>185</v>
      </c>
      <c r="G174" s="116">
        <f>SUM(G166:G173)</f>
        <v>78756.860000000015</v>
      </c>
    </row>
    <row r="175" spans="2:7">
      <c r="C175" s="110" t="s">
        <v>182</v>
      </c>
    </row>
    <row r="176" spans="2:7">
      <c r="C176" s="113" t="s">
        <v>221</v>
      </c>
      <c r="D176" s="111" t="s">
        <v>188</v>
      </c>
      <c r="E176" s="19">
        <v>0.24</v>
      </c>
      <c r="F176" s="114">
        <v>4731</v>
      </c>
      <c r="G176" s="112">
        <f t="shared" ref="G176:G182" si="4">ROUND(E176*F176, 2)</f>
        <v>1135.44</v>
      </c>
    </row>
    <row r="177" spans="3:7">
      <c r="C177" s="113" t="s">
        <v>222</v>
      </c>
      <c r="D177" s="111" t="s">
        <v>188</v>
      </c>
      <c r="E177" s="19">
        <v>0.24</v>
      </c>
      <c r="F177" s="114">
        <v>2016</v>
      </c>
      <c r="G177" s="112">
        <f t="shared" si="4"/>
        <v>483.84</v>
      </c>
    </row>
    <row r="178" spans="3:7">
      <c r="C178" s="113" t="s">
        <v>223</v>
      </c>
      <c r="D178" s="111" t="s">
        <v>21</v>
      </c>
      <c r="E178" s="19">
        <v>1.8E-3</v>
      </c>
      <c r="F178" s="114">
        <v>525384</v>
      </c>
      <c r="G178" s="112">
        <f t="shared" si="4"/>
        <v>945.69</v>
      </c>
    </row>
    <row r="179" spans="3:7">
      <c r="C179" s="113" t="s">
        <v>224</v>
      </c>
      <c r="D179" s="111" t="s">
        <v>21</v>
      </c>
      <c r="E179" s="19">
        <v>1.8E-3</v>
      </c>
      <c r="F179" s="114">
        <v>64652</v>
      </c>
      <c r="G179" s="112">
        <f t="shared" si="4"/>
        <v>116.37</v>
      </c>
    </row>
    <row r="180" spans="3:7">
      <c r="C180" s="113" t="s">
        <v>225</v>
      </c>
      <c r="D180" s="111" t="s">
        <v>21</v>
      </c>
      <c r="E180" s="19">
        <v>1.8E-3</v>
      </c>
      <c r="F180" s="114">
        <v>53997</v>
      </c>
      <c r="G180" s="112">
        <f t="shared" si="4"/>
        <v>97.19</v>
      </c>
    </row>
    <row r="181" spans="3:7">
      <c r="C181" s="113" t="s">
        <v>226</v>
      </c>
      <c r="D181" s="111" t="s">
        <v>21</v>
      </c>
      <c r="E181" s="19">
        <v>1.8E-3</v>
      </c>
      <c r="F181" s="114">
        <v>516281</v>
      </c>
      <c r="G181" s="112">
        <f t="shared" si="4"/>
        <v>929.31</v>
      </c>
    </row>
    <row r="182" spans="3:7">
      <c r="C182" s="113" t="s">
        <v>227</v>
      </c>
      <c r="D182" s="111" t="s">
        <v>21</v>
      </c>
      <c r="E182" s="19">
        <v>1.8E-3</v>
      </c>
      <c r="F182" s="114">
        <v>26085</v>
      </c>
      <c r="G182" s="112">
        <f t="shared" si="4"/>
        <v>46.95</v>
      </c>
    </row>
    <row r="183" spans="3:7">
      <c r="F183" s="115" t="s">
        <v>185</v>
      </c>
      <c r="G183" s="116">
        <f>SUM(G176:G182)</f>
        <v>3754.79</v>
      </c>
    </row>
    <row r="184" spans="3:7">
      <c r="C184" s="110" t="s">
        <v>200</v>
      </c>
    </row>
    <row r="185" spans="3:7">
      <c r="C185" s="113" t="s">
        <v>228</v>
      </c>
      <c r="D185" s="111" t="s">
        <v>202</v>
      </c>
      <c r="E185" s="19">
        <v>0.02</v>
      </c>
      <c r="F185" s="114">
        <v>58375</v>
      </c>
      <c r="G185" s="112">
        <f>ROUND(E185*F185, 2)</f>
        <v>1167.5</v>
      </c>
    </row>
    <row r="186" spans="3:7">
      <c r="F186" s="115" t="s">
        <v>185</v>
      </c>
      <c r="G186" s="116">
        <f>SUM(G185:G185)</f>
        <v>1167.5</v>
      </c>
    </row>
    <row r="187" spans="3:7">
      <c r="C187" s="110" t="s">
        <v>186</v>
      </c>
    </row>
    <row r="188" spans="3:7">
      <c r="C188" s="113" t="s">
        <v>195</v>
      </c>
      <c r="D188" s="111" t="s">
        <v>188</v>
      </c>
      <c r="E188" s="19">
        <v>0.17780000000000001</v>
      </c>
      <c r="F188" s="114">
        <v>194692</v>
      </c>
      <c r="G188" s="112">
        <f>ROUND(E188*F188, 2)</f>
        <v>34616.239999999998</v>
      </c>
    </row>
    <row r="189" spans="3:7">
      <c r="C189" s="113" t="s">
        <v>229</v>
      </c>
      <c r="D189" s="111" t="s">
        <v>188</v>
      </c>
      <c r="E189" s="19">
        <v>3.9E-2</v>
      </c>
      <c r="F189" s="114">
        <v>194692</v>
      </c>
      <c r="G189" s="112">
        <f>ROUND(E189*F189, 2)</f>
        <v>7592.99</v>
      </c>
    </row>
    <row r="190" spans="3:7">
      <c r="F190" s="115" t="s">
        <v>185</v>
      </c>
      <c r="G190" s="116">
        <f>SUM(G188:G189)</f>
        <v>42209.229999999996</v>
      </c>
    </row>
    <row r="192" spans="3:7">
      <c r="F192" s="117" t="s">
        <v>189</v>
      </c>
      <c r="G192" s="118">
        <f>ROUND(SUM(G165:G190)/2, 0)</f>
        <v>125888</v>
      </c>
    </row>
    <row r="193" spans="2:7">
      <c r="F193" s="117"/>
      <c r="G193" s="120"/>
    </row>
    <row r="194" spans="2:7">
      <c r="B194" s="141" t="str">
        <f>'FORMULARIO 1 PRESUPUESTO'!B24</f>
        <v>2.03</v>
      </c>
      <c r="C194" s="103" t="str">
        <f>'FORMULARIO 1 PRESUPUESTO'!C24</f>
        <v xml:space="preserve">Filos y cinta para rejilla de ventilación de área de residuos. </v>
      </c>
      <c r="D194" s="104"/>
      <c r="E194" s="105"/>
      <c r="F194" s="105"/>
      <c r="G194" s="106" t="str">
        <f>'FORMULARIO 1 PRESUPUESTO'!D24</f>
        <v>m</v>
      </c>
    </row>
    <row r="195" spans="2:7">
      <c r="C195" s="107" t="s">
        <v>6</v>
      </c>
      <c r="D195" s="108" t="s">
        <v>7</v>
      </c>
      <c r="E195" s="108" t="s">
        <v>180</v>
      </c>
      <c r="F195" s="108" t="s">
        <v>181</v>
      </c>
      <c r="G195" s="109" t="s">
        <v>10</v>
      </c>
    </row>
    <row r="196" spans="2:7">
      <c r="C196" s="110" t="s">
        <v>196</v>
      </c>
    </row>
    <row r="197" spans="2:7">
      <c r="C197" s="113" t="s">
        <v>207</v>
      </c>
      <c r="D197" s="111" t="s">
        <v>86</v>
      </c>
      <c r="E197" s="19">
        <v>1.4E-2</v>
      </c>
      <c r="F197" s="114">
        <v>451566</v>
      </c>
      <c r="G197" s="112">
        <f>ROUND(E197*F197, 2)</f>
        <v>6321.92</v>
      </c>
    </row>
    <row r="198" spans="2:7">
      <c r="F198" s="115" t="s">
        <v>185</v>
      </c>
      <c r="G198" s="116">
        <f>SUM(G197:G197)</f>
        <v>6321.92</v>
      </c>
    </row>
    <row r="199" spans="2:7">
      <c r="C199" s="110" t="s">
        <v>182</v>
      </c>
    </row>
    <row r="200" spans="2:7">
      <c r="C200" s="113" t="s">
        <v>231</v>
      </c>
      <c r="D200" s="111" t="s">
        <v>21</v>
      </c>
      <c r="E200" s="19">
        <v>4.0000000000000002E-4</v>
      </c>
      <c r="F200" s="114">
        <v>37190</v>
      </c>
      <c r="G200" s="112">
        <f>ROUND(E200*F200, 2)</f>
        <v>14.88</v>
      </c>
    </row>
    <row r="201" spans="2:7">
      <c r="C201" s="113" t="s">
        <v>232</v>
      </c>
      <c r="D201" s="111" t="s">
        <v>21</v>
      </c>
      <c r="E201" s="19">
        <v>4.0000000000000002E-4</v>
      </c>
      <c r="F201" s="114">
        <v>26903</v>
      </c>
      <c r="G201" s="112">
        <f>ROUND(E201*F201, 2)</f>
        <v>10.76</v>
      </c>
    </row>
    <row r="202" spans="2:7">
      <c r="C202" s="113" t="s">
        <v>211</v>
      </c>
      <c r="D202" s="111" t="s">
        <v>21</v>
      </c>
      <c r="E202" s="19">
        <v>4.0000000000000002E-4</v>
      </c>
      <c r="F202" s="114">
        <v>13796</v>
      </c>
      <c r="G202" s="112">
        <f>ROUND(E202*F202, 2)</f>
        <v>5.52</v>
      </c>
    </row>
    <row r="203" spans="2:7">
      <c r="F203" s="115" t="s">
        <v>185</v>
      </c>
      <c r="G203" s="116">
        <f>SUM(G200:G202)</f>
        <v>31.16</v>
      </c>
    </row>
    <row r="204" spans="2:7">
      <c r="C204" s="110" t="s">
        <v>186</v>
      </c>
    </row>
    <row r="205" spans="2:7">
      <c r="C205" s="113" t="s">
        <v>195</v>
      </c>
      <c r="D205" s="111" t="s">
        <v>188</v>
      </c>
      <c r="E205" s="19">
        <v>0.04</v>
      </c>
      <c r="F205" s="114">
        <v>194692</v>
      </c>
      <c r="G205" s="112">
        <f>ROUND(E205*F205, 2)</f>
        <v>7787.68</v>
      </c>
    </row>
    <row r="206" spans="2:7">
      <c r="F206" s="115" t="s">
        <v>185</v>
      </c>
      <c r="G206" s="116">
        <f>SUM(G205:G205)</f>
        <v>7787.68</v>
      </c>
    </row>
    <row r="208" spans="2:7">
      <c r="F208" s="117" t="s">
        <v>189</v>
      </c>
      <c r="G208" s="118">
        <f>ROUND(SUM(G196:G206)/2, 0)</f>
        <v>14141</v>
      </c>
    </row>
    <row r="209" spans="2:7">
      <c r="F209" s="117"/>
      <c r="G209" s="120"/>
    </row>
    <row r="210" spans="2:7">
      <c r="F210" s="129"/>
      <c r="G210" s="120"/>
    </row>
    <row r="211" spans="2:7">
      <c r="F211" s="129"/>
      <c r="G211" s="120"/>
    </row>
    <row r="212" spans="2:7">
      <c r="B212" s="138" t="s">
        <v>233</v>
      </c>
      <c r="C212" s="345" t="str">
        <f>'FORMULARIO 1 PRESUPUESTO'!C25</f>
        <v xml:space="preserve">INSTALACIONES SANITARIAS </v>
      </c>
      <c r="D212" s="345"/>
      <c r="E212" s="345"/>
      <c r="F212" s="345"/>
      <c r="G212" s="345"/>
    </row>
    <row r="214" spans="2:7" ht="45" customHeight="1">
      <c r="B214" s="141" t="s">
        <v>234</v>
      </c>
      <c r="C214" s="103" t="str">
        <f>'FORMULARIO 1 PRESUPUESTO'!C26</f>
        <v xml:space="preserve">Suministro e instalación de traslado de Punto sanitario pvc de 2" (3 m). Incluye todos los elementos necesarios para su correcta instalación para el área de residuos. </v>
      </c>
      <c r="D214" s="104"/>
      <c r="E214" s="105"/>
      <c r="F214" s="105"/>
      <c r="G214" s="106" t="str">
        <f>'FORMULARIO 1 PRESUPUESTO'!D26</f>
        <v>Un</v>
      </c>
    </row>
    <row r="215" spans="2:7">
      <c r="C215" s="107" t="s">
        <v>6</v>
      </c>
      <c r="D215" s="108" t="s">
        <v>7</v>
      </c>
      <c r="E215" s="108" t="s">
        <v>180</v>
      </c>
      <c r="F215" s="108" t="s">
        <v>181</v>
      </c>
      <c r="G215" s="109" t="s">
        <v>10</v>
      </c>
    </row>
    <row r="216" spans="2:7">
      <c r="C216" s="110" t="s">
        <v>196</v>
      </c>
    </row>
    <row r="217" spans="2:7">
      <c r="C217" s="113" t="s">
        <v>235</v>
      </c>
      <c r="D217" s="111" t="s">
        <v>15</v>
      </c>
      <c r="E217" s="19">
        <v>6</v>
      </c>
      <c r="F217" s="114">
        <v>15732</v>
      </c>
      <c r="G217" s="112">
        <f>ROUND(E217*F217, 2)</f>
        <v>94392</v>
      </c>
    </row>
    <row r="218" spans="2:7">
      <c r="C218" s="113" t="s">
        <v>236</v>
      </c>
      <c r="D218" s="111" t="s">
        <v>21</v>
      </c>
      <c r="E218" s="19">
        <v>2</v>
      </c>
      <c r="F218" s="114">
        <v>4194</v>
      </c>
      <c r="G218" s="112">
        <f>ROUND(E218*F218, 2)</f>
        <v>8388</v>
      </c>
    </row>
    <row r="219" spans="2:7">
      <c r="C219" s="113" t="s">
        <v>237</v>
      </c>
      <c r="D219" s="111" t="s">
        <v>21</v>
      </c>
      <c r="E219" s="19">
        <v>0.02</v>
      </c>
      <c r="F219" s="114">
        <v>62341</v>
      </c>
      <c r="G219" s="112">
        <f>ROUND(E219*F219, 2)</f>
        <v>1246.82</v>
      </c>
    </row>
    <row r="220" spans="2:7">
      <c r="C220" s="113" t="s">
        <v>238</v>
      </c>
      <c r="D220" s="111" t="s">
        <v>21</v>
      </c>
      <c r="E220" s="19">
        <v>0.02</v>
      </c>
      <c r="F220" s="114">
        <v>129292</v>
      </c>
      <c r="G220" s="112">
        <f>ROUND(E220*F220, 2)</f>
        <v>2585.84</v>
      </c>
    </row>
    <row r="221" spans="2:7">
      <c r="C221" s="113" t="s">
        <v>239</v>
      </c>
      <c r="D221" s="111" t="s">
        <v>198</v>
      </c>
      <c r="E221" s="19">
        <v>0.05</v>
      </c>
      <c r="F221" s="114">
        <v>8862</v>
      </c>
      <c r="G221" s="112">
        <f>ROUND(E221*F221, 2)</f>
        <v>443.1</v>
      </c>
    </row>
    <row r="222" spans="2:7">
      <c r="F222" s="115" t="s">
        <v>185</v>
      </c>
      <c r="G222" s="116">
        <f>SUM(G217:G221)</f>
        <v>107055.76000000001</v>
      </c>
    </row>
    <row r="223" spans="2:7">
      <c r="C223" s="110" t="s">
        <v>182</v>
      </c>
    </row>
    <row r="224" spans="2:7">
      <c r="C224" s="113" t="s">
        <v>192</v>
      </c>
      <c r="D224" s="111" t="s">
        <v>21</v>
      </c>
      <c r="E224" s="19">
        <v>1E-3</v>
      </c>
      <c r="F224" s="114">
        <v>320887</v>
      </c>
      <c r="G224" s="112">
        <f>ROUND(E224*F224, 2)</f>
        <v>320.89</v>
      </c>
    </row>
    <row r="225" spans="2:7">
      <c r="F225" s="115" t="s">
        <v>185</v>
      </c>
      <c r="G225" s="116">
        <f>SUM(G224:G224)</f>
        <v>320.89</v>
      </c>
    </row>
    <row r="226" spans="2:7">
      <c r="C226" s="110" t="s">
        <v>200</v>
      </c>
    </row>
    <row r="227" spans="2:7">
      <c r="C227" s="113" t="s">
        <v>201</v>
      </c>
      <c r="D227" s="111" t="s">
        <v>202</v>
      </c>
      <c r="E227" s="19">
        <v>0.02</v>
      </c>
      <c r="F227" s="114">
        <v>36485</v>
      </c>
      <c r="G227" s="112">
        <f>ROUND(E227*F227, 2)</f>
        <v>729.7</v>
      </c>
    </row>
    <row r="228" spans="2:7">
      <c r="F228" s="115" t="s">
        <v>185</v>
      </c>
      <c r="G228" s="116">
        <f>SUM(G227:G227)</f>
        <v>729.7</v>
      </c>
    </row>
    <row r="229" spans="2:7">
      <c r="C229" s="110" t="s">
        <v>186</v>
      </c>
    </row>
    <row r="230" spans="2:7">
      <c r="C230" s="113" t="s">
        <v>240</v>
      </c>
      <c r="D230" s="111" t="s">
        <v>188</v>
      </c>
      <c r="E230" s="19">
        <v>0.1014</v>
      </c>
      <c r="F230" s="114">
        <v>202809</v>
      </c>
      <c r="G230" s="112">
        <f>ROUND(E230*F230, 2)</f>
        <v>20564.830000000002</v>
      </c>
    </row>
    <row r="231" spans="2:7">
      <c r="F231" s="115" t="s">
        <v>185</v>
      </c>
      <c r="G231" s="116">
        <f>SUM(G230:G230)</f>
        <v>20564.830000000002</v>
      </c>
    </row>
    <row r="233" spans="2:7">
      <c r="F233" s="117" t="s">
        <v>189</v>
      </c>
      <c r="G233" s="118">
        <f>ROUND(SUM(G216:G231)/2, 0)</f>
        <v>128671</v>
      </c>
    </row>
    <row r="236" spans="2:7" ht="45.95" customHeight="1">
      <c r="B236" s="141" t="str">
        <f>'FORMULARIO 1 PRESUPUESTO'!B27</f>
        <v>3.02</v>
      </c>
      <c r="C236" s="103" t="str">
        <f>'FORMULARIO 1 PRESUPUESTO'!C27</f>
        <v xml:space="preserve">Suministro e instalación de Sifón sanitario pvc de 2". Incluye todos los elementos necesarios para su correcta instalación para el área de residuos. </v>
      </c>
      <c r="D236" s="104"/>
      <c r="E236" s="105"/>
      <c r="F236" s="105"/>
      <c r="G236" s="106" t="str">
        <f>'FORMULARIO 1 PRESUPUESTO'!D27</f>
        <v>Un</v>
      </c>
    </row>
    <row r="237" spans="2:7">
      <c r="C237" s="107" t="s">
        <v>6</v>
      </c>
      <c r="D237" s="108" t="s">
        <v>7</v>
      </c>
      <c r="E237" s="108" t="s">
        <v>180</v>
      </c>
      <c r="F237" s="108" t="s">
        <v>181</v>
      </c>
      <c r="G237" s="109" t="s">
        <v>10</v>
      </c>
    </row>
    <row r="238" spans="2:7">
      <c r="C238" s="110" t="s">
        <v>196</v>
      </c>
    </row>
    <row r="239" spans="2:7">
      <c r="C239" s="113" t="s">
        <v>235</v>
      </c>
      <c r="D239" s="111" t="s">
        <v>15</v>
      </c>
      <c r="E239" s="19">
        <v>5</v>
      </c>
      <c r="F239" s="114">
        <v>15732</v>
      </c>
      <c r="G239" s="112">
        <f t="shared" ref="G239:G244" si="5">ROUND(E239*F239, 2)</f>
        <v>78660</v>
      </c>
    </row>
    <row r="240" spans="2:7">
      <c r="C240" s="113" t="s">
        <v>241</v>
      </c>
      <c r="D240" s="111" t="s">
        <v>21</v>
      </c>
      <c r="E240" s="19">
        <v>1</v>
      </c>
      <c r="F240" s="114">
        <v>6940</v>
      </c>
      <c r="G240" s="112">
        <f t="shared" si="5"/>
        <v>6940</v>
      </c>
    </row>
    <row r="241" spans="3:7">
      <c r="C241" s="113" t="s">
        <v>242</v>
      </c>
      <c r="D241" s="111" t="s">
        <v>21</v>
      </c>
      <c r="E241" s="19">
        <v>1</v>
      </c>
      <c r="F241" s="114">
        <v>9621</v>
      </c>
      <c r="G241" s="112">
        <f t="shared" si="5"/>
        <v>9621</v>
      </c>
    </row>
    <row r="242" spans="3:7">
      <c r="C242" s="113" t="s">
        <v>237</v>
      </c>
      <c r="D242" s="111" t="s">
        <v>21</v>
      </c>
      <c r="E242" s="19">
        <v>0.01</v>
      </c>
      <c r="F242" s="114">
        <v>62341</v>
      </c>
      <c r="G242" s="112">
        <f t="shared" si="5"/>
        <v>623.41</v>
      </c>
    </row>
    <row r="243" spans="3:7">
      <c r="C243" s="113" t="s">
        <v>238</v>
      </c>
      <c r="D243" s="111" t="s">
        <v>21</v>
      </c>
      <c r="E243" s="19">
        <v>0.01</v>
      </c>
      <c r="F243" s="114">
        <v>129292</v>
      </c>
      <c r="G243" s="112">
        <f t="shared" si="5"/>
        <v>1292.92</v>
      </c>
    </row>
    <row r="244" spans="3:7">
      <c r="C244" s="113" t="s">
        <v>239</v>
      </c>
      <c r="D244" s="111" t="s">
        <v>198</v>
      </c>
      <c r="E244" s="19">
        <v>0.05</v>
      </c>
      <c r="F244" s="114">
        <v>8862</v>
      </c>
      <c r="G244" s="112">
        <f t="shared" si="5"/>
        <v>443.1</v>
      </c>
    </row>
    <row r="245" spans="3:7">
      <c r="F245" s="115" t="s">
        <v>185</v>
      </c>
      <c r="G245" s="116">
        <f>SUM(G239:G244)</f>
        <v>97580.430000000008</v>
      </c>
    </row>
    <row r="246" spans="3:7">
      <c r="C246" s="110" t="s">
        <v>182</v>
      </c>
    </row>
    <row r="247" spans="3:7">
      <c r="C247" s="113" t="s">
        <v>192</v>
      </c>
      <c r="D247" s="111" t="s">
        <v>21</v>
      </c>
      <c r="E247" s="19">
        <v>1.1000000000000001E-3</v>
      </c>
      <c r="F247" s="114">
        <v>320887</v>
      </c>
      <c r="G247" s="112">
        <f>ROUND(E247*F247, 2)</f>
        <v>352.98</v>
      </c>
    </row>
    <row r="248" spans="3:7">
      <c r="F248" s="115" t="s">
        <v>185</v>
      </c>
      <c r="G248" s="116">
        <f>SUM(G247:G247)</f>
        <v>352.98</v>
      </c>
    </row>
    <row r="249" spans="3:7">
      <c r="C249" s="110" t="s">
        <v>200</v>
      </c>
    </row>
    <row r="250" spans="3:7">
      <c r="C250" s="113" t="s">
        <v>201</v>
      </c>
      <c r="D250" s="111" t="s">
        <v>202</v>
      </c>
      <c r="E250" s="19">
        <v>0.02</v>
      </c>
      <c r="F250" s="114">
        <v>36485</v>
      </c>
      <c r="G250" s="112">
        <f>ROUND(E250*F250, 2)</f>
        <v>729.7</v>
      </c>
    </row>
    <row r="251" spans="3:7">
      <c r="F251" s="115" t="s">
        <v>185</v>
      </c>
      <c r="G251" s="116">
        <f>SUM(G250:G250)</f>
        <v>729.7</v>
      </c>
    </row>
    <row r="252" spans="3:7">
      <c r="C252" s="110" t="s">
        <v>186</v>
      </c>
    </row>
    <row r="253" spans="3:7">
      <c r="C253" s="113" t="s">
        <v>240</v>
      </c>
      <c r="D253" s="111" t="s">
        <v>188</v>
      </c>
      <c r="E253" s="19">
        <v>0.114</v>
      </c>
      <c r="F253" s="114">
        <v>202809</v>
      </c>
      <c r="G253" s="112">
        <f>ROUND(E253*F253, 2)</f>
        <v>23120.23</v>
      </c>
    </row>
    <row r="254" spans="3:7">
      <c r="F254" s="115" t="s">
        <v>185</v>
      </c>
      <c r="G254" s="116">
        <f>SUM(G253:G253)</f>
        <v>23120.23</v>
      </c>
    </row>
    <row r="256" spans="3:7">
      <c r="F256" s="117" t="s">
        <v>189</v>
      </c>
      <c r="G256" s="118">
        <f>ROUND(SUM(G238:G254)/2, 0)</f>
        <v>121783</v>
      </c>
    </row>
    <row r="258" spans="1:7">
      <c r="B258" s="138" t="s">
        <v>243</v>
      </c>
      <c r="C258" s="345" t="str">
        <f>'FORMULARIO 1 PRESUPUESTO'!C28</f>
        <v>INSTALACIONES HIDRÁULICAS</v>
      </c>
      <c r="D258" s="345"/>
      <c r="E258" s="345"/>
      <c r="F258" s="345"/>
      <c r="G258" s="345"/>
    </row>
    <row r="259" spans="1:7">
      <c r="A259" s="17"/>
      <c r="B259" s="143"/>
      <c r="C259" s="133"/>
      <c r="D259" s="133"/>
      <c r="E259" s="133"/>
      <c r="F259" s="133"/>
      <c r="G259" s="133"/>
    </row>
    <row r="260" spans="1:7" ht="30">
      <c r="A260" s="17"/>
      <c r="B260" s="141" t="s">
        <v>230</v>
      </c>
      <c r="C260" s="103" t="str">
        <f>'FORMULARIO 1 PRESUPUESTO'!C29</f>
        <v xml:space="preserve">Suministro e instalación. Punto hidráulico cpvc de 1/2" (3 m). Incluye llave dentro de muro y caja de inspección. </v>
      </c>
      <c r="D260" s="104"/>
      <c r="E260" s="105"/>
      <c r="F260" s="105"/>
      <c r="G260" s="106" t="str">
        <f>'FORMULARIO 1 PRESUPUESTO'!D29</f>
        <v>Un</v>
      </c>
    </row>
    <row r="261" spans="1:7">
      <c r="A261" s="17"/>
      <c r="B261" s="143"/>
      <c r="C261" s="107" t="s">
        <v>6</v>
      </c>
      <c r="D261" s="108" t="s">
        <v>7</v>
      </c>
      <c r="E261" s="108" t="s">
        <v>180</v>
      </c>
      <c r="F261" s="108" t="s">
        <v>181</v>
      </c>
      <c r="G261" s="109" t="s">
        <v>10</v>
      </c>
    </row>
    <row r="262" spans="1:7">
      <c r="A262" s="17"/>
      <c r="B262" s="143"/>
      <c r="C262" s="110" t="s">
        <v>196</v>
      </c>
    </row>
    <row r="263" spans="1:7">
      <c r="A263" s="17"/>
      <c r="B263" s="143"/>
      <c r="C263" s="113" t="s">
        <v>244</v>
      </c>
      <c r="D263" s="111" t="s">
        <v>21</v>
      </c>
      <c r="E263" s="19">
        <v>0.33</v>
      </c>
      <c r="F263" s="114">
        <v>1901</v>
      </c>
      <c r="G263" s="112">
        <f t="shared" ref="G263:G273" si="6">ROUND(E263*F263, 2)</f>
        <v>627.33000000000004</v>
      </c>
    </row>
    <row r="264" spans="1:7">
      <c r="A264" s="17"/>
      <c r="B264" s="143"/>
      <c r="C264" s="113" t="s">
        <v>245</v>
      </c>
      <c r="D264" s="111" t="s">
        <v>15</v>
      </c>
      <c r="E264" s="19">
        <v>3.2</v>
      </c>
      <c r="F264" s="114">
        <v>8945</v>
      </c>
      <c r="G264" s="112">
        <f t="shared" si="6"/>
        <v>28624</v>
      </c>
    </row>
    <row r="265" spans="1:7">
      <c r="A265" s="17"/>
      <c r="B265" s="143"/>
      <c r="C265" s="113" t="s">
        <v>246</v>
      </c>
      <c r="D265" s="111" t="s">
        <v>21</v>
      </c>
      <c r="E265" s="19">
        <v>1</v>
      </c>
      <c r="F265" s="114">
        <v>1998</v>
      </c>
      <c r="G265" s="112">
        <f t="shared" si="6"/>
        <v>1998</v>
      </c>
    </row>
    <row r="266" spans="1:7">
      <c r="A266" s="17"/>
      <c r="B266" s="143"/>
      <c r="C266" s="113" t="s">
        <v>247</v>
      </c>
      <c r="D266" s="111" t="s">
        <v>21</v>
      </c>
      <c r="E266" s="19">
        <v>2.33</v>
      </c>
      <c r="F266" s="114">
        <v>2652</v>
      </c>
      <c r="G266" s="112">
        <f t="shared" si="6"/>
        <v>6179.16</v>
      </c>
    </row>
    <row r="267" spans="1:7">
      <c r="A267" s="17"/>
      <c r="B267" s="143"/>
      <c r="C267" s="113" t="s">
        <v>248</v>
      </c>
      <c r="D267" s="111" t="s">
        <v>21</v>
      </c>
      <c r="E267" s="19">
        <v>1</v>
      </c>
      <c r="F267" s="114">
        <v>2176</v>
      </c>
      <c r="G267" s="112">
        <f t="shared" si="6"/>
        <v>2176</v>
      </c>
    </row>
    <row r="268" spans="1:7">
      <c r="A268" s="17"/>
      <c r="B268" s="143"/>
      <c r="C268" s="113" t="s">
        <v>249</v>
      </c>
      <c r="D268" s="111" t="s">
        <v>21</v>
      </c>
      <c r="E268" s="19">
        <v>1</v>
      </c>
      <c r="F268" s="114">
        <v>1901</v>
      </c>
      <c r="G268" s="112">
        <f t="shared" si="6"/>
        <v>1901</v>
      </c>
    </row>
    <row r="269" spans="1:7">
      <c r="A269" s="17"/>
      <c r="B269" s="143"/>
      <c r="C269" s="113" t="s">
        <v>237</v>
      </c>
      <c r="D269" s="111" t="s">
        <v>21</v>
      </c>
      <c r="E269" s="19">
        <v>0.01</v>
      </c>
      <c r="F269" s="114">
        <v>62341</v>
      </c>
      <c r="G269" s="112">
        <f t="shared" si="6"/>
        <v>623.41</v>
      </c>
    </row>
    <row r="270" spans="1:7">
      <c r="A270" s="17"/>
      <c r="B270" s="143"/>
      <c r="C270" s="113" t="s">
        <v>250</v>
      </c>
      <c r="D270" s="111" t="s">
        <v>21</v>
      </c>
      <c r="E270" s="19">
        <v>0.01</v>
      </c>
      <c r="F270" s="114">
        <v>138627</v>
      </c>
      <c r="G270" s="112">
        <f t="shared" si="6"/>
        <v>1386.27</v>
      </c>
    </row>
    <row r="271" spans="1:7">
      <c r="A271" s="17"/>
      <c r="B271" s="143"/>
      <c r="C271" s="113" t="s">
        <v>239</v>
      </c>
      <c r="D271" s="111" t="s">
        <v>198</v>
      </c>
      <c r="E271" s="19">
        <v>0.05</v>
      </c>
      <c r="F271" s="114">
        <v>8862</v>
      </c>
      <c r="G271" s="112">
        <f t="shared" si="6"/>
        <v>443.1</v>
      </c>
    </row>
    <row r="272" spans="1:7">
      <c r="A272" s="17"/>
      <c r="B272" s="143"/>
      <c r="C272" s="113" t="s">
        <v>251</v>
      </c>
      <c r="D272" s="111" t="s">
        <v>21</v>
      </c>
      <c r="E272" s="19">
        <v>1</v>
      </c>
      <c r="F272" s="114">
        <v>25000</v>
      </c>
      <c r="G272" s="112">
        <f t="shared" si="6"/>
        <v>25000</v>
      </c>
    </row>
    <row r="273" spans="1:7">
      <c r="A273" s="17"/>
      <c r="B273" s="143"/>
      <c r="C273" s="113" t="s">
        <v>252</v>
      </c>
      <c r="D273" s="111" t="s">
        <v>21</v>
      </c>
      <c r="E273" s="19">
        <v>1</v>
      </c>
      <c r="F273" s="114">
        <v>45000</v>
      </c>
      <c r="G273" s="112">
        <f t="shared" si="6"/>
        <v>45000</v>
      </c>
    </row>
    <row r="274" spans="1:7">
      <c r="A274" s="17"/>
      <c r="B274" s="143"/>
      <c r="F274" s="115" t="s">
        <v>185</v>
      </c>
      <c r="G274" s="116">
        <f>SUM(G263:G273)</f>
        <v>113958.27</v>
      </c>
    </row>
    <row r="275" spans="1:7">
      <c r="A275" s="17"/>
      <c r="B275" s="143"/>
      <c r="C275" s="110" t="s">
        <v>182</v>
      </c>
    </row>
    <row r="276" spans="1:7">
      <c r="A276" s="17"/>
      <c r="B276" s="143"/>
      <c r="C276" s="113" t="s">
        <v>192</v>
      </c>
      <c r="D276" s="111" t="s">
        <v>21</v>
      </c>
      <c r="E276" s="19">
        <v>1.1000000000000001E-3</v>
      </c>
      <c r="F276" s="114">
        <v>320887</v>
      </c>
      <c r="G276" s="112">
        <f>ROUND(E276*F276, 2)</f>
        <v>352.98</v>
      </c>
    </row>
    <row r="277" spans="1:7">
      <c r="A277" s="17"/>
      <c r="B277" s="143"/>
      <c r="F277" s="115" t="s">
        <v>185</v>
      </c>
      <c r="G277" s="116">
        <f>SUM(G276:G276)</f>
        <v>352.98</v>
      </c>
    </row>
    <row r="278" spans="1:7">
      <c r="A278" s="17"/>
      <c r="B278" s="143"/>
      <c r="C278" s="110" t="s">
        <v>200</v>
      </c>
    </row>
    <row r="279" spans="1:7">
      <c r="A279" s="17"/>
      <c r="B279" s="143"/>
      <c r="C279" s="113" t="s">
        <v>201</v>
      </c>
      <c r="D279" s="111" t="s">
        <v>202</v>
      </c>
      <c r="E279" s="19">
        <v>0.02</v>
      </c>
      <c r="F279" s="114">
        <v>36485</v>
      </c>
      <c r="G279" s="112">
        <f>ROUND(E279*F279, 2)</f>
        <v>729.7</v>
      </c>
    </row>
    <row r="280" spans="1:7">
      <c r="A280" s="17"/>
      <c r="B280" s="143"/>
      <c r="F280" s="115" t="s">
        <v>185</v>
      </c>
      <c r="G280" s="116">
        <f>SUM(G279:G279)</f>
        <v>729.7</v>
      </c>
    </row>
    <row r="281" spans="1:7">
      <c r="A281" s="17"/>
      <c r="B281" s="143"/>
      <c r="C281" s="110" t="s">
        <v>186</v>
      </c>
    </row>
    <row r="282" spans="1:7">
      <c r="A282" s="17"/>
      <c r="B282" s="143"/>
      <c r="C282" s="113" t="s">
        <v>240</v>
      </c>
      <c r="D282" s="111" t="s">
        <v>188</v>
      </c>
      <c r="E282" s="19">
        <v>0.114</v>
      </c>
      <c r="F282" s="114">
        <v>202809</v>
      </c>
      <c r="G282" s="112">
        <f>ROUND(E282*F282, 2)</f>
        <v>23120.23</v>
      </c>
    </row>
    <row r="283" spans="1:7">
      <c r="A283" s="17"/>
      <c r="B283" s="143"/>
      <c r="F283" s="115" t="s">
        <v>185</v>
      </c>
      <c r="G283" s="116">
        <f>SUM(G282:G282)</f>
        <v>23120.23</v>
      </c>
    </row>
    <row r="284" spans="1:7">
      <c r="A284" s="17"/>
      <c r="B284" s="143"/>
    </row>
    <row r="285" spans="1:7">
      <c r="A285" s="17"/>
      <c r="B285" s="143"/>
      <c r="F285" s="117" t="s">
        <v>189</v>
      </c>
      <c r="G285" s="118">
        <f>ROUND(SUM(G262:G283)/2, 0)</f>
        <v>138161</v>
      </c>
    </row>
    <row r="287" spans="1:7">
      <c r="B287" s="138" t="str">
        <f>'FORMULARIO 1 PRESUPUESTO'!B30</f>
        <v>5</v>
      </c>
      <c r="C287" s="142" t="str">
        <f>'FORMULARIO 1 PRESUPUESTO'!C30</f>
        <v>PISOS</v>
      </c>
      <c r="D287" s="144"/>
      <c r="E287" s="145"/>
      <c r="F287" s="145"/>
      <c r="G287" s="123"/>
    </row>
    <row r="288" spans="1:7" ht="54" customHeight="1">
      <c r="B288" s="141" t="str">
        <f>'FORMULARIO 1 PRESUPUESTO'!B31</f>
        <v>5.01</v>
      </c>
      <c r="C288" s="103" t="str">
        <f>'FORMULARIO 1 PRESUPUESTO'!C31</f>
        <v xml:space="preserve">Suministro e instalación de Guardaescoba en vinisol h= 6.8 cm. Incluye todos los accesorios necesario para su correcta instalación. El color debe ser similar o igual al instalado. </v>
      </c>
      <c r="D288" s="104"/>
      <c r="E288" s="105"/>
      <c r="F288" s="105"/>
      <c r="G288" s="106" t="str">
        <f>'FORMULARIO 1 PRESUPUESTO'!D31</f>
        <v>m</v>
      </c>
    </row>
    <row r="289" spans="3:7">
      <c r="C289" s="107" t="s">
        <v>6</v>
      </c>
      <c r="D289" s="108" t="s">
        <v>7</v>
      </c>
      <c r="E289" s="108" t="s">
        <v>180</v>
      </c>
      <c r="F289" s="108" t="s">
        <v>181</v>
      </c>
      <c r="G289" s="109" t="s">
        <v>10</v>
      </c>
    </row>
    <row r="290" spans="3:7">
      <c r="C290" s="110" t="s">
        <v>196</v>
      </c>
    </row>
    <row r="291" spans="3:7">
      <c r="C291" s="113" t="s">
        <v>253</v>
      </c>
      <c r="D291" s="111" t="s">
        <v>15</v>
      </c>
      <c r="E291" s="19">
        <v>1.02</v>
      </c>
      <c r="F291" s="114">
        <v>26440</v>
      </c>
      <c r="G291" s="112">
        <f>ROUND(E291*F291, 2)</f>
        <v>26968.799999999999</v>
      </c>
    </row>
    <row r="292" spans="3:7">
      <c r="C292" s="113" t="s">
        <v>254</v>
      </c>
      <c r="D292" s="111" t="s">
        <v>220</v>
      </c>
      <c r="E292" s="19">
        <v>7.0000000000000001E-3</v>
      </c>
      <c r="F292" s="114">
        <v>57524</v>
      </c>
      <c r="G292" s="112">
        <f>ROUND(E292*F292, 2)</f>
        <v>402.67</v>
      </c>
    </row>
    <row r="293" spans="3:7">
      <c r="F293" s="115" t="s">
        <v>185</v>
      </c>
      <c r="G293" s="116">
        <f>SUM(G291:G292)</f>
        <v>27371.469999999998</v>
      </c>
    </row>
    <row r="294" spans="3:7">
      <c r="C294" s="110" t="s">
        <v>182</v>
      </c>
    </row>
    <row r="295" spans="3:7">
      <c r="C295" s="113" t="s">
        <v>255</v>
      </c>
      <c r="D295" s="111" t="s">
        <v>21</v>
      </c>
      <c r="E295" s="19">
        <v>2.0000000000000001E-4</v>
      </c>
      <c r="F295" s="114">
        <v>7737</v>
      </c>
      <c r="G295" s="112">
        <f>ROUND(E295*F295, 2)</f>
        <v>1.55</v>
      </c>
    </row>
    <row r="296" spans="3:7">
      <c r="C296" s="113" t="s">
        <v>194</v>
      </c>
      <c r="D296" s="111" t="s">
        <v>21</v>
      </c>
      <c r="E296" s="19">
        <v>2.0000000000000001E-4</v>
      </c>
      <c r="F296" s="114">
        <v>297692</v>
      </c>
      <c r="G296" s="112">
        <f>ROUND(E296*F296, 2)</f>
        <v>59.54</v>
      </c>
    </row>
    <row r="297" spans="3:7">
      <c r="F297" s="115" t="s">
        <v>185</v>
      </c>
      <c r="G297" s="116">
        <f>SUM(G295:G296)</f>
        <v>61.089999999999996</v>
      </c>
    </row>
    <row r="298" spans="3:7">
      <c r="C298" s="110" t="s">
        <v>200</v>
      </c>
    </row>
    <row r="299" spans="3:7">
      <c r="C299" s="113" t="s">
        <v>201</v>
      </c>
      <c r="D299" s="111" t="s">
        <v>202</v>
      </c>
      <c r="E299" s="19">
        <v>0.02</v>
      </c>
      <c r="F299" s="114">
        <v>36485</v>
      </c>
      <c r="G299" s="112">
        <f>ROUND(E299*F299, 2)</f>
        <v>729.7</v>
      </c>
    </row>
    <row r="300" spans="3:7">
      <c r="F300" s="115" t="s">
        <v>185</v>
      </c>
      <c r="G300" s="116">
        <f>SUM(G299:G299)</f>
        <v>729.7</v>
      </c>
    </row>
    <row r="301" spans="3:7">
      <c r="C301" s="110" t="s">
        <v>186</v>
      </c>
    </row>
    <row r="302" spans="3:7">
      <c r="C302" s="113" t="s">
        <v>195</v>
      </c>
      <c r="D302" s="111" t="s">
        <v>188</v>
      </c>
      <c r="E302" s="19">
        <v>2.0500000000000001E-2</v>
      </c>
      <c r="F302" s="114">
        <v>194692</v>
      </c>
      <c r="G302" s="112">
        <f>ROUND(E302*F302, 2)</f>
        <v>3991.19</v>
      </c>
    </row>
    <row r="303" spans="3:7">
      <c r="F303" s="115" t="s">
        <v>185</v>
      </c>
      <c r="G303" s="116">
        <f>SUM(G302:G302)</f>
        <v>3991.19</v>
      </c>
    </row>
    <row r="305" spans="2:7">
      <c r="F305" s="117" t="s">
        <v>189</v>
      </c>
      <c r="G305" s="118">
        <f>ROUND(SUM(G290:G303)/2, 0)</f>
        <v>32153</v>
      </c>
    </row>
    <row r="308" spans="2:7" ht="53.1" customHeight="1">
      <c r="B308" s="141" t="str">
        <f>'FORMULARIO 1 PRESUPUESTO'!B32</f>
        <v>5.02</v>
      </c>
      <c r="C308" s="103" t="str">
        <f>'FORMULARIO 1 PRESUPUESTO'!C32</f>
        <v xml:space="preserve">Suministro e instalación de Piso en vinisol de 2 mm de 30x30 cm. Incluye todos los accesorios necesario para su correcta instalación.  El color debe ser similar o igual al instalado. </v>
      </c>
      <c r="D308" s="104"/>
      <c r="E308" s="105"/>
      <c r="F308" s="105"/>
      <c r="G308" s="146" t="str">
        <f>'FORMULARIO 1 PRESUPUESTO'!D32</f>
        <v>m2</v>
      </c>
    </row>
    <row r="309" spans="2:7">
      <c r="C309" s="107" t="s">
        <v>6</v>
      </c>
      <c r="D309" s="108" t="s">
        <v>7</v>
      </c>
      <c r="E309" s="108" t="s">
        <v>180</v>
      </c>
      <c r="F309" s="108" t="s">
        <v>181</v>
      </c>
      <c r="G309" s="109" t="s">
        <v>10</v>
      </c>
    </row>
    <row r="310" spans="2:7">
      <c r="C310" s="110" t="s">
        <v>196</v>
      </c>
    </row>
    <row r="311" spans="2:7">
      <c r="C311" s="113" t="s">
        <v>256</v>
      </c>
      <c r="D311" s="111" t="s">
        <v>18</v>
      </c>
      <c r="E311" s="19">
        <v>1.05</v>
      </c>
      <c r="F311" s="114">
        <v>95970</v>
      </c>
      <c r="G311" s="112">
        <f>ROUND(E311*F311, 2)</f>
        <v>100768.5</v>
      </c>
    </row>
    <row r="312" spans="2:7">
      <c r="C312" s="113" t="s">
        <v>254</v>
      </c>
      <c r="D312" s="111" t="s">
        <v>220</v>
      </c>
      <c r="E312" s="19">
        <v>8.6999999999999994E-2</v>
      </c>
      <c r="F312" s="114">
        <v>57524</v>
      </c>
      <c r="G312" s="112">
        <f>ROUND(E312*F312, 2)</f>
        <v>5004.59</v>
      </c>
    </row>
    <row r="313" spans="2:7">
      <c r="F313" s="115" t="s">
        <v>185</v>
      </c>
      <c r="G313" s="116">
        <f>SUM(G311:G312)</f>
        <v>105773.09</v>
      </c>
    </row>
    <row r="314" spans="2:7">
      <c r="C314" s="110" t="s">
        <v>182</v>
      </c>
    </row>
    <row r="315" spans="2:7">
      <c r="C315" s="113" t="s">
        <v>257</v>
      </c>
      <c r="D315" s="111" t="s">
        <v>21</v>
      </c>
      <c r="E315" s="19">
        <v>2.0000000000000001E-4</v>
      </c>
      <c r="F315" s="114">
        <v>44658</v>
      </c>
      <c r="G315" s="112">
        <f>ROUND(E315*F315, 2)</f>
        <v>8.93</v>
      </c>
    </row>
    <row r="316" spans="2:7">
      <c r="C316" s="113" t="s">
        <v>258</v>
      </c>
      <c r="D316" s="111" t="s">
        <v>21</v>
      </c>
      <c r="E316" s="19">
        <v>2.0000000000000001E-4</v>
      </c>
      <c r="F316" s="114">
        <v>29784</v>
      </c>
      <c r="G316" s="112">
        <f>ROUND(E316*F316, 2)</f>
        <v>5.96</v>
      </c>
    </row>
    <row r="317" spans="2:7">
      <c r="F317" s="115" t="s">
        <v>185</v>
      </c>
      <c r="G317" s="116">
        <f>SUM(G315:G316)</f>
        <v>14.89</v>
      </c>
    </row>
    <row r="318" spans="2:7">
      <c r="C318" s="110" t="s">
        <v>200</v>
      </c>
    </row>
    <row r="319" spans="2:7">
      <c r="C319" s="113" t="s">
        <v>201</v>
      </c>
      <c r="D319" s="111" t="s">
        <v>202</v>
      </c>
      <c r="E319" s="19">
        <v>0.02</v>
      </c>
      <c r="F319" s="114">
        <v>36485</v>
      </c>
      <c r="G319" s="112">
        <f>ROUND(E319*F319, 2)</f>
        <v>729.7</v>
      </c>
    </row>
    <row r="320" spans="2:7">
      <c r="F320" s="115" t="s">
        <v>185</v>
      </c>
      <c r="G320" s="116">
        <f>SUM(G319:G319)</f>
        <v>729.7</v>
      </c>
    </row>
    <row r="321" spans="2:7">
      <c r="C321" s="110" t="s">
        <v>186</v>
      </c>
    </row>
    <row r="322" spans="2:7">
      <c r="C322" s="113" t="s">
        <v>195</v>
      </c>
      <c r="D322" s="111" t="s">
        <v>188</v>
      </c>
      <c r="E322" s="19">
        <v>2.3900000000000001E-2</v>
      </c>
      <c r="F322" s="114">
        <v>194692</v>
      </c>
      <c r="G322" s="112">
        <f>ROUND(E322*F322, 2)</f>
        <v>4653.1400000000003</v>
      </c>
    </row>
    <row r="323" spans="2:7">
      <c r="F323" s="115" t="s">
        <v>185</v>
      </c>
      <c r="G323" s="116">
        <f>SUM(G322:G322)</f>
        <v>4653.1400000000003</v>
      </c>
    </row>
    <row r="325" spans="2:7">
      <c r="F325" s="117" t="s">
        <v>189</v>
      </c>
      <c r="G325" s="122">
        <f>ROUND(SUM(G310:G323)/2, 0)</f>
        <v>111171</v>
      </c>
    </row>
    <row r="328" spans="2:7" ht="27.6" customHeight="1">
      <c r="B328" s="141" t="str">
        <f>'FORMULARIO 1 PRESUPUESTO'!B33</f>
        <v>5.03</v>
      </c>
      <c r="C328" s="103" t="str">
        <f>'FORMULARIO 1 PRESUPUESTO'!C33</f>
        <v>Suministro e instalación de Rejilla para piso en pvc 3"x2". Para área de residuos</v>
      </c>
      <c r="D328" s="104"/>
      <c r="E328" s="105"/>
      <c r="F328" s="105"/>
      <c r="G328" s="106" t="str">
        <f>'FORMULARIO 1 PRESUPUESTO'!D33</f>
        <v>Un</v>
      </c>
    </row>
    <row r="329" spans="2:7">
      <c r="C329" s="107" t="s">
        <v>6</v>
      </c>
      <c r="D329" s="108" t="s">
        <v>7</v>
      </c>
      <c r="E329" s="108" t="s">
        <v>180</v>
      </c>
      <c r="F329" s="108" t="s">
        <v>181</v>
      </c>
      <c r="G329" s="109" t="s">
        <v>10</v>
      </c>
    </row>
    <row r="330" spans="2:7">
      <c r="C330" s="110" t="s">
        <v>196</v>
      </c>
    </row>
    <row r="331" spans="2:7">
      <c r="C331" s="113" t="s">
        <v>259</v>
      </c>
      <c r="D331" s="111" t="s">
        <v>21</v>
      </c>
      <c r="E331" s="19">
        <v>1</v>
      </c>
      <c r="F331" s="114">
        <v>3049</v>
      </c>
      <c r="G331" s="112">
        <f>ROUND(E331*F331, 2)</f>
        <v>3049</v>
      </c>
    </row>
    <row r="332" spans="2:7">
      <c r="C332" s="113" t="s">
        <v>260</v>
      </c>
      <c r="D332" s="111" t="s">
        <v>198</v>
      </c>
      <c r="E332" s="19">
        <v>0.1</v>
      </c>
      <c r="F332" s="114">
        <v>1743</v>
      </c>
      <c r="G332" s="112">
        <f>ROUND(E332*F332, 2)</f>
        <v>174.3</v>
      </c>
    </row>
    <row r="333" spans="2:7">
      <c r="F333" s="115" t="s">
        <v>185</v>
      </c>
      <c r="G333" s="116">
        <f>SUM(G331:G332)</f>
        <v>3223.3</v>
      </c>
    </row>
    <row r="334" spans="2:7">
      <c r="C334" s="110" t="s">
        <v>182</v>
      </c>
    </row>
    <row r="335" spans="2:7">
      <c r="C335" s="113" t="s">
        <v>210</v>
      </c>
      <c r="D335" s="111" t="s">
        <v>21</v>
      </c>
      <c r="E335" s="19">
        <v>8.0000000000000004E-4</v>
      </c>
      <c r="F335" s="114">
        <v>6022</v>
      </c>
      <c r="G335" s="112">
        <f>ROUND(E335*F335, 2)</f>
        <v>4.82</v>
      </c>
    </row>
    <row r="336" spans="2:7">
      <c r="C336" s="113" t="s">
        <v>211</v>
      </c>
      <c r="D336" s="111" t="s">
        <v>21</v>
      </c>
      <c r="E336" s="19">
        <v>8.0000000000000004E-4</v>
      </c>
      <c r="F336" s="114">
        <v>13796</v>
      </c>
      <c r="G336" s="112">
        <f>ROUND(E336*F336, 2)</f>
        <v>11.04</v>
      </c>
    </row>
    <row r="337" spans="2:7">
      <c r="F337" s="115" t="s">
        <v>185</v>
      </c>
      <c r="G337" s="116">
        <f>SUM(G335:G336)</f>
        <v>15.86</v>
      </c>
    </row>
    <row r="338" spans="2:7">
      <c r="C338" s="110" t="s">
        <v>200</v>
      </c>
    </row>
    <row r="339" spans="2:7">
      <c r="C339" s="113" t="s">
        <v>201</v>
      </c>
      <c r="D339" s="111" t="s">
        <v>202</v>
      </c>
      <c r="E339" s="19">
        <v>0.02</v>
      </c>
      <c r="F339" s="114">
        <v>36485</v>
      </c>
      <c r="G339" s="112">
        <f>ROUND(E339*F339, 2)</f>
        <v>729.7</v>
      </c>
    </row>
    <row r="340" spans="2:7">
      <c r="F340" s="115" t="s">
        <v>185</v>
      </c>
      <c r="G340" s="116">
        <f>SUM(G339:G339)</f>
        <v>729.7</v>
      </c>
    </row>
    <row r="341" spans="2:7">
      <c r="C341" s="110" t="s">
        <v>186</v>
      </c>
    </row>
    <row r="342" spans="2:7">
      <c r="C342" s="113" t="s">
        <v>261</v>
      </c>
      <c r="D342" s="111" t="s">
        <v>188</v>
      </c>
      <c r="E342" s="19">
        <v>7.4999999999999997E-2</v>
      </c>
      <c r="F342" s="114">
        <v>97346</v>
      </c>
      <c r="G342" s="112">
        <f>ROUND(E342*F342, 2)</f>
        <v>7300.95</v>
      </c>
    </row>
    <row r="343" spans="2:7">
      <c r="F343" s="115" t="s">
        <v>185</v>
      </c>
      <c r="G343" s="116">
        <f>SUM(G342:G342)</f>
        <v>7300.95</v>
      </c>
    </row>
    <row r="345" spans="2:7">
      <c r="F345" s="117" t="s">
        <v>189</v>
      </c>
      <c r="G345" s="118">
        <f>ROUND(SUM(G330:G343)/2, 0)</f>
        <v>11270</v>
      </c>
    </row>
    <row r="347" spans="2:7">
      <c r="B347" s="138" t="s">
        <v>262</v>
      </c>
      <c r="C347" s="142" t="str">
        <f>'FORMULARIO 1 PRESUPUESTO'!C34</f>
        <v xml:space="preserve">ENCHAPES Y ACCESORIOS </v>
      </c>
      <c r="D347" s="144"/>
      <c r="E347" s="145"/>
      <c r="F347" s="145"/>
      <c r="G347" s="123"/>
    </row>
    <row r="348" spans="2:7" ht="30">
      <c r="B348" s="141" t="str">
        <f>'FORMULARIO 1 PRESUPUESTO'!B35</f>
        <v>6.01</v>
      </c>
      <c r="C348" s="103" t="str">
        <f>'FORMULARIO 1 PRESUPUESTO'!C35</f>
        <v>Suministro e instalación de Rejilla ventilación celosía en aluminio 30x30 cm en muro para área de residuos.</v>
      </c>
      <c r="D348" s="104"/>
      <c r="E348" s="105"/>
      <c r="F348" s="105"/>
      <c r="G348" s="106" t="s">
        <v>263</v>
      </c>
    </row>
    <row r="349" spans="2:7">
      <c r="C349" s="107" t="s">
        <v>6</v>
      </c>
      <c r="D349" s="108" t="s">
        <v>7</v>
      </c>
      <c r="E349" s="108" t="s">
        <v>180</v>
      </c>
      <c r="F349" s="108" t="s">
        <v>181</v>
      </c>
      <c r="G349" s="109" t="s">
        <v>10</v>
      </c>
    </row>
    <row r="350" spans="2:7">
      <c r="C350" s="110" t="s">
        <v>196</v>
      </c>
    </row>
    <row r="351" spans="2:7">
      <c r="C351" s="113" t="s">
        <v>264</v>
      </c>
      <c r="D351" s="111" t="s">
        <v>198</v>
      </c>
      <c r="E351" s="19">
        <v>4.2</v>
      </c>
      <c r="F351" s="114">
        <v>1443</v>
      </c>
      <c r="G351" s="112">
        <f t="shared" ref="G351:G356" si="7">ROUND(E351*F351, 2)</f>
        <v>6060.6</v>
      </c>
    </row>
    <row r="352" spans="2:7">
      <c r="C352" s="113" t="s">
        <v>205</v>
      </c>
      <c r="D352" s="111" t="s">
        <v>206</v>
      </c>
      <c r="E352" s="19">
        <v>16.8</v>
      </c>
      <c r="F352" s="114">
        <v>67</v>
      </c>
      <c r="G352" s="112">
        <f t="shared" si="7"/>
        <v>1125.5999999999999</v>
      </c>
    </row>
    <row r="353" spans="3:7">
      <c r="C353" s="113" t="s">
        <v>265</v>
      </c>
      <c r="D353" s="111" t="s">
        <v>21</v>
      </c>
      <c r="E353" s="19">
        <v>1</v>
      </c>
      <c r="F353" s="114">
        <v>57000</v>
      </c>
      <c r="G353" s="112">
        <f t="shared" si="7"/>
        <v>57000</v>
      </c>
    </row>
    <row r="354" spans="3:7">
      <c r="C354" s="113" t="s">
        <v>266</v>
      </c>
      <c r="D354" s="111" t="s">
        <v>21</v>
      </c>
      <c r="E354" s="19">
        <v>9</v>
      </c>
      <c r="F354" s="114">
        <v>34</v>
      </c>
      <c r="G354" s="112">
        <f t="shared" si="7"/>
        <v>306</v>
      </c>
    </row>
    <row r="355" spans="3:7">
      <c r="C355" s="113" t="s">
        <v>267</v>
      </c>
      <c r="D355" s="111" t="s">
        <v>268</v>
      </c>
      <c r="E355" s="19">
        <v>0.1</v>
      </c>
      <c r="F355" s="114">
        <v>3677</v>
      </c>
      <c r="G355" s="112">
        <f t="shared" si="7"/>
        <v>367.7</v>
      </c>
    </row>
    <row r="356" spans="3:7">
      <c r="C356" s="113" t="s">
        <v>239</v>
      </c>
      <c r="D356" s="111" t="s">
        <v>198</v>
      </c>
      <c r="E356" s="19">
        <v>0.05</v>
      </c>
      <c r="F356" s="114">
        <v>8862</v>
      </c>
      <c r="G356" s="112">
        <f t="shared" si="7"/>
        <v>443.1</v>
      </c>
    </row>
    <row r="357" spans="3:7">
      <c r="F357" s="115" t="s">
        <v>185</v>
      </c>
      <c r="G357" s="116">
        <f>SUM(G351:G356)</f>
        <v>65302.999999999993</v>
      </c>
    </row>
    <row r="358" spans="3:7">
      <c r="C358" s="110" t="s">
        <v>182</v>
      </c>
    </row>
    <row r="359" spans="3:7">
      <c r="C359" s="113" t="s">
        <v>269</v>
      </c>
      <c r="D359" s="111" t="s">
        <v>21</v>
      </c>
      <c r="E359" s="19">
        <v>1.4E-3</v>
      </c>
      <c r="F359" s="114">
        <v>191545</v>
      </c>
      <c r="G359" s="112">
        <f>ROUND(E359*F359, 2)</f>
        <v>268.16000000000003</v>
      </c>
    </row>
    <row r="360" spans="3:7">
      <c r="C360" s="113" t="s">
        <v>258</v>
      </c>
      <c r="D360" s="111" t="s">
        <v>21</v>
      </c>
      <c r="E360" s="19">
        <v>1.4E-3</v>
      </c>
      <c r="F360" s="114">
        <v>29784</v>
      </c>
      <c r="G360" s="112">
        <f>ROUND(E360*F360, 2)</f>
        <v>41.7</v>
      </c>
    </row>
    <row r="361" spans="3:7">
      <c r="C361" s="113" t="s">
        <v>194</v>
      </c>
      <c r="D361" s="111" t="s">
        <v>21</v>
      </c>
      <c r="E361" s="19">
        <v>1.4E-3</v>
      </c>
      <c r="F361" s="114">
        <v>297692</v>
      </c>
      <c r="G361" s="112">
        <f>ROUND(E361*F361, 2)</f>
        <v>416.77</v>
      </c>
    </row>
    <row r="362" spans="3:7">
      <c r="F362" s="115" t="s">
        <v>185</v>
      </c>
      <c r="G362" s="116">
        <f>SUM(G359:G361)</f>
        <v>726.63</v>
      </c>
    </row>
    <row r="363" spans="3:7">
      <c r="C363" s="110" t="s">
        <v>200</v>
      </c>
    </row>
    <row r="364" spans="3:7">
      <c r="C364" s="113" t="s">
        <v>201</v>
      </c>
      <c r="D364" s="111" t="s">
        <v>202</v>
      </c>
      <c r="E364" s="19">
        <v>0.05</v>
      </c>
      <c r="F364" s="114">
        <v>36485</v>
      </c>
      <c r="G364" s="112">
        <f>ROUND(E364*F364, 2)</f>
        <v>1824.25</v>
      </c>
    </row>
    <row r="365" spans="3:7">
      <c r="F365" s="115" t="s">
        <v>185</v>
      </c>
      <c r="G365" s="116">
        <f>SUM(G364:G364)</f>
        <v>1824.25</v>
      </c>
    </row>
    <row r="366" spans="3:7">
      <c r="C366" s="110" t="s">
        <v>186</v>
      </c>
    </row>
    <row r="367" spans="3:7">
      <c r="C367" s="113" t="s">
        <v>195</v>
      </c>
      <c r="D367" s="111" t="s">
        <v>188</v>
      </c>
      <c r="E367" s="19">
        <v>0.16250000000000001</v>
      </c>
      <c r="F367" s="114">
        <v>194692</v>
      </c>
      <c r="G367" s="112">
        <f>ROUND(E367*F367, 2)</f>
        <v>31637.45</v>
      </c>
    </row>
    <row r="368" spans="3:7">
      <c r="F368" s="115" t="s">
        <v>185</v>
      </c>
      <c r="G368" s="116">
        <f>SUM(G367:G367)</f>
        <v>31637.45</v>
      </c>
    </row>
    <row r="370" spans="2:7">
      <c r="F370" s="117" t="s">
        <v>189</v>
      </c>
      <c r="G370" s="118">
        <f>ROUND(SUM(G350:G368)/2, 0)</f>
        <v>99491</v>
      </c>
    </row>
    <row r="372" spans="2:7">
      <c r="B372" s="138" t="s">
        <v>270</v>
      </c>
      <c r="C372" s="345" t="str">
        <f>'FORMULARIO 1 PRESUPUESTO'!C36</f>
        <v xml:space="preserve">CARPINTERÍA METÁLICA </v>
      </c>
      <c r="D372" s="345"/>
      <c r="E372" s="345"/>
      <c r="F372" s="345"/>
      <c r="G372" s="345"/>
    </row>
    <row r="373" spans="2:7" ht="51" customHeight="1">
      <c r="B373" s="141" t="s">
        <v>271</v>
      </c>
      <c r="C373" s="103" t="str">
        <f>'FORMULARIO 1 PRESUPUESTO'!C37</f>
        <v>Suministro e instalación Puerta cold rolled con diseño liso lámina Cal. 20, 0.90 x 2.05 m (incl pintura gris).Acabado prime anti corrosión. Incluye manija tipo pesado, refuerzo de bisagra calibre 7</v>
      </c>
      <c r="D373" s="104"/>
      <c r="E373" s="105"/>
      <c r="F373" s="105"/>
      <c r="G373" s="106" t="str">
        <f>'FORMULARIO 1 PRESUPUESTO'!D37</f>
        <v>Un</v>
      </c>
    </row>
    <row r="374" spans="2:7">
      <c r="C374" s="107" t="s">
        <v>6</v>
      </c>
      <c r="D374" s="108" t="s">
        <v>7</v>
      </c>
      <c r="E374" s="108" t="s">
        <v>180</v>
      </c>
      <c r="F374" s="108" t="s">
        <v>181</v>
      </c>
      <c r="G374" s="109" t="s">
        <v>10</v>
      </c>
    </row>
    <row r="375" spans="2:7">
      <c r="C375" s="110" t="s">
        <v>196</v>
      </c>
    </row>
    <row r="376" spans="2:7">
      <c r="C376" s="113" t="s">
        <v>272</v>
      </c>
      <c r="D376" s="111" t="s">
        <v>21</v>
      </c>
      <c r="E376" s="19">
        <v>1</v>
      </c>
      <c r="F376" s="114">
        <v>495503</v>
      </c>
      <c r="G376" s="112">
        <f t="shared" ref="G376:G381" si="8">ROUND(E376*F376, 2)</f>
        <v>495503</v>
      </c>
    </row>
    <row r="377" spans="2:7">
      <c r="C377" s="113" t="s">
        <v>273</v>
      </c>
      <c r="D377" s="111" t="s">
        <v>198</v>
      </c>
      <c r="E377" s="19">
        <v>0.3</v>
      </c>
      <c r="F377" s="114">
        <v>24100</v>
      </c>
      <c r="G377" s="112">
        <f t="shared" si="8"/>
        <v>7230</v>
      </c>
    </row>
    <row r="378" spans="2:7">
      <c r="C378" s="113" t="s">
        <v>274</v>
      </c>
      <c r="D378" s="111" t="s">
        <v>220</v>
      </c>
      <c r="E378" s="19">
        <v>0.15</v>
      </c>
      <c r="F378" s="114">
        <v>53811</v>
      </c>
      <c r="G378" s="112">
        <f t="shared" si="8"/>
        <v>8071.65</v>
      </c>
    </row>
    <row r="379" spans="2:7">
      <c r="C379" s="113" t="s">
        <v>275</v>
      </c>
      <c r="D379" s="111" t="s">
        <v>220</v>
      </c>
      <c r="E379" s="19">
        <v>0.15</v>
      </c>
      <c r="F379" s="114">
        <v>90305</v>
      </c>
      <c r="G379" s="112">
        <f t="shared" si="8"/>
        <v>13545.75</v>
      </c>
    </row>
    <row r="380" spans="2:7">
      <c r="C380" s="113" t="s">
        <v>276</v>
      </c>
      <c r="D380" s="111" t="s">
        <v>220</v>
      </c>
      <c r="E380" s="19">
        <v>0.3</v>
      </c>
      <c r="F380" s="114">
        <v>82187</v>
      </c>
      <c r="G380" s="112">
        <f t="shared" si="8"/>
        <v>24656.1</v>
      </c>
    </row>
    <row r="381" spans="2:7">
      <c r="C381" s="113" t="s">
        <v>277</v>
      </c>
      <c r="D381" s="111" t="s">
        <v>21</v>
      </c>
      <c r="E381" s="19">
        <v>1</v>
      </c>
      <c r="F381" s="114">
        <v>139033</v>
      </c>
      <c r="G381" s="112">
        <f t="shared" si="8"/>
        <v>139033</v>
      </c>
    </row>
    <row r="382" spans="2:7">
      <c r="F382" s="115" t="s">
        <v>185</v>
      </c>
      <c r="G382" s="116">
        <f>SUM(G376:G381)</f>
        <v>688039.5</v>
      </c>
    </row>
    <row r="383" spans="2:7">
      <c r="C383" s="110" t="s">
        <v>182</v>
      </c>
    </row>
    <row r="384" spans="2:7">
      <c r="C384" s="113" t="s">
        <v>278</v>
      </c>
      <c r="D384" s="111" t="s">
        <v>188</v>
      </c>
      <c r="E384" s="19">
        <v>0.09</v>
      </c>
      <c r="F384" s="114">
        <v>74437</v>
      </c>
      <c r="G384" s="112">
        <f>ROUND(E384*F384, 2)</f>
        <v>6699.33</v>
      </c>
    </row>
    <row r="385" spans="2:7" ht="28.5">
      <c r="C385" s="113" t="s">
        <v>208</v>
      </c>
      <c r="D385" s="111" t="s">
        <v>21</v>
      </c>
      <c r="E385" s="19">
        <v>2E-3</v>
      </c>
      <c r="F385" s="114">
        <v>979833</v>
      </c>
      <c r="G385" s="112">
        <f>ROUND(E385*F385, 2)</f>
        <v>1959.67</v>
      </c>
    </row>
    <row r="386" spans="2:7">
      <c r="C386" s="113" t="s">
        <v>279</v>
      </c>
      <c r="D386" s="111" t="s">
        <v>21</v>
      </c>
      <c r="E386" s="19">
        <v>2E-3</v>
      </c>
      <c r="F386" s="114">
        <v>20460</v>
      </c>
      <c r="G386" s="112">
        <f>ROUND(E386*F386, 2)</f>
        <v>40.92</v>
      </c>
    </row>
    <row r="387" spans="2:7">
      <c r="C387" s="113" t="s">
        <v>280</v>
      </c>
      <c r="D387" s="111" t="s">
        <v>21</v>
      </c>
      <c r="E387" s="19">
        <v>2E-3</v>
      </c>
      <c r="F387" s="114">
        <v>15888</v>
      </c>
      <c r="G387" s="112">
        <f>ROUND(E387*F387, 2)</f>
        <v>31.78</v>
      </c>
    </row>
    <row r="388" spans="2:7">
      <c r="C388" s="113" t="s">
        <v>281</v>
      </c>
      <c r="D388" s="111" t="s">
        <v>282</v>
      </c>
      <c r="E388" s="19">
        <v>2</v>
      </c>
      <c r="F388" s="114">
        <f>G396</f>
        <v>77862.33</v>
      </c>
      <c r="G388" s="112">
        <f>ROUND(E388*F388/100, 2)</f>
        <v>1557.25</v>
      </c>
    </row>
    <row r="389" spans="2:7">
      <c r="F389" s="115" t="s">
        <v>185</v>
      </c>
      <c r="G389" s="116">
        <f>SUM(G384:G388)</f>
        <v>10288.950000000001</v>
      </c>
    </row>
    <row r="390" spans="2:7">
      <c r="C390" s="110" t="s">
        <v>200</v>
      </c>
    </row>
    <row r="391" spans="2:7">
      <c r="C391" s="113" t="s">
        <v>201</v>
      </c>
      <c r="D391" s="111" t="s">
        <v>202</v>
      </c>
      <c r="E391" s="19">
        <v>0.1</v>
      </c>
      <c r="F391" s="114">
        <v>36485</v>
      </c>
      <c r="G391" s="112">
        <f>ROUND(E391*F391, 2)</f>
        <v>3648.5</v>
      </c>
    </row>
    <row r="392" spans="2:7">
      <c r="F392" s="115" t="s">
        <v>185</v>
      </c>
      <c r="G392" s="116">
        <f>SUM(G391:G391)</f>
        <v>3648.5</v>
      </c>
    </row>
    <row r="393" spans="2:7">
      <c r="C393" s="110" t="s">
        <v>186</v>
      </c>
    </row>
    <row r="394" spans="2:7">
      <c r="C394" s="113" t="s">
        <v>283</v>
      </c>
      <c r="D394" s="111" t="s">
        <v>188</v>
      </c>
      <c r="E394" s="19">
        <v>0.19500000000000001</v>
      </c>
      <c r="F394" s="114">
        <v>204602</v>
      </c>
      <c r="G394" s="112">
        <f>ROUND(E394*F394, 2)</f>
        <v>39897.39</v>
      </c>
    </row>
    <row r="395" spans="2:7">
      <c r="C395" s="113" t="s">
        <v>229</v>
      </c>
      <c r="D395" s="111" t="s">
        <v>188</v>
      </c>
      <c r="E395" s="19">
        <v>0.19500000000000001</v>
      </c>
      <c r="F395" s="114">
        <v>194692</v>
      </c>
      <c r="G395" s="112">
        <f>ROUND(E395*F395, 2)</f>
        <v>37964.94</v>
      </c>
    </row>
    <row r="396" spans="2:7">
      <c r="F396" s="115" t="s">
        <v>185</v>
      </c>
      <c r="G396" s="116">
        <f>SUM(G394:G395)</f>
        <v>77862.33</v>
      </c>
    </row>
    <row r="398" spans="2:7">
      <c r="F398" s="117" t="s">
        <v>189</v>
      </c>
      <c r="G398" s="147">
        <f>ROUND(SUM(G375:G396)/2, 0)</f>
        <v>779839</v>
      </c>
    </row>
    <row r="400" spans="2:7">
      <c r="B400" s="138" t="s">
        <v>284</v>
      </c>
      <c r="C400" s="345" t="str">
        <f>'FORMULARIO 1 PRESUPUESTO'!C38</f>
        <v>PINTURA</v>
      </c>
      <c r="D400" s="345"/>
      <c r="E400" s="345"/>
      <c r="F400" s="345"/>
      <c r="G400" s="345"/>
    </row>
    <row r="401" spans="2:7" ht="29.45" customHeight="1">
      <c r="B401" s="141" t="str">
        <f>'FORMULARIO 1 PRESUPUESTO'!B39</f>
        <v>8.01</v>
      </c>
      <c r="C401" s="103" t="str">
        <f>'FORMULARIO 1 PRESUPUESTO'!C39</f>
        <v>Suministro y aplicación de estuco plástico en muros.Incluye resanes, filos y dilataciones</v>
      </c>
      <c r="D401" s="104"/>
      <c r="E401" s="105"/>
      <c r="F401" s="105"/>
      <c r="G401" s="106" t="str">
        <f>'FORMULARIO 1 PRESUPUESTO'!D39</f>
        <v>m2</v>
      </c>
    </row>
    <row r="402" spans="2:7">
      <c r="C402" s="107" t="s">
        <v>6</v>
      </c>
      <c r="D402" s="108" t="s">
        <v>7</v>
      </c>
      <c r="E402" s="108" t="s">
        <v>180</v>
      </c>
      <c r="F402" s="108" t="s">
        <v>181</v>
      </c>
      <c r="G402" s="109" t="s">
        <v>10</v>
      </c>
    </row>
    <row r="403" spans="2:7">
      <c r="C403" s="110" t="s">
        <v>196</v>
      </c>
    </row>
    <row r="404" spans="2:7">
      <c r="C404" s="113" t="s">
        <v>285</v>
      </c>
      <c r="D404" s="111" t="s">
        <v>286</v>
      </c>
      <c r="E404" s="19">
        <v>0.1</v>
      </c>
      <c r="F404" s="114">
        <v>1785</v>
      </c>
      <c r="G404" s="112">
        <f>ROUND(E404*F404, 2)</f>
        <v>178.5</v>
      </c>
    </row>
    <row r="405" spans="2:7">
      <c r="C405" s="113" t="s">
        <v>287</v>
      </c>
      <c r="D405" s="111" t="s">
        <v>198</v>
      </c>
      <c r="E405" s="19">
        <v>1.4</v>
      </c>
      <c r="F405" s="114">
        <v>3517</v>
      </c>
      <c r="G405" s="112">
        <f>ROUND(E405*F405, 2)</f>
        <v>4923.8</v>
      </c>
    </row>
    <row r="406" spans="2:7">
      <c r="F406" s="115" t="s">
        <v>185</v>
      </c>
      <c r="G406" s="116">
        <f>SUM(G404:G405)</f>
        <v>5102.3</v>
      </c>
    </row>
    <row r="407" spans="2:7">
      <c r="C407" s="110" t="s">
        <v>182</v>
      </c>
    </row>
    <row r="408" spans="2:7">
      <c r="C408" s="113" t="s">
        <v>221</v>
      </c>
      <c r="D408" s="111" t="s">
        <v>188</v>
      </c>
      <c r="E408" s="19">
        <v>0.2</v>
      </c>
      <c r="F408" s="114">
        <v>4731</v>
      </c>
      <c r="G408" s="112">
        <f>ROUND(E408*F408, 2)</f>
        <v>946.2</v>
      </c>
    </row>
    <row r="409" spans="2:7">
      <c r="C409" s="113" t="s">
        <v>222</v>
      </c>
      <c r="D409" s="111" t="s">
        <v>188</v>
      </c>
      <c r="E409" s="19">
        <v>0.2</v>
      </c>
      <c r="F409" s="114">
        <v>2016</v>
      </c>
      <c r="G409" s="112">
        <f>ROUND(E409*F409, 2)</f>
        <v>403.2</v>
      </c>
    </row>
    <row r="410" spans="2:7">
      <c r="C410" s="113" t="s">
        <v>288</v>
      </c>
      <c r="D410" s="111" t="s">
        <v>21</v>
      </c>
      <c r="E410" s="19">
        <v>2.9999999999999997E-4</v>
      </c>
      <c r="F410" s="114">
        <v>172366</v>
      </c>
      <c r="G410" s="112">
        <f>ROUND(E410*F410, 2)</f>
        <v>51.71</v>
      </c>
    </row>
    <row r="411" spans="2:7">
      <c r="F411" s="115" t="s">
        <v>185</v>
      </c>
      <c r="G411" s="116">
        <f>SUM(G408:G410)</f>
        <v>1401.1100000000001</v>
      </c>
    </row>
    <row r="412" spans="2:7">
      <c r="C412" s="110" t="s">
        <v>200</v>
      </c>
    </row>
    <row r="413" spans="2:7">
      <c r="C413" s="113" t="s">
        <v>201</v>
      </c>
      <c r="D413" s="111" t="s">
        <v>202</v>
      </c>
      <c r="E413" s="19">
        <v>0.02</v>
      </c>
      <c r="F413" s="114">
        <v>36485</v>
      </c>
      <c r="G413" s="112">
        <f>ROUND(E413*F413, 2)</f>
        <v>729.7</v>
      </c>
    </row>
    <row r="414" spans="2:7">
      <c r="F414" s="115" t="s">
        <v>185</v>
      </c>
      <c r="G414" s="116">
        <f>SUM(G413:G413)</f>
        <v>729.7</v>
      </c>
    </row>
    <row r="415" spans="2:7">
      <c r="C415" s="110" t="s">
        <v>186</v>
      </c>
    </row>
    <row r="416" spans="2:7">
      <c r="C416" s="113" t="s">
        <v>229</v>
      </c>
      <c r="D416" s="111" t="s">
        <v>188</v>
      </c>
      <c r="E416" s="19">
        <v>2.5999999999999999E-2</v>
      </c>
      <c r="F416" s="114">
        <v>194692</v>
      </c>
      <c r="G416" s="112">
        <f>ROUND(E416*F416, 2)</f>
        <v>5061.99</v>
      </c>
    </row>
    <row r="417" spans="2:7">
      <c r="F417" s="115" t="s">
        <v>185</v>
      </c>
      <c r="G417" s="116">
        <f>SUM(G416:G416)</f>
        <v>5061.99</v>
      </c>
    </row>
    <row r="419" spans="2:7">
      <c r="F419" s="117" t="s">
        <v>189</v>
      </c>
      <c r="G419" s="118">
        <f>ROUND(SUM(G403:G417)/2, 0)</f>
        <v>12295</v>
      </c>
    </row>
    <row r="422" spans="2:7" s="17" customFormat="1">
      <c r="B422" s="137"/>
      <c r="C422" s="148"/>
      <c r="D422" s="137"/>
      <c r="E422" s="149"/>
      <c r="F422" s="149"/>
      <c r="G422" s="120"/>
    </row>
    <row r="423" spans="2:7" s="17" customFormat="1">
      <c r="B423" s="137"/>
      <c r="C423" s="150"/>
      <c r="D423" s="132"/>
      <c r="E423" s="132"/>
      <c r="F423" s="132"/>
      <c r="G423" s="151"/>
    </row>
    <row r="424" spans="2:7" s="17" customFormat="1" ht="35.1" customHeight="1">
      <c r="B424" s="141" t="str">
        <f>'FORMULARIO 1 PRESUPUESTO'!B40</f>
        <v>8.02</v>
      </c>
      <c r="C424" s="103" t="str">
        <f>'FORMULARIO 1 PRESUPUESTO'!C40</f>
        <v xml:space="preserve">Suministro y aplicación de pintura epoxica en muros.Incluye resanos filos y dilataciones. Tipo pintuco y/o similar. </v>
      </c>
      <c r="D424" s="104"/>
      <c r="E424" s="105"/>
      <c r="F424" s="105"/>
      <c r="G424" s="106" t="str">
        <f>'FORMULARIO 1 PRESUPUESTO'!D40</f>
        <v>m2</v>
      </c>
    </row>
    <row r="425" spans="2:7" s="17" customFormat="1">
      <c r="B425" s="137"/>
      <c r="C425" s="107" t="s">
        <v>6</v>
      </c>
      <c r="D425" s="108" t="s">
        <v>7</v>
      </c>
      <c r="E425" s="108" t="s">
        <v>180</v>
      </c>
      <c r="F425" s="108" t="s">
        <v>181</v>
      </c>
      <c r="G425" s="109" t="s">
        <v>10</v>
      </c>
    </row>
    <row r="426" spans="2:7" s="17" customFormat="1">
      <c r="B426" s="137"/>
      <c r="C426" s="110" t="s">
        <v>196</v>
      </c>
      <c r="D426" s="111"/>
      <c r="E426" s="19"/>
      <c r="F426" s="19"/>
      <c r="G426" s="112"/>
    </row>
    <row r="427" spans="2:7" s="17" customFormat="1">
      <c r="B427" s="137"/>
      <c r="C427" s="113" t="s">
        <v>289</v>
      </c>
      <c r="D427" s="111" t="s">
        <v>220</v>
      </c>
      <c r="E427" s="19">
        <v>5.5E-2</v>
      </c>
      <c r="F427" s="114">
        <v>199401</v>
      </c>
      <c r="G427" s="112">
        <f>ROUND(E427*F427, 2)</f>
        <v>10967.06</v>
      </c>
    </row>
    <row r="428" spans="2:7" s="17" customFormat="1">
      <c r="B428" s="137"/>
      <c r="C428" s="113"/>
      <c r="D428" s="111"/>
      <c r="E428" s="19"/>
      <c r="F428" s="115" t="s">
        <v>185</v>
      </c>
      <c r="G428" s="116">
        <f>SUM(G427:G427)</f>
        <v>10967.06</v>
      </c>
    </row>
    <row r="429" spans="2:7" s="17" customFormat="1">
      <c r="B429" s="137"/>
      <c r="C429" s="110" t="s">
        <v>182</v>
      </c>
      <c r="D429" s="111"/>
      <c r="E429" s="19"/>
      <c r="F429" s="19"/>
      <c r="G429" s="112"/>
    </row>
    <row r="430" spans="2:7" s="17" customFormat="1">
      <c r="B430" s="137"/>
      <c r="C430" s="113" t="s">
        <v>221</v>
      </c>
      <c r="D430" s="111" t="s">
        <v>188</v>
      </c>
      <c r="E430" s="19">
        <v>0.3</v>
      </c>
      <c r="F430" s="114">
        <v>4731</v>
      </c>
      <c r="G430" s="112">
        <f>ROUND(E430*F430, 2)</f>
        <v>1419.3</v>
      </c>
    </row>
    <row r="431" spans="2:7" s="17" customFormat="1">
      <c r="B431" s="137"/>
      <c r="C431" s="113" t="s">
        <v>222</v>
      </c>
      <c r="D431" s="111" t="s">
        <v>188</v>
      </c>
      <c r="E431" s="19">
        <v>0.3</v>
      </c>
      <c r="F431" s="114">
        <v>2016</v>
      </c>
      <c r="G431" s="112">
        <f>ROUND(E431*F431, 2)</f>
        <v>604.79999999999995</v>
      </c>
    </row>
    <row r="432" spans="2:7" s="17" customFormat="1">
      <c r="B432" s="137"/>
      <c r="C432" s="113" t="s">
        <v>288</v>
      </c>
      <c r="D432" s="111" t="s">
        <v>21</v>
      </c>
      <c r="E432" s="19">
        <v>5.9999999999999995E-4</v>
      </c>
      <c r="F432" s="114">
        <v>172366</v>
      </c>
      <c r="G432" s="112">
        <f>ROUND(E432*F432, 2)</f>
        <v>103.42</v>
      </c>
    </row>
    <row r="433" spans="2:7" s="17" customFormat="1">
      <c r="B433" s="137"/>
      <c r="C433" s="113"/>
      <c r="D433" s="111"/>
      <c r="E433" s="19"/>
      <c r="F433" s="115" t="s">
        <v>185</v>
      </c>
      <c r="G433" s="116">
        <f>SUM(G430:G432)</f>
        <v>2127.52</v>
      </c>
    </row>
    <row r="434" spans="2:7" s="17" customFormat="1">
      <c r="B434" s="137"/>
      <c r="C434" s="110" t="s">
        <v>200</v>
      </c>
      <c r="D434" s="111"/>
      <c r="E434" s="19"/>
      <c r="F434" s="19"/>
      <c r="G434" s="112"/>
    </row>
    <row r="435" spans="2:7" s="17" customFormat="1">
      <c r="B435" s="137"/>
      <c r="C435" s="113" t="s">
        <v>201</v>
      </c>
      <c r="D435" s="111" t="s">
        <v>202</v>
      </c>
      <c r="E435" s="19">
        <v>0.02</v>
      </c>
      <c r="F435" s="114">
        <v>36485</v>
      </c>
      <c r="G435" s="112">
        <f>ROUND(E435*F435, 2)</f>
        <v>729.7</v>
      </c>
    </row>
    <row r="436" spans="2:7" s="17" customFormat="1">
      <c r="B436" s="137"/>
      <c r="C436" s="113"/>
      <c r="D436" s="111"/>
      <c r="E436" s="19"/>
      <c r="F436" s="115" t="s">
        <v>185</v>
      </c>
      <c r="G436" s="116">
        <f>SUM(G435:G435)</f>
        <v>729.7</v>
      </c>
    </row>
    <row r="437" spans="2:7" s="17" customFormat="1">
      <c r="B437" s="137"/>
      <c r="C437" s="110" t="s">
        <v>186</v>
      </c>
      <c r="D437" s="111"/>
      <c r="E437" s="19"/>
      <c r="F437" s="19"/>
      <c r="G437" s="112"/>
    </row>
    <row r="438" spans="2:7" s="17" customFormat="1">
      <c r="B438" s="137"/>
      <c r="C438" s="113" t="s">
        <v>229</v>
      </c>
      <c r="D438" s="111" t="s">
        <v>188</v>
      </c>
      <c r="E438" s="19">
        <v>5.8000000000000003E-2</v>
      </c>
      <c r="F438" s="114">
        <v>194692</v>
      </c>
      <c r="G438" s="112">
        <f>ROUND(E438*F438, 2)</f>
        <v>11292.14</v>
      </c>
    </row>
    <row r="439" spans="2:7" s="17" customFormat="1">
      <c r="B439" s="137"/>
      <c r="C439" s="113"/>
      <c r="D439" s="111"/>
      <c r="E439" s="19"/>
      <c r="F439" s="115" t="s">
        <v>185</v>
      </c>
      <c r="G439" s="116">
        <f>SUM(G438:G438)</f>
        <v>11292.14</v>
      </c>
    </row>
    <row r="440" spans="2:7" s="17" customFormat="1">
      <c r="B440" s="137"/>
      <c r="C440" s="113"/>
      <c r="D440" s="111"/>
      <c r="E440" s="19"/>
      <c r="F440" s="19"/>
      <c r="G440" s="112"/>
    </row>
    <row r="441" spans="2:7" s="17" customFormat="1">
      <c r="B441" s="137"/>
      <c r="C441" s="113"/>
      <c r="D441" s="111"/>
      <c r="E441" s="19"/>
      <c r="F441" s="117" t="s">
        <v>189</v>
      </c>
      <c r="G441" s="118">
        <f>ROUND(SUM(G426:G439)/2, 0)</f>
        <v>25116</v>
      </c>
    </row>
    <row r="442" spans="2:7" s="17" customFormat="1">
      <c r="B442" s="137"/>
      <c r="C442" s="131"/>
      <c r="D442" s="132"/>
      <c r="E442" s="16"/>
      <c r="F442" s="16"/>
      <c r="G442" s="119"/>
    </row>
    <row r="443" spans="2:7" s="17" customFormat="1">
      <c r="B443" s="137"/>
      <c r="C443" s="131"/>
      <c r="D443" s="132"/>
      <c r="E443" s="16"/>
      <c r="F443" s="16"/>
      <c r="G443" s="119"/>
    </row>
    <row r="444" spans="2:7" s="17" customFormat="1" ht="45">
      <c r="B444" s="141" t="s">
        <v>290</v>
      </c>
      <c r="C444" s="103" t="str">
        <f>'FORMULARIO 1 PRESUPUESTO'!C41</f>
        <v xml:space="preserve">Suministro y aplicación de pintura epoxica en cieloraso.Incluye resanos filos y dilataciones. Tipo pintuco y/o similar. </v>
      </c>
      <c r="D444" s="104"/>
      <c r="E444" s="105"/>
      <c r="F444" s="105"/>
      <c r="G444" s="106" t="str">
        <f>'FORMULARIO 1 PRESUPUESTO'!D41</f>
        <v>m2</v>
      </c>
    </row>
    <row r="445" spans="2:7" s="17" customFormat="1">
      <c r="B445" s="137"/>
      <c r="C445" s="107" t="s">
        <v>6</v>
      </c>
      <c r="D445" s="108" t="s">
        <v>7</v>
      </c>
      <c r="E445" s="108" t="s">
        <v>180</v>
      </c>
      <c r="F445" s="108" t="s">
        <v>181</v>
      </c>
      <c r="G445" s="109" t="s">
        <v>10</v>
      </c>
    </row>
    <row r="446" spans="2:7" s="17" customFormat="1">
      <c r="B446" s="137"/>
      <c r="C446" s="110" t="s">
        <v>196</v>
      </c>
      <c r="D446" s="111"/>
      <c r="E446" s="19"/>
      <c r="F446" s="19"/>
      <c r="G446" s="112"/>
    </row>
    <row r="447" spans="2:7" s="17" customFormat="1">
      <c r="B447" s="137"/>
      <c r="C447" s="113" t="s">
        <v>289</v>
      </c>
      <c r="D447" s="111" t="s">
        <v>220</v>
      </c>
      <c r="E447" s="19">
        <v>5.5E-2</v>
      </c>
      <c r="F447" s="114">
        <v>199401</v>
      </c>
      <c r="G447" s="112">
        <f>ROUND(E447*F447, 2)</f>
        <v>10967.06</v>
      </c>
    </row>
    <row r="448" spans="2:7" s="17" customFormat="1">
      <c r="B448" s="137"/>
      <c r="C448" s="113"/>
      <c r="D448" s="111"/>
      <c r="E448" s="19"/>
      <c r="F448" s="115" t="s">
        <v>185</v>
      </c>
      <c r="G448" s="116">
        <f>SUM(G447:G447)</f>
        <v>10967.06</v>
      </c>
    </row>
    <row r="449" spans="2:7" s="17" customFormat="1">
      <c r="B449" s="137"/>
      <c r="C449" s="110" t="s">
        <v>182</v>
      </c>
      <c r="D449" s="111"/>
      <c r="E449" s="19"/>
      <c r="F449" s="19"/>
      <c r="G449" s="112"/>
    </row>
    <row r="450" spans="2:7" s="17" customFormat="1">
      <c r="B450" s="137"/>
      <c r="C450" s="113" t="s">
        <v>221</v>
      </c>
      <c r="D450" s="111" t="s">
        <v>188</v>
      </c>
      <c r="E450" s="19">
        <v>0.3</v>
      </c>
      <c r="F450" s="114">
        <v>4731</v>
      </c>
      <c r="G450" s="112">
        <f>ROUND(E450*F450, 2)</f>
        <v>1419.3</v>
      </c>
    </row>
    <row r="451" spans="2:7" s="17" customFormat="1">
      <c r="B451" s="137"/>
      <c r="C451" s="113" t="s">
        <v>222</v>
      </c>
      <c r="D451" s="111" t="s">
        <v>188</v>
      </c>
      <c r="E451" s="19">
        <v>0.3</v>
      </c>
      <c r="F451" s="114">
        <v>2016</v>
      </c>
      <c r="G451" s="112">
        <f>ROUND(E451*F451, 2)</f>
        <v>604.79999999999995</v>
      </c>
    </row>
    <row r="452" spans="2:7" s="17" customFormat="1">
      <c r="B452" s="137"/>
      <c r="C452" s="113" t="s">
        <v>288</v>
      </c>
      <c r="D452" s="111" t="s">
        <v>21</v>
      </c>
      <c r="E452" s="19">
        <v>5.9999999999999995E-4</v>
      </c>
      <c r="F452" s="114">
        <v>172366</v>
      </c>
      <c r="G452" s="112">
        <f>ROUND(E452*F452, 2)</f>
        <v>103.42</v>
      </c>
    </row>
    <row r="453" spans="2:7" s="17" customFormat="1">
      <c r="B453" s="137"/>
      <c r="C453" s="113"/>
      <c r="D453" s="111"/>
      <c r="E453" s="19"/>
      <c r="F453" s="115" t="s">
        <v>185</v>
      </c>
      <c r="G453" s="116">
        <f>SUM(G450:G452)</f>
        <v>2127.52</v>
      </c>
    </row>
    <row r="454" spans="2:7" s="17" customFormat="1">
      <c r="B454" s="137"/>
      <c r="C454" s="110" t="s">
        <v>200</v>
      </c>
      <c r="D454" s="111"/>
      <c r="E454" s="19"/>
      <c r="F454" s="19"/>
      <c r="G454" s="112"/>
    </row>
    <row r="455" spans="2:7" s="17" customFormat="1">
      <c r="B455" s="137"/>
      <c r="C455" s="113" t="s">
        <v>201</v>
      </c>
      <c r="D455" s="111" t="s">
        <v>202</v>
      </c>
      <c r="E455" s="19">
        <v>0.02</v>
      </c>
      <c r="F455" s="114">
        <v>36485</v>
      </c>
      <c r="G455" s="112">
        <f>ROUND(E455*F455, 2)</f>
        <v>729.7</v>
      </c>
    </row>
    <row r="456" spans="2:7" s="17" customFormat="1">
      <c r="B456" s="137"/>
      <c r="C456" s="113"/>
      <c r="D456" s="111"/>
      <c r="E456" s="19"/>
      <c r="F456" s="115" t="s">
        <v>185</v>
      </c>
      <c r="G456" s="116">
        <f>SUM(G455:G455)</f>
        <v>729.7</v>
      </c>
    </row>
    <row r="457" spans="2:7" s="17" customFormat="1">
      <c r="B457" s="137"/>
      <c r="C457" s="110" t="s">
        <v>186</v>
      </c>
      <c r="D457" s="111"/>
      <c r="E457" s="19"/>
      <c r="F457" s="19"/>
      <c r="G457" s="112"/>
    </row>
    <row r="458" spans="2:7" s="17" customFormat="1">
      <c r="B458" s="137"/>
      <c r="C458" s="113" t="s">
        <v>229</v>
      </c>
      <c r="D458" s="111" t="s">
        <v>188</v>
      </c>
      <c r="E458" s="19">
        <v>5.8000000000000003E-2</v>
      </c>
      <c r="F458" s="114">
        <v>194692</v>
      </c>
      <c r="G458" s="112">
        <f>ROUND(E458*F458, 2)</f>
        <v>11292.14</v>
      </c>
    </row>
    <row r="459" spans="2:7" s="17" customFormat="1">
      <c r="B459" s="137"/>
      <c r="C459" s="113"/>
      <c r="D459" s="111"/>
      <c r="E459" s="19"/>
      <c r="F459" s="115" t="s">
        <v>185</v>
      </c>
      <c r="G459" s="116">
        <f>SUM(G458:G458)</f>
        <v>11292.14</v>
      </c>
    </row>
    <row r="460" spans="2:7" s="17" customFormat="1">
      <c r="B460" s="137"/>
      <c r="C460" s="113"/>
      <c r="D460" s="111"/>
      <c r="E460" s="19"/>
      <c r="F460" s="19"/>
      <c r="G460" s="112"/>
    </row>
    <row r="461" spans="2:7" s="17" customFormat="1">
      <c r="B461" s="137"/>
      <c r="C461" s="113"/>
      <c r="D461" s="111"/>
      <c r="E461" s="19"/>
      <c r="F461" s="117" t="s">
        <v>189</v>
      </c>
      <c r="G461" s="118">
        <f>ROUND(SUM(G446:G459)/2, 0)</f>
        <v>25116</v>
      </c>
    </row>
    <row r="462" spans="2:7" s="17" customFormat="1">
      <c r="B462" s="137"/>
      <c r="C462" s="131"/>
      <c r="D462" s="132"/>
      <c r="E462" s="16"/>
      <c r="F462" s="16"/>
      <c r="G462" s="119"/>
    </row>
    <row r="463" spans="2:7" s="17" customFormat="1">
      <c r="B463" s="137"/>
      <c r="C463" s="131"/>
      <c r="D463" s="132"/>
      <c r="E463" s="16"/>
      <c r="F463" s="16"/>
      <c r="G463" s="119"/>
    </row>
    <row r="464" spans="2:7" s="17" customFormat="1">
      <c r="B464" s="137"/>
      <c r="C464" s="131"/>
      <c r="D464" s="132"/>
      <c r="E464" s="16"/>
      <c r="F464" s="16"/>
      <c r="G464" s="119"/>
    </row>
    <row r="465" spans="2:7" s="17" customFormat="1" ht="50.1" customHeight="1">
      <c r="B465" s="141" t="str">
        <f>'FORMULARIO 1 PRESUPUESTO'!B42</f>
        <v>8.04</v>
      </c>
      <c r="C465" s="103" t="str">
        <f>'FORMULARIO 1 PRESUPUESTO'!C42</f>
        <v xml:space="preserve">Suministro y aplicación de pintura koraza exterior para fachadas color blanco.Incluye resanos filos y dilataciones. Tipo pintuco y/o similar. </v>
      </c>
      <c r="D465" s="104"/>
      <c r="E465" s="105"/>
      <c r="F465" s="105"/>
      <c r="G465" s="106" t="str">
        <f>'FORMULARIO 1 PRESUPUESTO'!D42</f>
        <v>m2</v>
      </c>
    </row>
    <row r="466" spans="2:7" s="17" customFormat="1">
      <c r="B466" s="137"/>
      <c r="C466" s="107" t="s">
        <v>6</v>
      </c>
      <c r="D466" s="108" t="s">
        <v>7</v>
      </c>
      <c r="E466" s="108" t="s">
        <v>180</v>
      </c>
      <c r="F466" s="108" t="s">
        <v>181</v>
      </c>
      <c r="G466" s="109" t="s">
        <v>10</v>
      </c>
    </row>
    <row r="467" spans="2:7" s="17" customFormat="1">
      <c r="B467" s="137"/>
      <c r="C467" s="110" t="s">
        <v>196</v>
      </c>
      <c r="D467" s="111"/>
      <c r="E467" s="19"/>
      <c r="F467" s="19"/>
      <c r="G467" s="112"/>
    </row>
    <row r="468" spans="2:7" s="17" customFormat="1">
      <c r="B468" s="137"/>
      <c r="C468" s="113" t="s">
        <v>291</v>
      </c>
      <c r="D468" s="111" t="s">
        <v>206</v>
      </c>
      <c r="E468" s="19">
        <v>0.16</v>
      </c>
      <c r="F468" s="114">
        <v>16419</v>
      </c>
      <c r="G468" s="112">
        <f>ROUND(E468*F468, 2)</f>
        <v>2627.04</v>
      </c>
    </row>
    <row r="469" spans="2:7" s="17" customFormat="1">
      <c r="B469" s="137"/>
      <c r="C469" s="113" t="s">
        <v>292</v>
      </c>
      <c r="D469" s="111" t="s">
        <v>220</v>
      </c>
      <c r="E469" s="19">
        <v>0.1</v>
      </c>
      <c r="F469" s="114">
        <v>125201</v>
      </c>
      <c r="G469" s="112">
        <f>ROUND(E469*F469, 2)</f>
        <v>12520.1</v>
      </c>
    </row>
    <row r="470" spans="2:7" s="17" customFormat="1">
      <c r="B470" s="137"/>
      <c r="C470" s="113"/>
      <c r="D470" s="111"/>
      <c r="E470" s="19"/>
      <c r="F470" s="115" t="s">
        <v>185</v>
      </c>
      <c r="G470" s="116">
        <f>SUM(G468:G469)</f>
        <v>15147.14</v>
      </c>
    </row>
    <row r="471" spans="2:7" s="17" customFormat="1">
      <c r="B471" s="137"/>
      <c r="C471" s="110" t="s">
        <v>182</v>
      </c>
      <c r="D471" s="111"/>
      <c r="E471" s="19"/>
      <c r="F471" s="19"/>
      <c r="G471" s="112"/>
    </row>
    <row r="472" spans="2:7" s="17" customFormat="1">
      <c r="B472" s="137"/>
      <c r="C472" s="113" t="s">
        <v>293</v>
      </c>
      <c r="D472" s="111" t="s">
        <v>21</v>
      </c>
      <c r="E472" s="19">
        <v>8.9999999999999998E-4</v>
      </c>
      <c r="F472" s="114">
        <v>3950</v>
      </c>
      <c r="G472" s="112">
        <f>ROUND(E472*F472, 2)</f>
        <v>3.56</v>
      </c>
    </row>
    <row r="473" spans="2:7" s="17" customFormat="1">
      <c r="B473" s="137"/>
      <c r="C473" s="113" t="s">
        <v>221</v>
      </c>
      <c r="D473" s="111" t="s">
        <v>188</v>
      </c>
      <c r="E473" s="19">
        <v>0.3</v>
      </c>
      <c r="F473" s="114">
        <v>4731</v>
      </c>
      <c r="G473" s="112">
        <f>ROUND(E473*F473, 2)</f>
        <v>1419.3</v>
      </c>
    </row>
    <row r="474" spans="2:7" s="17" customFormat="1">
      <c r="B474" s="137"/>
      <c r="C474" s="113" t="s">
        <v>222</v>
      </c>
      <c r="D474" s="111" t="s">
        <v>188</v>
      </c>
      <c r="E474" s="19">
        <v>0.3</v>
      </c>
      <c r="F474" s="114">
        <v>2016</v>
      </c>
      <c r="G474" s="112">
        <f>ROUND(E474*F474, 2)</f>
        <v>604.79999999999995</v>
      </c>
    </row>
    <row r="475" spans="2:7" s="17" customFormat="1">
      <c r="B475" s="137"/>
      <c r="C475" s="113" t="s">
        <v>288</v>
      </c>
      <c r="D475" s="111" t="s">
        <v>21</v>
      </c>
      <c r="E475" s="19">
        <v>8.9999999999999998E-4</v>
      </c>
      <c r="F475" s="114">
        <v>172366</v>
      </c>
      <c r="G475" s="112">
        <f>ROUND(E475*F475, 2)</f>
        <v>155.13</v>
      </c>
    </row>
    <row r="476" spans="2:7" s="17" customFormat="1">
      <c r="B476" s="137"/>
      <c r="C476" s="113"/>
      <c r="D476" s="111"/>
      <c r="E476" s="19"/>
      <c r="F476" s="115" t="s">
        <v>185</v>
      </c>
      <c r="G476" s="116">
        <f>SUM(G472:G475)</f>
        <v>2182.79</v>
      </c>
    </row>
    <row r="477" spans="2:7" s="17" customFormat="1">
      <c r="B477" s="137"/>
      <c r="C477" s="110" t="s">
        <v>200</v>
      </c>
      <c r="D477" s="111"/>
      <c r="E477" s="19"/>
      <c r="F477" s="19"/>
      <c r="G477" s="112"/>
    </row>
    <row r="478" spans="2:7" s="17" customFormat="1">
      <c r="B478" s="137"/>
      <c r="C478" s="113" t="s">
        <v>201</v>
      </c>
      <c r="D478" s="111" t="s">
        <v>202</v>
      </c>
      <c r="E478" s="19">
        <v>0.02</v>
      </c>
      <c r="F478" s="114">
        <v>36485</v>
      </c>
      <c r="G478" s="112">
        <f>ROUND(E478*F478, 2)</f>
        <v>729.7</v>
      </c>
    </row>
    <row r="479" spans="2:7" s="17" customFormat="1">
      <c r="B479" s="137"/>
      <c r="C479" s="113"/>
      <c r="D479" s="111"/>
      <c r="E479" s="19"/>
      <c r="F479" s="115" t="s">
        <v>185</v>
      </c>
      <c r="G479" s="116">
        <f>SUM(G478:G478)</f>
        <v>729.7</v>
      </c>
    </row>
    <row r="480" spans="2:7" s="17" customFormat="1">
      <c r="B480" s="137"/>
      <c r="C480" s="110" t="s">
        <v>186</v>
      </c>
      <c r="D480" s="111"/>
      <c r="E480" s="19"/>
      <c r="F480" s="19"/>
      <c r="G480" s="112"/>
    </row>
    <row r="481" spans="2:7" s="17" customFormat="1">
      <c r="B481" s="137"/>
      <c r="C481" s="113" t="s">
        <v>229</v>
      </c>
      <c r="D481" s="111" t="s">
        <v>188</v>
      </c>
      <c r="E481" s="19">
        <v>9.1999999999999998E-2</v>
      </c>
      <c r="F481" s="114">
        <v>194692</v>
      </c>
      <c r="G481" s="112">
        <f>ROUND(E481*F481, 2)</f>
        <v>17911.66</v>
      </c>
    </row>
    <row r="482" spans="2:7" s="17" customFormat="1">
      <c r="B482" s="137"/>
      <c r="C482" s="113"/>
      <c r="D482" s="111"/>
      <c r="E482" s="19"/>
      <c r="F482" s="115" t="s">
        <v>185</v>
      </c>
      <c r="G482" s="116">
        <f>SUM(G481:G481)</f>
        <v>17911.66</v>
      </c>
    </row>
    <row r="483" spans="2:7" s="17" customFormat="1">
      <c r="B483" s="137"/>
      <c r="C483" s="113"/>
      <c r="D483" s="111"/>
      <c r="E483" s="19"/>
      <c r="F483" s="19"/>
      <c r="G483" s="112"/>
    </row>
    <row r="484" spans="2:7" s="17" customFormat="1">
      <c r="B484" s="137"/>
      <c r="C484" s="113"/>
      <c r="D484" s="111"/>
      <c r="E484" s="19"/>
      <c r="F484" s="117" t="s">
        <v>189</v>
      </c>
      <c r="G484" s="118">
        <f>ROUND(SUM(G467:G482)/2, 0)</f>
        <v>35971</v>
      </c>
    </row>
    <row r="485" spans="2:7" s="17" customFormat="1">
      <c r="B485" s="137"/>
      <c r="C485" s="131"/>
      <c r="D485" s="132"/>
      <c r="E485" s="16"/>
      <c r="F485" s="16"/>
      <c r="G485" s="119"/>
    </row>
    <row r="486" spans="2:7" s="17" customFormat="1">
      <c r="B486" s="137"/>
      <c r="C486" s="131"/>
      <c r="D486" s="132"/>
      <c r="E486" s="16"/>
      <c r="F486" s="16"/>
      <c r="G486" s="119"/>
    </row>
    <row r="487" spans="2:7" s="17" customFormat="1">
      <c r="B487" s="137"/>
      <c r="C487" s="131"/>
      <c r="D487" s="132"/>
      <c r="E487" s="16"/>
      <c r="F487" s="16"/>
      <c r="G487" s="119"/>
    </row>
    <row r="488" spans="2:7" s="17" customFormat="1" ht="45">
      <c r="B488" s="141" t="s">
        <v>294</v>
      </c>
      <c r="C488" s="103" t="str">
        <f>'FORMULARIO 1 PRESUPUESTO'!C43</f>
        <v xml:space="preserve">Suministro y aplicación de pintura koraza exterior para fachadas color gris zócalo.Incluye resanos filos y dilataciones. Tipo pintuco y/o similar. </v>
      </c>
      <c r="D488" s="104"/>
      <c r="E488" s="105"/>
      <c r="F488" s="105"/>
      <c r="G488" s="106" t="str">
        <f>'FORMULARIO 1 PRESUPUESTO'!D43</f>
        <v>m2</v>
      </c>
    </row>
    <row r="489" spans="2:7" s="17" customFormat="1">
      <c r="B489" s="137"/>
      <c r="C489" s="107" t="s">
        <v>6</v>
      </c>
      <c r="D489" s="108" t="s">
        <v>7</v>
      </c>
      <c r="E489" s="108" t="s">
        <v>180</v>
      </c>
      <c r="F489" s="108" t="s">
        <v>181</v>
      </c>
      <c r="G489" s="109" t="s">
        <v>10</v>
      </c>
    </row>
    <row r="490" spans="2:7" s="17" customFormat="1">
      <c r="B490" s="137"/>
      <c r="C490" s="110" t="s">
        <v>196</v>
      </c>
      <c r="D490" s="111"/>
      <c r="E490" s="19"/>
      <c r="F490" s="19"/>
      <c r="G490" s="112"/>
    </row>
    <row r="491" spans="2:7" s="17" customFormat="1">
      <c r="B491" s="137"/>
      <c r="C491" s="113" t="s">
        <v>291</v>
      </c>
      <c r="D491" s="111" t="s">
        <v>206</v>
      </c>
      <c r="E491" s="19">
        <v>0.16</v>
      </c>
      <c r="F491" s="114">
        <v>16419</v>
      </c>
      <c r="G491" s="112">
        <f>ROUND(E491*F491, 2)</f>
        <v>2627.04</v>
      </c>
    </row>
    <row r="492" spans="2:7" s="17" customFormat="1">
      <c r="B492" s="137"/>
      <c r="C492" s="113" t="s">
        <v>292</v>
      </c>
      <c r="D492" s="111" t="s">
        <v>220</v>
      </c>
      <c r="E492" s="19">
        <v>0.1</v>
      </c>
      <c r="F492" s="114">
        <v>125201</v>
      </c>
      <c r="G492" s="112">
        <f>ROUND(E492*F492, 2)</f>
        <v>12520.1</v>
      </c>
    </row>
    <row r="493" spans="2:7" s="17" customFormat="1">
      <c r="B493" s="137"/>
      <c r="C493" s="113"/>
      <c r="D493" s="111"/>
      <c r="E493" s="19"/>
      <c r="F493" s="115" t="s">
        <v>185</v>
      </c>
      <c r="G493" s="116">
        <f>SUM(G491:G492)</f>
        <v>15147.14</v>
      </c>
    </row>
    <row r="494" spans="2:7" s="17" customFormat="1">
      <c r="B494" s="137"/>
      <c r="C494" s="110" t="s">
        <v>182</v>
      </c>
      <c r="D494" s="111"/>
      <c r="E494" s="19"/>
      <c r="F494" s="19"/>
      <c r="G494" s="112"/>
    </row>
    <row r="495" spans="2:7" s="17" customFormat="1">
      <c r="B495" s="137"/>
      <c r="C495" s="113" t="s">
        <v>293</v>
      </c>
      <c r="D495" s="111" t="s">
        <v>21</v>
      </c>
      <c r="E495" s="19">
        <v>8.9999999999999998E-4</v>
      </c>
      <c r="F495" s="114">
        <v>3950</v>
      </c>
      <c r="G495" s="112">
        <f>ROUND(E495*F495, 2)</f>
        <v>3.56</v>
      </c>
    </row>
    <row r="496" spans="2:7" s="17" customFormat="1">
      <c r="B496" s="137"/>
      <c r="C496" s="113" t="s">
        <v>221</v>
      </c>
      <c r="D496" s="111" t="s">
        <v>188</v>
      </c>
      <c r="E496" s="19">
        <v>0.3</v>
      </c>
      <c r="F496" s="114">
        <v>4731</v>
      </c>
      <c r="G496" s="112">
        <f>ROUND(E496*F496, 2)</f>
        <v>1419.3</v>
      </c>
    </row>
    <row r="497" spans="2:7" s="17" customFormat="1">
      <c r="B497" s="137"/>
      <c r="C497" s="113" t="s">
        <v>222</v>
      </c>
      <c r="D497" s="111" t="s">
        <v>188</v>
      </c>
      <c r="E497" s="19">
        <v>0.3</v>
      </c>
      <c r="F497" s="114">
        <v>2016</v>
      </c>
      <c r="G497" s="112">
        <f>ROUND(E497*F497, 2)</f>
        <v>604.79999999999995</v>
      </c>
    </row>
    <row r="498" spans="2:7" s="17" customFormat="1">
      <c r="B498" s="137"/>
      <c r="C498" s="113" t="s">
        <v>288</v>
      </c>
      <c r="D498" s="111" t="s">
        <v>21</v>
      </c>
      <c r="E498" s="19">
        <v>8.9999999999999998E-4</v>
      </c>
      <c r="F498" s="114">
        <v>172366</v>
      </c>
      <c r="G498" s="112">
        <f>ROUND(E498*F498, 2)</f>
        <v>155.13</v>
      </c>
    </row>
    <row r="499" spans="2:7" s="17" customFormat="1">
      <c r="B499" s="137"/>
      <c r="C499" s="113"/>
      <c r="D499" s="111"/>
      <c r="E499" s="19"/>
      <c r="F499" s="115" t="s">
        <v>185</v>
      </c>
      <c r="G499" s="116">
        <f>SUM(G495:G498)</f>
        <v>2182.79</v>
      </c>
    </row>
    <row r="500" spans="2:7" s="17" customFormat="1">
      <c r="B500" s="137"/>
      <c r="C500" s="110" t="s">
        <v>200</v>
      </c>
      <c r="D500" s="111"/>
      <c r="E500" s="19"/>
      <c r="F500" s="19"/>
      <c r="G500" s="112"/>
    </row>
    <row r="501" spans="2:7" s="17" customFormat="1">
      <c r="B501" s="137"/>
      <c r="C501" s="113" t="s">
        <v>201</v>
      </c>
      <c r="D501" s="111" t="s">
        <v>202</v>
      </c>
      <c r="E501" s="19">
        <v>0.02</v>
      </c>
      <c r="F501" s="114">
        <v>36485</v>
      </c>
      <c r="G501" s="112">
        <f>ROUND(E501*F501, 2)</f>
        <v>729.7</v>
      </c>
    </row>
    <row r="502" spans="2:7" s="17" customFormat="1">
      <c r="B502" s="137"/>
      <c r="C502" s="113"/>
      <c r="D502" s="111"/>
      <c r="E502" s="19"/>
      <c r="F502" s="115" t="s">
        <v>185</v>
      </c>
      <c r="G502" s="116">
        <f>SUM(G501:G501)</f>
        <v>729.7</v>
      </c>
    </row>
    <row r="503" spans="2:7" s="17" customFormat="1">
      <c r="B503" s="137"/>
      <c r="C503" s="110" t="s">
        <v>186</v>
      </c>
      <c r="D503" s="111"/>
      <c r="E503" s="19"/>
      <c r="F503" s="19"/>
      <c r="G503" s="112"/>
    </row>
    <row r="504" spans="2:7" s="17" customFormat="1">
      <c r="B504" s="137"/>
      <c r="C504" s="113" t="s">
        <v>229</v>
      </c>
      <c r="D504" s="111" t="s">
        <v>188</v>
      </c>
      <c r="E504" s="19">
        <v>9.1999999999999998E-2</v>
      </c>
      <c r="F504" s="114">
        <v>194692</v>
      </c>
      <c r="G504" s="112">
        <f>ROUND(E504*F504, 2)</f>
        <v>17911.66</v>
      </c>
    </row>
    <row r="505" spans="2:7" s="17" customFormat="1">
      <c r="B505" s="137"/>
      <c r="C505" s="113"/>
      <c r="D505" s="111"/>
      <c r="E505" s="19"/>
      <c r="F505" s="115" t="s">
        <v>185</v>
      </c>
      <c r="G505" s="116">
        <f>SUM(G504:G504)</f>
        <v>17911.66</v>
      </c>
    </row>
    <row r="506" spans="2:7" s="17" customFormat="1">
      <c r="B506" s="137"/>
      <c r="C506" s="113"/>
      <c r="D506" s="111"/>
      <c r="E506" s="19"/>
      <c r="F506" s="19"/>
      <c r="G506" s="112"/>
    </row>
    <row r="507" spans="2:7">
      <c r="B507" s="137"/>
      <c r="F507" s="117" t="s">
        <v>189</v>
      </c>
      <c r="G507" s="118">
        <f>ROUND(SUM(G490:G505)/2, 0)</f>
        <v>35971</v>
      </c>
    </row>
    <row r="512" spans="2:7">
      <c r="B512" s="138" t="str">
        <f>'FORMULARIO 1 PRESUPUESTO'!B44</f>
        <v>9</v>
      </c>
      <c r="C512" s="345" t="str">
        <f>'FORMULARIO 1 PRESUPUESTO'!C44</f>
        <v>VARIOS</v>
      </c>
      <c r="D512" s="345"/>
      <c r="E512" s="345"/>
      <c r="F512" s="345"/>
      <c r="G512" s="345"/>
    </row>
    <row r="513" spans="2:7">
      <c r="B513" s="141" t="str">
        <f>'FORMULARIO 1 PRESUPUESTO'!B45</f>
        <v>9.01</v>
      </c>
      <c r="C513" s="103" t="str">
        <f>'FORMULARIO 1 PRESUPUESTO'!C45</f>
        <v xml:space="preserve">Limpieza y aseo general de todas las áreas intervenidas </v>
      </c>
      <c r="D513" s="104"/>
      <c r="E513" s="105"/>
      <c r="F513" s="105"/>
      <c r="G513" s="106" t="str">
        <f>'FORMULARIO 1 PRESUPUESTO'!D45</f>
        <v>m2</v>
      </c>
    </row>
    <row r="514" spans="2:7">
      <c r="C514" s="107" t="s">
        <v>6</v>
      </c>
      <c r="D514" s="108" t="s">
        <v>7</v>
      </c>
      <c r="E514" s="108" t="s">
        <v>180</v>
      </c>
      <c r="F514" s="108" t="s">
        <v>181</v>
      </c>
      <c r="G514" s="109" t="s">
        <v>10</v>
      </c>
    </row>
    <row r="515" spans="2:7">
      <c r="C515" s="110" t="s">
        <v>196</v>
      </c>
    </row>
    <row r="516" spans="2:7">
      <c r="C516" s="113" t="s">
        <v>205</v>
      </c>
      <c r="D516" s="111" t="s">
        <v>206</v>
      </c>
      <c r="E516" s="19">
        <v>0.1</v>
      </c>
      <c r="F516" s="114">
        <v>67</v>
      </c>
      <c r="G516" s="112">
        <f>ROUND(E516*F516, 2)</f>
        <v>6.7</v>
      </c>
    </row>
    <row r="517" spans="2:7">
      <c r="C517" s="113" t="s">
        <v>295</v>
      </c>
      <c r="D517" s="111" t="s">
        <v>296</v>
      </c>
      <c r="E517" s="19">
        <v>5.9999999999999995E-4</v>
      </c>
      <c r="F517" s="114">
        <v>30545</v>
      </c>
      <c r="G517" s="112">
        <f>ROUND(E517*F517, 2)</f>
        <v>18.329999999999998</v>
      </c>
    </row>
    <row r="518" spans="2:7">
      <c r="F518" s="115" t="s">
        <v>185</v>
      </c>
      <c r="G518" s="116">
        <f>SUM(G516:G517)</f>
        <v>25.029999999999998</v>
      </c>
    </row>
    <row r="519" spans="2:7">
      <c r="C519" s="110" t="s">
        <v>182</v>
      </c>
    </row>
    <row r="520" spans="2:7">
      <c r="C520" s="113" t="s">
        <v>297</v>
      </c>
      <c r="D520" s="111" t="s">
        <v>21</v>
      </c>
      <c r="E520" s="19">
        <v>5.9999999999999995E-4</v>
      </c>
      <c r="F520" s="114">
        <v>67544</v>
      </c>
      <c r="G520" s="112">
        <f>ROUND(E520*F520, 2)</f>
        <v>40.53</v>
      </c>
    </row>
    <row r="521" spans="2:7">
      <c r="C521" s="113" t="s">
        <v>298</v>
      </c>
      <c r="D521" s="111" t="s">
        <v>21</v>
      </c>
      <c r="E521" s="19">
        <v>2.9999999999999997E-4</v>
      </c>
      <c r="F521" s="114">
        <v>54727</v>
      </c>
      <c r="G521" s="112">
        <f>ROUND(E521*F521, 2)</f>
        <v>16.420000000000002</v>
      </c>
    </row>
    <row r="522" spans="2:7">
      <c r="C522" s="113" t="s">
        <v>299</v>
      </c>
      <c r="D522" s="111" t="s">
        <v>21</v>
      </c>
      <c r="E522" s="19">
        <v>2.9999999999999997E-4</v>
      </c>
      <c r="F522" s="114">
        <v>346710</v>
      </c>
      <c r="G522" s="112">
        <f>ROUND(E522*F522, 2)</f>
        <v>104.01</v>
      </c>
    </row>
    <row r="523" spans="2:7">
      <c r="C523" s="113" t="s">
        <v>300</v>
      </c>
      <c r="D523" s="111" t="s">
        <v>21</v>
      </c>
      <c r="E523" s="19">
        <v>5.9999999999999995E-4</v>
      </c>
      <c r="F523" s="114">
        <v>17120</v>
      </c>
      <c r="G523" s="112">
        <f>ROUND(E523*F523, 2)</f>
        <v>10.27</v>
      </c>
    </row>
    <row r="524" spans="2:7">
      <c r="C524" s="113" t="s">
        <v>301</v>
      </c>
      <c r="D524" s="111" t="s">
        <v>21</v>
      </c>
      <c r="E524" s="19">
        <v>5.9999999999999995E-4</v>
      </c>
      <c r="F524" s="114">
        <v>16406</v>
      </c>
      <c r="G524" s="112">
        <f>ROUND(E524*F524, 2)</f>
        <v>9.84</v>
      </c>
    </row>
    <row r="525" spans="2:7">
      <c r="F525" s="115" t="s">
        <v>185</v>
      </c>
      <c r="G525" s="116">
        <f>SUM(G520:G524)</f>
        <v>181.07000000000002</v>
      </c>
    </row>
    <row r="526" spans="2:7">
      <c r="C526" s="110" t="s">
        <v>200</v>
      </c>
    </row>
    <row r="527" spans="2:7">
      <c r="C527" s="113" t="s">
        <v>201</v>
      </c>
      <c r="D527" s="111" t="s">
        <v>202</v>
      </c>
      <c r="E527" s="19">
        <v>0.01</v>
      </c>
      <c r="F527" s="114">
        <v>36485</v>
      </c>
      <c r="G527" s="112">
        <f>ROUND(E527*F527, 2)</f>
        <v>364.85</v>
      </c>
    </row>
    <row r="528" spans="2:7">
      <c r="C528" s="113" t="s">
        <v>302</v>
      </c>
      <c r="D528" s="111" t="s">
        <v>202</v>
      </c>
      <c r="E528" s="19">
        <v>6.6E-3</v>
      </c>
      <c r="F528" s="114">
        <v>84827</v>
      </c>
      <c r="G528" s="112">
        <f>ROUND(E528*F528, 2)</f>
        <v>559.86</v>
      </c>
    </row>
    <row r="529" spans="2:7">
      <c r="F529" s="115" t="s">
        <v>185</v>
      </c>
      <c r="G529" s="116">
        <f>SUM(G527:G528)</f>
        <v>924.71</v>
      </c>
    </row>
    <row r="530" spans="2:7">
      <c r="C530" s="110" t="s">
        <v>186</v>
      </c>
    </row>
    <row r="531" spans="2:7">
      <c r="C531" s="113" t="s">
        <v>187</v>
      </c>
      <c r="D531" s="111" t="s">
        <v>188</v>
      </c>
      <c r="E531" s="19">
        <v>2.4500000000000001E-2</v>
      </c>
      <c r="F531" s="114">
        <v>162222</v>
      </c>
      <c r="G531" s="112">
        <f>ROUND(E531*F531, 2)</f>
        <v>3974.44</v>
      </c>
    </row>
    <row r="532" spans="2:7">
      <c r="F532" s="115" t="s">
        <v>185</v>
      </c>
      <c r="G532" s="116">
        <f>SUM(G531:G531)</f>
        <v>3974.44</v>
      </c>
    </row>
    <row r="534" spans="2:7">
      <c r="F534" s="117" t="s">
        <v>189</v>
      </c>
      <c r="G534" s="147">
        <f>ROUND(SUM(G515:G532)/2, 0)</f>
        <v>5105</v>
      </c>
    </row>
    <row r="536" spans="2:7" ht="90.95" customHeight="1">
      <c r="B536" s="141" t="str">
        <f>'FORMULARIO 1 PRESUPUESTO'!B46</f>
        <v>9.02</v>
      </c>
      <c r="C536" s="103" t="str">
        <f>'FORMULARIO 1 PRESUPUESTO'!C46</f>
        <v xml:space="preserve">Suministro e instalación de aviso tipo caja, estrutura metálica y banner con impresión en alta resolución. Marco metálico color gris plata y/o similar, pintados con imprimación anticorrosiva+pintura acabado.Acrilico frontal translúcido. La dimensión de banner apróx. 3.30x2.00 m.Estructura con dos pilares anclados al suelo sobre dados de concreto. </v>
      </c>
      <c r="D536" s="104"/>
      <c r="E536" s="105"/>
      <c r="F536" s="105"/>
      <c r="G536" s="106" t="str">
        <f>'FORMULARIO 1 PRESUPUESTO'!D46</f>
        <v>m2</v>
      </c>
    </row>
    <row r="537" spans="2:7">
      <c r="C537" s="107" t="s">
        <v>6</v>
      </c>
      <c r="D537" s="108" t="s">
        <v>7</v>
      </c>
      <c r="E537" s="108" t="s">
        <v>180</v>
      </c>
      <c r="F537" s="108" t="s">
        <v>181</v>
      </c>
      <c r="G537" s="109" t="s">
        <v>10</v>
      </c>
    </row>
    <row r="538" spans="2:7">
      <c r="C538" s="110" t="s">
        <v>196</v>
      </c>
    </row>
    <row r="539" spans="2:7">
      <c r="C539" s="113" t="s">
        <v>303</v>
      </c>
      <c r="D539" s="111" t="s">
        <v>18</v>
      </c>
      <c r="E539" s="19">
        <v>1</v>
      </c>
      <c r="F539" s="114">
        <v>415000</v>
      </c>
      <c r="G539" s="112">
        <f>ROUND(E539*F539, 2)</f>
        <v>415000</v>
      </c>
    </row>
    <row r="540" spans="2:7">
      <c r="C540" s="113" t="s">
        <v>304</v>
      </c>
      <c r="D540" s="111" t="s">
        <v>18</v>
      </c>
      <c r="E540" s="19">
        <v>1</v>
      </c>
      <c r="F540" s="114">
        <v>95000</v>
      </c>
      <c r="G540" s="112">
        <f t="shared" ref="G540:G541" si="9">ROUND(E540*F540, 2)</f>
        <v>95000</v>
      </c>
    </row>
    <row r="541" spans="2:7">
      <c r="C541" s="113" t="s">
        <v>305</v>
      </c>
      <c r="D541" s="111" t="s">
        <v>18</v>
      </c>
      <c r="E541" s="19">
        <v>1</v>
      </c>
      <c r="F541" s="114">
        <v>40000</v>
      </c>
      <c r="G541" s="112">
        <f t="shared" si="9"/>
        <v>40000</v>
      </c>
    </row>
    <row r="542" spans="2:7">
      <c r="C542" s="113" t="s">
        <v>306</v>
      </c>
      <c r="D542" s="111" t="s">
        <v>18</v>
      </c>
      <c r="E542" s="19">
        <v>4.8000000000000001E-2</v>
      </c>
      <c r="F542" s="114">
        <v>138968</v>
      </c>
      <c r="G542" s="112">
        <f t="shared" ref="G542:G550" si="10">ROUND(E542*F542, 2)</f>
        <v>6670.46</v>
      </c>
    </row>
    <row r="543" spans="2:7" ht="28.5">
      <c r="C543" s="113" t="s">
        <v>307</v>
      </c>
      <c r="D543" s="111" t="s">
        <v>198</v>
      </c>
      <c r="E543" s="19">
        <v>1.3299999999999999E-2</v>
      </c>
      <c r="F543" s="114">
        <v>14387</v>
      </c>
      <c r="G543" s="112">
        <f t="shared" si="10"/>
        <v>191.35</v>
      </c>
    </row>
    <row r="544" spans="2:7">
      <c r="C544" s="113" t="s">
        <v>308</v>
      </c>
      <c r="D544" s="111" t="s">
        <v>86</v>
      </c>
      <c r="E544" s="19">
        <v>4.1000000000000002E-2</v>
      </c>
      <c r="F544" s="114">
        <v>491476</v>
      </c>
      <c r="G544" s="112">
        <f t="shared" si="10"/>
        <v>20150.52</v>
      </c>
    </row>
    <row r="545" spans="3:7">
      <c r="C545" s="113" t="s">
        <v>273</v>
      </c>
      <c r="D545" s="111" t="s">
        <v>198</v>
      </c>
      <c r="E545" s="19">
        <v>2.5999999999999999E-2</v>
      </c>
      <c r="F545" s="114">
        <v>24100</v>
      </c>
      <c r="G545" s="112">
        <f t="shared" si="10"/>
        <v>626.6</v>
      </c>
    </row>
    <row r="546" spans="3:7">
      <c r="C546" s="113" t="s">
        <v>309</v>
      </c>
      <c r="D546" s="111" t="s">
        <v>296</v>
      </c>
      <c r="E546" s="19">
        <v>2.9999999999999997E-4</v>
      </c>
      <c r="F546" s="114">
        <v>788</v>
      </c>
      <c r="G546" s="112">
        <f t="shared" si="10"/>
        <v>0.24</v>
      </c>
    </row>
    <row r="547" spans="3:7">
      <c r="C547" s="113" t="s">
        <v>274</v>
      </c>
      <c r="D547" s="111" t="s">
        <v>220</v>
      </c>
      <c r="E547" s="19">
        <v>1E-3</v>
      </c>
      <c r="F547" s="114">
        <v>53811</v>
      </c>
      <c r="G547" s="112">
        <f t="shared" si="10"/>
        <v>53.81</v>
      </c>
    </row>
    <row r="548" spans="3:7">
      <c r="C548" s="113" t="s">
        <v>310</v>
      </c>
      <c r="D548" s="111" t="s">
        <v>220</v>
      </c>
      <c r="E548" s="19">
        <v>2E-3</v>
      </c>
      <c r="F548" s="114">
        <v>92502</v>
      </c>
      <c r="G548" s="112">
        <f t="shared" si="10"/>
        <v>185</v>
      </c>
    </row>
    <row r="549" spans="3:7">
      <c r="C549" s="113" t="s">
        <v>311</v>
      </c>
      <c r="D549" s="111" t="s">
        <v>220</v>
      </c>
      <c r="E549" s="19">
        <v>2E-3</v>
      </c>
      <c r="F549" s="114">
        <v>105889</v>
      </c>
      <c r="G549" s="112">
        <f t="shared" si="10"/>
        <v>211.78</v>
      </c>
    </row>
    <row r="550" spans="3:7">
      <c r="C550" s="113" t="s">
        <v>312</v>
      </c>
      <c r="D550" s="111" t="s">
        <v>15</v>
      </c>
      <c r="E550" s="19">
        <v>1.05</v>
      </c>
      <c r="F550" s="114">
        <v>21311</v>
      </c>
      <c r="G550" s="112">
        <f t="shared" si="10"/>
        <v>22376.55</v>
      </c>
    </row>
    <row r="551" spans="3:7">
      <c r="C551" s="113" t="s">
        <v>313</v>
      </c>
      <c r="D551" s="111" t="s">
        <v>314</v>
      </c>
      <c r="E551" s="19">
        <v>10</v>
      </c>
      <c r="F551" s="114">
        <f>G539</f>
        <v>415000</v>
      </c>
      <c r="G551" s="112">
        <f>ROUND(E551*F551/100, 2)</f>
        <v>41500</v>
      </c>
    </row>
    <row r="552" spans="3:7">
      <c r="F552" s="115" t="s">
        <v>185</v>
      </c>
      <c r="G552" s="116">
        <f>SUM(G539:G551)</f>
        <v>641966.31000000006</v>
      </c>
    </row>
    <row r="553" spans="3:7">
      <c r="C553" s="110" t="s">
        <v>182</v>
      </c>
    </row>
    <row r="554" spans="3:7">
      <c r="C554" s="110"/>
    </row>
    <row r="555" spans="3:7">
      <c r="C555" s="113" t="s">
        <v>280</v>
      </c>
      <c r="D555" s="111" t="s">
        <v>21</v>
      </c>
      <c r="E555" s="19">
        <v>1.1999999999999999E-3</v>
      </c>
      <c r="F555" s="114">
        <v>15888</v>
      </c>
      <c r="G555" s="112">
        <f t="shared" ref="G555:G566" si="11">ROUND(E555*F555, 2)</f>
        <v>19.07</v>
      </c>
    </row>
    <row r="556" spans="3:7">
      <c r="C556" s="113" t="s">
        <v>299</v>
      </c>
      <c r="D556" s="111" t="s">
        <v>21</v>
      </c>
      <c r="E556" s="19">
        <v>1.1999999999999999E-3</v>
      </c>
      <c r="F556" s="114">
        <v>346710</v>
      </c>
      <c r="G556" s="112">
        <f t="shared" si="11"/>
        <v>416.05</v>
      </c>
    </row>
    <row r="557" spans="3:7">
      <c r="C557" s="113" t="s">
        <v>278</v>
      </c>
      <c r="D557" s="111" t="s">
        <v>188</v>
      </c>
      <c r="E557" s="19">
        <v>2.1999999999999999E-2</v>
      </c>
      <c r="F557" s="114">
        <v>74437</v>
      </c>
      <c r="G557" s="112">
        <f t="shared" si="11"/>
        <v>1637.61</v>
      </c>
    </row>
    <row r="558" spans="3:7" ht="15.95" customHeight="1">
      <c r="C558" s="113" t="s">
        <v>208</v>
      </c>
      <c r="D558" s="111" t="s">
        <v>21</v>
      </c>
      <c r="E558" s="19">
        <v>2.0000000000000001E-4</v>
      </c>
      <c r="F558" s="114">
        <v>979833</v>
      </c>
      <c r="G558" s="112">
        <f t="shared" si="11"/>
        <v>195.97</v>
      </c>
    </row>
    <row r="559" spans="3:7">
      <c r="C559" s="113" t="s">
        <v>279</v>
      </c>
      <c r="D559" s="111" t="s">
        <v>21</v>
      </c>
      <c r="E559" s="19">
        <v>2.0000000000000001E-4</v>
      </c>
      <c r="F559" s="114">
        <v>20460</v>
      </c>
      <c r="G559" s="112">
        <f t="shared" si="11"/>
        <v>4.09</v>
      </c>
    </row>
    <row r="560" spans="3:7">
      <c r="C560" s="113" t="s">
        <v>315</v>
      </c>
      <c r="D560" s="111" t="s">
        <v>21</v>
      </c>
      <c r="E560" s="19">
        <v>2.0000000000000001E-4</v>
      </c>
      <c r="F560" s="114">
        <v>1108527</v>
      </c>
      <c r="G560" s="112">
        <f t="shared" si="11"/>
        <v>221.71</v>
      </c>
    </row>
    <row r="561" spans="3:7">
      <c r="C561" s="113" t="s">
        <v>316</v>
      </c>
      <c r="D561" s="111" t="s">
        <v>21</v>
      </c>
      <c r="E561" s="19">
        <v>2.0000000000000001E-4</v>
      </c>
      <c r="F561" s="114">
        <v>74279</v>
      </c>
      <c r="G561" s="112">
        <f t="shared" si="11"/>
        <v>14.86</v>
      </c>
    </row>
    <row r="562" spans="3:7">
      <c r="C562" s="113" t="s">
        <v>317</v>
      </c>
      <c r="D562" s="111" t="s">
        <v>21</v>
      </c>
      <c r="E562" s="19">
        <v>4.0000000000000002E-4</v>
      </c>
      <c r="F562" s="114">
        <v>664852</v>
      </c>
      <c r="G562" s="112">
        <f t="shared" si="11"/>
        <v>265.94</v>
      </c>
    </row>
    <row r="563" spans="3:7">
      <c r="C563" s="113" t="s">
        <v>221</v>
      </c>
      <c r="D563" s="111" t="s">
        <v>188</v>
      </c>
      <c r="E563" s="19">
        <v>0.06</v>
      </c>
      <c r="F563" s="114">
        <v>4731</v>
      </c>
      <c r="G563" s="112">
        <f t="shared" si="11"/>
        <v>283.86</v>
      </c>
    </row>
    <row r="564" spans="3:7">
      <c r="C564" s="113" t="s">
        <v>318</v>
      </c>
      <c r="D564" s="111" t="s">
        <v>188</v>
      </c>
      <c r="E564" s="19">
        <v>4.0000000000000001E-3</v>
      </c>
      <c r="F564" s="114">
        <v>83967</v>
      </c>
      <c r="G564" s="112">
        <f t="shared" si="11"/>
        <v>335.87</v>
      </c>
    </row>
    <row r="565" spans="3:7">
      <c r="C565" s="113" t="s">
        <v>221</v>
      </c>
      <c r="D565" s="111" t="s">
        <v>188</v>
      </c>
      <c r="E565" s="19">
        <v>4</v>
      </c>
      <c r="F565" s="114">
        <v>4731</v>
      </c>
      <c r="G565" s="112">
        <f t="shared" si="11"/>
        <v>18924</v>
      </c>
    </row>
    <row r="566" spans="3:7">
      <c r="C566" s="113" t="s">
        <v>194</v>
      </c>
      <c r="D566" s="111" t="s">
        <v>21</v>
      </c>
      <c r="E566" s="19">
        <v>2.5000000000000001E-3</v>
      </c>
      <c r="F566" s="114">
        <v>297692</v>
      </c>
      <c r="G566" s="112">
        <f t="shared" si="11"/>
        <v>744.23</v>
      </c>
    </row>
    <row r="567" spans="3:7">
      <c r="F567" s="115" t="s">
        <v>185</v>
      </c>
      <c r="G567" s="116">
        <f>SUM(G555:G566)</f>
        <v>23063.26</v>
      </c>
    </row>
    <row r="568" spans="3:7">
      <c r="C568" s="110" t="s">
        <v>200</v>
      </c>
    </row>
    <row r="569" spans="3:7">
      <c r="C569" s="113" t="s">
        <v>201</v>
      </c>
      <c r="D569" s="111" t="s">
        <v>202</v>
      </c>
      <c r="E569" s="19">
        <v>0.1</v>
      </c>
      <c r="F569" s="114">
        <v>36485</v>
      </c>
      <c r="G569" s="112">
        <f>ROUND(E569*F569, 2)</f>
        <v>3648.5</v>
      </c>
    </row>
    <row r="570" spans="3:7">
      <c r="F570" s="115" t="s">
        <v>185</v>
      </c>
      <c r="G570" s="116">
        <f>SUM(G569:G569)</f>
        <v>3648.5</v>
      </c>
    </row>
    <row r="571" spans="3:7">
      <c r="C571" s="110" t="s">
        <v>186</v>
      </c>
    </row>
    <row r="572" spans="3:7">
      <c r="C572" s="113" t="s">
        <v>195</v>
      </c>
      <c r="D572" s="111" t="s">
        <v>188</v>
      </c>
      <c r="E572" s="19">
        <v>0.25</v>
      </c>
      <c r="F572" s="114">
        <v>194692</v>
      </c>
      <c r="G572" s="112">
        <f>ROUND(E572*F572, 2)</f>
        <v>48673</v>
      </c>
    </row>
    <row r="573" spans="3:7">
      <c r="C573" s="113" t="s">
        <v>283</v>
      </c>
      <c r="D573" s="111" t="s">
        <v>188</v>
      </c>
      <c r="E573" s="19">
        <v>2.1999999999999999E-2</v>
      </c>
      <c r="F573" s="114">
        <v>204602</v>
      </c>
      <c r="G573" s="112">
        <f>ROUND(E573*F573, 2)</f>
        <v>4501.24</v>
      </c>
    </row>
    <row r="574" spans="3:7">
      <c r="C574" s="113" t="s">
        <v>229</v>
      </c>
      <c r="D574" s="111" t="s">
        <v>188</v>
      </c>
      <c r="E574" s="19">
        <v>4.0000000000000001E-3</v>
      </c>
      <c r="F574" s="114">
        <v>194692</v>
      </c>
      <c r="G574" s="112">
        <f>ROUND(E574*F574, 2)</f>
        <v>778.77</v>
      </c>
    </row>
    <row r="575" spans="3:7">
      <c r="F575" s="115" t="s">
        <v>185</v>
      </c>
      <c r="G575" s="116">
        <f>SUM(G572:G574)</f>
        <v>53953.009999999995</v>
      </c>
    </row>
    <row r="577" spans="2:7">
      <c r="F577" s="117" t="s">
        <v>189</v>
      </c>
      <c r="G577" s="118">
        <f>ROUND(SUM(G538:G575)/2, 0)</f>
        <v>722631</v>
      </c>
    </row>
    <row r="580" spans="2:7" ht="44.1" customHeight="1">
      <c r="B580" s="141" t="str">
        <f>'FORMULARIO 1 PRESUPUESTO'!B47</f>
        <v>9.03</v>
      </c>
      <c r="C580" s="103" t="str">
        <f>'FORMULARIO 1 PRESUPUESTO'!C47</f>
        <v xml:space="preserve">Cargue manual y retiro de escombros volqueta 7m3.Incluye certificado a la escombrera autorizada. Incluye certificados. </v>
      </c>
      <c r="D580" s="104"/>
      <c r="E580" s="105"/>
      <c r="F580" s="105"/>
      <c r="G580" s="106" t="str">
        <f>'FORMULARIO 1 PRESUPUESTO'!D47</f>
        <v>m3</v>
      </c>
    </row>
    <row r="581" spans="2:7">
      <c r="C581" s="107" t="s">
        <v>6</v>
      </c>
      <c r="D581" s="108" t="s">
        <v>7</v>
      </c>
      <c r="E581" s="108" t="s">
        <v>180</v>
      </c>
      <c r="F581" s="108" t="s">
        <v>181</v>
      </c>
      <c r="G581" s="109" t="s">
        <v>10</v>
      </c>
    </row>
    <row r="582" spans="2:7">
      <c r="C582" s="110" t="s">
        <v>196</v>
      </c>
    </row>
    <row r="583" spans="2:7">
      <c r="C583" s="113" t="s">
        <v>319</v>
      </c>
      <c r="D583" s="111" t="s">
        <v>21</v>
      </c>
      <c r="E583" s="19">
        <v>40</v>
      </c>
      <c r="F583" s="114">
        <v>821</v>
      </c>
      <c r="G583" s="112">
        <f>ROUND(E583*F583, 2)</f>
        <v>32840</v>
      </c>
    </row>
    <row r="584" spans="2:7">
      <c r="F584" s="115" t="s">
        <v>185</v>
      </c>
      <c r="G584" s="116">
        <f>SUM(G583:G583)</f>
        <v>32840</v>
      </c>
    </row>
    <row r="585" spans="2:7">
      <c r="C585" s="110" t="s">
        <v>182</v>
      </c>
    </row>
    <row r="586" spans="2:7">
      <c r="C586" s="113" t="s">
        <v>320</v>
      </c>
      <c r="D586" s="111" t="s">
        <v>21</v>
      </c>
      <c r="E586" s="19">
        <v>1.0500000000000001E-2</v>
      </c>
      <c r="F586" s="114">
        <v>33495</v>
      </c>
      <c r="G586" s="112">
        <f>ROUND(E586*F586, 2)</f>
        <v>351.7</v>
      </c>
    </row>
    <row r="587" spans="2:7">
      <c r="C587" s="113" t="s">
        <v>321</v>
      </c>
      <c r="D587" s="111" t="s">
        <v>21</v>
      </c>
      <c r="E587" s="19">
        <v>5.3E-3</v>
      </c>
      <c r="F587" s="114">
        <v>64401</v>
      </c>
      <c r="G587" s="112">
        <f>ROUND(E587*F587, 2)</f>
        <v>341.33</v>
      </c>
    </row>
    <row r="588" spans="2:7">
      <c r="F588" s="115" t="s">
        <v>185</v>
      </c>
      <c r="G588" s="116">
        <f>SUM(G586:G587)</f>
        <v>693.03</v>
      </c>
    </row>
    <row r="589" spans="2:7">
      <c r="C589" s="110" t="s">
        <v>200</v>
      </c>
    </row>
    <row r="590" spans="2:7">
      <c r="C590" s="113" t="s">
        <v>322</v>
      </c>
      <c r="D590" s="111" t="s">
        <v>202</v>
      </c>
      <c r="E590" s="19">
        <v>3.2267999999999999</v>
      </c>
      <c r="F590" s="114">
        <v>47431</v>
      </c>
      <c r="G590" s="112">
        <f>ROUND(E590*F590, 2)</f>
        <v>153050.35</v>
      </c>
    </row>
    <row r="591" spans="2:7">
      <c r="F591" s="115" t="s">
        <v>185</v>
      </c>
      <c r="G591" s="116">
        <f>SUM(G590:G590)</f>
        <v>153050.35</v>
      </c>
    </row>
    <row r="592" spans="2:7">
      <c r="C592" s="110" t="s">
        <v>186</v>
      </c>
    </row>
    <row r="593" spans="2:7">
      <c r="C593" s="113" t="s">
        <v>323</v>
      </c>
      <c r="D593" s="111" t="s">
        <v>188</v>
      </c>
      <c r="E593" s="19">
        <v>0.35</v>
      </c>
      <c r="F593" s="114">
        <v>243333</v>
      </c>
      <c r="G593" s="112">
        <f>ROUND(E593*F593, 2)</f>
        <v>85166.55</v>
      </c>
    </row>
    <row r="594" spans="2:7">
      <c r="F594" s="115" t="s">
        <v>185</v>
      </c>
      <c r="G594" s="116">
        <f>SUM(G593:G593)</f>
        <v>85166.55</v>
      </c>
    </row>
    <row r="595" spans="2:7">
      <c r="C595" s="110" t="s">
        <v>324</v>
      </c>
    </row>
    <row r="596" spans="2:7">
      <c r="C596" s="113" t="s">
        <v>325</v>
      </c>
      <c r="D596" s="111" t="s">
        <v>86</v>
      </c>
      <c r="E596" s="19">
        <v>1</v>
      </c>
      <c r="F596" s="114">
        <v>4175</v>
      </c>
      <c r="G596" s="112">
        <f>ROUND(E596*F596, 2)</f>
        <v>4175</v>
      </c>
    </row>
    <row r="597" spans="2:7">
      <c r="F597" s="115" t="s">
        <v>185</v>
      </c>
      <c r="G597" s="116">
        <f>SUM(G596:G596)</f>
        <v>4175</v>
      </c>
    </row>
    <row r="599" spans="2:7">
      <c r="F599" s="117" t="s">
        <v>189</v>
      </c>
      <c r="G599" s="118">
        <f>ROUND(SUM(G582:G597)/2, 0)</f>
        <v>275925</v>
      </c>
    </row>
    <row r="602" spans="2:7" ht="59.1" customHeight="1">
      <c r="B602" s="152" t="str">
        <f>'FORMULARIO 1 PRESUPUESTO'!B48</f>
        <v>9.04</v>
      </c>
      <c r="C602" s="103" t="str">
        <f>'FORMULARIO 1 PRESUPUESTO'!C48</f>
        <v xml:space="preserve">Suministro, transporte e instalación de señalización corporativa en acrílico.20mx0.10 y/o similar,el diseño dependerá de  las necesidades y requerimientos de la Entidad.Deberá estar fijado con tonillos y/o pines. </v>
      </c>
      <c r="D602" s="104"/>
      <c r="E602" s="105"/>
      <c r="F602" s="105"/>
      <c r="G602" s="106" t="str">
        <f>'FORMULARIO 1 PRESUPUESTO'!D48</f>
        <v>Und</v>
      </c>
    </row>
    <row r="603" spans="2:7">
      <c r="C603" s="107" t="s">
        <v>6</v>
      </c>
      <c r="D603" s="108" t="s">
        <v>7</v>
      </c>
      <c r="E603" s="108" t="s">
        <v>180</v>
      </c>
      <c r="F603" s="108" t="s">
        <v>181</v>
      </c>
      <c r="G603" s="109" t="s">
        <v>10</v>
      </c>
    </row>
    <row r="604" spans="2:7">
      <c r="C604" s="110" t="s">
        <v>196</v>
      </c>
    </row>
    <row r="605" spans="2:7">
      <c r="C605" s="113" t="s">
        <v>326</v>
      </c>
      <c r="D605" s="111" t="s">
        <v>7</v>
      </c>
      <c r="E605" s="19">
        <v>1</v>
      </c>
      <c r="F605" s="114">
        <v>19000</v>
      </c>
      <c r="G605" s="112">
        <f>ROUND(E605*F605, 2)</f>
        <v>19000</v>
      </c>
    </row>
    <row r="606" spans="2:7">
      <c r="C606" s="113" t="s">
        <v>313</v>
      </c>
      <c r="D606" s="111" t="s">
        <v>314</v>
      </c>
      <c r="E606" s="19">
        <v>9</v>
      </c>
      <c r="F606" s="114">
        <f>G605</f>
        <v>19000</v>
      </c>
      <c r="G606" s="112">
        <f>ROUND(E606*F606/100, 2)</f>
        <v>1710</v>
      </c>
    </row>
    <row r="607" spans="2:7">
      <c r="F607" s="115" t="s">
        <v>185</v>
      </c>
      <c r="G607" s="116">
        <f>SUM(G605:G606)</f>
        <v>20710</v>
      </c>
    </row>
    <row r="608" spans="2:7">
      <c r="C608" s="110" t="s">
        <v>182</v>
      </c>
    </row>
    <row r="609" spans="2:7">
      <c r="C609" s="110"/>
    </row>
    <row r="610" spans="2:7">
      <c r="C610" s="113" t="s">
        <v>194</v>
      </c>
      <c r="D610" s="111" t="s">
        <v>21</v>
      </c>
      <c r="E610" s="19">
        <v>2.5000000000000001E-3</v>
      </c>
      <c r="F610" s="114">
        <v>297692</v>
      </c>
      <c r="G610" s="112">
        <f>ROUND(E610*F610, 2)</f>
        <v>744.23</v>
      </c>
    </row>
    <row r="611" spans="2:7">
      <c r="F611" s="115" t="s">
        <v>185</v>
      </c>
      <c r="G611" s="116">
        <f>SUM(G610:G610)</f>
        <v>744.23</v>
      </c>
    </row>
    <row r="612" spans="2:7">
      <c r="C612" s="110" t="s">
        <v>200</v>
      </c>
    </row>
    <row r="613" spans="2:7">
      <c r="C613" s="113" t="s">
        <v>201</v>
      </c>
      <c r="D613" s="111" t="s">
        <v>202</v>
      </c>
      <c r="E613" s="19">
        <v>0.1</v>
      </c>
      <c r="F613" s="114">
        <v>36485</v>
      </c>
      <c r="G613" s="112">
        <f>ROUND(E613*F613, 2)</f>
        <v>3648.5</v>
      </c>
    </row>
    <row r="614" spans="2:7">
      <c r="F614" s="115" t="s">
        <v>185</v>
      </c>
      <c r="G614" s="116">
        <f>SUM(G613:G613)</f>
        <v>3648.5</v>
      </c>
    </row>
    <row r="615" spans="2:7">
      <c r="C615" s="110" t="s">
        <v>186</v>
      </c>
    </row>
    <row r="616" spans="2:7">
      <c r="C616" s="113" t="s">
        <v>195</v>
      </c>
      <c r="D616" s="111" t="s">
        <v>188</v>
      </c>
      <c r="E616" s="19">
        <v>3.0000000000000001E-3</v>
      </c>
      <c r="F616" s="114">
        <v>194692</v>
      </c>
      <c r="G616" s="112">
        <f>ROUND(E616*F616, 2)</f>
        <v>584.08000000000004</v>
      </c>
    </row>
    <row r="617" spans="2:7">
      <c r="F617" s="115" t="s">
        <v>185</v>
      </c>
      <c r="G617" s="116">
        <f>SUM(G616:G616)</f>
        <v>584.08000000000004</v>
      </c>
    </row>
    <row r="619" spans="2:7">
      <c r="F619" s="117" t="s">
        <v>189</v>
      </c>
      <c r="G619" s="118">
        <f>ROUND(SUM(G604:G617)/2, 0)</f>
        <v>25687</v>
      </c>
    </row>
    <row r="621" spans="2:7" ht="57.95" customHeight="1">
      <c r="B621" s="141" t="str">
        <f>'FORMULARIO 1 PRESUPUESTO'!B49</f>
        <v>9.05</v>
      </c>
      <c r="C621" s="103" t="str">
        <f>'FORMULARIO 1 PRESUPUESTO'!C49</f>
        <v>Suministro e Instalación de pelicula frost con impresión de diseño, la pelicula deberá ir con el corte del logo ICA, el diseño dependerá de  las necesidades y requerimientos de la Entidad.</v>
      </c>
      <c r="D621" s="104"/>
      <c r="E621" s="105"/>
      <c r="F621" s="105"/>
      <c r="G621" s="106" t="str">
        <f>'FORMULARIO 1 PRESUPUESTO'!D49</f>
        <v>m2</v>
      </c>
    </row>
    <row r="622" spans="2:7">
      <c r="C622" s="107" t="s">
        <v>6</v>
      </c>
      <c r="D622" s="108" t="s">
        <v>7</v>
      </c>
      <c r="E622" s="108" t="s">
        <v>180</v>
      </c>
      <c r="F622" s="108" t="s">
        <v>181</v>
      </c>
      <c r="G622" s="109" t="s">
        <v>10</v>
      </c>
    </row>
    <row r="623" spans="2:7">
      <c r="C623" s="110" t="s">
        <v>196</v>
      </c>
    </row>
    <row r="624" spans="2:7">
      <c r="C624" s="113" t="s">
        <v>327</v>
      </c>
      <c r="D624" s="111" t="s">
        <v>18</v>
      </c>
      <c r="E624" s="19">
        <v>1.05</v>
      </c>
      <c r="F624" s="114">
        <v>115000</v>
      </c>
      <c r="G624" s="112">
        <f>ROUND(E624*F624, 2)</f>
        <v>120750</v>
      </c>
    </row>
    <row r="625" spans="3:7">
      <c r="C625" s="113" t="s">
        <v>328</v>
      </c>
      <c r="D625" s="111" t="s">
        <v>21</v>
      </c>
      <c r="E625" s="19">
        <v>0.02</v>
      </c>
      <c r="F625" s="114">
        <v>13396</v>
      </c>
      <c r="G625" s="112">
        <f>ROUND(E625*F625, 2)</f>
        <v>267.92</v>
      </c>
    </row>
    <row r="626" spans="3:7">
      <c r="F626" s="115" t="s">
        <v>185</v>
      </c>
      <c r="G626" s="116">
        <f>SUM(G624:G625)</f>
        <v>121017.92</v>
      </c>
    </row>
    <row r="627" spans="3:7">
      <c r="C627" s="110" t="s">
        <v>182</v>
      </c>
    </row>
    <row r="628" spans="3:7">
      <c r="C628" s="113" t="s">
        <v>203</v>
      </c>
      <c r="D628" s="111" t="s">
        <v>21</v>
      </c>
      <c r="E628" s="19">
        <v>1E-3</v>
      </c>
      <c r="F628" s="114">
        <v>262690</v>
      </c>
      <c r="G628" s="112">
        <f>ROUND(E628*F628, 2)</f>
        <v>262.69</v>
      </c>
    </row>
    <row r="629" spans="3:7">
      <c r="C629" s="113" t="s">
        <v>329</v>
      </c>
      <c r="D629" s="111" t="s">
        <v>21</v>
      </c>
      <c r="E629" s="19">
        <v>1E-3</v>
      </c>
      <c r="F629" s="114">
        <v>16183</v>
      </c>
      <c r="G629" s="112">
        <f>ROUND(E629*F629, 2)</f>
        <v>16.18</v>
      </c>
    </row>
    <row r="630" spans="3:7">
      <c r="C630" s="113" t="s">
        <v>257</v>
      </c>
      <c r="D630" s="111" t="s">
        <v>21</v>
      </c>
      <c r="E630" s="19">
        <v>1E-3</v>
      </c>
      <c r="F630" s="114">
        <v>44658</v>
      </c>
      <c r="G630" s="112">
        <f>ROUND(E630*F630, 2)</f>
        <v>44.66</v>
      </c>
    </row>
    <row r="631" spans="3:7">
      <c r="F631" s="115" t="s">
        <v>185</v>
      </c>
      <c r="G631" s="116">
        <f>SUM(G628:G630)</f>
        <v>323.52999999999997</v>
      </c>
    </row>
    <row r="632" spans="3:7">
      <c r="C632" s="110" t="s">
        <v>200</v>
      </c>
    </row>
    <row r="633" spans="3:7">
      <c r="C633" s="113" t="s">
        <v>201</v>
      </c>
      <c r="D633" s="111" t="s">
        <v>202</v>
      </c>
      <c r="E633" s="19">
        <v>0.2</v>
      </c>
      <c r="F633" s="114">
        <v>36485</v>
      </c>
      <c r="G633" s="112">
        <f>ROUND(E633*F633, 2)</f>
        <v>7297</v>
      </c>
    </row>
    <row r="634" spans="3:7">
      <c r="F634" s="115" t="s">
        <v>185</v>
      </c>
      <c r="G634" s="116">
        <f>SUM(G633:G633)</f>
        <v>7297</v>
      </c>
    </row>
    <row r="635" spans="3:7">
      <c r="C635" s="110" t="s">
        <v>186</v>
      </c>
    </row>
    <row r="636" spans="3:7">
      <c r="C636" s="113" t="s">
        <v>195</v>
      </c>
      <c r="D636" s="111" t="s">
        <v>188</v>
      </c>
      <c r="E636" s="19">
        <v>0.1</v>
      </c>
      <c r="F636" s="114">
        <v>194692</v>
      </c>
      <c r="G636" s="112">
        <f>ROUND(E636*F636, 2)</f>
        <v>19469.2</v>
      </c>
    </row>
    <row r="637" spans="3:7">
      <c r="F637" s="115" t="s">
        <v>185</v>
      </c>
      <c r="G637" s="116">
        <f>SUM(G636:G636)</f>
        <v>19469.2</v>
      </c>
    </row>
    <row r="639" spans="3:7">
      <c r="F639" s="117" t="s">
        <v>189</v>
      </c>
      <c r="G639" s="147">
        <f>ROUND(SUM(G623:G637)/2, 0)</f>
        <v>148108</v>
      </c>
    </row>
    <row r="641" spans="2:7" ht="60">
      <c r="B641" s="152" t="str">
        <f>'FORMULARIO 1 PRESUPUESTO'!B50</f>
        <v>9.06</v>
      </c>
      <c r="C641" s="103" t="str">
        <f>'FORMULARIO 1 PRESUPUESTO'!C50</f>
        <v>Suministro e instalación Aviso ICA en acero en acrilico con vinilo dorado instalado con topes transparentes a 3cm . Medidas 1.40x0.60 apróx.el diseño dependerá de  las necesidades y requerimientos de la Entidad</v>
      </c>
      <c r="D641" s="104"/>
      <c r="E641" s="105"/>
      <c r="F641" s="105"/>
      <c r="G641" s="106" t="str">
        <f>'FORMULARIO 1 PRESUPUESTO'!D50</f>
        <v>m2</v>
      </c>
    </row>
    <row r="642" spans="2:7">
      <c r="C642" s="107" t="s">
        <v>6</v>
      </c>
      <c r="D642" s="108" t="s">
        <v>7</v>
      </c>
      <c r="E642" s="108" t="s">
        <v>180</v>
      </c>
      <c r="F642" s="108" t="s">
        <v>181</v>
      </c>
      <c r="G642" s="109" t="s">
        <v>10</v>
      </c>
    </row>
    <row r="643" spans="2:7">
      <c r="C643" s="110" t="s">
        <v>196</v>
      </c>
    </row>
    <row r="644" spans="2:7">
      <c r="C644" s="113" t="s">
        <v>330</v>
      </c>
      <c r="D644" s="111" t="s">
        <v>7</v>
      </c>
      <c r="E644" s="19">
        <v>1</v>
      </c>
      <c r="F644" s="114">
        <v>320000</v>
      </c>
      <c r="G644" s="112">
        <f>ROUND(E644*F644, 2)</f>
        <v>320000</v>
      </c>
    </row>
    <row r="645" spans="2:7">
      <c r="C645" s="113" t="s">
        <v>313</v>
      </c>
      <c r="D645" s="111" t="s">
        <v>314</v>
      </c>
      <c r="E645" s="19">
        <v>9</v>
      </c>
      <c r="F645" s="114">
        <f>G644</f>
        <v>320000</v>
      </c>
      <c r="G645" s="112">
        <f>ROUND(E645*F645/100, 2)</f>
        <v>28800</v>
      </c>
    </row>
    <row r="646" spans="2:7">
      <c r="F646" s="115" t="s">
        <v>185</v>
      </c>
      <c r="G646" s="116">
        <f>SUM(G644:G645)</f>
        <v>348800</v>
      </c>
    </row>
    <row r="647" spans="2:7">
      <c r="C647" s="110" t="s">
        <v>182</v>
      </c>
    </row>
    <row r="648" spans="2:7">
      <c r="C648" s="110"/>
    </row>
    <row r="649" spans="2:7">
      <c r="C649" s="113" t="s">
        <v>194</v>
      </c>
      <c r="D649" s="111" t="s">
        <v>21</v>
      </c>
      <c r="E649" s="19">
        <v>2.5000000000000001E-3</v>
      </c>
      <c r="F649" s="114">
        <v>297692</v>
      </c>
      <c r="G649" s="112">
        <f>ROUND(E649*F649, 2)</f>
        <v>744.23</v>
      </c>
    </row>
    <row r="650" spans="2:7">
      <c r="F650" s="115" t="s">
        <v>185</v>
      </c>
      <c r="G650" s="116">
        <f>SUM(G649:G649)</f>
        <v>744.23</v>
      </c>
    </row>
    <row r="651" spans="2:7">
      <c r="C651" s="110" t="s">
        <v>200</v>
      </c>
    </row>
    <row r="652" spans="2:7">
      <c r="C652" s="113" t="s">
        <v>201</v>
      </c>
      <c r="D652" s="111" t="s">
        <v>202</v>
      </c>
      <c r="E652" s="19">
        <v>0.1</v>
      </c>
      <c r="F652" s="114">
        <v>36485</v>
      </c>
      <c r="G652" s="112">
        <f>ROUND(E652*F652, 2)</f>
        <v>3648.5</v>
      </c>
    </row>
    <row r="653" spans="2:7">
      <c r="F653" s="115" t="s">
        <v>185</v>
      </c>
      <c r="G653" s="116">
        <f>SUM(G652:G652)</f>
        <v>3648.5</v>
      </c>
    </row>
    <row r="654" spans="2:7">
      <c r="C654" s="110" t="s">
        <v>186</v>
      </c>
    </row>
    <row r="655" spans="2:7">
      <c r="C655" s="113" t="s">
        <v>195</v>
      </c>
      <c r="D655" s="111" t="s">
        <v>188</v>
      </c>
      <c r="E655" s="19">
        <v>3.0000000000000001E-3</v>
      </c>
      <c r="F655" s="114">
        <v>194692</v>
      </c>
      <c r="G655" s="112">
        <f>ROUND(E655*F655, 2)</f>
        <v>584.08000000000004</v>
      </c>
    </row>
    <row r="656" spans="2:7">
      <c r="F656" s="115" t="s">
        <v>185</v>
      </c>
      <c r="G656" s="116">
        <f>SUM(G655:G655)</f>
        <v>584.08000000000004</v>
      </c>
    </row>
    <row r="658" spans="2:7">
      <c r="F658" s="117" t="s">
        <v>189</v>
      </c>
      <c r="G658" s="118">
        <f>ROUND(SUM(G643:G656)/2, 0)</f>
        <v>353777</v>
      </c>
    </row>
    <row r="661" spans="2:7" ht="60">
      <c r="B661" s="141" t="s">
        <v>331</v>
      </c>
      <c r="C661" s="103" t="str">
        <f>'FORMULARIO 1 PRESUPUESTO'!C51</f>
        <v>Suministro e Instalación de vinilo sobre pared con impresión de diseño con una altura h:0.90, la longitud depende de la pared, el diseño dependerá de  las necesidades y requerimientos de la Entidad</v>
      </c>
      <c r="D661" s="104"/>
      <c r="E661" s="105"/>
      <c r="F661" s="105"/>
      <c r="G661" s="106" t="str">
        <f>'FORMULARIO 1 PRESUPUESTO'!D51</f>
        <v>m2</v>
      </c>
    </row>
    <row r="662" spans="2:7">
      <c r="C662" s="107" t="s">
        <v>6</v>
      </c>
      <c r="D662" s="108" t="s">
        <v>7</v>
      </c>
      <c r="E662" s="108" t="s">
        <v>180</v>
      </c>
      <c r="F662" s="108" t="s">
        <v>181</v>
      </c>
      <c r="G662" s="109" t="s">
        <v>10</v>
      </c>
    </row>
    <row r="663" spans="2:7">
      <c r="C663" s="110" t="s">
        <v>196</v>
      </c>
    </row>
    <row r="664" spans="2:7">
      <c r="C664" s="113" t="s">
        <v>332</v>
      </c>
      <c r="D664" s="111" t="s">
        <v>18</v>
      </c>
      <c r="E664" s="19">
        <v>1.05</v>
      </c>
      <c r="F664" s="114">
        <v>30000</v>
      </c>
      <c r="G664" s="112">
        <f>ROUND(E664*F664, 2)</f>
        <v>31500</v>
      </c>
    </row>
    <row r="665" spans="2:7">
      <c r="C665" s="113" t="s">
        <v>328</v>
      </c>
      <c r="D665" s="111" t="s">
        <v>21</v>
      </c>
      <c r="E665" s="19">
        <v>0.02</v>
      </c>
      <c r="F665" s="114">
        <v>13396</v>
      </c>
      <c r="G665" s="112">
        <f>ROUND(E665*F665, 2)</f>
        <v>267.92</v>
      </c>
    </row>
    <row r="666" spans="2:7">
      <c r="F666" s="115" t="s">
        <v>185</v>
      </c>
      <c r="G666" s="116">
        <f>SUM(G664:G665)</f>
        <v>31767.919999999998</v>
      </c>
    </row>
    <row r="667" spans="2:7">
      <c r="C667" s="110" t="s">
        <v>182</v>
      </c>
    </row>
    <row r="668" spans="2:7">
      <c r="C668" s="113" t="s">
        <v>203</v>
      </c>
      <c r="D668" s="111" t="s">
        <v>21</v>
      </c>
      <c r="E668" s="19">
        <v>1E-3</v>
      </c>
      <c r="F668" s="114">
        <v>262690</v>
      </c>
      <c r="G668" s="112">
        <f>ROUND(E668*F668, 2)</f>
        <v>262.69</v>
      </c>
    </row>
    <row r="669" spans="2:7">
      <c r="C669" s="113" t="s">
        <v>329</v>
      </c>
      <c r="D669" s="111" t="s">
        <v>21</v>
      </c>
      <c r="E669" s="19">
        <v>1E-3</v>
      </c>
      <c r="F669" s="114">
        <v>16183</v>
      </c>
      <c r="G669" s="112">
        <f>ROUND(E669*F669, 2)</f>
        <v>16.18</v>
      </c>
    </row>
    <row r="670" spans="2:7">
      <c r="C670" s="113" t="s">
        <v>257</v>
      </c>
      <c r="D670" s="111" t="s">
        <v>21</v>
      </c>
      <c r="E670" s="19">
        <v>1E-3</v>
      </c>
      <c r="F670" s="114">
        <v>44658</v>
      </c>
      <c r="G670" s="112">
        <f>ROUND(E670*F670, 2)</f>
        <v>44.66</v>
      </c>
    </row>
    <row r="671" spans="2:7">
      <c r="F671" s="115" t="s">
        <v>185</v>
      </c>
      <c r="G671" s="116">
        <f>SUM(G668:G670)</f>
        <v>323.52999999999997</v>
      </c>
    </row>
    <row r="672" spans="2:7">
      <c r="C672" s="110" t="s">
        <v>200</v>
      </c>
    </row>
    <row r="673" spans="2:7">
      <c r="C673" s="113" t="s">
        <v>201</v>
      </c>
      <c r="D673" s="111" t="s">
        <v>202</v>
      </c>
      <c r="E673" s="19">
        <v>0.2</v>
      </c>
      <c r="F673" s="114">
        <v>36485</v>
      </c>
      <c r="G673" s="112">
        <f>ROUND(E673*F673, 2)</f>
        <v>7297</v>
      </c>
    </row>
    <row r="674" spans="2:7">
      <c r="F674" s="115" t="s">
        <v>185</v>
      </c>
      <c r="G674" s="116">
        <f>SUM(G673:G673)</f>
        <v>7297</v>
      </c>
    </row>
    <row r="675" spans="2:7">
      <c r="C675" s="110" t="s">
        <v>186</v>
      </c>
    </row>
    <row r="676" spans="2:7">
      <c r="C676" s="113" t="s">
        <v>195</v>
      </c>
      <c r="D676" s="111" t="s">
        <v>188</v>
      </c>
      <c r="E676" s="19">
        <v>0.1</v>
      </c>
      <c r="F676" s="114">
        <v>194692</v>
      </c>
      <c r="G676" s="112">
        <f>ROUND(E676*F676, 2)</f>
        <v>19469.2</v>
      </c>
    </row>
    <row r="677" spans="2:7">
      <c r="F677" s="115" t="s">
        <v>185</v>
      </c>
      <c r="G677" s="116">
        <f>SUM(G676:G676)</f>
        <v>19469.2</v>
      </c>
    </row>
    <row r="679" spans="2:7">
      <c r="F679" s="117" t="s">
        <v>189</v>
      </c>
      <c r="G679" s="147">
        <f>ROUND(SUM(G663:G677)/2, 0)</f>
        <v>58858</v>
      </c>
    </row>
    <row r="681" spans="2:7" ht="45">
      <c r="B681" s="152" t="str">
        <f>'FORMULARIO 1 PRESUPUESTO'!B52</f>
        <v>9.08</v>
      </c>
      <c r="C681" s="103" t="str">
        <f>'FORMULARIO 1 PRESUPUESTO'!C52</f>
        <v>Suministro e instalación Mesón acero inoxidable ancho:0.60m  longitud:1.20m   altura:0.90m. Incluye soportes inferiores. Salpicadero 0.07m, espesor 0.05m</v>
      </c>
      <c r="D681" s="104"/>
      <c r="E681" s="105"/>
      <c r="F681" s="105"/>
      <c r="G681" s="106" t="str">
        <f>'FORMULARIO 1 PRESUPUESTO'!D52</f>
        <v>un</v>
      </c>
    </row>
    <row r="682" spans="2:7">
      <c r="C682" s="107" t="s">
        <v>6</v>
      </c>
      <c r="D682" s="108" t="s">
        <v>7</v>
      </c>
      <c r="E682" s="108" t="s">
        <v>180</v>
      </c>
      <c r="F682" s="108" t="s">
        <v>181</v>
      </c>
      <c r="G682" s="109" t="s">
        <v>10</v>
      </c>
    </row>
    <row r="683" spans="2:7">
      <c r="C683" s="110" t="s">
        <v>196</v>
      </c>
    </row>
    <row r="684" spans="2:7">
      <c r="C684" s="113" t="s">
        <v>333</v>
      </c>
      <c r="D684" s="111" t="s">
        <v>7</v>
      </c>
      <c r="E684" s="19">
        <v>1</v>
      </c>
      <c r="F684" s="114">
        <v>440000</v>
      </c>
      <c r="G684" s="112">
        <f>ROUND(E684*F684, 2)</f>
        <v>440000</v>
      </c>
    </row>
    <row r="685" spans="2:7">
      <c r="C685" s="113" t="s">
        <v>313</v>
      </c>
      <c r="D685" s="111" t="s">
        <v>314</v>
      </c>
      <c r="E685" s="19">
        <v>9</v>
      </c>
      <c r="F685" s="114">
        <f>G684</f>
        <v>440000</v>
      </c>
      <c r="G685" s="112">
        <f>ROUND(E685*F685/100, 2)</f>
        <v>39600</v>
      </c>
    </row>
    <row r="686" spans="2:7">
      <c r="F686" s="115" t="s">
        <v>185</v>
      </c>
      <c r="G686" s="116">
        <f>SUM(G684:G685)</f>
        <v>479600</v>
      </c>
    </row>
    <row r="687" spans="2:7">
      <c r="C687" s="110" t="s">
        <v>182</v>
      </c>
    </row>
    <row r="688" spans="2:7">
      <c r="C688" s="110"/>
    </row>
    <row r="689" spans="2:7">
      <c r="C689" s="113" t="s">
        <v>194</v>
      </c>
      <c r="D689" s="111" t="s">
        <v>21</v>
      </c>
      <c r="E689" s="19">
        <v>2.5000000000000001E-3</v>
      </c>
      <c r="F689" s="114">
        <v>297692</v>
      </c>
      <c r="G689" s="112">
        <f>ROUND(E689*F689, 2)</f>
        <v>744.23</v>
      </c>
    </row>
    <row r="690" spans="2:7">
      <c r="F690" s="115" t="s">
        <v>185</v>
      </c>
      <c r="G690" s="116">
        <f>SUM(G689:G689)</f>
        <v>744.23</v>
      </c>
    </row>
    <row r="691" spans="2:7">
      <c r="C691" s="110" t="s">
        <v>200</v>
      </c>
    </row>
    <row r="692" spans="2:7">
      <c r="C692" s="113" t="s">
        <v>201</v>
      </c>
      <c r="D692" s="111" t="s">
        <v>202</v>
      </c>
      <c r="E692" s="19">
        <v>0.1</v>
      </c>
      <c r="F692" s="114">
        <v>36485</v>
      </c>
      <c r="G692" s="112">
        <f>ROUND(E692*F692, 2)</f>
        <v>3648.5</v>
      </c>
    </row>
    <row r="693" spans="2:7">
      <c r="F693" s="115" t="s">
        <v>185</v>
      </c>
      <c r="G693" s="116">
        <f>SUM(G692:G692)</f>
        <v>3648.5</v>
      </c>
    </row>
    <row r="694" spans="2:7">
      <c r="C694" s="110" t="s">
        <v>186</v>
      </c>
    </row>
    <row r="695" spans="2:7">
      <c r="C695" s="113" t="s">
        <v>195</v>
      </c>
      <c r="D695" s="111" t="s">
        <v>188</v>
      </c>
      <c r="E695" s="19">
        <v>3.0000000000000001E-3</v>
      </c>
      <c r="F695" s="114">
        <v>194692</v>
      </c>
      <c r="G695" s="112">
        <f>ROUND(E695*F695, 2)</f>
        <v>584.08000000000004</v>
      </c>
    </row>
    <row r="696" spans="2:7">
      <c r="F696" s="115" t="s">
        <v>185</v>
      </c>
      <c r="G696" s="116">
        <f>SUM(G695:G695)</f>
        <v>584.08000000000004</v>
      </c>
    </row>
    <row r="698" spans="2:7">
      <c r="F698" s="117" t="s">
        <v>189</v>
      </c>
      <c r="G698" s="118">
        <f>ROUND(SUM(G683:G696)/2, 0)</f>
        <v>484577</v>
      </c>
    </row>
    <row r="700" spans="2:7">
      <c r="B700" s="138" t="str">
        <f>'FORMULARIO 1 PRESUPUESTO'!B53</f>
        <v>10</v>
      </c>
      <c r="C700" s="142" t="str">
        <f>'FORMULARIO 1 PRESUPUESTO'!C53</f>
        <v xml:space="preserve">MUEBLES </v>
      </c>
      <c r="D700" s="144"/>
      <c r="E700" s="145"/>
      <c r="F700" s="145"/>
      <c r="G700" s="123"/>
    </row>
    <row r="702" spans="2:7" ht="156.6" customHeight="1">
      <c r="B702" s="141" t="str">
        <f>'FORMULARIO 1 PRESUPUESTO'!B54</f>
        <v>10.01</v>
      </c>
      <c r="C702" s="103" t="str">
        <f>'FORMULARIO 1 PRESUPUESTO'!C54</f>
        <v>Suministro, transporte e instalación MUEBLE DE COCINA EN FÓRMICA DE 1.50 M PARA EL MODULO INFERIOR contiene: Mueble inferior de cocina de 1,50 m fabricado en tablero aglomerado MDP resistente a la humedad de 15mm de espesor, estructura interna en color blanco, puertas del mismo material en color wood roble natural del mismo material y/o similar. Manijas y accesorios en acero, (3) puertas del mismo material. Mueble inferior con (3) puertas, un (1) cajones cubiertero con rieles de extensión total, Contiene patas niveladoras en acero inoxidable.Incluye todos los elementos para su correcta instalación.El contatista deberá asegurar el material resistente a la humedad.</v>
      </c>
      <c r="D702" s="104"/>
      <c r="E702" s="105"/>
      <c r="F702" s="105"/>
      <c r="G702" s="106" t="str">
        <f>'FORMULARIO 1 PRESUPUESTO'!D54</f>
        <v>m</v>
      </c>
    </row>
    <row r="703" spans="2:7">
      <c r="C703" s="107" t="s">
        <v>6</v>
      </c>
      <c r="D703" s="108" t="s">
        <v>7</v>
      </c>
      <c r="E703" s="108" t="s">
        <v>180</v>
      </c>
      <c r="F703" s="108" t="s">
        <v>181</v>
      </c>
      <c r="G703" s="109" t="s">
        <v>10</v>
      </c>
    </row>
    <row r="704" spans="2:7">
      <c r="C704" s="110" t="s">
        <v>334</v>
      </c>
    </row>
    <row r="705" spans="2:7">
      <c r="C705" s="113" t="s">
        <v>335</v>
      </c>
      <c r="D705" s="111" t="s">
        <v>336</v>
      </c>
      <c r="E705" s="19">
        <v>1</v>
      </c>
      <c r="F705" s="114">
        <v>720000</v>
      </c>
      <c r="G705" s="112">
        <f>ROUND(E705*F705, 2)</f>
        <v>720000</v>
      </c>
    </row>
    <row r="706" spans="2:7">
      <c r="F706" s="115" t="s">
        <v>185</v>
      </c>
      <c r="G706" s="116">
        <f>SUM(G705:G705)</f>
        <v>720000</v>
      </c>
    </row>
    <row r="707" spans="2:7">
      <c r="C707" s="110" t="s">
        <v>200</v>
      </c>
    </row>
    <row r="708" spans="2:7">
      <c r="C708" s="113" t="s">
        <v>201</v>
      </c>
      <c r="D708" s="111" t="s">
        <v>202</v>
      </c>
      <c r="E708" s="19">
        <v>0.2</v>
      </c>
      <c r="F708" s="114">
        <v>36485</v>
      </c>
      <c r="G708" s="112">
        <f>ROUND(E708*F708, 2)</f>
        <v>7297</v>
      </c>
    </row>
    <row r="709" spans="2:7">
      <c r="F709" s="115" t="s">
        <v>185</v>
      </c>
      <c r="G709" s="116">
        <f>SUM(G708:G708)</f>
        <v>7297</v>
      </c>
    </row>
    <row r="711" spans="2:7">
      <c r="F711" s="117" t="s">
        <v>189</v>
      </c>
      <c r="G711" s="118">
        <f>ROUND(SUM(G704:G709)/2, 0)</f>
        <v>727297</v>
      </c>
    </row>
    <row r="713" spans="2:7" ht="72.599999999999994" customHeight="1">
      <c r="B713" s="152" t="str">
        <f>'FORMULARIO 1 PRESUPUESTO'!B55</f>
        <v>10.02</v>
      </c>
      <c r="C713" s="103" t="str">
        <f>'FORMULARIO 1 PRESUPUESTO'!C55</f>
        <v>Suministro e Instalación Mesón en quarztone statuario extra blanco polar y/o similar 20mm de espesor y brillado,ancho:0.60m, longitud:1.50m  Incluye todos los accesorios necesarios para su correcta instalación en mueble de cocina.</v>
      </c>
      <c r="D713" s="104"/>
      <c r="E713" s="105"/>
      <c r="F713" s="105"/>
      <c r="G713" s="106" t="str">
        <f>'FORMULARIO 1 PRESUPUESTO'!D55</f>
        <v>m</v>
      </c>
    </row>
    <row r="714" spans="2:7">
      <c r="C714" s="107" t="s">
        <v>6</v>
      </c>
      <c r="D714" s="108" t="s">
        <v>7</v>
      </c>
      <c r="E714" s="108" t="s">
        <v>180</v>
      </c>
      <c r="F714" s="108" t="s">
        <v>181</v>
      </c>
      <c r="G714" s="109" t="s">
        <v>10</v>
      </c>
    </row>
    <row r="715" spans="2:7">
      <c r="C715" s="110" t="s">
        <v>196</v>
      </c>
    </row>
    <row r="716" spans="2:7">
      <c r="C716" s="113" t="s">
        <v>337</v>
      </c>
      <c r="D716" s="111" t="s">
        <v>7</v>
      </c>
      <c r="E716" s="19">
        <v>1</v>
      </c>
      <c r="F716" s="114">
        <v>720000</v>
      </c>
      <c r="G716" s="112">
        <f>ROUND(E716*F716, 2)</f>
        <v>720000</v>
      </c>
    </row>
    <row r="717" spans="2:7">
      <c r="C717" s="113" t="s">
        <v>313</v>
      </c>
      <c r="D717" s="111" t="s">
        <v>314</v>
      </c>
      <c r="E717" s="19">
        <v>9</v>
      </c>
      <c r="F717" s="114">
        <f>G716</f>
        <v>720000</v>
      </c>
      <c r="G717" s="112">
        <f>ROUND(E717*F717/100, 2)</f>
        <v>64800</v>
      </c>
    </row>
    <row r="718" spans="2:7">
      <c r="F718" s="115" t="s">
        <v>185</v>
      </c>
      <c r="G718" s="116">
        <f>SUM(G716:G717)</f>
        <v>784800</v>
      </c>
    </row>
    <row r="719" spans="2:7">
      <c r="C719" s="110" t="s">
        <v>182</v>
      </c>
    </row>
    <row r="720" spans="2:7">
      <c r="C720" s="110"/>
    </row>
    <row r="721" spans="2:7">
      <c r="C721" s="113" t="s">
        <v>194</v>
      </c>
      <c r="D721" s="111" t="s">
        <v>21</v>
      </c>
      <c r="E721" s="19">
        <v>2.5000000000000001E-3</v>
      </c>
      <c r="F721" s="114">
        <v>297692</v>
      </c>
      <c r="G721" s="112">
        <f>ROUND(E721*F721, 2)</f>
        <v>744.23</v>
      </c>
    </row>
    <row r="722" spans="2:7">
      <c r="F722" s="115" t="s">
        <v>185</v>
      </c>
      <c r="G722" s="116">
        <f>SUM(G721:G721)</f>
        <v>744.23</v>
      </c>
    </row>
    <row r="723" spans="2:7">
      <c r="C723" s="110" t="s">
        <v>200</v>
      </c>
    </row>
    <row r="724" spans="2:7">
      <c r="C724" s="113" t="s">
        <v>201</v>
      </c>
      <c r="D724" s="111" t="s">
        <v>202</v>
      </c>
      <c r="E724" s="19">
        <v>0.1</v>
      </c>
      <c r="F724" s="114">
        <v>36485</v>
      </c>
      <c r="G724" s="112">
        <f>ROUND(E724*F724, 2)</f>
        <v>3648.5</v>
      </c>
    </row>
    <row r="725" spans="2:7">
      <c r="F725" s="115" t="s">
        <v>185</v>
      </c>
      <c r="G725" s="116">
        <f>SUM(G724:G724)</f>
        <v>3648.5</v>
      </c>
    </row>
    <row r="726" spans="2:7">
      <c r="C726" s="110" t="s">
        <v>186</v>
      </c>
    </row>
    <row r="727" spans="2:7">
      <c r="C727" s="113" t="s">
        <v>195</v>
      </c>
      <c r="D727" s="111" t="s">
        <v>188</v>
      </c>
      <c r="E727" s="19">
        <v>3.0000000000000001E-3</v>
      </c>
      <c r="F727" s="114">
        <v>194692</v>
      </c>
      <c r="G727" s="112">
        <f>ROUND(E727*F727,2)</f>
        <v>584.08000000000004</v>
      </c>
    </row>
    <row r="728" spans="2:7">
      <c r="F728" s="115" t="s">
        <v>185</v>
      </c>
      <c r="G728" s="116">
        <f>SUM(G727:G727)</f>
        <v>584.08000000000004</v>
      </c>
    </row>
    <row r="730" spans="2:7">
      <c r="F730" s="117" t="s">
        <v>189</v>
      </c>
      <c r="G730" s="118">
        <f>ROUND(SUM(G715:G728)/2, 0)</f>
        <v>789777</v>
      </c>
    </row>
    <row r="731" spans="2:7">
      <c r="F731" s="117"/>
      <c r="G731" s="120"/>
    </row>
    <row r="733" spans="2:7">
      <c r="B733" s="344" t="s">
        <v>110</v>
      </c>
      <c r="C733" s="344"/>
      <c r="D733" s="344"/>
      <c r="E733" s="344"/>
      <c r="F733" s="344"/>
      <c r="G733" s="344"/>
    </row>
    <row r="734" spans="2:7" ht="7.5" customHeight="1"/>
    <row r="735" spans="2:7">
      <c r="B735" s="138" t="s">
        <v>338</v>
      </c>
      <c r="C735" s="139" t="str">
        <f>'FORMULARIO 1 PRESUPUESTO'!C62</f>
        <v>PRELIMINARES</v>
      </c>
      <c r="D735" s="140"/>
      <c r="E735" s="140"/>
      <c r="F735" s="140"/>
      <c r="G735" s="140"/>
    </row>
    <row r="737" spans="2:7" s="17" customFormat="1" ht="45">
      <c r="B737" s="152">
        <f>'FORMULARIO 1 PRESUPUESTO'!B63</f>
        <v>1.01</v>
      </c>
      <c r="C737" s="103" t="str">
        <f>'FORMULARIO 1 PRESUPUESTO'!C63</f>
        <v xml:space="preserve">Cargue manual y retiro de escombros volqueta 7m3.Incluye certificado a la escombrera autorizada. Incluye certificados. </v>
      </c>
      <c r="D737" s="104"/>
      <c r="E737" s="105"/>
      <c r="F737" s="105"/>
      <c r="G737" s="106" t="str">
        <f>'FORMULARIO 1 PRESUPUESTO'!D63</f>
        <v>m3</v>
      </c>
    </row>
    <row r="738" spans="2:7" s="17" customFormat="1">
      <c r="B738" s="137"/>
      <c r="C738" s="107" t="s">
        <v>6</v>
      </c>
      <c r="D738" s="108" t="s">
        <v>7</v>
      </c>
      <c r="E738" s="108" t="s">
        <v>180</v>
      </c>
      <c r="F738" s="108" t="s">
        <v>181</v>
      </c>
      <c r="G738" s="109" t="s">
        <v>10</v>
      </c>
    </row>
    <row r="739" spans="2:7" s="17" customFormat="1">
      <c r="B739" s="137"/>
      <c r="C739" s="110" t="s">
        <v>182</v>
      </c>
      <c r="D739" s="2"/>
      <c r="E739" s="2"/>
      <c r="F739" s="2"/>
      <c r="G739" s="2"/>
    </row>
    <row r="740" spans="2:7" s="17" customFormat="1">
      <c r="B740" s="137"/>
      <c r="C740" s="113" t="s">
        <v>320</v>
      </c>
      <c r="D740" s="111" t="s">
        <v>21</v>
      </c>
      <c r="E740" s="19">
        <v>1.1999999999999999E-3</v>
      </c>
      <c r="F740" s="114">
        <v>33495</v>
      </c>
      <c r="G740" s="112">
        <f>F740*E740</f>
        <v>40.193999999999996</v>
      </c>
    </row>
    <row r="741" spans="2:7" s="17" customFormat="1">
      <c r="B741" s="137"/>
      <c r="C741" s="113" t="s">
        <v>321</v>
      </c>
      <c r="D741" s="111" t="s">
        <v>21</v>
      </c>
      <c r="E741" s="19">
        <v>5.9999999999999995E-4</v>
      </c>
      <c r="F741" s="114">
        <v>64401</v>
      </c>
      <c r="G741" s="112">
        <f>F741*E741</f>
        <v>38.640599999999999</v>
      </c>
    </row>
    <row r="742" spans="2:7" s="17" customFormat="1">
      <c r="B742" s="137"/>
      <c r="C742" s="2"/>
      <c r="D742" s="2"/>
      <c r="E742" s="2"/>
      <c r="F742" s="115" t="s">
        <v>185</v>
      </c>
      <c r="G742" s="116">
        <f>SUM(G740:G741)</f>
        <v>78.834599999999995</v>
      </c>
    </row>
    <row r="743" spans="2:7" s="17" customFormat="1">
      <c r="B743" s="137"/>
      <c r="C743" s="110" t="s">
        <v>200</v>
      </c>
      <c r="D743" s="2"/>
      <c r="E743" s="2"/>
      <c r="F743" s="2"/>
      <c r="G743" s="2"/>
    </row>
    <row r="744" spans="2:7" s="17" customFormat="1">
      <c r="B744" s="137"/>
      <c r="C744" s="113" t="s">
        <v>302</v>
      </c>
      <c r="D744" s="111" t="s">
        <v>202</v>
      </c>
      <c r="E744" s="19">
        <v>0.4708</v>
      </c>
      <c r="F744" s="114">
        <v>84827</v>
      </c>
      <c r="G744" s="112">
        <f>F744*E744</f>
        <v>39936.551599999999</v>
      </c>
    </row>
    <row r="745" spans="2:7" s="17" customFormat="1">
      <c r="B745" s="137"/>
      <c r="C745" s="2"/>
      <c r="D745" s="2"/>
      <c r="E745" s="2"/>
      <c r="F745" s="115" t="s">
        <v>185</v>
      </c>
      <c r="G745" s="116">
        <f>SUM(G744)</f>
        <v>39936.551599999999</v>
      </c>
    </row>
    <row r="746" spans="2:7" s="17" customFormat="1">
      <c r="B746" s="137"/>
      <c r="C746" s="110" t="s">
        <v>186</v>
      </c>
      <c r="D746" s="2"/>
      <c r="E746" s="2"/>
      <c r="F746" s="2"/>
      <c r="G746" s="2"/>
    </row>
    <row r="747" spans="2:7" s="17" customFormat="1">
      <c r="B747" s="137"/>
      <c r="C747" s="113" t="s">
        <v>187</v>
      </c>
      <c r="D747" s="111" t="s">
        <v>188</v>
      </c>
      <c r="E747" s="19">
        <v>5.8900000000000001E-2</v>
      </c>
      <c r="F747" s="114">
        <v>162222</v>
      </c>
      <c r="G747" s="112">
        <f>F747*E747</f>
        <v>9554.8757999999998</v>
      </c>
    </row>
    <row r="748" spans="2:7" s="17" customFormat="1">
      <c r="B748" s="137"/>
      <c r="C748" s="2"/>
      <c r="D748" s="2"/>
      <c r="E748" s="2"/>
      <c r="F748" s="115" t="s">
        <v>185</v>
      </c>
      <c r="G748" s="116">
        <f>SUM(G747)</f>
        <v>9554.8757999999998</v>
      </c>
    </row>
    <row r="749" spans="2:7" s="17" customFormat="1">
      <c r="B749" s="137"/>
      <c r="C749" s="110" t="s">
        <v>324</v>
      </c>
      <c r="D749" s="2"/>
      <c r="E749" s="2"/>
      <c r="F749" s="2"/>
      <c r="G749" s="2"/>
    </row>
    <row r="750" spans="2:7" s="17" customFormat="1">
      <c r="B750" s="137"/>
      <c r="C750" s="113" t="s">
        <v>325</v>
      </c>
      <c r="D750" s="111" t="s">
        <v>86</v>
      </c>
      <c r="E750" s="19">
        <v>1</v>
      </c>
      <c r="F750" s="114">
        <v>4175</v>
      </c>
      <c r="G750" s="112">
        <f>F750*E750</f>
        <v>4175</v>
      </c>
    </row>
    <row r="751" spans="2:7" s="17" customFormat="1">
      <c r="B751" s="137"/>
      <c r="C751" s="2"/>
      <c r="D751" s="2"/>
      <c r="E751" s="2"/>
      <c r="F751" s="115" t="s">
        <v>185</v>
      </c>
      <c r="G751" s="116">
        <f>SUM(G750)</f>
        <v>4175</v>
      </c>
    </row>
    <row r="752" spans="2:7" s="17" customFormat="1">
      <c r="B752" s="137"/>
      <c r="C752" s="131"/>
      <c r="D752" s="132"/>
      <c r="E752" s="16"/>
      <c r="F752" s="16"/>
      <c r="G752" s="119"/>
    </row>
    <row r="753" spans="2:7" s="17" customFormat="1">
      <c r="B753" s="137"/>
      <c r="C753" s="2"/>
      <c r="D753" s="2"/>
      <c r="E753" s="2"/>
      <c r="F753" s="117" t="s">
        <v>189</v>
      </c>
      <c r="G753" s="118">
        <f>G742+G745+G748+G751</f>
        <v>53745.262000000002</v>
      </c>
    </row>
    <row r="754" spans="2:7" s="17" customFormat="1">
      <c r="B754" s="137"/>
      <c r="C754" s="131"/>
      <c r="D754" s="132"/>
      <c r="E754" s="16"/>
      <c r="F754" s="16"/>
      <c r="G754" s="119"/>
    </row>
    <row r="755" spans="2:7" s="17" customFormat="1">
      <c r="B755" s="137"/>
      <c r="C755" s="131"/>
      <c r="D755" s="132"/>
      <c r="E755" s="16"/>
      <c r="F755" s="16"/>
      <c r="G755" s="119"/>
    </row>
    <row r="756" spans="2:7" s="17" customFormat="1" ht="33.6" customHeight="1">
      <c r="B756" s="152">
        <f>'FORMULARIO 1 PRESUPUESTO'!B64</f>
        <v>1.02</v>
      </c>
      <c r="C756" s="103" t="str">
        <f>'FORMULARIO 1 PRESUPUESTO'!C64</f>
        <v>Desmonte de cielo raso, incluye estructura y demás elementos que componen el cieloraso. Incluye retiro al botadero autorizado.</v>
      </c>
      <c r="D756" s="104"/>
      <c r="E756" s="105"/>
      <c r="F756" s="105"/>
      <c r="G756" s="106" t="str">
        <f>'FORMULARIO 1 PRESUPUESTO'!D64</f>
        <v>m2</v>
      </c>
    </row>
    <row r="757" spans="2:7" s="17" customFormat="1">
      <c r="B757" s="137"/>
      <c r="C757" s="107" t="s">
        <v>6</v>
      </c>
      <c r="D757" s="108" t="s">
        <v>7</v>
      </c>
      <c r="E757" s="108" t="s">
        <v>180</v>
      </c>
      <c r="F757" s="108" t="s">
        <v>181</v>
      </c>
      <c r="G757" s="109" t="s">
        <v>10</v>
      </c>
    </row>
    <row r="758" spans="2:7" s="17" customFormat="1">
      <c r="B758" s="137"/>
      <c r="C758" s="110" t="s">
        <v>182</v>
      </c>
      <c r="D758" s="2"/>
      <c r="E758" s="2"/>
      <c r="F758" s="2"/>
      <c r="G758" s="2"/>
    </row>
    <row r="759" spans="2:7" s="17" customFormat="1">
      <c r="B759" s="137"/>
      <c r="C759" s="113" t="s">
        <v>221</v>
      </c>
      <c r="D759" s="111" t="s">
        <v>188</v>
      </c>
      <c r="E759" s="19">
        <v>0.22</v>
      </c>
      <c r="F759" s="114">
        <v>4731</v>
      </c>
      <c r="G759" s="112">
        <f>F759*E759</f>
        <v>1040.82</v>
      </c>
    </row>
    <row r="760" spans="2:7" s="17" customFormat="1">
      <c r="B760" s="137"/>
      <c r="C760" s="113" t="s">
        <v>194</v>
      </c>
      <c r="D760" s="111" t="s">
        <v>21</v>
      </c>
      <c r="E760" s="19">
        <v>2.0000000000000001E-4</v>
      </c>
      <c r="F760" s="114">
        <v>297692</v>
      </c>
      <c r="G760" s="112">
        <f>F760*E760</f>
        <v>59.538400000000003</v>
      </c>
    </row>
    <row r="761" spans="2:7" s="17" customFormat="1">
      <c r="B761" s="137"/>
      <c r="C761" s="2"/>
      <c r="D761" s="2"/>
      <c r="E761" s="2"/>
      <c r="F761" s="115" t="s">
        <v>185</v>
      </c>
      <c r="G761" s="116">
        <f>SUM(G759:G760)</f>
        <v>1100.3583999999998</v>
      </c>
    </row>
    <row r="762" spans="2:7" s="17" customFormat="1">
      <c r="B762" s="137"/>
      <c r="C762" s="110" t="s">
        <v>186</v>
      </c>
      <c r="D762" s="2"/>
      <c r="E762" s="2"/>
      <c r="F762" s="2"/>
      <c r="G762" s="2"/>
    </row>
    <row r="763" spans="2:7" s="17" customFormat="1">
      <c r="B763" s="137"/>
      <c r="C763" s="113" t="s">
        <v>339</v>
      </c>
      <c r="D763" s="111" t="s">
        <v>188</v>
      </c>
      <c r="E763" s="19">
        <v>1.7000000000000001E-2</v>
      </c>
      <c r="F763" s="114">
        <v>438025</v>
      </c>
      <c r="G763" s="112">
        <f>F763*E763</f>
        <v>7446.4250000000002</v>
      </c>
    </row>
    <row r="764" spans="2:7" s="17" customFormat="1">
      <c r="B764" s="137"/>
      <c r="C764" s="2"/>
      <c r="D764" s="2"/>
      <c r="E764" s="2"/>
      <c r="F764" s="115" t="s">
        <v>185</v>
      </c>
      <c r="G764" s="116">
        <f>SUM(G763)</f>
        <v>7446.4250000000002</v>
      </c>
    </row>
    <row r="765" spans="2:7" s="17" customFormat="1">
      <c r="B765" s="137"/>
      <c r="C765" s="131"/>
      <c r="D765" s="132"/>
      <c r="E765" s="16"/>
      <c r="F765" s="16"/>
      <c r="G765" s="119"/>
    </row>
    <row r="766" spans="2:7" s="17" customFormat="1">
      <c r="B766" s="137"/>
      <c r="C766" s="2"/>
      <c r="D766" s="2"/>
      <c r="E766" s="2"/>
      <c r="F766" s="117" t="s">
        <v>189</v>
      </c>
      <c r="G766" s="118">
        <f>G761+G764</f>
        <v>8546.7834000000003</v>
      </c>
    </row>
    <row r="767" spans="2:7" s="17" customFormat="1">
      <c r="B767" s="137"/>
      <c r="C767" s="131"/>
      <c r="D767" s="132"/>
      <c r="E767" s="16"/>
      <c r="F767" s="16"/>
      <c r="G767" s="119"/>
    </row>
    <row r="768" spans="2:7" s="17" customFormat="1">
      <c r="B768" s="137"/>
      <c r="C768" s="131"/>
      <c r="D768" s="132"/>
      <c r="E768" s="16"/>
      <c r="F768" s="16"/>
      <c r="G768" s="119"/>
    </row>
    <row r="769" spans="2:7" s="17" customFormat="1">
      <c r="B769" s="152">
        <f>'FORMULARIO 1 PRESUPUESTO'!B65</f>
        <v>1.03</v>
      </c>
      <c r="C769" s="103" t="str">
        <f>'FORMULARIO 1 PRESUPUESTO'!C65</f>
        <v>Desmonte y reinstalación de detectores en área de baños.</v>
      </c>
      <c r="D769" s="104"/>
      <c r="E769" s="105"/>
      <c r="F769" s="105"/>
      <c r="G769" s="106" t="str">
        <f>'FORMULARIO 1 PRESUPUESTO'!D65</f>
        <v>Un</v>
      </c>
    </row>
    <row r="770" spans="2:7" s="17" customFormat="1">
      <c r="B770" s="137"/>
      <c r="C770" s="107" t="s">
        <v>6</v>
      </c>
      <c r="D770" s="108" t="s">
        <v>7</v>
      </c>
      <c r="E770" s="108" t="s">
        <v>180</v>
      </c>
      <c r="F770" s="108" t="s">
        <v>181</v>
      </c>
      <c r="G770" s="109" t="s">
        <v>10</v>
      </c>
    </row>
    <row r="771" spans="2:7" s="17" customFormat="1">
      <c r="B771" s="137"/>
      <c r="C771" s="110" t="s">
        <v>182</v>
      </c>
      <c r="D771" s="2"/>
      <c r="E771" s="2"/>
      <c r="F771" s="2"/>
      <c r="G771" s="2"/>
    </row>
    <row r="772" spans="2:7" s="17" customFormat="1">
      <c r="B772" s="137"/>
      <c r="C772" s="113" t="s">
        <v>221</v>
      </c>
      <c r="D772" s="111" t="s">
        <v>188</v>
      </c>
      <c r="E772" s="19">
        <v>0.1</v>
      </c>
      <c r="F772" s="114">
        <v>4731</v>
      </c>
      <c r="G772" s="112">
        <f>F772*E772</f>
        <v>473.1</v>
      </c>
    </row>
    <row r="773" spans="2:7" s="17" customFormat="1">
      <c r="B773" s="137"/>
      <c r="C773" s="113" t="s">
        <v>340</v>
      </c>
      <c r="D773" s="111" t="s">
        <v>21</v>
      </c>
      <c r="E773" s="19">
        <v>2.0000000000000001E-4</v>
      </c>
      <c r="F773" s="114">
        <v>281548</v>
      </c>
      <c r="G773" s="112">
        <f>F773*E773</f>
        <v>56.309600000000003</v>
      </c>
    </row>
    <row r="774" spans="2:7" s="17" customFormat="1">
      <c r="B774" s="137"/>
      <c r="C774" s="2"/>
      <c r="D774" s="2"/>
      <c r="E774" s="2"/>
      <c r="F774" s="115" t="s">
        <v>185</v>
      </c>
      <c r="G774" s="116">
        <f>SUM(G772:G773)</f>
        <v>529.40960000000007</v>
      </c>
    </row>
    <row r="775" spans="2:7" s="17" customFormat="1">
      <c r="B775" s="137"/>
      <c r="C775" s="110" t="s">
        <v>186</v>
      </c>
      <c r="D775" s="2"/>
      <c r="E775" s="2"/>
      <c r="F775" s="2"/>
      <c r="G775" s="2"/>
    </row>
    <row r="776" spans="2:7" s="17" customFormat="1">
      <c r="B776" s="137"/>
      <c r="C776" s="113" t="s">
        <v>341</v>
      </c>
      <c r="D776" s="111" t="s">
        <v>188</v>
      </c>
      <c r="E776" s="19">
        <v>2.1999999999999999E-2</v>
      </c>
      <c r="F776" s="114">
        <v>202809</v>
      </c>
      <c r="G776" s="112">
        <f>F776*E776</f>
        <v>4461.7979999999998</v>
      </c>
    </row>
    <row r="777" spans="2:7" s="17" customFormat="1">
      <c r="B777" s="137"/>
      <c r="C777" s="2"/>
      <c r="D777" s="2"/>
      <c r="E777" s="2"/>
      <c r="F777" s="115" t="s">
        <v>185</v>
      </c>
      <c r="G777" s="116">
        <f>SUM(G776)</f>
        <v>4461.7979999999998</v>
      </c>
    </row>
    <row r="778" spans="2:7" s="17" customFormat="1">
      <c r="B778" s="137"/>
      <c r="C778" s="131"/>
      <c r="D778" s="132"/>
      <c r="E778" s="16"/>
      <c r="F778" s="16"/>
      <c r="G778" s="119"/>
    </row>
    <row r="779" spans="2:7" s="17" customFormat="1">
      <c r="B779" s="137"/>
      <c r="C779" s="2"/>
      <c r="D779" s="2"/>
      <c r="E779" s="2"/>
      <c r="F779" s="117" t="s">
        <v>189</v>
      </c>
      <c r="G779" s="118">
        <f>G774+G777</f>
        <v>4991.2075999999997</v>
      </c>
    </row>
    <row r="780" spans="2:7" s="17" customFormat="1">
      <c r="B780" s="137"/>
      <c r="C780" s="131"/>
      <c r="D780" s="132"/>
      <c r="E780" s="16"/>
      <c r="F780" s="16"/>
      <c r="G780" s="119"/>
    </row>
    <row r="781" spans="2:7" s="17" customFormat="1">
      <c r="B781" s="137"/>
      <c r="C781" s="131"/>
      <c r="D781" s="132"/>
      <c r="E781" s="16"/>
      <c r="F781" s="16"/>
      <c r="G781" s="119"/>
    </row>
    <row r="782" spans="2:7" s="17" customFormat="1" ht="30.95" customHeight="1">
      <c r="B782" s="152">
        <f>'FORMULARIO 1 PRESUPUESTO'!B66</f>
        <v>1.04</v>
      </c>
      <c r="C782" s="103" t="str">
        <f>'FORMULARIO 1 PRESUPUESTO'!C66</f>
        <v>Desmonte de flanche en lámina. Incluye retiro al botadero autorizado.</v>
      </c>
      <c r="D782" s="104"/>
      <c r="E782" s="105"/>
      <c r="F782" s="105"/>
      <c r="G782" s="106" t="str">
        <f>'FORMULARIO 1 PRESUPUESTO'!D66</f>
        <v>m</v>
      </c>
    </row>
    <row r="783" spans="2:7" s="17" customFormat="1">
      <c r="B783" s="137"/>
      <c r="C783" s="107" t="s">
        <v>6</v>
      </c>
      <c r="D783" s="108" t="s">
        <v>7</v>
      </c>
      <c r="E783" s="108" t="s">
        <v>180</v>
      </c>
      <c r="F783" s="108" t="s">
        <v>181</v>
      </c>
      <c r="G783" s="109" t="s">
        <v>10</v>
      </c>
    </row>
    <row r="784" spans="2:7" s="17" customFormat="1">
      <c r="B784" s="137"/>
      <c r="C784" s="110" t="s">
        <v>182</v>
      </c>
      <c r="D784" s="2"/>
      <c r="E784" s="2"/>
      <c r="F784" s="2"/>
      <c r="G784" s="2"/>
    </row>
    <row r="785" spans="2:7" s="17" customFormat="1">
      <c r="B785" s="137"/>
      <c r="C785" s="113" t="s">
        <v>317</v>
      </c>
      <c r="D785" s="111" t="s">
        <v>21</v>
      </c>
      <c r="E785" s="19">
        <v>2.9999999999999997E-4</v>
      </c>
      <c r="F785" s="114">
        <v>664852</v>
      </c>
      <c r="G785" s="112">
        <f>F785*E785</f>
        <v>199.45559999999998</v>
      </c>
    </row>
    <row r="786" spans="2:7" s="17" customFormat="1">
      <c r="B786" s="137"/>
      <c r="C786" s="113" t="s">
        <v>221</v>
      </c>
      <c r="D786" s="111" t="s">
        <v>188</v>
      </c>
      <c r="E786" s="19">
        <v>0.11</v>
      </c>
      <c r="F786" s="114">
        <v>4731</v>
      </c>
      <c r="G786" s="112">
        <f t="shared" ref="G786:G788" si="12">F786*E786</f>
        <v>520.41</v>
      </c>
    </row>
    <row r="787" spans="2:7" s="17" customFormat="1">
      <c r="B787" s="137"/>
      <c r="C787" s="113" t="s">
        <v>342</v>
      </c>
      <c r="D787" s="111" t="s">
        <v>21</v>
      </c>
      <c r="E787" s="19">
        <v>2.0000000000000001E-4</v>
      </c>
      <c r="F787" s="114">
        <v>34277</v>
      </c>
      <c r="G787" s="112">
        <f t="shared" si="12"/>
        <v>6.8554000000000004</v>
      </c>
    </row>
    <row r="788" spans="2:7" s="17" customFormat="1">
      <c r="B788" s="137"/>
      <c r="C788" s="113" t="s">
        <v>343</v>
      </c>
      <c r="D788" s="111" t="s">
        <v>15</v>
      </c>
      <c r="E788" s="19">
        <v>8.0000000000000002E-3</v>
      </c>
      <c r="F788" s="114">
        <v>4126</v>
      </c>
      <c r="G788" s="112">
        <f t="shared" si="12"/>
        <v>33.008000000000003</v>
      </c>
    </row>
    <row r="789" spans="2:7" s="17" customFormat="1">
      <c r="B789" s="137"/>
      <c r="C789" s="2"/>
      <c r="D789" s="2"/>
      <c r="E789" s="2"/>
      <c r="F789" s="115" t="s">
        <v>185</v>
      </c>
      <c r="G789" s="116">
        <f>SUM(G785:G788)</f>
        <v>759.72900000000004</v>
      </c>
    </row>
    <row r="790" spans="2:7" s="17" customFormat="1">
      <c r="B790" s="137"/>
      <c r="C790" s="110" t="s">
        <v>186</v>
      </c>
      <c r="D790" s="2"/>
      <c r="E790" s="2"/>
      <c r="F790" s="2"/>
      <c r="G790" s="2"/>
    </row>
    <row r="791" spans="2:7" s="17" customFormat="1">
      <c r="B791" s="137"/>
      <c r="C791" s="113" t="s">
        <v>261</v>
      </c>
      <c r="D791" s="111" t="s">
        <v>188</v>
      </c>
      <c r="E791" s="19">
        <v>1.5900000000000001E-2</v>
      </c>
      <c r="F791" s="114">
        <v>97346</v>
      </c>
      <c r="G791" s="112">
        <f>F791*E791</f>
        <v>1547.8014000000001</v>
      </c>
    </row>
    <row r="792" spans="2:7" s="17" customFormat="1">
      <c r="B792" s="137"/>
      <c r="C792" s="113" t="s">
        <v>344</v>
      </c>
      <c r="D792" s="111" t="s">
        <v>188</v>
      </c>
      <c r="E792" s="19">
        <v>1.5900000000000001E-2</v>
      </c>
      <c r="F792" s="114">
        <v>81111</v>
      </c>
      <c r="G792" s="112">
        <f>F792*E792</f>
        <v>1289.6649</v>
      </c>
    </row>
    <row r="793" spans="2:7" s="17" customFormat="1">
      <c r="B793" s="137"/>
      <c r="C793" s="2"/>
      <c r="D793" s="2"/>
      <c r="E793" s="2"/>
      <c r="F793" s="115" t="s">
        <v>185</v>
      </c>
      <c r="G793" s="116">
        <f>SUM(G791:G792)</f>
        <v>2837.4663</v>
      </c>
    </row>
    <row r="794" spans="2:7" s="17" customFormat="1">
      <c r="B794" s="137"/>
      <c r="C794" s="131"/>
      <c r="D794" s="132"/>
      <c r="E794" s="16"/>
      <c r="F794" s="16"/>
      <c r="G794" s="119"/>
    </row>
    <row r="795" spans="2:7" s="17" customFormat="1">
      <c r="B795" s="137"/>
      <c r="C795" s="2"/>
      <c r="D795" s="2"/>
      <c r="E795" s="2"/>
      <c r="F795" s="117" t="s">
        <v>189</v>
      </c>
      <c r="G795" s="118">
        <f>G789+G793</f>
        <v>3597.1953000000003</v>
      </c>
    </row>
    <row r="796" spans="2:7" s="17" customFormat="1">
      <c r="B796" s="137"/>
      <c r="C796" s="131"/>
      <c r="D796" s="132"/>
      <c r="E796" s="16"/>
      <c r="F796" s="16"/>
      <c r="G796" s="119"/>
    </row>
    <row r="797" spans="2:7" s="17" customFormat="1">
      <c r="B797" s="137"/>
      <c r="C797" s="131"/>
      <c r="D797" s="132"/>
      <c r="E797" s="16"/>
      <c r="F797" s="16"/>
      <c r="G797" s="119"/>
    </row>
    <row r="798" spans="2:7" s="17" customFormat="1" ht="36.6" customHeight="1">
      <c r="B798" s="152">
        <f>'FORMULARIO 1 PRESUPUESTO'!B67</f>
        <v>1.05</v>
      </c>
      <c r="C798" s="103" t="str">
        <f>'FORMULARIO 1 PRESUPUESTO'!C67</f>
        <v>Desmonte de grifería.Incluye retiro al botadero autorizado y/o entrega a almacen de los elementos reutilizables</v>
      </c>
      <c r="D798" s="104"/>
      <c r="E798" s="105"/>
      <c r="F798" s="105"/>
      <c r="G798" s="106" t="str">
        <f>'FORMULARIO 1 PRESUPUESTO'!D67</f>
        <v>Un</v>
      </c>
    </row>
    <row r="799" spans="2:7" s="17" customFormat="1">
      <c r="B799" s="137"/>
      <c r="C799" s="107" t="s">
        <v>6</v>
      </c>
      <c r="D799" s="108" t="s">
        <v>7</v>
      </c>
      <c r="E799" s="108" t="s">
        <v>180</v>
      </c>
      <c r="F799" s="108" t="s">
        <v>181</v>
      </c>
      <c r="G799" s="109" t="s">
        <v>10</v>
      </c>
    </row>
    <row r="800" spans="2:7" s="17" customFormat="1">
      <c r="B800" s="137"/>
      <c r="C800" s="110" t="s">
        <v>182</v>
      </c>
      <c r="D800" s="2"/>
      <c r="E800" s="2"/>
      <c r="F800" s="2"/>
      <c r="G800" s="2"/>
    </row>
    <row r="801" spans="2:7" s="17" customFormat="1">
      <c r="B801" s="137"/>
      <c r="C801" s="113" t="s">
        <v>192</v>
      </c>
      <c r="D801" s="111" t="s">
        <v>21</v>
      </c>
      <c r="E801" s="19">
        <v>2.2000000000000001E-3</v>
      </c>
      <c r="F801" s="114">
        <v>320887</v>
      </c>
      <c r="G801" s="112">
        <f>F801*E801</f>
        <v>705.95140000000004</v>
      </c>
    </row>
    <row r="802" spans="2:7" s="17" customFormat="1">
      <c r="B802" s="137"/>
      <c r="C802" s="2"/>
      <c r="D802" s="2"/>
      <c r="E802" s="2"/>
      <c r="F802" s="115" t="s">
        <v>185</v>
      </c>
      <c r="G802" s="116">
        <f>SUM(G801)</f>
        <v>705.95140000000004</v>
      </c>
    </row>
    <row r="803" spans="2:7" s="17" customFormat="1">
      <c r="B803" s="137"/>
      <c r="C803" s="110" t="s">
        <v>186</v>
      </c>
      <c r="D803" s="2"/>
      <c r="E803" s="2"/>
      <c r="F803" s="2"/>
      <c r="G803" s="2"/>
    </row>
    <row r="804" spans="2:7" s="17" customFormat="1">
      <c r="B804" s="137"/>
      <c r="C804" s="113" t="s">
        <v>193</v>
      </c>
      <c r="D804" s="111" t="s">
        <v>188</v>
      </c>
      <c r="E804" s="19">
        <v>0.223</v>
      </c>
      <c r="F804" s="114">
        <v>105463</v>
      </c>
      <c r="G804" s="112">
        <f>F804*E804</f>
        <v>23518.249</v>
      </c>
    </row>
    <row r="805" spans="2:7" s="17" customFormat="1">
      <c r="B805" s="137"/>
      <c r="C805" s="2"/>
      <c r="D805" s="2"/>
      <c r="E805" s="2"/>
      <c r="F805" s="115" t="s">
        <v>185</v>
      </c>
      <c r="G805" s="116">
        <f>SUM(G804)</f>
        <v>23518.249</v>
      </c>
    </row>
    <row r="806" spans="2:7" s="17" customFormat="1">
      <c r="B806" s="137"/>
      <c r="C806" s="131"/>
      <c r="D806" s="132"/>
      <c r="E806" s="16"/>
      <c r="F806" s="16"/>
      <c r="G806" s="119"/>
    </row>
    <row r="807" spans="2:7" s="17" customFormat="1">
      <c r="B807" s="137"/>
      <c r="C807" s="2"/>
      <c r="D807" s="2"/>
      <c r="E807" s="2"/>
      <c r="F807" s="117" t="s">
        <v>189</v>
      </c>
      <c r="G807" s="118">
        <f>G802+G805</f>
        <v>24224.200400000002</v>
      </c>
    </row>
    <row r="808" spans="2:7" s="17" customFormat="1">
      <c r="B808" s="137"/>
      <c r="C808" s="131"/>
      <c r="D808" s="132"/>
      <c r="E808" s="16"/>
      <c r="F808" s="16"/>
      <c r="G808" s="119"/>
    </row>
    <row r="809" spans="2:7" s="17" customFormat="1">
      <c r="B809" s="137"/>
      <c r="C809" s="131"/>
      <c r="D809" s="132"/>
      <c r="E809" s="16"/>
      <c r="F809" s="16"/>
      <c r="G809" s="119"/>
    </row>
    <row r="810" spans="2:7" s="17" customFormat="1" ht="39" customHeight="1">
      <c r="B810" s="152">
        <f>'FORMULARIO 1 PRESUPUESTO'!B68</f>
        <v>1.06</v>
      </c>
      <c r="C810" s="103" t="str">
        <f>'FORMULARIO 1 PRESUPUESTO'!C68</f>
        <v>Desmonte de lámpara hermética.Incluye retiro al botadero autorizado y/o entrega a almacen de los elementos reutilizables.</v>
      </c>
      <c r="D810" s="104"/>
      <c r="E810" s="105"/>
      <c r="F810" s="105"/>
      <c r="G810" s="106" t="str">
        <f>'FORMULARIO 1 PRESUPUESTO'!D68</f>
        <v>Un</v>
      </c>
    </row>
    <row r="811" spans="2:7" s="17" customFormat="1">
      <c r="B811" s="137"/>
      <c r="C811" s="107" t="s">
        <v>6</v>
      </c>
      <c r="D811" s="108" t="s">
        <v>7</v>
      </c>
      <c r="E811" s="108" t="s">
        <v>180</v>
      </c>
      <c r="F811" s="108" t="s">
        <v>181</v>
      </c>
      <c r="G811" s="109" t="s">
        <v>10</v>
      </c>
    </row>
    <row r="812" spans="2:7" s="17" customFormat="1">
      <c r="B812" s="137"/>
      <c r="C812" s="110" t="s">
        <v>182</v>
      </c>
      <c r="D812" s="2"/>
      <c r="E812" s="2"/>
      <c r="F812" s="2"/>
      <c r="G812" s="2"/>
    </row>
    <row r="813" spans="2:7" s="17" customFormat="1">
      <c r="B813" s="137"/>
      <c r="C813" s="113" t="s">
        <v>221</v>
      </c>
      <c r="D813" s="111" t="s">
        <v>188</v>
      </c>
      <c r="E813" s="19">
        <v>0.35</v>
      </c>
      <c r="F813" s="114">
        <v>4731</v>
      </c>
      <c r="G813" s="112">
        <f>F813*E813</f>
        <v>1655.85</v>
      </c>
    </row>
    <row r="814" spans="2:7" s="17" customFormat="1">
      <c r="B814" s="137"/>
      <c r="C814" s="113" t="s">
        <v>340</v>
      </c>
      <c r="D814" s="111" t="s">
        <v>21</v>
      </c>
      <c r="E814" s="19">
        <v>8.9999999999999998E-4</v>
      </c>
      <c r="F814" s="114">
        <v>281548</v>
      </c>
      <c r="G814" s="112">
        <f>F814*E814</f>
        <v>253.39319999999998</v>
      </c>
    </row>
    <row r="815" spans="2:7" s="17" customFormat="1">
      <c r="B815" s="137"/>
      <c r="C815" s="2"/>
      <c r="D815" s="2"/>
      <c r="E815" s="2"/>
      <c r="F815" s="115" t="s">
        <v>185</v>
      </c>
      <c r="G815" s="116">
        <f>SUM(G813:G814)</f>
        <v>1909.2431999999999</v>
      </c>
    </row>
    <row r="816" spans="2:7" s="17" customFormat="1">
      <c r="B816" s="137"/>
      <c r="C816" s="110" t="s">
        <v>186</v>
      </c>
      <c r="D816" s="2"/>
      <c r="E816" s="2"/>
      <c r="F816" s="2"/>
      <c r="G816" s="2"/>
    </row>
    <row r="817" spans="2:7" s="17" customFormat="1">
      <c r="B817" s="137"/>
      <c r="C817" s="113" t="s">
        <v>341</v>
      </c>
      <c r="D817" s="111" t="s">
        <v>188</v>
      </c>
      <c r="E817" s="19">
        <v>8.4500000000000006E-2</v>
      </c>
      <c r="F817" s="114">
        <v>202809</v>
      </c>
      <c r="G817" s="112">
        <f>F817*E817</f>
        <v>17137.360500000003</v>
      </c>
    </row>
    <row r="818" spans="2:7" s="17" customFormat="1">
      <c r="B818" s="137"/>
      <c r="C818" s="2"/>
      <c r="D818" s="2"/>
      <c r="E818" s="2"/>
      <c r="F818" s="115" t="s">
        <v>185</v>
      </c>
      <c r="G818" s="116">
        <f>SUM(G817)</f>
        <v>17137.360500000003</v>
      </c>
    </row>
    <row r="819" spans="2:7" s="17" customFormat="1">
      <c r="B819" s="137"/>
      <c r="C819" s="131"/>
      <c r="D819" s="132"/>
      <c r="E819" s="16"/>
      <c r="F819" s="16"/>
      <c r="G819" s="119"/>
    </row>
    <row r="820" spans="2:7" s="17" customFormat="1">
      <c r="B820" s="137"/>
      <c r="C820" s="2"/>
      <c r="D820" s="2"/>
      <c r="E820" s="2"/>
      <c r="F820" s="117" t="s">
        <v>189</v>
      </c>
      <c r="G820" s="118">
        <f>G815+G818</f>
        <v>19046.603700000003</v>
      </c>
    </row>
    <row r="821" spans="2:7" s="17" customFormat="1">
      <c r="B821" s="137"/>
      <c r="C821" s="131"/>
      <c r="D821" s="132"/>
      <c r="E821" s="16"/>
      <c r="F821" s="16"/>
      <c r="G821" s="119"/>
    </row>
    <row r="822" spans="2:7" s="17" customFormat="1">
      <c r="B822" s="137"/>
      <c r="C822" s="131"/>
      <c r="D822" s="132"/>
      <c r="E822" s="16"/>
      <c r="F822" s="16"/>
      <c r="G822" s="119"/>
    </row>
    <row r="823" spans="2:7" s="17" customFormat="1" ht="40.5" customHeight="1">
      <c r="B823" s="152">
        <f>'FORMULARIO 1 PRESUPUESTO'!B69</f>
        <v>1.07</v>
      </c>
      <c r="C823" s="103" t="str">
        <f>'FORMULARIO 1 PRESUPUESTO'!C69</f>
        <v>Desmonte de avisos fachada. Incluye retiro de sobrantes y/o entrega a almacen de los elementos reutilizables</v>
      </c>
      <c r="D823" s="104"/>
      <c r="E823" s="105"/>
      <c r="F823" s="105"/>
      <c r="G823" s="106" t="str">
        <f>'FORMULARIO 1 PRESUPUESTO'!D69</f>
        <v>m2</v>
      </c>
    </row>
    <row r="824" spans="2:7" s="17" customFormat="1">
      <c r="B824" s="137"/>
      <c r="C824" s="107" t="s">
        <v>6</v>
      </c>
      <c r="D824" s="108" t="s">
        <v>7</v>
      </c>
      <c r="E824" s="108" t="s">
        <v>180</v>
      </c>
      <c r="F824" s="108" t="s">
        <v>181</v>
      </c>
      <c r="G824" s="109" t="s">
        <v>10</v>
      </c>
    </row>
    <row r="825" spans="2:7" s="17" customFormat="1">
      <c r="B825" s="137"/>
      <c r="C825" s="110" t="s">
        <v>182</v>
      </c>
      <c r="D825" s="2"/>
      <c r="E825" s="2"/>
      <c r="F825" s="2"/>
      <c r="G825" s="2"/>
    </row>
    <row r="826" spans="2:7" s="17" customFormat="1">
      <c r="B826" s="137"/>
      <c r="C826" s="113" t="s">
        <v>203</v>
      </c>
      <c r="D826" s="111" t="s">
        <v>21</v>
      </c>
      <c r="E826" s="19">
        <v>8.9999999999999998E-4</v>
      </c>
      <c r="F826" s="114">
        <v>262690</v>
      </c>
      <c r="G826" s="112">
        <f>F826*E826</f>
        <v>236.42099999999999</v>
      </c>
    </row>
    <row r="827" spans="2:7" s="17" customFormat="1">
      <c r="B827" s="137"/>
      <c r="C827" s="113" t="s">
        <v>341</v>
      </c>
      <c r="D827" s="111" t="s">
        <v>188</v>
      </c>
      <c r="E827" s="19">
        <v>8.9999999999999998E-4</v>
      </c>
      <c r="F827" s="114">
        <v>202809</v>
      </c>
      <c r="G827" s="112">
        <f>F827*E827</f>
        <v>182.52809999999999</v>
      </c>
    </row>
    <row r="828" spans="2:7" s="17" customFormat="1">
      <c r="B828" s="137"/>
      <c r="C828" s="2"/>
      <c r="D828" s="2"/>
      <c r="E828" s="2"/>
      <c r="F828" s="115" t="s">
        <v>185</v>
      </c>
      <c r="G828" s="116">
        <f>SUM(G826:G827)</f>
        <v>418.94909999999999</v>
      </c>
    </row>
    <row r="829" spans="2:7" s="17" customFormat="1">
      <c r="B829" s="137"/>
      <c r="C829" s="110" t="s">
        <v>186</v>
      </c>
      <c r="D829" s="2"/>
      <c r="E829" s="2"/>
      <c r="F829" s="2"/>
      <c r="G829" s="2"/>
    </row>
    <row r="830" spans="2:7" s="17" customFormat="1">
      <c r="B830" s="137"/>
      <c r="C830" s="113" t="s">
        <v>341</v>
      </c>
      <c r="D830" s="111" t="s">
        <v>188</v>
      </c>
      <c r="E830" s="19">
        <v>8.7999999999999995E-2</v>
      </c>
      <c r="F830" s="114">
        <v>202809</v>
      </c>
      <c r="G830" s="112">
        <f>F830*E830</f>
        <v>17847.191999999999</v>
      </c>
    </row>
    <row r="831" spans="2:7" s="17" customFormat="1">
      <c r="B831" s="137"/>
      <c r="C831" s="2"/>
      <c r="D831" s="2"/>
      <c r="E831" s="2"/>
      <c r="F831" s="115" t="s">
        <v>185</v>
      </c>
      <c r="G831" s="116">
        <f>SUM(G830)</f>
        <v>17847.191999999999</v>
      </c>
    </row>
    <row r="832" spans="2:7" s="17" customFormat="1">
      <c r="B832" s="137"/>
      <c r="C832" s="131"/>
      <c r="D832" s="132"/>
      <c r="E832" s="16"/>
      <c r="F832" s="16"/>
      <c r="G832" s="119"/>
    </row>
    <row r="833" spans="2:7" s="17" customFormat="1">
      <c r="B833" s="137"/>
      <c r="C833" s="2"/>
      <c r="D833" s="2"/>
      <c r="E833" s="2"/>
      <c r="F833" s="117" t="s">
        <v>189</v>
      </c>
      <c r="G833" s="118">
        <f>G828+G831</f>
        <v>18266.141100000001</v>
      </c>
    </row>
    <row r="834" spans="2:7" s="17" customFormat="1">
      <c r="B834" s="137"/>
      <c r="C834" s="131"/>
      <c r="D834" s="132"/>
      <c r="E834" s="16"/>
      <c r="F834" s="16"/>
      <c r="G834" s="119"/>
    </row>
    <row r="835" spans="2:7" s="17" customFormat="1">
      <c r="B835" s="137"/>
      <c r="C835" s="131"/>
      <c r="D835" s="132"/>
      <c r="E835" s="16"/>
      <c r="F835" s="16"/>
      <c r="G835" s="119"/>
    </row>
    <row r="836" spans="2:7" s="17" customFormat="1" ht="44.45" customHeight="1">
      <c r="B836" s="152">
        <f>'FORMULARIO 1 PRESUPUESTO'!B70</f>
        <v>1.08</v>
      </c>
      <c r="C836" s="103" t="str">
        <f>'FORMULARIO 1 PRESUPUESTO'!C70</f>
        <v>Desmonte de luminarias tipo campana ubicadas en el establo.Incluye retiro al botadero autorizado y/o entrega a almacen de los elementos reutilizables</v>
      </c>
      <c r="D836" s="104"/>
      <c r="E836" s="105"/>
      <c r="F836" s="105"/>
      <c r="G836" s="106" t="str">
        <f>'FORMULARIO 1 PRESUPUESTO'!D70</f>
        <v>Un</v>
      </c>
    </row>
    <row r="837" spans="2:7" s="17" customFormat="1">
      <c r="B837" s="137"/>
      <c r="C837" s="107" t="s">
        <v>6</v>
      </c>
      <c r="D837" s="108" t="s">
        <v>7</v>
      </c>
      <c r="E837" s="108" t="s">
        <v>180</v>
      </c>
      <c r="F837" s="108" t="s">
        <v>181</v>
      </c>
      <c r="G837" s="109" t="s">
        <v>10</v>
      </c>
    </row>
    <row r="838" spans="2:7" s="17" customFormat="1">
      <c r="B838" s="137"/>
      <c r="C838" s="110" t="s">
        <v>182</v>
      </c>
      <c r="D838" s="2"/>
      <c r="E838" s="2"/>
      <c r="F838" s="2"/>
      <c r="G838" s="2"/>
    </row>
    <row r="839" spans="2:7" s="17" customFormat="1">
      <c r="B839" s="137"/>
      <c r="C839" s="113" t="s">
        <v>221</v>
      </c>
      <c r="D839" s="111" t="s">
        <v>188</v>
      </c>
      <c r="E839" s="19">
        <v>0.52500000000000002</v>
      </c>
      <c r="F839" s="114">
        <v>4731</v>
      </c>
      <c r="G839" s="112">
        <f>F839*E839</f>
        <v>2483.7750000000001</v>
      </c>
    </row>
    <row r="840" spans="2:7" s="17" customFormat="1">
      <c r="B840" s="137"/>
      <c r="C840" s="113" t="s">
        <v>340</v>
      </c>
      <c r="D840" s="111" t="s">
        <v>21</v>
      </c>
      <c r="E840" s="19">
        <v>1.2999999999999999E-3</v>
      </c>
      <c r="F840" s="114">
        <v>281548</v>
      </c>
      <c r="G840" s="112">
        <f>F840*E840</f>
        <v>366.01239999999996</v>
      </c>
    </row>
    <row r="841" spans="2:7" s="17" customFormat="1">
      <c r="B841" s="137"/>
      <c r="C841" s="2"/>
      <c r="D841" s="2"/>
      <c r="E841" s="2"/>
      <c r="F841" s="115" t="s">
        <v>185</v>
      </c>
      <c r="G841" s="116">
        <f>SUM(G839:G840)</f>
        <v>2849.7874000000002</v>
      </c>
    </row>
    <row r="842" spans="2:7" s="17" customFormat="1">
      <c r="B842" s="137"/>
      <c r="C842" s="110" t="s">
        <v>186</v>
      </c>
      <c r="D842" s="2"/>
      <c r="E842" s="2"/>
      <c r="F842" s="2"/>
      <c r="G842" s="2"/>
    </row>
    <row r="843" spans="2:7" s="17" customFormat="1">
      <c r="B843" s="137"/>
      <c r="C843" s="113" t="s">
        <v>341</v>
      </c>
      <c r="D843" s="111" t="s">
        <v>188</v>
      </c>
      <c r="E843" s="19">
        <v>0.1268</v>
      </c>
      <c r="F843" s="114">
        <v>202809</v>
      </c>
      <c r="G843" s="112">
        <f>F843*E843</f>
        <v>25716.181199999999</v>
      </c>
    </row>
    <row r="844" spans="2:7" s="17" customFormat="1">
      <c r="B844" s="137"/>
      <c r="C844" s="2"/>
      <c r="D844" s="2"/>
      <c r="E844" s="2"/>
      <c r="F844" s="115" t="s">
        <v>185</v>
      </c>
      <c r="G844" s="116">
        <f>SUM(G843)</f>
        <v>25716.181199999999</v>
      </c>
    </row>
    <row r="845" spans="2:7" s="17" customFormat="1">
      <c r="B845" s="137"/>
      <c r="C845" s="131"/>
      <c r="D845" s="132"/>
      <c r="E845" s="16"/>
      <c r="F845" s="16"/>
      <c r="G845" s="119"/>
    </row>
    <row r="846" spans="2:7" s="17" customFormat="1">
      <c r="B846" s="137"/>
      <c r="C846" s="2"/>
      <c r="D846" s="2"/>
      <c r="E846" s="2"/>
      <c r="F846" s="117" t="s">
        <v>189</v>
      </c>
      <c r="G846" s="118">
        <f>G841+G844</f>
        <v>28565.9686</v>
      </c>
    </row>
    <row r="847" spans="2:7" s="17" customFormat="1">
      <c r="B847" s="137"/>
      <c r="C847" s="131"/>
      <c r="D847" s="132"/>
      <c r="E847" s="16"/>
      <c r="F847" s="16"/>
      <c r="G847" s="119"/>
    </row>
    <row r="848" spans="2:7" s="17" customFormat="1">
      <c r="B848" s="137"/>
      <c r="C848" s="131"/>
      <c r="D848" s="132"/>
      <c r="E848" s="16"/>
      <c r="F848" s="16"/>
      <c r="G848" s="119"/>
    </row>
    <row r="849" spans="2:7" s="17" customFormat="1" ht="45">
      <c r="B849" s="152">
        <f>'FORMULARIO 1 PRESUPUESTO'!B71</f>
        <v>1.0900000000000001</v>
      </c>
      <c r="C849" s="103" t="str">
        <f>'FORMULARIO 1 PRESUPUESTO'!C71</f>
        <v>Desmonte de luminarias tipo panel LED.Incluye retiro al botadero autorizado y/o entrega a almacen de los elementos reutilizables</v>
      </c>
      <c r="D849" s="104"/>
      <c r="E849" s="105"/>
      <c r="F849" s="105"/>
      <c r="G849" s="106" t="str">
        <f>'FORMULARIO 1 PRESUPUESTO'!D71</f>
        <v>Un</v>
      </c>
    </row>
    <row r="850" spans="2:7" s="17" customFormat="1">
      <c r="B850" s="137"/>
      <c r="C850" s="107" t="s">
        <v>6</v>
      </c>
      <c r="D850" s="108" t="s">
        <v>7</v>
      </c>
      <c r="E850" s="108" t="s">
        <v>180</v>
      </c>
      <c r="F850" s="108" t="s">
        <v>181</v>
      </c>
      <c r="G850" s="109" t="s">
        <v>10</v>
      </c>
    </row>
    <row r="851" spans="2:7" s="17" customFormat="1">
      <c r="B851" s="137"/>
      <c r="C851" s="110" t="s">
        <v>182</v>
      </c>
      <c r="D851" s="2"/>
      <c r="E851" s="2"/>
      <c r="F851" s="2"/>
      <c r="G851" s="2"/>
    </row>
    <row r="852" spans="2:7" s="17" customFormat="1">
      <c r="B852" s="137"/>
      <c r="C852" s="113" t="s">
        <v>221</v>
      </c>
      <c r="D852" s="111" t="s">
        <v>188</v>
      </c>
      <c r="E852" s="19">
        <v>0.52500000000000002</v>
      </c>
      <c r="F852" s="114">
        <v>4731</v>
      </c>
      <c r="G852" s="112">
        <f>F852*E852</f>
        <v>2483.7750000000001</v>
      </c>
    </row>
    <row r="853" spans="2:7" s="17" customFormat="1">
      <c r="B853" s="137"/>
      <c r="C853" s="113" t="s">
        <v>340</v>
      </c>
      <c r="D853" s="111" t="s">
        <v>21</v>
      </c>
      <c r="E853" s="19">
        <v>1.2999999999999999E-3</v>
      </c>
      <c r="F853" s="114">
        <v>281548</v>
      </c>
      <c r="G853" s="112">
        <f>F853*E853</f>
        <v>366.01239999999996</v>
      </c>
    </row>
    <row r="854" spans="2:7" s="17" customFormat="1">
      <c r="B854" s="137"/>
      <c r="C854" s="2"/>
      <c r="D854" s="2"/>
      <c r="E854" s="2"/>
      <c r="F854" s="115" t="s">
        <v>185</v>
      </c>
      <c r="G854" s="116">
        <f>SUM(G852:G853)</f>
        <v>2849.7874000000002</v>
      </c>
    </row>
    <row r="855" spans="2:7" s="17" customFormat="1">
      <c r="B855" s="137"/>
      <c r="C855" s="110" t="s">
        <v>186</v>
      </c>
      <c r="D855" s="2"/>
      <c r="E855" s="2"/>
      <c r="F855" s="2"/>
      <c r="G855" s="2"/>
    </row>
    <row r="856" spans="2:7" s="17" customFormat="1">
      <c r="B856" s="137"/>
      <c r="C856" s="113" t="s">
        <v>341</v>
      </c>
      <c r="D856" s="111" t="s">
        <v>188</v>
      </c>
      <c r="E856" s="19">
        <v>0.1268</v>
      </c>
      <c r="F856" s="114">
        <v>202809</v>
      </c>
      <c r="G856" s="112">
        <f>F856*E856</f>
        <v>25716.181199999999</v>
      </c>
    </row>
    <row r="857" spans="2:7" s="17" customFormat="1">
      <c r="B857" s="137"/>
      <c r="C857" s="2"/>
      <c r="D857" s="2"/>
      <c r="E857" s="2"/>
      <c r="F857" s="115" t="s">
        <v>185</v>
      </c>
      <c r="G857" s="116">
        <f>SUM(G856)</f>
        <v>25716.181199999999</v>
      </c>
    </row>
    <row r="858" spans="2:7" s="17" customFormat="1">
      <c r="B858" s="137"/>
      <c r="C858" s="131"/>
      <c r="D858" s="132"/>
      <c r="E858" s="16"/>
      <c r="F858" s="16"/>
      <c r="G858" s="119"/>
    </row>
    <row r="859" spans="2:7" s="17" customFormat="1">
      <c r="B859" s="137"/>
      <c r="C859" s="2"/>
      <c r="D859" s="2"/>
      <c r="E859" s="2"/>
      <c r="F859" s="117" t="s">
        <v>189</v>
      </c>
      <c r="G859" s="118">
        <f>G854+G857</f>
        <v>28565.9686</v>
      </c>
    </row>
    <row r="860" spans="2:7" s="17" customFormat="1">
      <c r="B860" s="137"/>
      <c r="C860" s="131"/>
      <c r="D860" s="132"/>
      <c r="E860" s="16"/>
      <c r="F860" s="16"/>
      <c r="G860" s="119"/>
    </row>
    <row r="861" spans="2:7" s="17" customFormat="1">
      <c r="B861" s="137"/>
      <c r="C861" s="131"/>
      <c r="D861" s="132"/>
      <c r="E861" s="16"/>
      <c r="F861" s="16"/>
      <c r="G861" s="119"/>
    </row>
    <row r="862" spans="2:7" s="17" customFormat="1">
      <c r="B862" s="137"/>
      <c r="C862" s="131"/>
      <c r="D862" s="132"/>
      <c r="E862" s="16"/>
      <c r="F862" s="16"/>
      <c r="G862" s="119"/>
    </row>
    <row r="863" spans="2:7" s="17" customFormat="1" ht="30" customHeight="1">
      <c r="B863" s="152">
        <f>'FORMULARIO 1 PRESUPUESTO'!B72</f>
        <v>1.1000000000000001</v>
      </c>
      <c r="C863" s="103" t="str">
        <f>'FORMULARIO 1 PRESUPUESTO'!C72</f>
        <v xml:space="preserve">Desmonte de manto asfáltico en viga canal. Incluye retiro al botadero autorizado. </v>
      </c>
      <c r="D863" s="104"/>
      <c r="E863" s="105"/>
      <c r="F863" s="105"/>
      <c r="G863" s="106" t="str">
        <f>'FORMULARIO 1 PRESUPUESTO'!D72</f>
        <v>m2</v>
      </c>
    </row>
    <row r="864" spans="2:7" s="17" customFormat="1">
      <c r="B864" s="137"/>
      <c r="C864" s="107" t="s">
        <v>6</v>
      </c>
      <c r="D864" s="108" t="s">
        <v>7</v>
      </c>
      <c r="E864" s="108" t="s">
        <v>180</v>
      </c>
      <c r="F864" s="108" t="s">
        <v>181</v>
      </c>
      <c r="G864" s="109" t="s">
        <v>10</v>
      </c>
    </row>
    <row r="865" spans="2:7" s="17" customFormat="1">
      <c r="B865" s="137"/>
      <c r="C865" s="110" t="s">
        <v>182</v>
      </c>
      <c r="D865" s="2"/>
      <c r="E865" s="2"/>
      <c r="F865" s="2"/>
      <c r="G865" s="2"/>
    </row>
    <row r="866" spans="2:7" s="17" customFormat="1">
      <c r="B866" s="137"/>
      <c r="C866" s="113" t="s">
        <v>199</v>
      </c>
      <c r="D866" s="111" t="s">
        <v>188</v>
      </c>
      <c r="E866" s="19">
        <v>0.105</v>
      </c>
      <c r="F866" s="114">
        <v>21447</v>
      </c>
      <c r="G866" s="112">
        <f>F866*E866</f>
        <v>2251.9349999999999</v>
      </c>
    </row>
    <row r="867" spans="2:7" s="17" customFormat="1">
      <c r="B867" s="137"/>
      <c r="C867" s="2"/>
      <c r="D867" s="2"/>
      <c r="E867" s="2"/>
      <c r="F867" s="115" t="s">
        <v>185</v>
      </c>
      <c r="G867" s="116">
        <f>SUM(G866)</f>
        <v>2251.9349999999999</v>
      </c>
    </row>
    <row r="868" spans="2:7" s="17" customFormat="1">
      <c r="B868" s="137"/>
      <c r="C868" s="110" t="s">
        <v>200</v>
      </c>
      <c r="D868" s="2"/>
      <c r="E868" s="2"/>
      <c r="F868" s="2"/>
      <c r="G868" s="2"/>
    </row>
    <row r="869" spans="2:7" s="17" customFormat="1">
      <c r="B869" s="137"/>
      <c r="C869" s="113" t="s">
        <v>201</v>
      </c>
      <c r="D869" s="111" t="s">
        <v>202</v>
      </c>
      <c r="E869" s="19">
        <v>0.02</v>
      </c>
      <c r="F869" s="114">
        <v>36485</v>
      </c>
      <c r="G869" s="112">
        <f>F869*E869</f>
        <v>729.7</v>
      </c>
    </row>
    <row r="870" spans="2:7" s="17" customFormat="1">
      <c r="B870" s="137"/>
      <c r="C870" s="2"/>
      <c r="D870" s="2"/>
      <c r="E870" s="2"/>
      <c r="F870" s="115" t="s">
        <v>185</v>
      </c>
      <c r="G870" s="116">
        <f>SUM(G869)</f>
        <v>729.7</v>
      </c>
    </row>
    <row r="871" spans="2:7" s="17" customFormat="1">
      <c r="B871" s="137"/>
      <c r="C871" s="110" t="s">
        <v>186</v>
      </c>
      <c r="D871" s="2"/>
      <c r="E871" s="2"/>
      <c r="F871" s="2"/>
      <c r="G871" s="2"/>
    </row>
    <row r="872" spans="2:7" s="17" customFormat="1">
      <c r="B872" s="137"/>
      <c r="C872" s="113" t="s">
        <v>195</v>
      </c>
      <c r="D872" s="111" t="s">
        <v>188</v>
      </c>
      <c r="E872" s="19">
        <v>0.03</v>
      </c>
      <c r="F872" s="114">
        <v>194692</v>
      </c>
      <c r="G872" s="112">
        <f>F872*E872</f>
        <v>5840.76</v>
      </c>
    </row>
    <row r="873" spans="2:7" s="17" customFormat="1">
      <c r="B873" s="137"/>
      <c r="C873" s="2"/>
      <c r="D873" s="2"/>
      <c r="E873" s="2"/>
      <c r="F873" s="115" t="s">
        <v>185</v>
      </c>
      <c r="G873" s="116">
        <f>SUM(G872)</f>
        <v>5840.76</v>
      </c>
    </row>
    <row r="874" spans="2:7" s="17" customFormat="1">
      <c r="B874" s="137"/>
      <c r="C874" s="131"/>
      <c r="D874" s="132"/>
      <c r="E874" s="16"/>
      <c r="F874" s="16"/>
      <c r="G874" s="119"/>
    </row>
    <row r="875" spans="2:7" s="17" customFormat="1">
      <c r="B875" s="137"/>
      <c r="C875" s="2"/>
      <c r="D875" s="2"/>
      <c r="E875" s="2"/>
      <c r="F875" s="117" t="s">
        <v>189</v>
      </c>
      <c r="G875" s="118">
        <f>G867+G870+G873</f>
        <v>8822.3950000000004</v>
      </c>
    </row>
    <row r="876" spans="2:7" s="17" customFormat="1">
      <c r="B876" s="137"/>
      <c r="C876" s="131"/>
      <c r="D876" s="132"/>
      <c r="E876" s="16"/>
      <c r="F876" s="16"/>
      <c r="G876" s="119"/>
    </row>
    <row r="877" spans="2:7" s="17" customFormat="1">
      <c r="B877" s="137"/>
      <c r="C877" s="131"/>
      <c r="D877" s="132"/>
      <c r="E877" s="16"/>
      <c r="F877" s="16"/>
      <c r="G877" s="119"/>
    </row>
    <row r="878" spans="2:7" s="17" customFormat="1" ht="36.950000000000003" customHeight="1">
      <c r="B878" s="152">
        <f>'FORMULARIO 1 PRESUPUESTO'!B73</f>
        <v>1.1100000000000001</v>
      </c>
      <c r="C878" s="103" t="str">
        <f>'FORMULARIO 1 PRESUPUESTO'!C73</f>
        <v>Desmonte de marcos y puertas.Incluye retiro al botadero autorizado y/o entrega a almacen de los elementos reutilizable</v>
      </c>
      <c r="D878" s="104"/>
      <c r="E878" s="105"/>
      <c r="F878" s="105"/>
      <c r="G878" s="106" t="str">
        <f>'FORMULARIO 1 PRESUPUESTO'!D73</f>
        <v>m2</v>
      </c>
    </row>
    <row r="879" spans="2:7" s="17" customFormat="1">
      <c r="B879" s="137"/>
      <c r="C879" s="107" t="s">
        <v>6</v>
      </c>
      <c r="D879" s="108" t="s">
        <v>7</v>
      </c>
      <c r="E879" s="108" t="s">
        <v>180</v>
      </c>
      <c r="F879" s="108" t="s">
        <v>181</v>
      </c>
      <c r="G879" s="109" t="s">
        <v>10</v>
      </c>
    </row>
    <row r="880" spans="2:7" s="17" customFormat="1">
      <c r="B880" s="137"/>
      <c r="C880" s="110" t="s">
        <v>182</v>
      </c>
      <c r="D880" s="2"/>
      <c r="E880" s="2"/>
      <c r="F880" s="2"/>
      <c r="G880" s="2"/>
    </row>
    <row r="881" spans="2:7" s="17" customFormat="1">
      <c r="B881" s="137"/>
      <c r="C881" s="113" t="s">
        <v>194</v>
      </c>
      <c r="D881" s="111" t="s">
        <v>21</v>
      </c>
      <c r="E881" s="19">
        <v>6.9999999999999999E-4</v>
      </c>
      <c r="F881" s="114">
        <v>297692</v>
      </c>
      <c r="G881" s="112">
        <f>F881*E881</f>
        <v>208.3844</v>
      </c>
    </row>
    <row r="882" spans="2:7" s="17" customFormat="1">
      <c r="B882" s="137"/>
      <c r="C882" s="2"/>
      <c r="D882" s="2"/>
      <c r="E882" s="2"/>
      <c r="F882" s="115" t="s">
        <v>185</v>
      </c>
      <c r="G882" s="116">
        <f>SUM(G881)</f>
        <v>208.3844</v>
      </c>
    </row>
    <row r="883" spans="2:7" s="17" customFormat="1">
      <c r="B883" s="137"/>
      <c r="C883" s="110" t="s">
        <v>186</v>
      </c>
      <c r="D883" s="2"/>
      <c r="E883" s="2"/>
      <c r="F883" s="2"/>
      <c r="G883" s="2"/>
    </row>
    <row r="884" spans="2:7" s="17" customFormat="1">
      <c r="B884" s="137"/>
      <c r="C884" s="113" t="s">
        <v>195</v>
      </c>
      <c r="D884" s="111" t="s">
        <v>188</v>
      </c>
      <c r="E884" s="19">
        <v>6.9800000000000001E-2</v>
      </c>
      <c r="F884" s="114">
        <v>194692</v>
      </c>
      <c r="G884" s="112">
        <f>F884*E884</f>
        <v>13589.5016</v>
      </c>
    </row>
    <row r="885" spans="2:7" s="17" customFormat="1">
      <c r="B885" s="137"/>
      <c r="C885" s="2"/>
      <c r="D885" s="2"/>
      <c r="E885" s="2"/>
      <c r="F885" s="115" t="s">
        <v>185</v>
      </c>
      <c r="G885" s="116">
        <f>SUM(G884)</f>
        <v>13589.5016</v>
      </c>
    </row>
    <row r="886" spans="2:7" s="17" customFormat="1">
      <c r="B886" s="137"/>
      <c r="C886" s="131"/>
      <c r="D886" s="132"/>
      <c r="E886" s="16"/>
      <c r="F886" s="16"/>
      <c r="G886" s="119"/>
    </row>
    <row r="887" spans="2:7" s="17" customFormat="1">
      <c r="B887" s="137"/>
      <c r="C887" s="2"/>
      <c r="D887" s="2"/>
      <c r="E887" s="2"/>
      <c r="F887" s="117" t="s">
        <v>189</v>
      </c>
      <c r="G887" s="118">
        <f>G882+G885</f>
        <v>13797.886</v>
      </c>
    </row>
    <row r="888" spans="2:7" s="17" customFormat="1">
      <c r="B888" s="137"/>
      <c r="C888" s="131"/>
      <c r="D888" s="132"/>
      <c r="E888" s="16"/>
      <c r="F888" s="16"/>
      <c r="G888" s="119"/>
    </row>
    <row r="889" spans="2:7" s="17" customFormat="1">
      <c r="B889" s="137"/>
      <c r="C889" s="131"/>
      <c r="D889" s="132"/>
      <c r="E889" s="16"/>
      <c r="F889" s="16"/>
      <c r="G889" s="119"/>
    </row>
    <row r="890" spans="2:7" s="17" customFormat="1" ht="39.950000000000003" customHeight="1">
      <c r="B890" s="152">
        <f>'FORMULARIO 1 PRESUPUESTO'!B74</f>
        <v>1.1200000000000001</v>
      </c>
      <c r="C890" s="103" t="str">
        <f>'FORMULARIO 1 PRESUPUESTO'!C74</f>
        <v>Desmonte de reflectores.Incluye retiro al botadero autorizado y/o entrega a almacen de los elementos reutilizable</v>
      </c>
      <c r="D890" s="104"/>
      <c r="E890" s="105"/>
      <c r="F890" s="105"/>
      <c r="G890" s="106" t="str">
        <f>'FORMULARIO 1 PRESUPUESTO'!D74</f>
        <v>Un</v>
      </c>
    </row>
    <row r="891" spans="2:7" s="17" customFormat="1">
      <c r="B891" s="137"/>
      <c r="C891" s="107" t="s">
        <v>6</v>
      </c>
      <c r="D891" s="108" t="s">
        <v>7</v>
      </c>
      <c r="E891" s="108" t="s">
        <v>180</v>
      </c>
      <c r="F891" s="108" t="s">
        <v>181</v>
      </c>
      <c r="G891" s="109" t="s">
        <v>10</v>
      </c>
    </row>
    <row r="892" spans="2:7" s="17" customFormat="1">
      <c r="B892" s="137"/>
      <c r="C892" s="110" t="s">
        <v>182</v>
      </c>
      <c r="D892" s="2"/>
      <c r="E892" s="2"/>
      <c r="F892" s="2"/>
      <c r="G892" s="2"/>
    </row>
    <row r="893" spans="2:7" s="17" customFormat="1">
      <c r="B893" s="137"/>
      <c r="C893" s="113" t="s">
        <v>317</v>
      </c>
      <c r="D893" s="111" t="s">
        <v>21</v>
      </c>
      <c r="E893" s="19">
        <v>2.7000000000000001E-3</v>
      </c>
      <c r="F893" s="114">
        <v>664852</v>
      </c>
      <c r="G893" s="112">
        <f>F893*E893</f>
        <v>1795.1004</v>
      </c>
    </row>
    <row r="894" spans="2:7" s="17" customFormat="1">
      <c r="B894" s="137"/>
      <c r="C894" s="113" t="s">
        <v>221</v>
      </c>
      <c r="D894" s="111" t="s">
        <v>188</v>
      </c>
      <c r="E894" s="19">
        <v>0.7</v>
      </c>
      <c r="F894" s="114">
        <v>4731</v>
      </c>
      <c r="G894" s="112">
        <f t="shared" ref="G894:G895" si="13">F894*E894</f>
        <v>3311.7</v>
      </c>
    </row>
    <row r="895" spans="2:7" s="17" customFormat="1">
      <c r="B895" s="137"/>
      <c r="C895" s="113" t="s">
        <v>340</v>
      </c>
      <c r="D895" s="111" t="s">
        <v>21</v>
      </c>
      <c r="E895" s="19">
        <v>2.7000000000000001E-3</v>
      </c>
      <c r="F895" s="114">
        <v>281548</v>
      </c>
      <c r="G895" s="112">
        <f t="shared" si="13"/>
        <v>760.17960000000005</v>
      </c>
    </row>
    <row r="896" spans="2:7" s="17" customFormat="1">
      <c r="B896" s="137"/>
      <c r="C896" s="2"/>
      <c r="D896" s="2"/>
      <c r="E896" s="2"/>
      <c r="F896" s="115" t="s">
        <v>185</v>
      </c>
      <c r="G896" s="116">
        <f>SUM(G893:G895)</f>
        <v>5866.9800000000005</v>
      </c>
    </row>
    <row r="897" spans="2:7" s="17" customFormat="1">
      <c r="B897" s="137"/>
      <c r="C897" s="110" t="s">
        <v>186</v>
      </c>
      <c r="D897" s="2"/>
      <c r="E897" s="2"/>
      <c r="F897" s="2"/>
      <c r="G897" s="2"/>
    </row>
    <row r="898" spans="2:7" s="17" customFormat="1">
      <c r="B898" s="137"/>
      <c r="C898" s="113" t="s">
        <v>341</v>
      </c>
      <c r="D898" s="111" t="s">
        <v>188</v>
      </c>
      <c r="E898" s="19">
        <v>0.02</v>
      </c>
      <c r="F898" s="114">
        <v>202809</v>
      </c>
      <c r="G898" s="112">
        <f>F898*E898</f>
        <v>4056.1800000000003</v>
      </c>
    </row>
    <row r="899" spans="2:7" s="17" customFormat="1">
      <c r="B899" s="137"/>
      <c r="C899" s="2"/>
      <c r="D899" s="2"/>
      <c r="E899" s="2"/>
      <c r="F899" s="115" t="s">
        <v>185</v>
      </c>
      <c r="G899" s="116">
        <f>SUM(G898)</f>
        <v>4056.1800000000003</v>
      </c>
    </row>
    <row r="900" spans="2:7" s="17" customFormat="1">
      <c r="B900" s="137"/>
      <c r="C900" s="131"/>
      <c r="D900" s="132"/>
      <c r="E900" s="16"/>
      <c r="F900" s="16"/>
      <c r="G900" s="119"/>
    </row>
    <row r="901" spans="2:7" s="17" customFormat="1">
      <c r="B901" s="137"/>
      <c r="C901" s="2"/>
      <c r="D901" s="2"/>
      <c r="E901" s="2"/>
      <c r="F901" s="117" t="s">
        <v>189</v>
      </c>
      <c r="G901" s="118">
        <f>G896+G899</f>
        <v>9923.16</v>
      </c>
    </row>
    <row r="902" spans="2:7" s="17" customFormat="1">
      <c r="B902" s="137"/>
      <c r="C902" s="131"/>
      <c r="D902" s="132"/>
      <c r="E902" s="16"/>
      <c r="F902" s="16"/>
      <c r="G902" s="119"/>
    </row>
    <row r="903" spans="2:7" s="17" customFormat="1">
      <c r="B903" s="137"/>
      <c r="C903" s="131"/>
      <c r="D903" s="132"/>
      <c r="E903" s="16"/>
      <c r="F903" s="16"/>
      <c r="G903" s="119"/>
    </row>
    <row r="904" spans="2:7" s="17" customFormat="1" ht="32.450000000000003" customHeight="1">
      <c r="B904" s="152">
        <f>'FORMULARIO 1 PRESUPUESTO'!B75</f>
        <v>1.1300000000000001</v>
      </c>
      <c r="C904" s="103" t="str">
        <f>'FORMULARIO 1 PRESUPUESTO'!C75</f>
        <v xml:space="preserve">Desmonte de ventana.Incluye retiro al botadero autorizado y/o entrega a almacen de los elementos reutilizable </v>
      </c>
      <c r="D904" s="104"/>
      <c r="E904" s="105"/>
      <c r="F904" s="105"/>
      <c r="G904" s="106" t="str">
        <f>'FORMULARIO 1 PRESUPUESTO'!D75</f>
        <v>m2</v>
      </c>
    </row>
    <row r="905" spans="2:7" s="17" customFormat="1">
      <c r="B905" s="137"/>
      <c r="C905" s="107" t="s">
        <v>6</v>
      </c>
      <c r="D905" s="108" t="s">
        <v>7</v>
      </c>
      <c r="E905" s="108" t="s">
        <v>180</v>
      </c>
      <c r="F905" s="108" t="s">
        <v>181</v>
      </c>
      <c r="G905" s="109" t="s">
        <v>10</v>
      </c>
    </row>
    <row r="906" spans="2:7" s="17" customFormat="1">
      <c r="B906" s="137"/>
      <c r="C906" s="110" t="s">
        <v>182</v>
      </c>
      <c r="D906" s="2"/>
      <c r="E906" s="2"/>
      <c r="F906" s="2"/>
      <c r="G906" s="2"/>
    </row>
    <row r="907" spans="2:7" s="17" customFormat="1">
      <c r="B907" s="137"/>
      <c r="C907" s="113" t="s">
        <v>221</v>
      </c>
      <c r="D907" s="111" t="s">
        <v>188</v>
      </c>
      <c r="E907" s="19">
        <v>0.32</v>
      </c>
      <c r="F907" s="114">
        <v>4731</v>
      </c>
      <c r="G907" s="112">
        <f>F907*E907</f>
        <v>1513.92</v>
      </c>
    </row>
    <row r="908" spans="2:7" s="17" customFormat="1">
      <c r="B908" s="137"/>
      <c r="C908" s="113" t="s">
        <v>183</v>
      </c>
      <c r="D908" s="111" t="s">
        <v>21</v>
      </c>
      <c r="E908" s="19">
        <v>5.9999999999999995E-4</v>
      </c>
      <c r="F908" s="114">
        <v>47860</v>
      </c>
      <c r="G908" s="112">
        <f t="shared" ref="G908:G909" si="14">F908*E908</f>
        <v>28.715999999999998</v>
      </c>
    </row>
    <row r="909" spans="2:7" s="17" customFormat="1">
      <c r="B909" s="137"/>
      <c r="C909" s="113" t="s">
        <v>184</v>
      </c>
      <c r="D909" s="111" t="s">
        <v>21</v>
      </c>
      <c r="E909" s="19">
        <v>5.9999999999999995E-4</v>
      </c>
      <c r="F909" s="114">
        <v>28732</v>
      </c>
      <c r="G909" s="112">
        <f t="shared" si="14"/>
        <v>17.239199999999997</v>
      </c>
    </row>
    <row r="910" spans="2:7" s="17" customFormat="1">
      <c r="B910" s="137"/>
      <c r="C910" s="2"/>
      <c r="D910" s="2"/>
      <c r="E910" s="2"/>
      <c r="F910" s="115" t="s">
        <v>185</v>
      </c>
      <c r="G910" s="116">
        <f>SUM(G907:G909)</f>
        <v>1559.8751999999999</v>
      </c>
    </row>
    <row r="911" spans="2:7" s="17" customFormat="1">
      <c r="B911" s="137"/>
      <c r="C911" s="110" t="s">
        <v>186</v>
      </c>
      <c r="D911" s="2"/>
      <c r="E911" s="2"/>
      <c r="F911" s="2"/>
      <c r="G911" s="2"/>
    </row>
    <row r="912" spans="2:7" s="17" customFormat="1">
      <c r="B912" s="137"/>
      <c r="C912" s="113" t="s">
        <v>195</v>
      </c>
      <c r="D912" s="111" t="s">
        <v>188</v>
      </c>
      <c r="E912" s="19">
        <v>5.9299999999999999E-2</v>
      </c>
      <c r="F912" s="114">
        <v>194692</v>
      </c>
      <c r="G912" s="112">
        <f>F912*E912</f>
        <v>11545.2356</v>
      </c>
    </row>
    <row r="913" spans="2:7" s="17" customFormat="1">
      <c r="B913" s="137"/>
      <c r="C913" s="2"/>
      <c r="D913" s="2"/>
      <c r="E913" s="2"/>
      <c r="F913" s="115" t="s">
        <v>185</v>
      </c>
      <c r="G913" s="116">
        <f>SUM(G912)</f>
        <v>11545.2356</v>
      </c>
    </row>
    <row r="914" spans="2:7" s="17" customFormat="1">
      <c r="B914" s="137"/>
      <c r="C914" s="131"/>
      <c r="D914" s="132"/>
      <c r="E914" s="16"/>
      <c r="F914" s="16"/>
      <c r="G914" s="119"/>
    </row>
    <row r="915" spans="2:7" s="17" customFormat="1">
      <c r="B915" s="137"/>
      <c r="C915" s="2"/>
      <c r="D915" s="2"/>
      <c r="E915" s="2"/>
      <c r="F915" s="117" t="s">
        <v>189</v>
      </c>
      <c r="G915" s="118">
        <f>G910+G913</f>
        <v>13105.1108</v>
      </c>
    </row>
    <row r="916" spans="2:7" s="17" customFormat="1">
      <c r="B916" s="137"/>
      <c r="C916" s="131"/>
      <c r="D916" s="132"/>
      <c r="E916" s="16"/>
      <c r="F916" s="16"/>
      <c r="G916" s="119"/>
    </row>
    <row r="917" spans="2:7" s="17" customFormat="1">
      <c r="B917" s="137"/>
      <c r="C917" s="131"/>
      <c r="D917" s="132"/>
      <c r="E917" s="16"/>
      <c r="F917" s="16"/>
      <c r="G917" s="119"/>
    </row>
    <row r="918" spans="2:7" s="17" customFormat="1">
      <c r="B918" s="137"/>
      <c r="C918" s="2"/>
      <c r="D918" s="2"/>
      <c r="E918" s="2"/>
      <c r="F918" s="117"/>
      <c r="G918" s="120"/>
    </row>
    <row r="919" spans="2:7" s="17" customFormat="1">
      <c r="B919" s="137"/>
      <c r="C919" s="2"/>
      <c r="D919" s="2"/>
      <c r="E919" s="2"/>
      <c r="F919" s="117"/>
      <c r="G919" s="120"/>
    </row>
    <row r="920" spans="2:7" s="17" customFormat="1" ht="30">
      <c r="B920" s="152">
        <f>'FORMULARIO 1 PRESUPUESTO'!B76</f>
        <v>1.1400000000000001</v>
      </c>
      <c r="C920" s="103" t="str">
        <f>'FORMULARIO 1 PRESUPUESTO'!C76</f>
        <v>Desmonte de frescasa de cielo raso. Incluye retiro al botadero autorizado.</v>
      </c>
      <c r="D920" s="104"/>
      <c r="E920" s="105"/>
      <c r="F920" s="105"/>
      <c r="G920" s="106" t="str">
        <f>'FORMULARIO 1 PRESUPUESTO'!D76</f>
        <v>m2</v>
      </c>
    </row>
    <row r="921" spans="2:7" s="17" customFormat="1">
      <c r="B921" s="137"/>
      <c r="C921" s="107" t="s">
        <v>6</v>
      </c>
      <c r="D921" s="108" t="s">
        <v>7</v>
      </c>
      <c r="E921" s="108" t="s">
        <v>180</v>
      </c>
      <c r="F921" s="108" t="s">
        <v>181</v>
      </c>
      <c r="G921" s="109" t="s">
        <v>10</v>
      </c>
    </row>
    <row r="922" spans="2:7" s="17" customFormat="1">
      <c r="B922" s="137"/>
      <c r="C922" s="110" t="s">
        <v>182</v>
      </c>
      <c r="D922" s="2"/>
      <c r="E922" s="2"/>
      <c r="F922" s="2"/>
      <c r="G922" s="2"/>
    </row>
    <row r="923" spans="2:7" s="17" customFormat="1">
      <c r="B923" s="137"/>
      <c r="C923" s="113" t="s">
        <v>221</v>
      </c>
      <c r="D923" s="111" t="s">
        <v>188</v>
      </c>
      <c r="E923" s="19">
        <v>0.5</v>
      </c>
      <c r="F923" s="114">
        <v>4731</v>
      </c>
      <c r="G923" s="112">
        <f>F923*E923</f>
        <v>2365.5</v>
      </c>
    </row>
    <row r="924" spans="2:7" s="17" customFormat="1">
      <c r="B924" s="137"/>
      <c r="C924" s="113" t="s">
        <v>194</v>
      </c>
      <c r="D924" s="111" t="s">
        <v>21</v>
      </c>
      <c r="E924" s="19">
        <v>2.0000000000000001E-4</v>
      </c>
      <c r="F924" s="114">
        <v>297692</v>
      </c>
      <c r="G924" s="112">
        <f>F924*E924</f>
        <v>59.538400000000003</v>
      </c>
    </row>
    <row r="925" spans="2:7" s="17" customFormat="1">
      <c r="B925" s="137"/>
      <c r="C925" s="2"/>
      <c r="D925" s="2"/>
      <c r="E925" s="2"/>
      <c r="F925" s="115" t="s">
        <v>185</v>
      </c>
      <c r="G925" s="116">
        <f>SUM(G923:G924)</f>
        <v>2425.0383999999999</v>
      </c>
    </row>
    <row r="926" spans="2:7" s="17" customFormat="1">
      <c r="B926" s="137"/>
      <c r="C926" s="110" t="s">
        <v>186</v>
      </c>
      <c r="D926" s="2"/>
      <c r="E926" s="2"/>
      <c r="F926" s="2"/>
      <c r="G926" s="2"/>
    </row>
    <row r="927" spans="2:7" s="17" customFormat="1">
      <c r="B927" s="137"/>
      <c r="C927" s="113" t="s">
        <v>339</v>
      </c>
      <c r="D927" s="111" t="s">
        <v>188</v>
      </c>
      <c r="E927" s="19">
        <v>1.7000000000000001E-2</v>
      </c>
      <c r="F927" s="114">
        <v>438025</v>
      </c>
      <c r="G927" s="112">
        <f>F927*E927</f>
        <v>7446.4250000000002</v>
      </c>
    </row>
    <row r="928" spans="2:7" s="17" customFormat="1">
      <c r="B928" s="137"/>
      <c r="C928" s="2"/>
      <c r="D928" s="2"/>
      <c r="E928" s="2"/>
      <c r="F928" s="115" t="s">
        <v>185</v>
      </c>
      <c r="G928" s="116">
        <f>SUM(G927)</f>
        <v>7446.4250000000002</v>
      </c>
    </row>
    <row r="929" spans="2:7" s="17" customFormat="1">
      <c r="B929" s="137"/>
      <c r="C929" s="131"/>
      <c r="D929" s="132"/>
      <c r="E929" s="16"/>
      <c r="F929" s="16"/>
      <c r="G929" s="119"/>
    </row>
    <row r="930" spans="2:7" s="17" customFormat="1">
      <c r="B930" s="137"/>
      <c r="C930" s="2"/>
      <c r="D930" s="2"/>
      <c r="E930" s="2"/>
      <c r="F930" s="117" t="s">
        <v>189</v>
      </c>
      <c r="G930" s="118">
        <f>G925+G928</f>
        <v>9871.4634000000005</v>
      </c>
    </row>
    <row r="931" spans="2:7" s="17" customFormat="1">
      <c r="B931" s="137"/>
      <c r="C931" s="2"/>
      <c r="D931" s="2"/>
      <c r="E931" s="2"/>
      <c r="F931" s="117"/>
      <c r="G931" s="120"/>
    </row>
    <row r="932" spans="2:7" s="17" customFormat="1">
      <c r="B932" s="137"/>
      <c r="C932" s="2"/>
      <c r="D932" s="2"/>
      <c r="E932" s="2"/>
      <c r="F932" s="117"/>
      <c r="G932" s="120"/>
    </row>
    <row r="933" spans="2:7" s="17" customFormat="1">
      <c r="B933" s="137"/>
      <c r="C933" s="2"/>
      <c r="D933" s="2"/>
      <c r="E933" s="2"/>
      <c r="F933" s="117"/>
      <c r="G933" s="121"/>
    </row>
    <row r="934" spans="2:7" s="17" customFormat="1" ht="30">
      <c r="B934" s="152">
        <f>'FORMULARIO 1 PRESUPUESTO'!B77</f>
        <v>1.1500000000000001</v>
      </c>
      <c r="C934" s="103" t="str">
        <f>'FORMULARIO 1 PRESUPUESTO'!C77</f>
        <v xml:space="preserve">Desmonte de llave de jardín en área de poceta. Incluye retiro al botadero autorizado. </v>
      </c>
      <c r="D934" s="104"/>
      <c r="E934" s="105"/>
      <c r="F934" s="105"/>
      <c r="G934" s="106" t="str">
        <f>'FORMULARIO 1 PRESUPUESTO'!D77</f>
        <v>Un</v>
      </c>
    </row>
    <row r="935" spans="2:7" s="17" customFormat="1">
      <c r="B935" s="137"/>
      <c r="C935" s="107" t="s">
        <v>6</v>
      </c>
      <c r="D935" s="108" t="s">
        <v>7</v>
      </c>
      <c r="E935" s="108" t="s">
        <v>180</v>
      </c>
      <c r="F935" s="108" t="s">
        <v>181</v>
      </c>
      <c r="G935" s="109" t="s">
        <v>10</v>
      </c>
    </row>
    <row r="936" spans="2:7" s="17" customFormat="1">
      <c r="B936" s="137"/>
      <c r="C936" s="110" t="s">
        <v>182</v>
      </c>
      <c r="D936" s="2"/>
      <c r="E936" s="2"/>
      <c r="F936" s="2"/>
      <c r="G936" s="2"/>
    </row>
    <row r="937" spans="2:7" s="17" customFormat="1">
      <c r="B937" s="137"/>
      <c r="C937" s="113" t="s">
        <v>192</v>
      </c>
      <c r="D937" s="111" t="s">
        <v>21</v>
      </c>
      <c r="E937" s="19">
        <v>2.2000000000000001E-3</v>
      </c>
      <c r="F937" s="114">
        <v>320887</v>
      </c>
      <c r="G937" s="112">
        <f>F937*E937</f>
        <v>705.95140000000004</v>
      </c>
    </row>
    <row r="938" spans="2:7" s="17" customFormat="1">
      <c r="B938" s="137"/>
      <c r="C938" s="2"/>
      <c r="D938" s="2"/>
      <c r="E938" s="2"/>
      <c r="F938" s="115" t="s">
        <v>185</v>
      </c>
      <c r="G938" s="116">
        <f>SUM(G937)</f>
        <v>705.95140000000004</v>
      </c>
    </row>
    <row r="939" spans="2:7" s="17" customFormat="1">
      <c r="B939" s="137"/>
      <c r="C939" s="110" t="s">
        <v>186</v>
      </c>
      <c r="D939" s="2"/>
      <c r="E939" s="2"/>
      <c r="F939" s="2"/>
      <c r="G939" s="2"/>
    </row>
    <row r="940" spans="2:7" s="17" customFormat="1">
      <c r="B940" s="137"/>
      <c r="C940" s="113" t="s">
        <v>193</v>
      </c>
      <c r="D940" s="111" t="s">
        <v>188</v>
      </c>
      <c r="E940" s="19">
        <v>0.223</v>
      </c>
      <c r="F940" s="114">
        <v>105463</v>
      </c>
      <c r="G940" s="112">
        <f>F940*E940</f>
        <v>23518.249</v>
      </c>
    </row>
    <row r="941" spans="2:7" s="17" customFormat="1">
      <c r="B941" s="137"/>
      <c r="C941" s="2"/>
      <c r="D941" s="2"/>
      <c r="E941" s="2"/>
      <c r="F941" s="115" t="s">
        <v>185</v>
      </c>
      <c r="G941" s="116">
        <f>SUM(G940)</f>
        <v>23518.249</v>
      </c>
    </row>
    <row r="942" spans="2:7" s="17" customFormat="1">
      <c r="B942" s="137"/>
      <c r="C942" s="131"/>
      <c r="D942" s="132"/>
      <c r="E942" s="16"/>
      <c r="F942" s="16"/>
      <c r="G942" s="119"/>
    </row>
    <row r="943" spans="2:7" s="17" customFormat="1">
      <c r="B943" s="137"/>
      <c r="C943" s="2"/>
      <c r="D943" s="2"/>
      <c r="E943" s="2"/>
      <c r="F943" s="117" t="s">
        <v>189</v>
      </c>
      <c r="G943" s="118">
        <f>G938+G941</f>
        <v>24224.200400000002</v>
      </c>
    </row>
    <row r="944" spans="2:7" s="17" customFormat="1">
      <c r="B944" s="137"/>
      <c r="C944" s="2"/>
      <c r="D944" s="2"/>
      <c r="E944" s="2"/>
      <c r="F944" s="117"/>
      <c r="G944" s="120"/>
    </row>
    <row r="945" spans="2:7" s="17" customFormat="1" ht="36.950000000000003" customHeight="1">
      <c r="B945" s="152">
        <f>'FORMULARIO 1 PRESUPUESTO'!B78</f>
        <v>1.1600000000000001</v>
      </c>
      <c r="C945" s="103" t="str">
        <f>'FORMULARIO 1 PRESUPUESTO'!C78</f>
        <v xml:space="preserve">Desmonte de chapas y cerraduras.Incluye retiro al botadero autorizado. </v>
      </c>
      <c r="D945" s="104"/>
      <c r="E945" s="105"/>
      <c r="F945" s="105"/>
      <c r="G945" s="106" t="str">
        <f>'FORMULARIO 1 PRESUPUESTO'!D78</f>
        <v>Un</v>
      </c>
    </row>
    <row r="946" spans="2:7" s="17" customFormat="1">
      <c r="B946" s="137"/>
      <c r="C946" s="107" t="s">
        <v>6</v>
      </c>
      <c r="D946" s="108" t="s">
        <v>7</v>
      </c>
      <c r="E946" s="108" t="s">
        <v>180</v>
      </c>
      <c r="F946" s="108" t="s">
        <v>181</v>
      </c>
      <c r="G946" s="109" t="s">
        <v>10</v>
      </c>
    </row>
    <row r="947" spans="2:7" s="17" customFormat="1">
      <c r="B947" s="137"/>
      <c r="C947" s="110" t="s">
        <v>182</v>
      </c>
      <c r="D947" s="2"/>
      <c r="E947" s="2"/>
      <c r="F947" s="2"/>
      <c r="G947" s="2"/>
    </row>
    <row r="948" spans="2:7" s="17" customFormat="1">
      <c r="B948" s="137"/>
      <c r="C948" s="113" t="s">
        <v>345</v>
      </c>
      <c r="D948" s="111" t="s">
        <v>21</v>
      </c>
      <c r="E948" s="19">
        <v>2E-3</v>
      </c>
      <c r="F948" s="114">
        <v>15340</v>
      </c>
      <c r="G948" s="112">
        <f>F948*E948</f>
        <v>30.68</v>
      </c>
    </row>
    <row r="949" spans="2:7" s="17" customFormat="1">
      <c r="B949" s="137"/>
      <c r="C949" s="2"/>
      <c r="D949" s="2"/>
      <c r="E949" s="2"/>
      <c r="F949" s="115" t="s">
        <v>185</v>
      </c>
      <c r="G949" s="116">
        <f>SUM(G948)</f>
        <v>30.68</v>
      </c>
    </row>
    <row r="950" spans="2:7" s="17" customFormat="1">
      <c r="B950" s="137"/>
      <c r="C950" s="110" t="s">
        <v>200</v>
      </c>
      <c r="D950" s="2"/>
      <c r="E950" s="2"/>
      <c r="F950" s="2"/>
      <c r="G950" s="2"/>
    </row>
    <row r="951" spans="2:7" s="17" customFormat="1">
      <c r="B951" s="137"/>
      <c r="C951" s="113" t="s">
        <v>201</v>
      </c>
      <c r="D951" s="111" t="s">
        <v>202</v>
      </c>
      <c r="E951" s="19">
        <v>0.1</v>
      </c>
      <c r="F951" s="114">
        <v>36485</v>
      </c>
      <c r="G951" s="112">
        <f>F951*E951</f>
        <v>3648.5</v>
      </c>
    </row>
    <row r="952" spans="2:7" s="17" customFormat="1">
      <c r="B952" s="137"/>
      <c r="C952" s="2"/>
      <c r="D952" s="2"/>
      <c r="E952" s="2"/>
      <c r="F952" s="115" t="s">
        <v>185</v>
      </c>
      <c r="G952" s="116">
        <f>SUM(G951)</f>
        <v>3648.5</v>
      </c>
    </row>
    <row r="953" spans="2:7" s="17" customFormat="1">
      <c r="B953" s="137"/>
      <c r="C953" s="110" t="s">
        <v>186</v>
      </c>
      <c r="D953" s="2"/>
      <c r="E953" s="2"/>
      <c r="F953" s="2"/>
      <c r="G953" s="2"/>
    </row>
    <row r="954" spans="2:7" s="17" customFormat="1">
      <c r="B954" s="137"/>
      <c r="C954" s="113" t="s">
        <v>195</v>
      </c>
      <c r="D954" s="111" t="s">
        <v>188</v>
      </c>
      <c r="E954" s="19">
        <v>0.1</v>
      </c>
      <c r="F954" s="114">
        <v>194692</v>
      </c>
      <c r="G954" s="112">
        <f>F954*E954</f>
        <v>19469.2</v>
      </c>
    </row>
    <row r="955" spans="2:7" s="17" customFormat="1">
      <c r="B955" s="137"/>
      <c r="C955" s="2"/>
      <c r="D955" s="2"/>
      <c r="E955" s="2"/>
      <c r="F955" s="115" t="s">
        <v>185</v>
      </c>
      <c r="G955" s="116">
        <f>SUM(G954)</f>
        <v>19469.2</v>
      </c>
    </row>
    <row r="956" spans="2:7" s="17" customFormat="1">
      <c r="B956" s="137"/>
      <c r="C956" s="2"/>
      <c r="D956" s="2"/>
      <c r="E956" s="2"/>
      <c r="F956" s="117"/>
      <c r="G956" s="120"/>
    </row>
    <row r="957" spans="2:7" s="17" customFormat="1">
      <c r="B957" s="137"/>
      <c r="C957" s="2"/>
      <c r="D957" s="2"/>
      <c r="E957" s="2"/>
      <c r="F957" s="117" t="s">
        <v>189</v>
      </c>
      <c r="G957" s="118">
        <f>G949+G952+G955</f>
        <v>23148.38</v>
      </c>
    </row>
    <row r="958" spans="2:7" s="17" customFormat="1">
      <c r="B958" s="137"/>
      <c r="C958" s="2"/>
      <c r="D958" s="2"/>
      <c r="E958" s="2"/>
      <c r="F958" s="117"/>
      <c r="G958" s="120"/>
    </row>
    <row r="959" spans="2:7" s="17" customFormat="1">
      <c r="B959" s="137"/>
      <c r="C959" s="2"/>
      <c r="D959" s="2"/>
      <c r="E959" s="2"/>
      <c r="F959" s="117"/>
      <c r="G959" s="120"/>
    </row>
    <row r="960" spans="2:7" s="17" customFormat="1" ht="34.5" customHeight="1">
      <c r="B960" s="152">
        <f>'FORMULARIO 1 PRESUPUESTO'!B79</f>
        <v>1.1700000000000002</v>
      </c>
      <c r="C960" s="103" t="str">
        <f>'FORMULARIO 1 PRESUPUESTO'!C79</f>
        <v>Demolición de enchape en cerámica muros. Incluye retiro de sobrantes  al botadero autorizado</v>
      </c>
      <c r="D960" s="104"/>
      <c r="E960" s="105"/>
      <c r="F960" s="105"/>
      <c r="G960" s="106" t="str">
        <f>'FORMULARIO 1 PRESUPUESTO'!D79</f>
        <v>m2</v>
      </c>
    </row>
    <row r="961" spans="2:7" s="17" customFormat="1">
      <c r="B961" s="137"/>
      <c r="C961" s="107" t="s">
        <v>6</v>
      </c>
      <c r="D961" s="108" t="s">
        <v>7</v>
      </c>
      <c r="E961" s="108" t="s">
        <v>180</v>
      </c>
      <c r="F961" s="108" t="s">
        <v>181</v>
      </c>
      <c r="G961" s="109" t="s">
        <v>10</v>
      </c>
    </row>
    <row r="962" spans="2:7" s="17" customFormat="1">
      <c r="B962" s="137"/>
      <c r="C962" s="110" t="s">
        <v>182</v>
      </c>
      <c r="D962" s="2"/>
      <c r="E962" s="2"/>
      <c r="F962" s="2"/>
      <c r="G962" s="2"/>
    </row>
    <row r="963" spans="2:7" s="17" customFormat="1">
      <c r="B963" s="137"/>
      <c r="C963" s="113" t="s">
        <v>221</v>
      </c>
      <c r="D963" s="111" t="s">
        <v>188</v>
      </c>
      <c r="E963" s="19">
        <v>0.1</v>
      </c>
      <c r="F963" s="114">
        <v>4731</v>
      </c>
      <c r="G963" s="112">
        <f>F963*E963</f>
        <v>473.1</v>
      </c>
    </row>
    <row r="964" spans="2:7" s="17" customFormat="1">
      <c r="B964" s="137"/>
      <c r="C964" s="113" t="s">
        <v>183</v>
      </c>
      <c r="D964" s="111" t="s">
        <v>21</v>
      </c>
      <c r="E964" s="19">
        <v>1.4E-3</v>
      </c>
      <c r="F964" s="114">
        <v>47860</v>
      </c>
      <c r="G964" s="112">
        <f t="shared" ref="G964:G965" si="15">F964*E964</f>
        <v>67.004000000000005</v>
      </c>
    </row>
    <row r="965" spans="2:7" s="17" customFormat="1">
      <c r="B965" s="137"/>
      <c r="C965" s="113" t="s">
        <v>184</v>
      </c>
      <c r="D965" s="111" t="s">
        <v>21</v>
      </c>
      <c r="E965" s="19">
        <v>1.4E-3</v>
      </c>
      <c r="F965" s="114">
        <v>28732</v>
      </c>
      <c r="G965" s="112">
        <f t="shared" si="15"/>
        <v>40.224800000000002</v>
      </c>
    </row>
    <row r="966" spans="2:7" s="17" customFormat="1">
      <c r="B966" s="137"/>
      <c r="C966" s="2"/>
      <c r="D966" s="2"/>
      <c r="E966" s="2"/>
      <c r="F966" s="115" t="s">
        <v>185</v>
      </c>
      <c r="G966" s="116">
        <f>SUM(G963:G965)</f>
        <v>580.3288</v>
      </c>
    </row>
    <row r="967" spans="2:7" s="17" customFormat="1">
      <c r="B967" s="137"/>
      <c r="C967" s="110" t="s">
        <v>186</v>
      </c>
      <c r="D967" s="2"/>
      <c r="E967" s="2"/>
      <c r="F967" s="2"/>
      <c r="G967" s="2"/>
    </row>
    <row r="968" spans="2:7" s="17" customFormat="1">
      <c r="B968" s="137"/>
      <c r="C968" s="113" t="s">
        <v>344</v>
      </c>
      <c r="D968" s="111" t="s">
        <v>188</v>
      </c>
      <c r="E968" s="19">
        <v>0.13739999999999999</v>
      </c>
      <c r="F968" s="114">
        <v>81111</v>
      </c>
      <c r="G968" s="112">
        <f>F968*E968</f>
        <v>11144.651399999999</v>
      </c>
    </row>
    <row r="969" spans="2:7" s="17" customFormat="1">
      <c r="B969" s="137"/>
      <c r="C969" s="2"/>
      <c r="D969" s="2"/>
      <c r="E969" s="2"/>
      <c r="F969" s="115" t="s">
        <v>185</v>
      </c>
      <c r="G969" s="116">
        <f>SUM(G968)</f>
        <v>11144.651399999999</v>
      </c>
    </row>
    <row r="970" spans="2:7" s="17" customFormat="1">
      <c r="B970" s="137"/>
      <c r="C970" s="2"/>
      <c r="D970" s="2"/>
      <c r="E970" s="2"/>
      <c r="F970" s="117"/>
      <c r="G970" s="120"/>
    </row>
    <row r="971" spans="2:7" s="17" customFormat="1">
      <c r="B971" s="137"/>
      <c r="C971" s="2"/>
      <c r="D971" s="2"/>
      <c r="E971" s="2"/>
      <c r="F971" s="117" t="s">
        <v>189</v>
      </c>
      <c r="G971" s="118">
        <f>G969+G966</f>
        <v>11724.980199999998</v>
      </c>
    </row>
    <row r="972" spans="2:7" s="17" customFormat="1">
      <c r="B972" s="137"/>
      <c r="C972" s="2"/>
      <c r="D972" s="2"/>
      <c r="E972" s="2"/>
      <c r="F972" s="117"/>
      <c r="G972" s="120"/>
    </row>
    <row r="973" spans="2:7" s="17" customFormat="1" ht="30" customHeight="1">
      <c r="B973" s="152">
        <f>'FORMULARIO 1 PRESUPUESTO'!B80</f>
        <v>1.1800000000000002</v>
      </c>
      <c r="C973" s="103" t="str">
        <f>'FORMULARIO 1 PRESUPUESTO'!C80</f>
        <v>Desmonte de piso en neopreno de establos. Incluye retiro de sobrantes  al botadero autorizado</v>
      </c>
      <c r="D973" s="104"/>
      <c r="E973" s="105"/>
      <c r="F973" s="105"/>
      <c r="G973" s="106" t="str">
        <f>'FORMULARIO 1 PRESUPUESTO'!D80</f>
        <v>m2</v>
      </c>
    </row>
    <row r="974" spans="2:7" s="17" customFormat="1">
      <c r="B974" s="137"/>
      <c r="C974" s="107" t="s">
        <v>6</v>
      </c>
      <c r="D974" s="108" t="s">
        <v>7</v>
      </c>
      <c r="E974" s="108" t="s">
        <v>180</v>
      </c>
      <c r="F974" s="108" t="s">
        <v>181</v>
      </c>
      <c r="G974" s="109" t="s">
        <v>10</v>
      </c>
    </row>
    <row r="975" spans="2:7" s="17" customFormat="1">
      <c r="B975" s="137"/>
      <c r="C975" s="110" t="s">
        <v>182</v>
      </c>
      <c r="D975" s="2"/>
      <c r="E975" s="2"/>
      <c r="F975" s="2"/>
      <c r="G975" s="2"/>
    </row>
    <row r="976" spans="2:7" s="17" customFormat="1">
      <c r="B976" s="137"/>
      <c r="C976" s="113" t="s">
        <v>199</v>
      </c>
      <c r="D976" s="111" t="s">
        <v>188</v>
      </c>
      <c r="E976" s="19">
        <v>0.01</v>
      </c>
      <c r="F976" s="114">
        <v>21447</v>
      </c>
      <c r="G976" s="112">
        <f>F976*E976</f>
        <v>214.47</v>
      </c>
    </row>
    <row r="977" spans="2:7" s="17" customFormat="1">
      <c r="B977" s="137"/>
      <c r="C977" s="2"/>
      <c r="D977" s="2"/>
      <c r="E977" s="2"/>
      <c r="F977" s="115" t="s">
        <v>185</v>
      </c>
      <c r="G977" s="116">
        <f>SUM(G976)</f>
        <v>214.47</v>
      </c>
    </row>
    <row r="978" spans="2:7" s="17" customFormat="1">
      <c r="B978" s="137"/>
      <c r="C978" s="110" t="s">
        <v>200</v>
      </c>
      <c r="D978" s="2"/>
      <c r="E978" s="2"/>
      <c r="F978" s="2"/>
      <c r="G978" s="2"/>
    </row>
    <row r="979" spans="2:7" s="17" customFormat="1">
      <c r="B979" s="137"/>
      <c r="C979" s="113" t="s">
        <v>201</v>
      </c>
      <c r="D979" s="111" t="s">
        <v>202</v>
      </c>
      <c r="E979" s="19">
        <v>0.02</v>
      </c>
      <c r="F979" s="114">
        <v>36485</v>
      </c>
      <c r="G979" s="112">
        <f>F979*E979</f>
        <v>729.7</v>
      </c>
    </row>
    <row r="980" spans="2:7" s="17" customFormat="1">
      <c r="B980" s="137"/>
      <c r="C980" s="2"/>
      <c r="D980" s="2"/>
      <c r="E980" s="2"/>
      <c r="F980" s="115" t="s">
        <v>185</v>
      </c>
      <c r="G980" s="116">
        <f>SUM(G979)</f>
        <v>729.7</v>
      </c>
    </row>
    <row r="981" spans="2:7" s="17" customFormat="1">
      <c r="B981" s="137"/>
      <c r="C981" s="110" t="s">
        <v>186</v>
      </c>
      <c r="D981" s="2"/>
      <c r="E981" s="2"/>
      <c r="F981" s="2"/>
      <c r="G981" s="2"/>
    </row>
    <row r="982" spans="2:7" s="17" customFormat="1">
      <c r="B982" s="137"/>
      <c r="C982" s="113" t="s">
        <v>195</v>
      </c>
      <c r="D982" s="111" t="s">
        <v>188</v>
      </c>
      <c r="E982" s="19">
        <v>1E-3</v>
      </c>
      <c r="F982" s="114">
        <v>194692</v>
      </c>
      <c r="G982" s="112">
        <f>F982*E982</f>
        <v>194.69200000000001</v>
      </c>
    </row>
    <row r="983" spans="2:7" s="17" customFormat="1">
      <c r="B983" s="137"/>
      <c r="C983" s="2"/>
      <c r="D983" s="2"/>
      <c r="E983" s="2"/>
      <c r="F983" s="115" t="s">
        <v>185</v>
      </c>
      <c r="G983" s="116">
        <f>SUM(G982)</f>
        <v>194.69200000000001</v>
      </c>
    </row>
    <row r="984" spans="2:7" s="17" customFormat="1">
      <c r="B984" s="137"/>
      <c r="C984" s="2"/>
      <c r="D984" s="2"/>
      <c r="E984" s="2"/>
      <c r="F984" s="117"/>
      <c r="G984" s="120"/>
    </row>
    <row r="985" spans="2:7" s="17" customFormat="1">
      <c r="B985" s="137"/>
      <c r="C985" s="2"/>
      <c r="D985" s="2"/>
      <c r="E985" s="2"/>
      <c r="F985" s="117" t="s">
        <v>189</v>
      </c>
      <c r="G985" s="118">
        <f>G977+G980+G983</f>
        <v>1138.8620000000001</v>
      </c>
    </row>
    <row r="986" spans="2:7" s="17" customFormat="1">
      <c r="B986" s="137"/>
      <c r="C986" s="2"/>
      <c r="D986" s="2"/>
      <c r="E986" s="2"/>
      <c r="F986" s="117"/>
      <c r="G986" s="120"/>
    </row>
    <row r="987" spans="2:7" s="17" customFormat="1" ht="30">
      <c r="B987" s="152">
        <f>'FORMULARIO 1 PRESUPUESTO'!B81</f>
        <v>1.1900000000000002</v>
      </c>
      <c r="C987" s="103" t="str">
        <f>'FORMULARIO 1 PRESUPUESTO'!C81</f>
        <v xml:space="preserve">Desmonte de puerta establo con medidas apróx. 4.00x900m. </v>
      </c>
      <c r="D987" s="104"/>
      <c r="E987" s="105"/>
      <c r="F987" s="105"/>
      <c r="G987" s="106" t="str">
        <f>'FORMULARIO 1 PRESUPUESTO'!D81</f>
        <v>m2</v>
      </c>
    </row>
    <row r="988" spans="2:7" s="17" customFormat="1">
      <c r="B988" s="137"/>
      <c r="C988" s="107" t="s">
        <v>6</v>
      </c>
      <c r="D988" s="108" t="s">
        <v>7</v>
      </c>
      <c r="E988" s="108" t="s">
        <v>180</v>
      </c>
      <c r="F988" s="108" t="s">
        <v>181</v>
      </c>
      <c r="G988" s="109" t="s">
        <v>10</v>
      </c>
    </row>
    <row r="989" spans="2:7" s="17" customFormat="1">
      <c r="B989" s="137"/>
      <c r="C989" s="110" t="s">
        <v>182</v>
      </c>
      <c r="D989" s="2"/>
      <c r="E989" s="2"/>
      <c r="F989" s="2"/>
      <c r="G989" s="2"/>
    </row>
    <row r="990" spans="2:7" s="17" customFormat="1">
      <c r="B990" s="137"/>
      <c r="C990" s="113" t="s">
        <v>194</v>
      </c>
      <c r="D990" s="111" t="s">
        <v>21</v>
      </c>
      <c r="E990" s="19">
        <v>6.9999999999999999E-4</v>
      </c>
      <c r="F990" s="114">
        <v>297692</v>
      </c>
      <c r="G990" s="112">
        <f>F990*E990</f>
        <v>208.3844</v>
      </c>
    </row>
    <row r="991" spans="2:7" s="17" customFormat="1">
      <c r="B991" s="137"/>
      <c r="C991" s="2"/>
      <c r="D991" s="2"/>
      <c r="E991" s="2"/>
      <c r="F991" s="115" t="s">
        <v>185</v>
      </c>
      <c r="G991" s="116">
        <f>SUM(G990)</f>
        <v>208.3844</v>
      </c>
    </row>
    <row r="992" spans="2:7" s="17" customFormat="1">
      <c r="B992" s="137"/>
      <c r="C992" s="110" t="s">
        <v>186</v>
      </c>
      <c r="D992" s="2"/>
      <c r="E992" s="2"/>
      <c r="F992" s="2"/>
      <c r="G992" s="2"/>
    </row>
    <row r="993" spans="2:7" s="17" customFormat="1">
      <c r="B993" s="137"/>
      <c r="C993" s="113" t="s">
        <v>195</v>
      </c>
      <c r="D993" s="111" t="s">
        <v>188</v>
      </c>
      <c r="E993" s="19">
        <v>6.9800000000000001E-2</v>
      </c>
      <c r="F993" s="114">
        <v>194692</v>
      </c>
      <c r="G993" s="112">
        <f>F993*E993</f>
        <v>13589.5016</v>
      </c>
    </row>
    <row r="994" spans="2:7" s="17" customFormat="1">
      <c r="B994" s="137"/>
      <c r="C994" s="2"/>
      <c r="D994" s="2"/>
      <c r="E994" s="2"/>
      <c r="F994" s="115" t="s">
        <v>185</v>
      </c>
      <c r="G994" s="116">
        <f>SUM(G993)</f>
        <v>13589.5016</v>
      </c>
    </row>
    <row r="995" spans="2:7" s="17" customFormat="1">
      <c r="B995" s="137"/>
      <c r="C995" s="2"/>
      <c r="D995" s="2"/>
      <c r="E995" s="2"/>
      <c r="F995" s="117"/>
      <c r="G995" s="120"/>
    </row>
    <row r="996" spans="2:7" s="17" customFormat="1">
      <c r="B996" s="137"/>
      <c r="C996" s="2"/>
      <c r="D996" s="2"/>
      <c r="E996" s="2"/>
      <c r="F996" s="117" t="s">
        <v>189</v>
      </c>
      <c r="G996" s="118">
        <f>G991+G994</f>
        <v>13797.886</v>
      </c>
    </row>
    <row r="997" spans="2:7" s="17" customFormat="1">
      <c r="B997" s="137"/>
      <c r="C997" s="2"/>
      <c r="D997" s="2"/>
      <c r="E997" s="2"/>
      <c r="F997" s="117"/>
      <c r="G997" s="120"/>
    </row>
    <row r="998" spans="2:7" s="17" customFormat="1" ht="41.45" customHeight="1">
      <c r="B998" s="152">
        <f>'FORMULARIO 1 PRESUPUESTO'!B82</f>
        <v>1.2000000000000002</v>
      </c>
      <c r="C998" s="103" t="str">
        <f>'FORMULARIO 1 PRESUPUESTO'!C82</f>
        <v xml:space="preserve">Desmonte de cárcamo metálicos.Incluye retiro al botadero autorizado y/o entrega a almacen de los elementos reutilizable </v>
      </c>
      <c r="D998" s="104"/>
      <c r="E998" s="105"/>
      <c r="F998" s="105"/>
      <c r="G998" s="106" t="str">
        <f>'FORMULARIO 1 PRESUPUESTO'!D82</f>
        <v>m</v>
      </c>
    </row>
    <row r="999" spans="2:7" s="17" customFormat="1">
      <c r="B999" s="137"/>
      <c r="C999" s="107" t="s">
        <v>6</v>
      </c>
      <c r="D999" s="108" t="s">
        <v>7</v>
      </c>
      <c r="E999" s="108" t="s">
        <v>180</v>
      </c>
      <c r="F999" s="108" t="s">
        <v>181</v>
      </c>
      <c r="G999" s="109" t="s">
        <v>10</v>
      </c>
    </row>
    <row r="1000" spans="2:7" s="17" customFormat="1">
      <c r="B1000" s="137"/>
      <c r="C1000" s="110" t="s">
        <v>182</v>
      </c>
      <c r="D1000" s="2"/>
      <c r="E1000" s="2"/>
      <c r="F1000" s="2"/>
      <c r="G1000" s="2"/>
    </row>
    <row r="1001" spans="2:7" s="17" customFormat="1">
      <c r="B1001" s="137"/>
      <c r="C1001" s="113" t="s">
        <v>281</v>
      </c>
      <c r="D1001" s="111" t="s">
        <v>282</v>
      </c>
      <c r="E1001" s="19">
        <v>10</v>
      </c>
      <c r="F1001" s="114">
        <v>12343.47</v>
      </c>
      <c r="G1001" s="112">
        <f>F1001*E1001%</f>
        <v>1234.347</v>
      </c>
    </row>
    <row r="1002" spans="2:7" s="17" customFormat="1">
      <c r="B1002" s="137"/>
      <c r="C1002" s="2"/>
      <c r="D1002" s="2"/>
      <c r="E1002" s="2"/>
      <c r="F1002" s="115" t="s">
        <v>185</v>
      </c>
      <c r="G1002" s="116">
        <f>SUM(G1001:G1001)</f>
        <v>1234.347</v>
      </c>
    </row>
    <row r="1003" spans="2:7" s="17" customFormat="1">
      <c r="B1003" s="137"/>
      <c r="C1003" s="110" t="s">
        <v>186</v>
      </c>
      <c r="D1003" s="2"/>
      <c r="E1003" s="2"/>
      <c r="F1003" s="2"/>
      <c r="G1003" s="2"/>
    </row>
    <row r="1004" spans="2:7" s="17" customFormat="1">
      <c r="B1004" s="137"/>
      <c r="C1004" s="113" t="s">
        <v>195</v>
      </c>
      <c r="D1004" s="111" t="s">
        <v>188</v>
      </c>
      <c r="E1004" s="19">
        <v>1.34E-2</v>
      </c>
      <c r="F1004" s="114">
        <v>194692</v>
      </c>
      <c r="G1004" s="112">
        <f>F1004*E1004</f>
        <v>2608.8728000000001</v>
      </c>
    </row>
    <row r="1005" spans="2:7" s="17" customFormat="1">
      <c r="B1005" s="137"/>
      <c r="C1005" s="2"/>
      <c r="D1005" s="2"/>
      <c r="E1005" s="2"/>
      <c r="F1005" s="115" t="s">
        <v>185</v>
      </c>
      <c r="G1005" s="116">
        <f>SUM(G1004)</f>
        <v>2608.8728000000001</v>
      </c>
    </row>
    <row r="1006" spans="2:7" s="17" customFormat="1">
      <c r="B1006" s="137"/>
      <c r="C1006" s="2"/>
      <c r="D1006" s="2"/>
      <c r="E1006" s="2"/>
      <c r="F1006" s="117"/>
      <c r="G1006" s="120"/>
    </row>
    <row r="1007" spans="2:7" s="17" customFormat="1">
      <c r="B1007" s="137"/>
      <c r="C1007" s="2"/>
      <c r="D1007" s="2"/>
      <c r="E1007" s="2"/>
      <c r="F1007" s="117" t="s">
        <v>189</v>
      </c>
      <c r="G1007" s="118">
        <f>G1002+G1005</f>
        <v>3843.2197999999999</v>
      </c>
    </row>
    <row r="1008" spans="2:7" s="17" customFormat="1">
      <c r="B1008" s="137"/>
      <c r="C1008" s="2"/>
      <c r="D1008" s="2"/>
      <c r="E1008" s="2"/>
      <c r="F1008" s="117"/>
      <c r="G1008" s="122"/>
    </row>
    <row r="1009" spans="2:7" s="17" customFormat="1">
      <c r="B1009" s="137"/>
      <c r="C1009" s="2"/>
      <c r="D1009" s="2"/>
      <c r="E1009" s="2"/>
      <c r="F1009" s="117"/>
      <c r="G1009" s="122"/>
    </row>
    <row r="1010" spans="2:7" s="17" customFormat="1">
      <c r="B1010" s="137"/>
      <c r="C1010" s="2"/>
      <c r="D1010" s="2"/>
      <c r="E1010" s="2"/>
      <c r="F1010" s="117"/>
      <c r="G1010" s="122"/>
    </row>
    <row r="1011" spans="2:7" s="17" customFormat="1">
      <c r="B1011" s="137"/>
      <c r="C1011" s="2"/>
      <c r="D1011" s="2"/>
      <c r="E1011" s="2"/>
      <c r="F1011" s="117"/>
      <c r="G1011" s="122"/>
    </row>
    <row r="1012" spans="2:7" s="17" customFormat="1" ht="53.45" customHeight="1">
      <c r="B1012" s="152">
        <f>'FORMULARIO 1 PRESUPUESTO'!B83</f>
        <v>1.2100000000000002</v>
      </c>
      <c r="C1012" s="103" t="str">
        <f>'FORMULARIO 1 PRESUPUESTO'!C83</f>
        <v xml:space="preserve">Desmonte de cubierta en acceso. Incluye estructuras y todos los elementos que componen la estructura. .Incluye retiro al botadero autorizado y/o entrega a almacen de los elementos reutilizable </v>
      </c>
      <c r="D1012" s="104"/>
      <c r="E1012" s="105"/>
      <c r="F1012" s="105"/>
      <c r="G1012" s="106" t="str">
        <f>'FORMULARIO 1 PRESUPUESTO'!D83</f>
        <v>m2</v>
      </c>
    </row>
    <row r="1013" spans="2:7" s="17" customFormat="1">
      <c r="B1013" s="137"/>
      <c r="C1013" s="107" t="s">
        <v>6</v>
      </c>
      <c r="D1013" s="108" t="s">
        <v>7</v>
      </c>
      <c r="E1013" s="108" t="s">
        <v>180</v>
      </c>
      <c r="F1013" s="108" t="s">
        <v>181</v>
      </c>
      <c r="G1013" s="109" t="s">
        <v>10</v>
      </c>
    </row>
    <row r="1014" spans="2:7" s="17" customFormat="1">
      <c r="B1014" s="137"/>
      <c r="C1014" s="110" t="s">
        <v>182</v>
      </c>
      <c r="D1014" s="2"/>
      <c r="E1014" s="2"/>
      <c r="F1014" s="2"/>
      <c r="G1014" s="2"/>
    </row>
    <row r="1015" spans="2:7" s="17" customFormat="1">
      <c r="B1015" s="137"/>
      <c r="C1015" s="113" t="s">
        <v>317</v>
      </c>
      <c r="D1015" s="111" t="s">
        <v>21</v>
      </c>
      <c r="E1015" s="19">
        <v>1.1999999999999999E-3</v>
      </c>
      <c r="F1015" s="114">
        <v>664852</v>
      </c>
      <c r="G1015" s="112">
        <f>F1015*E1015</f>
        <v>797.8223999999999</v>
      </c>
    </row>
    <row r="1016" spans="2:7" s="17" customFormat="1">
      <c r="B1016" s="137"/>
      <c r="C1016" s="113" t="s">
        <v>221</v>
      </c>
      <c r="D1016" s="111" t="s">
        <v>188</v>
      </c>
      <c r="E1016" s="19">
        <v>0.22</v>
      </c>
      <c r="F1016" s="114">
        <v>4731</v>
      </c>
      <c r="G1016" s="112">
        <f t="shared" ref="G1016:G1017" si="16">F1016*E1016</f>
        <v>1040.82</v>
      </c>
    </row>
    <row r="1017" spans="2:7" s="17" customFormat="1">
      <c r="B1017" s="137"/>
      <c r="C1017" s="113" t="s">
        <v>343</v>
      </c>
      <c r="D1017" s="111" t="s">
        <v>15</v>
      </c>
      <c r="E1017" s="19">
        <v>3.04E-2</v>
      </c>
      <c r="F1017" s="114">
        <v>4126</v>
      </c>
      <c r="G1017" s="112">
        <f t="shared" si="16"/>
        <v>125.43040000000001</v>
      </c>
    </row>
    <row r="1018" spans="2:7" s="17" customFormat="1">
      <c r="B1018" s="137"/>
      <c r="C1018" s="2"/>
      <c r="D1018" s="2"/>
      <c r="E1018" s="2"/>
      <c r="F1018" s="115" t="s">
        <v>185</v>
      </c>
      <c r="G1018" s="116">
        <f>SUM(G1015:G1017)</f>
        <v>1964.0727999999997</v>
      </c>
    </row>
    <row r="1019" spans="2:7" s="17" customFormat="1">
      <c r="B1019" s="137"/>
      <c r="C1019" s="110" t="s">
        <v>186</v>
      </c>
      <c r="D1019" s="2"/>
      <c r="E1019" s="2"/>
      <c r="F1019" s="2"/>
      <c r="G1019" s="2"/>
    </row>
    <row r="1020" spans="2:7" s="17" customFormat="1">
      <c r="B1020" s="137"/>
      <c r="C1020" s="113" t="s">
        <v>346</v>
      </c>
      <c r="D1020" s="111" t="s">
        <v>188</v>
      </c>
      <c r="E1020" s="19">
        <v>6.08E-2</v>
      </c>
      <c r="F1020" s="114">
        <v>275803</v>
      </c>
      <c r="G1020" s="112">
        <f>F1020*E1020</f>
        <v>16768.822400000001</v>
      </c>
    </row>
    <row r="1021" spans="2:7" s="17" customFormat="1">
      <c r="B1021" s="137"/>
      <c r="C1021" s="2"/>
      <c r="D1021" s="2"/>
      <c r="E1021" s="2"/>
      <c r="F1021" s="115" t="s">
        <v>185</v>
      </c>
      <c r="G1021" s="116">
        <f>SUM(G1020)</f>
        <v>16768.822400000001</v>
      </c>
    </row>
    <row r="1022" spans="2:7" s="17" customFormat="1">
      <c r="B1022" s="137"/>
      <c r="C1022" s="2"/>
      <c r="D1022" s="2"/>
      <c r="E1022" s="2"/>
      <c r="F1022" s="117"/>
      <c r="G1022" s="122"/>
    </row>
    <row r="1023" spans="2:7" s="17" customFormat="1">
      <c r="B1023" s="137"/>
      <c r="C1023" s="2"/>
      <c r="D1023" s="2"/>
      <c r="E1023" s="2"/>
      <c r="F1023" s="117" t="s">
        <v>189</v>
      </c>
      <c r="G1023" s="118">
        <f>G1021+G1018</f>
        <v>18732.895199999999</v>
      </c>
    </row>
    <row r="1024" spans="2:7" s="17" customFormat="1">
      <c r="B1024" s="137"/>
      <c r="C1024" s="2"/>
      <c r="D1024" s="2"/>
      <c r="E1024" s="2"/>
      <c r="F1024" s="117"/>
      <c r="G1024" s="122"/>
    </row>
    <row r="1025" spans="2:7" s="17" customFormat="1">
      <c r="B1025" s="137"/>
      <c r="C1025" s="2"/>
      <c r="D1025" s="2"/>
      <c r="E1025" s="2"/>
      <c r="F1025" s="117"/>
      <c r="G1025" s="122"/>
    </row>
    <row r="1026" spans="2:7" s="17" customFormat="1">
      <c r="B1026" s="152">
        <f>'FORMULARIO 1 PRESUPUESTO'!B84</f>
        <v>1.2200000000000002</v>
      </c>
      <c r="C1026" s="103" t="str">
        <f>'FORMULARIO 1 PRESUPUESTO'!C84</f>
        <v>Desmonte de avisos , letreros, pancartas</v>
      </c>
      <c r="D1026" s="104"/>
      <c r="E1026" s="105"/>
      <c r="F1026" s="105"/>
      <c r="G1026" s="106" t="str">
        <f>'FORMULARIO 1 PRESUPUESTO'!D84</f>
        <v>Un</v>
      </c>
    </row>
    <row r="1027" spans="2:7" s="17" customFormat="1">
      <c r="B1027" s="137"/>
      <c r="C1027" s="107" t="s">
        <v>6</v>
      </c>
      <c r="D1027" s="108" t="s">
        <v>7</v>
      </c>
      <c r="E1027" s="108" t="s">
        <v>180</v>
      </c>
      <c r="F1027" s="108" t="s">
        <v>181</v>
      </c>
      <c r="G1027" s="109" t="s">
        <v>10</v>
      </c>
    </row>
    <row r="1028" spans="2:7" s="17" customFormat="1">
      <c r="B1028" s="137"/>
      <c r="C1028" s="110" t="s">
        <v>182</v>
      </c>
      <c r="D1028" s="2"/>
      <c r="E1028" s="2"/>
      <c r="F1028" s="2"/>
      <c r="G1028" s="2"/>
    </row>
    <row r="1029" spans="2:7" s="17" customFormat="1">
      <c r="B1029" s="137"/>
      <c r="C1029" s="113" t="s">
        <v>203</v>
      </c>
      <c r="D1029" s="111" t="s">
        <v>21</v>
      </c>
      <c r="E1029" s="19">
        <v>5.0000000000000001E-4</v>
      </c>
      <c r="F1029" s="114">
        <v>262690</v>
      </c>
      <c r="G1029" s="112">
        <f>F1029*E1029</f>
        <v>131.345</v>
      </c>
    </row>
    <row r="1030" spans="2:7" s="17" customFormat="1">
      <c r="B1030" s="137"/>
      <c r="C1030" s="2"/>
      <c r="D1030" s="2"/>
      <c r="E1030" s="2"/>
      <c r="F1030" s="115" t="s">
        <v>185</v>
      </c>
      <c r="G1030" s="116">
        <f>SUM(G1029)</f>
        <v>131.345</v>
      </c>
    </row>
    <row r="1031" spans="2:7" s="17" customFormat="1">
      <c r="B1031" s="137"/>
      <c r="C1031" s="110" t="s">
        <v>186</v>
      </c>
      <c r="D1031" s="2"/>
      <c r="E1031" s="2"/>
      <c r="F1031" s="2"/>
      <c r="G1031" s="2"/>
    </row>
    <row r="1032" spans="2:7" s="17" customFormat="1">
      <c r="B1032" s="137"/>
      <c r="C1032" s="113" t="s">
        <v>261</v>
      </c>
      <c r="D1032" s="111" t="s">
        <v>188</v>
      </c>
      <c r="E1032" s="19">
        <v>1.11E-2</v>
      </c>
      <c r="F1032" s="114">
        <v>97346</v>
      </c>
      <c r="G1032" s="112">
        <f>F1032*E1032</f>
        <v>1080.5406</v>
      </c>
    </row>
    <row r="1033" spans="2:7" s="17" customFormat="1">
      <c r="B1033" s="137"/>
      <c r="C1033" s="2"/>
      <c r="D1033" s="2"/>
      <c r="E1033" s="2"/>
      <c r="F1033" s="115" t="s">
        <v>185</v>
      </c>
      <c r="G1033" s="116">
        <f>SUM(G1032)</f>
        <v>1080.5406</v>
      </c>
    </row>
    <row r="1034" spans="2:7" s="17" customFormat="1">
      <c r="B1034" s="137"/>
      <c r="C1034" s="2"/>
      <c r="D1034" s="2"/>
      <c r="E1034" s="2"/>
      <c r="F1034" s="117"/>
      <c r="G1034" s="122"/>
    </row>
    <row r="1035" spans="2:7" s="17" customFormat="1">
      <c r="B1035" s="137"/>
      <c r="C1035" s="2"/>
      <c r="D1035" s="2"/>
      <c r="E1035" s="2"/>
      <c r="F1035" s="117" t="s">
        <v>189</v>
      </c>
      <c r="G1035" s="118">
        <f>G1033+G1030</f>
        <v>1211.8856000000001</v>
      </c>
    </row>
    <row r="1036" spans="2:7" s="17" customFormat="1">
      <c r="B1036" s="137"/>
      <c r="C1036" s="2"/>
      <c r="D1036" s="2"/>
      <c r="E1036" s="2"/>
      <c r="F1036" s="117"/>
      <c r="G1036" s="122"/>
    </row>
    <row r="1037" spans="2:7" s="17" customFormat="1">
      <c r="B1037" s="137"/>
      <c r="C1037" s="2"/>
      <c r="D1037" s="2"/>
      <c r="E1037" s="2"/>
      <c r="F1037" s="117"/>
      <c r="G1037" s="120"/>
    </row>
    <row r="1038" spans="2:7" s="17" customFormat="1">
      <c r="B1038" s="137"/>
      <c r="C1038" s="131"/>
      <c r="D1038" s="132"/>
      <c r="E1038" s="16"/>
      <c r="F1038" s="16"/>
      <c r="G1038" s="119"/>
    </row>
    <row r="1039" spans="2:7" s="17" customFormat="1">
      <c r="B1039" s="153">
        <f>'FORMULARIO 1 PRESUPUESTO'!B85</f>
        <v>2</v>
      </c>
      <c r="C1039" s="142" t="str">
        <f>'FORMULARIO 1 PRESUPUESTO'!C85</f>
        <v>ESTRUCTURAS EN CONCRETO</v>
      </c>
      <c r="D1039" s="144"/>
      <c r="E1039" s="145"/>
      <c r="F1039" s="145"/>
      <c r="G1039" s="123"/>
    </row>
    <row r="1040" spans="2:7" s="17" customFormat="1">
      <c r="B1040" s="154"/>
      <c r="C1040" s="133"/>
      <c r="D1040" s="132"/>
      <c r="E1040" s="16"/>
      <c r="F1040" s="16"/>
      <c r="G1040" s="119"/>
    </row>
    <row r="1041" spans="2:7" s="17" customFormat="1" ht="39.950000000000003" customHeight="1">
      <c r="B1041" s="152">
        <f>'FORMULARIO 1 PRESUPUESTO'!B86</f>
        <v>2.0099999999999998</v>
      </c>
      <c r="C1041" s="103" t="str">
        <f>'FORMULARIO 1 PRESUPUESTO'!C86</f>
        <v>Suministro rampa fundida concreto con refuerzo, puerta acceso a cuarto frio.0,10 x 0,15 X 100 cm</v>
      </c>
      <c r="D1041" s="104"/>
      <c r="E1041" s="105"/>
      <c r="F1041" s="105"/>
      <c r="G1041" s="106" t="str">
        <f>'FORMULARIO 1 PRESUPUESTO'!D86</f>
        <v>m2</v>
      </c>
    </row>
    <row r="1042" spans="2:7" s="17" customFormat="1">
      <c r="B1042" s="154"/>
      <c r="C1042" s="107" t="s">
        <v>6</v>
      </c>
      <c r="D1042" s="108" t="s">
        <v>7</v>
      </c>
      <c r="E1042" s="108" t="s">
        <v>180</v>
      </c>
      <c r="F1042" s="108" t="s">
        <v>181</v>
      </c>
      <c r="G1042" s="109" t="s">
        <v>10</v>
      </c>
    </row>
    <row r="1043" spans="2:7" s="17" customFormat="1">
      <c r="B1043" s="154"/>
      <c r="C1043" s="110" t="s">
        <v>196</v>
      </c>
      <c r="D1043" s="2"/>
      <c r="E1043" s="2"/>
      <c r="F1043" s="2"/>
      <c r="G1043" s="2"/>
    </row>
    <row r="1044" spans="2:7" s="17" customFormat="1">
      <c r="B1044" s="154"/>
      <c r="C1044" s="113" t="s">
        <v>347</v>
      </c>
      <c r="D1044" s="111" t="s">
        <v>15</v>
      </c>
      <c r="E1044" s="19">
        <v>1.3387</v>
      </c>
      <c r="F1044" s="114">
        <v>4886</v>
      </c>
      <c r="G1044" s="112">
        <f>F1044*E1044</f>
        <v>6540.8882000000003</v>
      </c>
    </row>
    <row r="1045" spans="2:7" s="17" customFormat="1">
      <c r="B1045" s="154"/>
      <c r="C1045" s="113" t="s">
        <v>348</v>
      </c>
      <c r="D1045" s="111" t="s">
        <v>21</v>
      </c>
      <c r="E1045" s="19">
        <v>1.4424999999999999</v>
      </c>
      <c r="F1045" s="114">
        <v>4988</v>
      </c>
      <c r="G1045" s="112">
        <f t="shared" ref="G1045:G1050" si="17">F1045*E1045</f>
        <v>7195.19</v>
      </c>
    </row>
    <row r="1046" spans="2:7" s="17" customFormat="1">
      <c r="B1046" s="154"/>
      <c r="C1046" s="113" t="s">
        <v>349</v>
      </c>
      <c r="D1046" s="111" t="s">
        <v>18</v>
      </c>
      <c r="E1046" s="19">
        <v>0.75090000000000001</v>
      </c>
      <c r="F1046" s="114">
        <v>72835</v>
      </c>
      <c r="G1046" s="112">
        <f t="shared" si="17"/>
        <v>54691.801500000001</v>
      </c>
    </row>
    <row r="1047" spans="2:7" s="17" customFormat="1" ht="28.5">
      <c r="B1047" s="154"/>
      <c r="C1047" s="113" t="s">
        <v>307</v>
      </c>
      <c r="D1047" s="111" t="s">
        <v>198</v>
      </c>
      <c r="E1047" s="19">
        <v>0.1037</v>
      </c>
      <c r="F1047" s="114">
        <v>14387</v>
      </c>
      <c r="G1047" s="112">
        <f t="shared" si="17"/>
        <v>1491.9319</v>
      </c>
    </row>
    <row r="1048" spans="2:7" s="17" customFormat="1">
      <c r="B1048" s="154"/>
      <c r="C1048" s="113" t="s">
        <v>350</v>
      </c>
      <c r="D1048" s="111" t="s">
        <v>15</v>
      </c>
      <c r="E1048" s="19">
        <v>1.1336999999999999</v>
      </c>
      <c r="F1048" s="114">
        <v>7139</v>
      </c>
      <c r="G1048" s="112">
        <f t="shared" si="17"/>
        <v>8093.4842999999992</v>
      </c>
    </row>
    <row r="1049" spans="2:7" s="17" customFormat="1">
      <c r="B1049" s="154"/>
      <c r="C1049" s="113" t="s">
        <v>351</v>
      </c>
      <c r="D1049" s="111" t="s">
        <v>268</v>
      </c>
      <c r="E1049" s="19">
        <v>0.44209999999999999</v>
      </c>
      <c r="F1049" s="114">
        <v>4665</v>
      </c>
      <c r="G1049" s="112">
        <f t="shared" si="17"/>
        <v>2062.3964999999998</v>
      </c>
    </row>
    <row r="1050" spans="2:7" s="17" customFormat="1">
      <c r="B1050" s="154"/>
      <c r="C1050" s="113" t="s">
        <v>352</v>
      </c>
      <c r="D1050" s="111" t="s">
        <v>86</v>
      </c>
      <c r="E1050" s="19">
        <v>0.25440000000000002</v>
      </c>
      <c r="F1050" s="114">
        <v>484667</v>
      </c>
      <c r="G1050" s="112">
        <f t="shared" si="17"/>
        <v>123299.28480000001</v>
      </c>
    </row>
    <row r="1051" spans="2:7" s="17" customFormat="1">
      <c r="B1051" s="154"/>
      <c r="C1051" s="2"/>
      <c r="D1051" s="2"/>
      <c r="E1051" s="2"/>
      <c r="F1051" s="115" t="s">
        <v>185</v>
      </c>
      <c r="G1051" s="116">
        <f>SUM(G1044:G1050)</f>
        <v>203374.97720000002</v>
      </c>
    </row>
    <row r="1052" spans="2:7" s="17" customFormat="1">
      <c r="B1052" s="154"/>
      <c r="C1052" s="110" t="s">
        <v>182</v>
      </c>
      <c r="D1052" s="2"/>
      <c r="E1052" s="2"/>
      <c r="F1052" s="2"/>
      <c r="G1052" s="2"/>
    </row>
    <row r="1053" spans="2:7" s="17" customFormat="1">
      <c r="B1053" s="154"/>
      <c r="C1053" s="113" t="s">
        <v>280</v>
      </c>
      <c r="D1053" s="111" t="s">
        <v>21</v>
      </c>
      <c r="E1053" s="19">
        <v>1.2200000000000001E-2</v>
      </c>
      <c r="F1053" s="114">
        <v>15888</v>
      </c>
      <c r="G1053" s="112">
        <f>F1053*E1053</f>
        <v>193.83360000000002</v>
      </c>
    </row>
    <row r="1054" spans="2:7" s="17" customFormat="1">
      <c r="B1054" s="154"/>
      <c r="C1054" s="113" t="s">
        <v>299</v>
      </c>
      <c r="D1054" s="111" t="s">
        <v>21</v>
      </c>
      <c r="E1054" s="19">
        <v>1.2200000000000001E-2</v>
      </c>
      <c r="F1054" s="114">
        <v>346710</v>
      </c>
      <c r="G1054" s="112">
        <f t="shared" ref="G1054:G1059" si="18">F1054*E1054</f>
        <v>4229.8620000000001</v>
      </c>
    </row>
    <row r="1055" spans="2:7" s="17" customFormat="1">
      <c r="B1055" s="154"/>
      <c r="C1055" s="113" t="s">
        <v>353</v>
      </c>
      <c r="D1055" s="111" t="s">
        <v>188</v>
      </c>
      <c r="E1055" s="19">
        <v>22.864799999999999</v>
      </c>
      <c r="F1055" s="114">
        <v>566</v>
      </c>
      <c r="G1055" s="112">
        <f t="shared" si="18"/>
        <v>12941.476799999999</v>
      </c>
    </row>
    <row r="1056" spans="2:7" s="17" customFormat="1">
      <c r="B1056" s="154"/>
      <c r="C1056" s="113" t="s">
        <v>354</v>
      </c>
      <c r="D1056" s="111" t="s">
        <v>188</v>
      </c>
      <c r="E1056" s="19">
        <v>9.3736999999999995</v>
      </c>
      <c r="F1056" s="114">
        <v>321</v>
      </c>
      <c r="G1056" s="112">
        <f t="shared" si="18"/>
        <v>3008.9576999999999</v>
      </c>
    </row>
    <row r="1057" spans="2:7" s="17" customFormat="1">
      <c r="B1057" s="154"/>
      <c r="C1057" s="113" t="s">
        <v>225</v>
      </c>
      <c r="D1057" s="111" t="s">
        <v>21</v>
      </c>
      <c r="E1057" s="19">
        <v>6.1000000000000004E-3</v>
      </c>
      <c r="F1057" s="114">
        <v>53997</v>
      </c>
      <c r="G1057" s="112">
        <f t="shared" si="18"/>
        <v>329.38170000000002</v>
      </c>
    </row>
    <row r="1058" spans="2:7" s="17" customFormat="1">
      <c r="B1058" s="154"/>
      <c r="C1058" s="113" t="s">
        <v>355</v>
      </c>
      <c r="D1058" s="111" t="s">
        <v>188</v>
      </c>
      <c r="E1058" s="19">
        <v>3.09E-2</v>
      </c>
      <c r="F1058" s="114">
        <v>40448</v>
      </c>
      <c r="G1058" s="112">
        <f t="shared" si="18"/>
        <v>1249.8432</v>
      </c>
    </row>
    <row r="1059" spans="2:7" s="17" customFormat="1">
      <c r="B1059" s="154"/>
      <c r="C1059" s="113" t="s">
        <v>194</v>
      </c>
      <c r="D1059" s="111" t="s">
        <v>21</v>
      </c>
      <c r="E1059" s="19">
        <v>6.1000000000000004E-3</v>
      </c>
      <c r="F1059" s="114">
        <v>297692</v>
      </c>
      <c r="G1059" s="112">
        <f t="shared" si="18"/>
        <v>1815.9212000000002</v>
      </c>
    </row>
    <row r="1060" spans="2:7" s="17" customFormat="1">
      <c r="B1060" s="154"/>
      <c r="C1060" s="2"/>
      <c r="D1060" s="2"/>
      <c r="E1060" s="2"/>
      <c r="F1060" s="115" t="s">
        <v>185</v>
      </c>
      <c r="G1060" s="116">
        <f>SUM(G1053:G1059)</f>
        <v>23769.2762</v>
      </c>
    </row>
    <row r="1061" spans="2:7" s="17" customFormat="1">
      <c r="B1061" s="154"/>
      <c r="C1061" s="110" t="s">
        <v>200</v>
      </c>
      <c r="D1061" s="2"/>
      <c r="E1061" s="2"/>
      <c r="F1061" s="2"/>
      <c r="G1061" s="2"/>
    </row>
    <row r="1062" spans="2:7" s="17" customFormat="1">
      <c r="B1062" s="154"/>
      <c r="C1062" s="113" t="s">
        <v>201</v>
      </c>
      <c r="D1062" s="111" t="s">
        <v>202</v>
      </c>
      <c r="E1062" s="19">
        <v>2.47E-2</v>
      </c>
      <c r="F1062" s="114">
        <v>36485</v>
      </c>
      <c r="G1062" s="112">
        <f>F1062*E1062</f>
        <v>901.17949999999996</v>
      </c>
    </row>
    <row r="1063" spans="2:7" s="17" customFormat="1">
      <c r="B1063" s="154"/>
      <c r="C1063" s="2"/>
      <c r="D1063" s="2"/>
      <c r="E1063" s="2"/>
      <c r="F1063" s="115" t="s">
        <v>185</v>
      </c>
      <c r="G1063" s="116">
        <f>SUM(G1062)</f>
        <v>901.17949999999996</v>
      </c>
    </row>
    <row r="1064" spans="2:7" s="17" customFormat="1">
      <c r="B1064" s="154"/>
      <c r="C1064" s="110" t="s">
        <v>186</v>
      </c>
      <c r="D1064" s="2"/>
      <c r="E1064" s="2"/>
      <c r="F1064" s="2"/>
      <c r="G1064" s="2"/>
    </row>
    <row r="1065" spans="2:7" s="17" customFormat="1">
      <c r="B1065" s="154"/>
      <c r="C1065" s="113" t="s">
        <v>356</v>
      </c>
      <c r="D1065" s="111" t="s">
        <v>188</v>
      </c>
      <c r="E1065" s="19">
        <v>0.60760000000000003</v>
      </c>
      <c r="F1065" s="114">
        <v>356914</v>
      </c>
      <c r="G1065" s="112">
        <f>F1065*E1065</f>
        <v>216860.94640000002</v>
      </c>
    </row>
    <row r="1066" spans="2:7" s="17" customFormat="1">
      <c r="B1066" s="154"/>
      <c r="C1066" s="2"/>
      <c r="D1066" s="2"/>
      <c r="E1066" s="2"/>
      <c r="F1066" s="115" t="s">
        <v>185</v>
      </c>
      <c r="G1066" s="116">
        <f>SUM(G1065)</f>
        <v>216860.94640000002</v>
      </c>
    </row>
    <row r="1067" spans="2:7" s="17" customFormat="1">
      <c r="B1067" s="154"/>
      <c r="C1067" s="110" t="s">
        <v>324</v>
      </c>
      <c r="D1067" s="2"/>
      <c r="E1067" s="2"/>
      <c r="F1067" s="2"/>
      <c r="G1067" s="2"/>
    </row>
    <row r="1068" spans="2:7" s="17" customFormat="1">
      <c r="B1068" s="154"/>
      <c r="C1068" s="113" t="s">
        <v>357</v>
      </c>
      <c r="D1068" s="111" t="s">
        <v>21</v>
      </c>
      <c r="E1068" s="19">
        <v>1.41E-2</v>
      </c>
      <c r="F1068" s="114">
        <v>231050</v>
      </c>
      <c r="G1068" s="112">
        <f>F1068*E1068</f>
        <v>3257.8049999999998</v>
      </c>
    </row>
    <row r="1069" spans="2:7" s="17" customFormat="1">
      <c r="B1069" s="154"/>
      <c r="C1069" s="2"/>
      <c r="D1069" s="2"/>
      <c r="E1069" s="2"/>
      <c r="F1069" s="115" t="s">
        <v>185</v>
      </c>
      <c r="G1069" s="116">
        <f>SUM(G1068)</f>
        <v>3257.8049999999998</v>
      </c>
    </row>
    <row r="1070" spans="2:7" s="17" customFormat="1">
      <c r="B1070" s="154"/>
      <c r="C1070" s="133"/>
      <c r="D1070" s="132"/>
      <c r="E1070" s="16"/>
      <c r="F1070" s="16"/>
      <c r="G1070" s="119"/>
    </row>
    <row r="1071" spans="2:7" s="17" customFormat="1">
      <c r="B1071" s="154"/>
      <c r="C1071" s="133"/>
      <c r="D1071" s="2"/>
      <c r="E1071" s="2"/>
      <c r="F1071" s="117" t="s">
        <v>189</v>
      </c>
      <c r="G1071" s="118">
        <f>G1051+G1060+G1063+G1066+G1069</f>
        <v>448164.18430000002</v>
      </c>
    </row>
    <row r="1072" spans="2:7" s="17" customFormat="1">
      <c r="B1072" s="154"/>
      <c r="C1072" s="133"/>
      <c r="D1072" s="132"/>
      <c r="E1072" s="16"/>
      <c r="F1072" s="16"/>
      <c r="G1072" s="119"/>
    </row>
    <row r="1073" spans="2:7" s="17" customFormat="1">
      <c r="B1073" s="154"/>
      <c r="C1073" s="133"/>
      <c r="D1073" s="132"/>
      <c r="E1073" s="16"/>
      <c r="F1073" s="16"/>
      <c r="G1073" s="119"/>
    </row>
    <row r="1074" spans="2:7" s="17" customFormat="1">
      <c r="B1074" s="153">
        <f>'FORMULARIO 1 PRESUPUESTO'!B87</f>
        <v>3</v>
      </c>
      <c r="C1074" s="142" t="str">
        <f>'FORMULARIO 1 PRESUPUESTO'!C87</f>
        <v>ESTRUCTURA METÁLICA</v>
      </c>
      <c r="D1074" s="144"/>
      <c r="E1074" s="145"/>
      <c r="F1074" s="145"/>
      <c r="G1074" s="123"/>
    </row>
    <row r="1075" spans="2:7" s="17" customFormat="1">
      <c r="B1075" s="154"/>
      <c r="C1075" s="133"/>
      <c r="D1075" s="132"/>
      <c r="E1075" s="16"/>
      <c r="F1075" s="16"/>
      <c r="G1075" s="119"/>
    </row>
    <row r="1076" spans="2:7" s="17" customFormat="1" ht="82.5" customHeight="1">
      <c r="B1076" s="152">
        <f>'FORMULARIO 1 PRESUPUESTO'!B88</f>
        <v>3.01</v>
      </c>
      <c r="C1076" s="103" t="str">
        <f>'FORMULARIO 1 PRESUPUESTO'!C88</f>
        <v>Suministro e instalación de estructura para cubierta en perfil metálico rectangular 50 x 25 x 1.1mm C18 x 6m color gris plata y/o similar, pintados con imprimación anticorrosiva+pintura acabado. Incluye todos los elementos y accesorios necesarios para su correcta instalación. Acceso principal</v>
      </c>
      <c r="D1076" s="104"/>
      <c r="E1076" s="105"/>
      <c r="F1076" s="105"/>
      <c r="G1076" s="106" t="str">
        <f>'FORMULARIO 1 PRESUPUESTO'!D88</f>
        <v>m</v>
      </c>
    </row>
    <row r="1077" spans="2:7" s="17" customFormat="1">
      <c r="B1077" s="154"/>
      <c r="C1077" s="107" t="s">
        <v>6</v>
      </c>
      <c r="D1077" s="108" t="s">
        <v>7</v>
      </c>
      <c r="E1077" s="108" t="s">
        <v>180</v>
      </c>
      <c r="F1077" s="108" t="s">
        <v>181</v>
      </c>
      <c r="G1077" s="109" t="s">
        <v>10</v>
      </c>
    </row>
    <row r="1078" spans="2:7" s="17" customFormat="1">
      <c r="B1078" s="154"/>
      <c r="C1078" s="110" t="s">
        <v>196</v>
      </c>
      <c r="D1078" s="2"/>
      <c r="E1078" s="2"/>
      <c r="F1078" s="2"/>
      <c r="G1078" s="2"/>
    </row>
    <row r="1079" spans="2:7" s="17" customFormat="1">
      <c r="B1079" s="154"/>
      <c r="C1079" s="113" t="s">
        <v>358</v>
      </c>
      <c r="D1079" s="111" t="s">
        <v>15</v>
      </c>
      <c r="E1079" s="19">
        <v>1.05</v>
      </c>
      <c r="F1079" s="114">
        <v>46000</v>
      </c>
      <c r="G1079" s="112">
        <f>F1079*E1079</f>
        <v>48300</v>
      </c>
    </row>
    <row r="1080" spans="2:7" s="17" customFormat="1">
      <c r="B1080" s="154"/>
      <c r="C1080" s="113" t="s">
        <v>313</v>
      </c>
      <c r="D1080" s="111" t="s">
        <v>314</v>
      </c>
      <c r="E1080" s="19">
        <v>0.4</v>
      </c>
      <c r="F1080" s="114">
        <v>33154.800000000003</v>
      </c>
      <c r="G1080" s="112">
        <f>F1080*E1080%</f>
        <v>132.61920000000001</v>
      </c>
    </row>
    <row r="1081" spans="2:7" s="17" customFormat="1">
      <c r="B1081" s="154"/>
      <c r="C1081" s="113" t="s">
        <v>273</v>
      </c>
      <c r="D1081" s="111" t="s">
        <v>198</v>
      </c>
      <c r="E1081" s="19">
        <v>0.10946</v>
      </c>
      <c r="F1081" s="114">
        <v>24100</v>
      </c>
      <c r="G1081" s="112">
        <f t="shared" ref="G1081:G1084" si="19">F1081*E1081</f>
        <v>2637.9859999999999</v>
      </c>
    </row>
    <row r="1082" spans="2:7" s="17" customFormat="1">
      <c r="B1082" s="154"/>
      <c r="C1082" s="113" t="s">
        <v>309</v>
      </c>
      <c r="D1082" s="111" t="s">
        <v>296</v>
      </c>
      <c r="E1082" s="19">
        <v>1.263E-3</v>
      </c>
      <c r="F1082" s="114">
        <v>788</v>
      </c>
      <c r="G1082" s="112">
        <f t="shared" si="19"/>
        <v>0.99524400000000002</v>
      </c>
    </row>
    <row r="1083" spans="2:7" s="17" customFormat="1">
      <c r="B1083" s="154"/>
      <c r="C1083" s="113" t="s">
        <v>274</v>
      </c>
      <c r="D1083" s="111" t="s">
        <v>220</v>
      </c>
      <c r="E1083" s="19">
        <v>4.2100000000000002E-3</v>
      </c>
      <c r="F1083" s="114">
        <v>53811</v>
      </c>
      <c r="G1083" s="112">
        <f t="shared" si="19"/>
        <v>226.54431000000002</v>
      </c>
    </row>
    <row r="1084" spans="2:7" s="17" customFormat="1">
      <c r="B1084" s="154"/>
      <c r="C1084" s="113" t="s">
        <v>310</v>
      </c>
      <c r="D1084" s="111" t="s">
        <v>220</v>
      </c>
      <c r="E1084" s="19">
        <v>8.4200000000000004E-3</v>
      </c>
      <c r="F1084" s="114">
        <v>92502</v>
      </c>
      <c r="G1084" s="112">
        <f t="shared" si="19"/>
        <v>778.86684000000002</v>
      </c>
    </row>
    <row r="1085" spans="2:7" s="17" customFormat="1">
      <c r="B1085" s="154"/>
      <c r="C1085" s="2"/>
      <c r="D1085" s="2"/>
      <c r="E1085" s="2"/>
      <c r="F1085" s="115" t="s">
        <v>185</v>
      </c>
      <c r="G1085" s="116">
        <f>SUM(G1079:G1084)</f>
        <v>52077.011593999996</v>
      </c>
    </row>
    <row r="1086" spans="2:7" s="17" customFormat="1">
      <c r="B1086" s="154"/>
      <c r="C1086" s="110" t="s">
        <v>182</v>
      </c>
      <c r="D1086" s="2"/>
      <c r="E1086" s="2"/>
      <c r="F1086" s="2"/>
      <c r="G1086" s="2"/>
    </row>
    <row r="1087" spans="2:7" s="17" customFormat="1">
      <c r="B1087" s="154"/>
      <c r="C1087" s="113" t="s">
        <v>278</v>
      </c>
      <c r="D1087" s="111" t="s">
        <v>188</v>
      </c>
      <c r="E1087" s="19">
        <v>8.4199999999999997E-2</v>
      </c>
      <c r="F1087" s="114">
        <v>74437</v>
      </c>
      <c r="G1087" s="112">
        <f>F1087*E1087</f>
        <v>6267.5954000000002</v>
      </c>
    </row>
    <row r="1088" spans="2:7" s="17" customFormat="1" ht="28.5">
      <c r="B1088" s="154"/>
      <c r="C1088" s="113" t="s">
        <v>208</v>
      </c>
      <c r="D1088" s="111" t="s">
        <v>21</v>
      </c>
      <c r="E1088" s="19">
        <v>8.4199999999999998E-4</v>
      </c>
      <c r="F1088" s="114">
        <v>979833</v>
      </c>
      <c r="G1088" s="112">
        <f t="shared" ref="G1088:G1094" si="20">F1088*E1088</f>
        <v>825.01938599999994</v>
      </c>
    </row>
    <row r="1089" spans="2:7" s="17" customFormat="1">
      <c r="B1089" s="154"/>
      <c r="C1089" s="113" t="s">
        <v>279</v>
      </c>
      <c r="D1089" s="111" t="s">
        <v>21</v>
      </c>
      <c r="E1089" s="19">
        <v>8.4199999999999998E-4</v>
      </c>
      <c r="F1089" s="114">
        <v>20460</v>
      </c>
      <c r="G1089" s="112">
        <f t="shared" si="20"/>
        <v>17.227319999999999</v>
      </c>
    </row>
    <row r="1090" spans="2:7" s="17" customFormat="1">
      <c r="B1090" s="154"/>
      <c r="C1090" s="113" t="s">
        <v>315</v>
      </c>
      <c r="D1090" s="111" t="s">
        <v>21</v>
      </c>
      <c r="E1090" s="19">
        <v>8.4199999999999998E-4</v>
      </c>
      <c r="F1090" s="114">
        <v>1108527</v>
      </c>
      <c r="G1090" s="112">
        <f t="shared" si="20"/>
        <v>933.37973399999998</v>
      </c>
    </row>
    <row r="1091" spans="2:7" s="17" customFormat="1">
      <c r="B1091" s="154"/>
      <c r="C1091" s="113" t="s">
        <v>316</v>
      </c>
      <c r="D1091" s="111" t="s">
        <v>21</v>
      </c>
      <c r="E1091" s="19">
        <v>8.4199999999999998E-4</v>
      </c>
      <c r="F1091" s="114">
        <v>74279</v>
      </c>
      <c r="G1091" s="112">
        <f t="shared" si="20"/>
        <v>62.542918</v>
      </c>
    </row>
    <row r="1092" spans="2:7" s="17" customFormat="1">
      <c r="B1092" s="154"/>
      <c r="C1092" s="113" t="s">
        <v>317</v>
      </c>
      <c r="D1092" s="111" t="s">
        <v>21</v>
      </c>
      <c r="E1092" s="19">
        <v>1.684E-3</v>
      </c>
      <c r="F1092" s="114">
        <v>664852</v>
      </c>
      <c r="G1092" s="112">
        <f t="shared" si="20"/>
        <v>1119.610768</v>
      </c>
    </row>
    <row r="1093" spans="2:7" s="17" customFormat="1">
      <c r="B1093" s="154"/>
      <c r="C1093" s="113" t="s">
        <v>221</v>
      </c>
      <c r="D1093" s="111" t="s">
        <v>188</v>
      </c>
      <c r="E1093" s="19">
        <v>0.25259999999999999</v>
      </c>
      <c r="F1093" s="114">
        <v>4731</v>
      </c>
      <c r="G1093" s="112">
        <f t="shared" si="20"/>
        <v>1195.0506</v>
      </c>
    </row>
    <row r="1094" spans="2:7" s="17" customFormat="1">
      <c r="B1094" s="154"/>
      <c r="C1094" s="113" t="s">
        <v>318</v>
      </c>
      <c r="D1094" s="111" t="s">
        <v>188</v>
      </c>
      <c r="E1094" s="19">
        <v>1.684E-3</v>
      </c>
      <c r="F1094" s="114">
        <v>83967</v>
      </c>
      <c r="G1094" s="112">
        <f t="shared" si="20"/>
        <v>141.40042800000001</v>
      </c>
    </row>
    <row r="1095" spans="2:7" s="17" customFormat="1">
      <c r="B1095" s="154"/>
      <c r="C1095" s="2"/>
      <c r="D1095" s="2"/>
      <c r="E1095" s="2"/>
      <c r="F1095" s="115" t="s">
        <v>185</v>
      </c>
      <c r="G1095" s="116">
        <f>SUM(G1087:G1094)</f>
        <v>10561.826554000001</v>
      </c>
    </row>
    <row r="1096" spans="2:7" s="17" customFormat="1">
      <c r="B1096" s="154"/>
      <c r="C1096" s="110" t="s">
        <v>200</v>
      </c>
      <c r="D1096" s="2"/>
      <c r="E1096" s="2"/>
      <c r="F1096" s="2"/>
      <c r="G1096" s="2"/>
    </row>
    <row r="1097" spans="2:7" s="17" customFormat="1">
      <c r="B1097" s="154"/>
      <c r="C1097" s="113" t="s">
        <v>228</v>
      </c>
      <c r="D1097" s="111" t="s">
        <v>202</v>
      </c>
      <c r="E1097" s="19">
        <v>4.2100000000000002E-3</v>
      </c>
      <c r="F1097" s="114">
        <v>58375</v>
      </c>
      <c r="G1097" s="112">
        <f>F1097*E1097</f>
        <v>245.75875000000002</v>
      </c>
    </row>
    <row r="1098" spans="2:7" s="17" customFormat="1">
      <c r="B1098" s="154"/>
      <c r="C1098" s="2"/>
      <c r="D1098" s="2"/>
      <c r="E1098" s="2"/>
      <c r="F1098" s="115" t="s">
        <v>185</v>
      </c>
      <c r="G1098" s="116">
        <f>SUM(G1097)</f>
        <v>245.75875000000002</v>
      </c>
    </row>
    <row r="1099" spans="2:7" s="17" customFormat="1">
      <c r="B1099" s="154"/>
      <c r="C1099" s="110" t="s">
        <v>186</v>
      </c>
      <c r="D1099" s="2"/>
      <c r="E1099" s="2"/>
      <c r="F1099" s="2"/>
      <c r="G1099" s="2"/>
    </row>
    <row r="1100" spans="2:7" s="17" customFormat="1">
      <c r="B1100" s="154"/>
      <c r="C1100" s="113" t="s">
        <v>283</v>
      </c>
      <c r="D1100" s="111" t="s">
        <v>188</v>
      </c>
      <c r="E1100" s="19">
        <v>8.4199999999999997E-2</v>
      </c>
      <c r="F1100" s="114">
        <v>204602</v>
      </c>
      <c r="G1100" s="112">
        <f>F1100*E1100</f>
        <v>17227.488399999998</v>
      </c>
    </row>
    <row r="1101" spans="2:7" s="17" customFormat="1">
      <c r="B1101" s="154"/>
      <c r="C1101" s="2"/>
      <c r="D1101" s="2"/>
      <c r="E1101" s="2"/>
      <c r="F1101" s="115" t="s">
        <v>185</v>
      </c>
      <c r="G1101" s="116">
        <f>SUM(G1100)</f>
        <v>17227.488399999998</v>
      </c>
    </row>
    <row r="1102" spans="2:7" s="17" customFormat="1">
      <c r="B1102" s="154"/>
      <c r="C1102" s="133"/>
      <c r="D1102" s="132"/>
      <c r="E1102" s="16"/>
      <c r="F1102" s="16"/>
      <c r="G1102" s="119"/>
    </row>
    <row r="1103" spans="2:7" s="17" customFormat="1">
      <c r="B1103" s="154"/>
      <c r="C1103" s="2"/>
      <c r="D1103" s="2"/>
      <c r="E1103" s="2"/>
      <c r="F1103" s="117" t="s">
        <v>189</v>
      </c>
      <c r="G1103" s="118">
        <f>G1085+G1095+G1098+G1101</f>
        <v>80112.085297999991</v>
      </c>
    </row>
    <row r="1104" spans="2:7" s="17" customFormat="1">
      <c r="B1104" s="154"/>
      <c r="C1104" s="133"/>
      <c r="D1104" s="132"/>
      <c r="E1104" s="16"/>
      <c r="F1104" s="16"/>
      <c r="G1104" s="119"/>
    </row>
    <row r="1105" spans="2:7" s="17" customFormat="1">
      <c r="B1105" s="154"/>
      <c r="C1105" s="133"/>
      <c r="D1105" s="132"/>
      <c r="E1105" s="16"/>
      <c r="F1105" s="16"/>
      <c r="G1105" s="119"/>
    </row>
    <row r="1106" spans="2:7" s="17" customFormat="1">
      <c r="B1106" s="154"/>
      <c r="C1106" s="133"/>
      <c r="D1106" s="132"/>
      <c r="E1106" s="16"/>
      <c r="F1106" s="16"/>
      <c r="G1106" s="119"/>
    </row>
    <row r="1107" spans="2:7" s="17" customFormat="1">
      <c r="B1107" s="154"/>
      <c r="C1107" s="133"/>
      <c r="D1107" s="132"/>
      <c r="E1107" s="16"/>
      <c r="F1107" s="16"/>
      <c r="G1107" s="119"/>
    </row>
    <row r="1108" spans="2:7" s="17" customFormat="1">
      <c r="B1108" s="153">
        <f>'FORMULARIO 1 PRESUPUESTO'!B89</f>
        <v>4</v>
      </c>
      <c r="C1108" s="142" t="str">
        <f>'FORMULARIO 1 PRESUPUESTO'!C89</f>
        <v>CUBIERTAS</v>
      </c>
      <c r="D1108" s="144"/>
      <c r="E1108" s="145"/>
      <c r="F1108" s="145"/>
      <c r="G1108" s="123"/>
    </row>
    <row r="1109" spans="2:7" s="17" customFormat="1" ht="51.95" customHeight="1">
      <c r="B1109" s="152">
        <f>'FORMULARIO 1 PRESUPUESTO'!B90</f>
        <v>4.01</v>
      </c>
      <c r="C1109" s="103" t="str">
        <f>'FORMULARIO 1 PRESUPUESTO'!C90</f>
        <v>Suministro e instalación de Flanche de 40 cm de ancho, Cal 26. Incluye todos elementos y accesorios para su correcta instalación. Cubierta y acceso principal. Acceso principal</v>
      </c>
      <c r="D1109" s="104"/>
      <c r="E1109" s="105"/>
      <c r="F1109" s="105"/>
      <c r="G1109" s="106" t="str">
        <f>'FORMULARIO 1 PRESUPUESTO'!D90</f>
        <v>m</v>
      </c>
    </row>
    <row r="1110" spans="2:7" s="17" customFormat="1">
      <c r="B1110" s="137"/>
      <c r="C1110" s="107" t="s">
        <v>6</v>
      </c>
      <c r="D1110" s="108" t="s">
        <v>7</v>
      </c>
      <c r="E1110" s="108" t="s">
        <v>180</v>
      </c>
      <c r="F1110" s="108" t="s">
        <v>181</v>
      </c>
      <c r="G1110" s="109" t="s">
        <v>10</v>
      </c>
    </row>
    <row r="1111" spans="2:7" s="17" customFormat="1">
      <c r="B1111" s="137"/>
      <c r="C1111" s="110" t="s">
        <v>196</v>
      </c>
      <c r="D1111" s="2"/>
      <c r="E1111" s="2"/>
      <c r="F1111" s="2"/>
      <c r="G1111" s="2"/>
    </row>
    <row r="1112" spans="2:7" s="17" customFormat="1">
      <c r="B1112" s="137"/>
      <c r="C1112" s="113" t="s">
        <v>359</v>
      </c>
      <c r="D1112" s="111" t="s">
        <v>18</v>
      </c>
      <c r="E1112" s="19">
        <v>0.6</v>
      </c>
      <c r="F1112" s="114">
        <v>22142</v>
      </c>
      <c r="G1112" s="112">
        <f>F1112*E1112</f>
        <v>13285.199999999999</v>
      </c>
    </row>
    <row r="1113" spans="2:7" s="17" customFormat="1">
      <c r="B1113" s="137"/>
      <c r="C1113" s="113" t="s">
        <v>351</v>
      </c>
      <c r="D1113" s="111" t="s">
        <v>268</v>
      </c>
      <c r="E1113" s="19">
        <v>0.01</v>
      </c>
      <c r="F1113" s="114">
        <v>4665</v>
      </c>
      <c r="G1113" s="112">
        <f t="shared" ref="G1113:G1116" si="21">F1113*E1113</f>
        <v>46.65</v>
      </c>
    </row>
    <row r="1114" spans="2:7" s="17" customFormat="1">
      <c r="B1114" s="137"/>
      <c r="C1114" s="113" t="s">
        <v>360</v>
      </c>
      <c r="D1114" s="111" t="s">
        <v>86</v>
      </c>
      <c r="E1114" s="19">
        <v>4.0000000000000001E-3</v>
      </c>
      <c r="F1114" s="114">
        <v>727263</v>
      </c>
      <c r="G1114" s="112">
        <f t="shared" si="21"/>
        <v>2909.0520000000001</v>
      </c>
    </row>
    <row r="1115" spans="2:7" s="17" customFormat="1">
      <c r="B1115" s="137"/>
      <c r="C1115" s="113" t="s">
        <v>274</v>
      </c>
      <c r="D1115" s="111" t="s">
        <v>220</v>
      </c>
      <c r="E1115" s="19">
        <v>2.5000000000000001E-2</v>
      </c>
      <c r="F1115" s="114">
        <v>53811</v>
      </c>
      <c r="G1115" s="112">
        <f t="shared" si="21"/>
        <v>1345.2750000000001</v>
      </c>
    </row>
    <row r="1116" spans="2:7" s="17" customFormat="1">
      <c r="B1116" s="137"/>
      <c r="C1116" s="113" t="s">
        <v>275</v>
      </c>
      <c r="D1116" s="111" t="s">
        <v>220</v>
      </c>
      <c r="E1116" s="19">
        <v>2.5000000000000001E-2</v>
      </c>
      <c r="F1116" s="114">
        <v>90305</v>
      </c>
      <c r="G1116" s="112">
        <f t="shared" si="21"/>
        <v>2257.625</v>
      </c>
    </row>
    <row r="1117" spans="2:7" s="17" customFormat="1">
      <c r="B1117" s="137"/>
      <c r="C1117" s="2"/>
      <c r="D1117" s="2"/>
      <c r="E1117" s="2"/>
      <c r="F1117" s="115" t="s">
        <v>185</v>
      </c>
      <c r="G1117" s="116">
        <f>SUM(G1112:G1116)</f>
        <v>19843.802</v>
      </c>
    </row>
    <row r="1118" spans="2:7" s="17" customFormat="1">
      <c r="B1118" s="137"/>
      <c r="C1118" s="110" t="s">
        <v>182</v>
      </c>
      <c r="D1118" s="2"/>
      <c r="E1118" s="2"/>
      <c r="F1118" s="2"/>
      <c r="G1118" s="2"/>
    </row>
    <row r="1119" spans="2:7" s="17" customFormat="1">
      <c r="B1119" s="137"/>
      <c r="C1119" s="113" t="s">
        <v>317</v>
      </c>
      <c r="D1119" s="111" t="s">
        <v>21</v>
      </c>
      <c r="E1119" s="19">
        <v>8.0000000000000004E-4</v>
      </c>
      <c r="F1119" s="114">
        <v>664852</v>
      </c>
      <c r="G1119" s="112">
        <f>F1119*E1119</f>
        <v>531.88160000000005</v>
      </c>
    </row>
    <row r="1120" spans="2:7" s="17" customFormat="1">
      <c r="B1120" s="137"/>
      <c r="C1120" s="113" t="s">
        <v>221</v>
      </c>
      <c r="D1120" s="111" t="s">
        <v>188</v>
      </c>
      <c r="E1120" s="19">
        <v>0.09</v>
      </c>
      <c r="F1120" s="114">
        <v>4731</v>
      </c>
      <c r="G1120" s="112">
        <f t="shared" ref="G1120:G1125" si="22">F1120*E1120</f>
        <v>425.78999999999996</v>
      </c>
    </row>
    <row r="1121" spans="2:7" s="17" customFormat="1">
      <c r="B1121" s="137"/>
      <c r="C1121" s="113" t="s">
        <v>361</v>
      </c>
      <c r="D1121" s="111" t="s">
        <v>21</v>
      </c>
      <c r="E1121" s="19">
        <v>4.0000000000000002E-4</v>
      </c>
      <c r="F1121" s="114">
        <v>36195</v>
      </c>
      <c r="G1121" s="112">
        <f t="shared" si="22"/>
        <v>14.478000000000002</v>
      </c>
    </row>
    <row r="1122" spans="2:7" s="17" customFormat="1">
      <c r="B1122" s="137"/>
      <c r="C1122" s="113" t="s">
        <v>342</v>
      </c>
      <c r="D1122" s="111" t="s">
        <v>21</v>
      </c>
      <c r="E1122" s="19">
        <v>4.0000000000000002E-4</v>
      </c>
      <c r="F1122" s="114">
        <v>34277</v>
      </c>
      <c r="G1122" s="112">
        <f t="shared" si="22"/>
        <v>13.710800000000001</v>
      </c>
    </row>
    <row r="1123" spans="2:7" s="17" customFormat="1">
      <c r="B1123" s="137"/>
      <c r="C1123" s="113" t="s">
        <v>210</v>
      </c>
      <c r="D1123" s="111" t="s">
        <v>21</v>
      </c>
      <c r="E1123" s="19">
        <v>4.0000000000000002E-4</v>
      </c>
      <c r="F1123" s="114">
        <v>6022</v>
      </c>
      <c r="G1123" s="112">
        <f t="shared" si="22"/>
        <v>2.4088000000000003</v>
      </c>
    </row>
    <row r="1124" spans="2:7" s="17" customFormat="1">
      <c r="B1124" s="137"/>
      <c r="C1124" s="113" t="s">
        <v>211</v>
      </c>
      <c r="D1124" s="111" t="s">
        <v>21</v>
      </c>
      <c r="E1124" s="19">
        <v>4.0000000000000002E-4</v>
      </c>
      <c r="F1124" s="114">
        <v>13796</v>
      </c>
      <c r="G1124" s="112">
        <f t="shared" si="22"/>
        <v>5.5184000000000006</v>
      </c>
    </row>
    <row r="1125" spans="2:7" s="17" customFormat="1">
      <c r="B1125" s="137"/>
      <c r="C1125" s="113" t="s">
        <v>280</v>
      </c>
      <c r="D1125" s="111" t="s">
        <v>21</v>
      </c>
      <c r="E1125" s="19">
        <v>4.0000000000000002E-4</v>
      </c>
      <c r="F1125" s="114">
        <v>15888</v>
      </c>
      <c r="G1125" s="112">
        <f t="shared" si="22"/>
        <v>6.3552</v>
      </c>
    </row>
    <row r="1126" spans="2:7" s="17" customFormat="1">
      <c r="B1126" s="137"/>
      <c r="C1126" s="2"/>
      <c r="D1126" s="2"/>
      <c r="E1126" s="2"/>
      <c r="F1126" s="115" t="s">
        <v>185</v>
      </c>
      <c r="G1126" s="116">
        <f>SUM(G1119:G1125)</f>
        <v>1000.1428</v>
      </c>
    </row>
    <row r="1127" spans="2:7" s="17" customFormat="1">
      <c r="B1127" s="137"/>
      <c r="C1127" s="110" t="s">
        <v>200</v>
      </c>
      <c r="D1127" s="2"/>
      <c r="E1127" s="2"/>
      <c r="F1127" s="2"/>
      <c r="G1127" s="2"/>
    </row>
    <row r="1128" spans="2:7" s="17" customFormat="1">
      <c r="B1128" s="137"/>
      <c r="C1128" s="113" t="s">
        <v>201</v>
      </c>
      <c r="D1128" s="111" t="s">
        <v>202</v>
      </c>
      <c r="E1128" s="19">
        <v>0.01</v>
      </c>
      <c r="F1128" s="114">
        <v>36485</v>
      </c>
      <c r="G1128" s="112">
        <f>F1128*E1128</f>
        <v>364.85</v>
      </c>
    </row>
    <row r="1129" spans="2:7" s="17" customFormat="1">
      <c r="B1129" s="137"/>
      <c r="C1129" s="2"/>
      <c r="D1129" s="2"/>
      <c r="E1129" s="2"/>
      <c r="F1129" s="115" t="s">
        <v>185</v>
      </c>
      <c r="G1129" s="116">
        <f>SUM(G1128)</f>
        <v>364.85</v>
      </c>
    </row>
    <row r="1130" spans="2:7" s="17" customFormat="1">
      <c r="B1130" s="137"/>
      <c r="C1130" s="110" t="s">
        <v>186</v>
      </c>
      <c r="D1130" s="2"/>
      <c r="E1130" s="2"/>
      <c r="F1130" s="2"/>
      <c r="G1130" s="2"/>
    </row>
    <row r="1131" spans="2:7" s="17" customFormat="1">
      <c r="B1131" s="137"/>
      <c r="C1131" s="113" t="s">
        <v>195</v>
      </c>
      <c r="D1131" s="111" t="s">
        <v>188</v>
      </c>
      <c r="E1131" s="19">
        <v>0.04</v>
      </c>
      <c r="F1131" s="114">
        <v>194692</v>
      </c>
      <c r="G1131" s="112">
        <f>F1131*E1131</f>
        <v>7787.68</v>
      </c>
    </row>
    <row r="1132" spans="2:7" s="17" customFormat="1">
      <c r="B1132" s="137"/>
      <c r="C1132" s="2"/>
      <c r="D1132" s="2"/>
      <c r="E1132" s="2"/>
      <c r="F1132" s="115" t="s">
        <v>185</v>
      </c>
      <c r="G1132" s="116">
        <f>SUM(G1131)</f>
        <v>7787.68</v>
      </c>
    </row>
    <row r="1133" spans="2:7" s="17" customFormat="1">
      <c r="B1133" s="137"/>
      <c r="C1133" s="2"/>
      <c r="D1133" s="2"/>
      <c r="E1133" s="2"/>
      <c r="F1133" s="117"/>
      <c r="G1133" s="120"/>
    </row>
    <row r="1134" spans="2:7" s="17" customFormat="1">
      <c r="B1134" s="137"/>
      <c r="C1134" s="2"/>
      <c r="D1134" s="2"/>
      <c r="E1134" s="2"/>
      <c r="F1134" s="117" t="s">
        <v>189</v>
      </c>
      <c r="G1134" s="118">
        <f>G1117+G1126+G1129+G1132</f>
        <v>28996.4748</v>
      </c>
    </row>
    <row r="1135" spans="2:7" s="17" customFormat="1">
      <c r="B1135" s="137"/>
      <c r="C1135" s="131"/>
      <c r="D1135" s="132"/>
      <c r="E1135" s="16"/>
      <c r="F1135" s="16"/>
      <c r="G1135" s="119"/>
    </row>
    <row r="1136" spans="2:7">
      <c r="C1136" s="2"/>
      <c r="D1136" s="2"/>
      <c r="E1136" s="2"/>
      <c r="F1136" s="117"/>
      <c r="G1136" s="122"/>
    </row>
    <row r="1137" spans="2:7" ht="51.6" customHeight="1">
      <c r="B1137" s="152">
        <f>'FORMULARIO 1 PRESUPUESTO'!B91</f>
        <v>4.0199999999999996</v>
      </c>
      <c r="C1137" s="103" t="str">
        <f>'FORMULARIO 1 PRESUPUESTO'!C91</f>
        <v xml:space="preserve">Impermeabilización de cubierta SikaFill®-100 Super CO, impermeabilizate acrilico. Incluye todos los elementos para su correcta aplicación. </v>
      </c>
      <c r="D1137" s="104"/>
      <c r="E1137" s="105"/>
      <c r="F1137" s="105"/>
      <c r="G1137" s="106" t="str">
        <f>'FORMULARIO 1 PRESUPUESTO'!D91</f>
        <v>m2</v>
      </c>
    </row>
    <row r="1138" spans="2:7">
      <c r="C1138" s="107" t="s">
        <v>6</v>
      </c>
      <c r="D1138" s="108" t="s">
        <v>7</v>
      </c>
      <c r="E1138" s="108" t="s">
        <v>180</v>
      </c>
      <c r="F1138" s="108" t="s">
        <v>181</v>
      </c>
      <c r="G1138" s="109" t="s">
        <v>10</v>
      </c>
    </row>
    <row r="1139" spans="2:7">
      <c r="C1139" s="110" t="s">
        <v>196</v>
      </c>
      <c r="D1139" s="2"/>
      <c r="E1139" s="2"/>
      <c r="F1139" s="2"/>
      <c r="G1139" s="2"/>
    </row>
    <row r="1140" spans="2:7">
      <c r="C1140" s="113" t="s">
        <v>362</v>
      </c>
      <c r="D1140" s="111" t="s">
        <v>198</v>
      </c>
      <c r="E1140" s="19">
        <v>1</v>
      </c>
      <c r="F1140" s="114">
        <v>110000</v>
      </c>
      <c r="G1140" s="112">
        <f>F1140*E1140</f>
        <v>110000</v>
      </c>
    </row>
    <row r="1141" spans="2:7">
      <c r="C1141" s="113" t="s">
        <v>205</v>
      </c>
      <c r="D1141" s="111" t="s">
        <v>206</v>
      </c>
      <c r="E1141" s="19">
        <v>10</v>
      </c>
      <c r="F1141" s="114">
        <v>67</v>
      </c>
      <c r="G1141" s="112">
        <f>F1141*E1141</f>
        <v>670</v>
      </c>
    </row>
    <row r="1142" spans="2:7">
      <c r="C1142" s="2"/>
      <c r="D1142" s="2"/>
      <c r="E1142" s="2"/>
      <c r="F1142" s="115" t="s">
        <v>185</v>
      </c>
      <c r="G1142" s="116">
        <f>SUM(G1140:G1141)</f>
        <v>110670</v>
      </c>
    </row>
    <row r="1143" spans="2:7">
      <c r="C1143" s="110" t="s">
        <v>182</v>
      </c>
      <c r="D1143" s="2"/>
      <c r="E1143" s="2"/>
      <c r="F1143" s="2"/>
      <c r="G1143" s="2"/>
    </row>
    <row r="1144" spans="2:7">
      <c r="C1144" s="113" t="s">
        <v>211</v>
      </c>
      <c r="D1144" s="111" t="s">
        <v>21</v>
      </c>
      <c r="E1144" s="19">
        <v>7.0000000000000001E-3</v>
      </c>
      <c r="F1144" s="114">
        <v>13796</v>
      </c>
      <c r="G1144" s="112">
        <f>F1144*E1144</f>
        <v>96.572000000000003</v>
      </c>
    </row>
    <row r="1145" spans="2:7">
      <c r="C1145" s="113" t="s">
        <v>210</v>
      </c>
      <c r="D1145" s="111" t="s">
        <v>21</v>
      </c>
      <c r="E1145" s="19">
        <v>1.4E-3</v>
      </c>
      <c r="F1145" s="114">
        <v>6022</v>
      </c>
      <c r="G1145" s="112">
        <f t="shared" ref="G1145:G1146" si="23">F1145*E1145</f>
        <v>8.4307999999999996</v>
      </c>
    </row>
    <row r="1146" spans="2:7">
      <c r="C1146" s="113" t="s">
        <v>280</v>
      </c>
      <c r="D1146" s="111" t="s">
        <v>21</v>
      </c>
      <c r="E1146" s="19">
        <v>1.4E-3</v>
      </c>
      <c r="F1146" s="114">
        <v>15888</v>
      </c>
      <c r="G1146" s="112">
        <f t="shared" si="23"/>
        <v>22.243199999999998</v>
      </c>
    </row>
    <row r="1147" spans="2:7">
      <c r="C1147" s="2"/>
      <c r="D1147" s="2"/>
      <c r="E1147" s="2"/>
      <c r="F1147" s="115" t="s">
        <v>185</v>
      </c>
      <c r="G1147" s="116">
        <f>SUM(G1144:G1146)</f>
        <v>127.24600000000001</v>
      </c>
    </row>
    <row r="1148" spans="2:7">
      <c r="C1148" s="110" t="s">
        <v>200</v>
      </c>
      <c r="D1148" s="2"/>
      <c r="E1148" s="2"/>
      <c r="F1148" s="2"/>
      <c r="G1148" s="2"/>
    </row>
    <row r="1149" spans="2:7">
      <c r="C1149" s="113" t="s">
        <v>201</v>
      </c>
      <c r="D1149" s="111" t="s">
        <v>202</v>
      </c>
      <c r="E1149" s="19">
        <v>0.05</v>
      </c>
      <c r="F1149" s="114">
        <v>36485</v>
      </c>
      <c r="G1149" s="112">
        <f>F1149*E1149</f>
        <v>1824.25</v>
      </c>
    </row>
    <row r="1150" spans="2:7">
      <c r="C1150" s="2"/>
      <c r="D1150" s="2"/>
      <c r="E1150" s="2"/>
      <c r="F1150" s="115" t="s">
        <v>185</v>
      </c>
      <c r="G1150" s="116">
        <f>SUM(G1149)</f>
        <v>1824.25</v>
      </c>
    </row>
    <row r="1151" spans="2:7">
      <c r="C1151" s="110" t="s">
        <v>186</v>
      </c>
      <c r="D1151" s="2"/>
      <c r="E1151" s="2"/>
      <c r="F1151" s="2"/>
      <c r="G1151" s="2"/>
    </row>
    <row r="1152" spans="2:7">
      <c r="C1152" s="113" t="s">
        <v>195</v>
      </c>
      <c r="D1152" s="111" t="s">
        <v>188</v>
      </c>
      <c r="E1152" s="19">
        <v>7.0000000000000007E-2</v>
      </c>
      <c r="F1152" s="114">
        <v>194692</v>
      </c>
      <c r="G1152" s="112">
        <f>F1152*E1152</f>
        <v>13628.44</v>
      </c>
    </row>
    <row r="1153" spans="2:7">
      <c r="C1153" s="2"/>
      <c r="D1153" s="2"/>
      <c r="E1153" s="2"/>
      <c r="F1153" s="115" t="s">
        <v>185</v>
      </c>
      <c r="G1153" s="116">
        <f>SUM(G1152)</f>
        <v>13628.44</v>
      </c>
    </row>
    <row r="1154" spans="2:7">
      <c r="C1154" s="2"/>
      <c r="D1154" s="2"/>
      <c r="E1154" s="2"/>
      <c r="F1154" s="117"/>
      <c r="G1154" s="122"/>
    </row>
    <row r="1155" spans="2:7">
      <c r="C1155" s="2"/>
      <c r="D1155" s="2"/>
      <c r="E1155" s="2"/>
      <c r="F1155" s="117" t="s">
        <v>189</v>
      </c>
      <c r="G1155" s="118">
        <f>G1142+G1147+G1150+G1153</f>
        <v>126249.936</v>
      </c>
    </row>
    <row r="1156" spans="2:7">
      <c r="C1156" s="2"/>
      <c r="D1156" s="2"/>
      <c r="E1156" s="2"/>
      <c r="F1156" s="117"/>
      <c r="G1156" s="122"/>
    </row>
    <row r="1157" spans="2:7">
      <c r="C1157" s="2"/>
      <c r="D1157" s="2"/>
      <c r="E1157" s="2"/>
      <c r="F1157" s="117"/>
      <c r="G1157" s="122"/>
    </row>
    <row r="1158" spans="2:7">
      <c r="C1158" s="2"/>
      <c r="D1158" s="2"/>
      <c r="E1158" s="2"/>
      <c r="F1158" s="117"/>
      <c r="G1158" s="122"/>
    </row>
    <row r="1159" spans="2:7" ht="45">
      <c r="B1159" s="152">
        <f>'FORMULARIO 1 PRESUPUESTO'!B92</f>
        <v>4.0299999999999994</v>
      </c>
      <c r="C1159" s="103" t="str">
        <f>'FORMULARIO 1 PRESUPUESTO'!C92</f>
        <v>Suministro de instalación de Teja termoacústica. Incluye todos los elementos para su correcta instalación. Acceso principal</v>
      </c>
      <c r="D1159" s="104"/>
      <c r="E1159" s="105"/>
      <c r="F1159" s="105"/>
      <c r="G1159" s="106" t="str">
        <f>'FORMULARIO 1 PRESUPUESTO'!D92</f>
        <v>m2</v>
      </c>
    </row>
    <row r="1160" spans="2:7">
      <c r="B1160" s="137"/>
      <c r="C1160" s="107" t="s">
        <v>6</v>
      </c>
      <c r="D1160" s="108" t="s">
        <v>7</v>
      </c>
      <c r="E1160" s="108" t="s">
        <v>180</v>
      </c>
      <c r="F1160" s="108" t="s">
        <v>181</v>
      </c>
      <c r="G1160" s="109" t="s">
        <v>10</v>
      </c>
    </row>
    <row r="1161" spans="2:7">
      <c r="B1161" s="137"/>
      <c r="C1161" s="110" t="s">
        <v>196</v>
      </c>
      <c r="D1161" s="2"/>
      <c r="E1161" s="2"/>
      <c r="F1161" s="2"/>
      <c r="G1161" s="2"/>
    </row>
    <row r="1162" spans="2:7">
      <c r="B1162" s="137"/>
      <c r="C1162" s="113" t="s">
        <v>363</v>
      </c>
      <c r="D1162" s="111" t="s">
        <v>15</v>
      </c>
      <c r="E1162" s="19">
        <v>1.22</v>
      </c>
      <c r="F1162" s="114">
        <v>53379</v>
      </c>
      <c r="G1162" s="112">
        <f>F1162*E1162</f>
        <v>65122.38</v>
      </c>
    </row>
    <row r="1163" spans="2:7">
      <c r="B1163" s="137"/>
      <c r="C1163" s="113" t="s">
        <v>313</v>
      </c>
      <c r="D1163" s="111" t="s">
        <v>314</v>
      </c>
      <c r="E1163" s="19">
        <v>5</v>
      </c>
      <c r="F1163" s="114">
        <v>65122.38</v>
      </c>
      <c r="G1163" s="112">
        <f>F1163*E1163%</f>
        <v>3256.1190000000001</v>
      </c>
    </row>
    <row r="1164" spans="2:7">
      <c r="B1164" s="137"/>
      <c r="C1164" s="2"/>
      <c r="D1164" s="2"/>
      <c r="E1164" s="2"/>
      <c r="F1164" s="115" t="s">
        <v>185</v>
      </c>
      <c r="G1164" s="116">
        <f>SUM(G1162:G1163)</f>
        <v>68378.498999999996</v>
      </c>
    </row>
    <row r="1165" spans="2:7">
      <c r="B1165" s="137"/>
      <c r="C1165" s="110" t="s">
        <v>182</v>
      </c>
      <c r="D1165" s="2"/>
      <c r="E1165" s="2"/>
      <c r="F1165" s="2"/>
      <c r="G1165" s="2"/>
    </row>
    <row r="1166" spans="2:7">
      <c r="B1166" s="137"/>
      <c r="C1166" s="113" t="s">
        <v>317</v>
      </c>
      <c r="D1166" s="111" t="s">
        <v>21</v>
      </c>
      <c r="E1166" s="19">
        <v>2E-3</v>
      </c>
      <c r="F1166" s="114">
        <v>664852</v>
      </c>
      <c r="G1166" s="112">
        <f>F1166*E1166</f>
        <v>1329.704</v>
      </c>
    </row>
    <row r="1167" spans="2:7">
      <c r="B1167" s="137"/>
      <c r="C1167" s="113" t="s">
        <v>221</v>
      </c>
      <c r="D1167" s="111" t="s">
        <v>188</v>
      </c>
      <c r="E1167" s="19">
        <v>0.71</v>
      </c>
      <c r="F1167" s="114">
        <v>4731</v>
      </c>
      <c r="G1167" s="112">
        <f t="shared" ref="G1167:G1168" si="24">F1167*E1167</f>
        <v>3359.0099999999998</v>
      </c>
    </row>
    <row r="1168" spans="2:7">
      <c r="B1168" s="137"/>
      <c r="C1168" s="113" t="s">
        <v>361</v>
      </c>
      <c r="D1168" s="111" t="s">
        <v>21</v>
      </c>
      <c r="E1168" s="19">
        <v>1E-3</v>
      </c>
      <c r="F1168" s="114">
        <v>36195</v>
      </c>
      <c r="G1168" s="112">
        <f t="shared" si="24"/>
        <v>36.195</v>
      </c>
    </row>
    <row r="1169" spans="2:7">
      <c r="B1169" s="137"/>
      <c r="C1169" s="2"/>
      <c r="D1169" s="2"/>
      <c r="E1169" s="2"/>
      <c r="F1169" s="115" t="s">
        <v>185</v>
      </c>
      <c r="G1169" s="116">
        <f>SUM(G1166:G1168)</f>
        <v>4724.9089999999997</v>
      </c>
    </row>
    <row r="1170" spans="2:7">
      <c r="B1170" s="137"/>
      <c r="C1170" s="110" t="s">
        <v>200</v>
      </c>
      <c r="D1170" s="2"/>
      <c r="E1170" s="2"/>
      <c r="F1170" s="2"/>
      <c r="G1170" s="2"/>
    </row>
    <row r="1171" spans="2:7">
      <c r="B1171" s="137"/>
      <c r="C1171" s="113" t="s">
        <v>228</v>
      </c>
      <c r="D1171" s="111" t="s">
        <v>202</v>
      </c>
      <c r="E1171" s="19">
        <v>0.01</v>
      </c>
      <c r="F1171" s="114">
        <v>58375</v>
      </c>
      <c r="G1171" s="112">
        <f>F1171*E1171</f>
        <v>583.75</v>
      </c>
    </row>
    <row r="1172" spans="2:7">
      <c r="B1172" s="137"/>
      <c r="C1172" s="2"/>
      <c r="D1172" s="2"/>
      <c r="E1172" s="2"/>
      <c r="F1172" s="115" t="s">
        <v>185</v>
      </c>
      <c r="G1172" s="116">
        <f>SUM(G1171)</f>
        <v>583.75</v>
      </c>
    </row>
    <row r="1173" spans="2:7">
      <c r="B1173" s="137"/>
      <c r="C1173" s="110" t="s">
        <v>186</v>
      </c>
      <c r="D1173" s="2"/>
      <c r="E1173" s="2"/>
      <c r="F1173" s="2"/>
      <c r="G1173" s="2"/>
    </row>
    <row r="1174" spans="2:7">
      <c r="B1174" s="137"/>
      <c r="C1174" s="113" t="s">
        <v>195</v>
      </c>
      <c r="D1174" s="111" t="s">
        <v>188</v>
      </c>
      <c r="E1174" s="19">
        <v>9.8000000000000004E-2</v>
      </c>
      <c r="F1174" s="114">
        <v>194692</v>
      </c>
      <c r="G1174" s="112">
        <f>F1174*E1174</f>
        <v>19079.816000000003</v>
      </c>
    </row>
    <row r="1175" spans="2:7">
      <c r="B1175" s="137"/>
      <c r="C1175" s="2"/>
      <c r="D1175" s="2"/>
      <c r="E1175" s="2"/>
      <c r="F1175" s="115" t="s">
        <v>185</v>
      </c>
      <c r="G1175" s="116">
        <f>SUM(G1174)</f>
        <v>19079.816000000003</v>
      </c>
    </row>
    <row r="1176" spans="2:7">
      <c r="B1176" s="137"/>
      <c r="C1176" s="131"/>
      <c r="D1176" s="132"/>
      <c r="E1176" s="16"/>
      <c r="F1176" s="16"/>
      <c r="G1176" s="119"/>
    </row>
    <row r="1177" spans="2:7">
      <c r="B1177" s="137"/>
      <c r="C1177" s="2"/>
      <c r="D1177" s="2"/>
      <c r="E1177" s="2"/>
      <c r="F1177" s="117" t="s">
        <v>189</v>
      </c>
      <c r="G1177" s="118">
        <f>G1164+G1169+G1172+G1175</f>
        <v>92766.974000000002</v>
      </c>
    </row>
    <row r="1178" spans="2:7">
      <c r="C1178" s="2"/>
      <c r="D1178" s="2"/>
      <c r="E1178" s="2"/>
      <c r="F1178" s="117"/>
      <c r="G1178" s="122"/>
    </row>
    <row r="1179" spans="2:7" ht="36.6" customHeight="1">
      <c r="B1179" s="152">
        <f>'FORMULARIO 1 PRESUPUESTO'!B93</f>
        <v>4.0399999999999991</v>
      </c>
      <c r="C1179" s="103" t="str">
        <f>'FORMULARIO 1 PRESUPUESTO'!C93</f>
        <v>Suministro e instalacion  Escalera de gato + Línea de vida vertical certificada</v>
      </c>
      <c r="D1179" s="104"/>
      <c r="E1179" s="105"/>
      <c r="F1179" s="105"/>
      <c r="G1179" s="106" t="str">
        <f>'FORMULARIO 1 PRESUPUESTO'!D93</f>
        <v>m</v>
      </c>
    </row>
    <row r="1180" spans="2:7">
      <c r="C1180" s="107" t="s">
        <v>6</v>
      </c>
      <c r="D1180" s="108" t="s">
        <v>7</v>
      </c>
      <c r="E1180" s="108" t="s">
        <v>180</v>
      </c>
      <c r="F1180" s="108" t="s">
        <v>181</v>
      </c>
      <c r="G1180" s="109" t="s">
        <v>10</v>
      </c>
    </row>
    <row r="1181" spans="2:7">
      <c r="C1181" s="110" t="s">
        <v>196</v>
      </c>
      <c r="D1181" s="2"/>
      <c r="E1181" s="2"/>
      <c r="F1181" s="2"/>
      <c r="G1181" s="2"/>
    </row>
    <row r="1182" spans="2:7">
      <c r="C1182" s="113" t="s">
        <v>364</v>
      </c>
      <c r="D1182" s="111" t="s">
        <v>15</v>
      </c>
      <c r="E1182" s="19">
        <v>5</v>
      </c>
      <c r="F1182" s="114">
        <v>11120</v>
      </c>
      <c r="G1182" s="112">
        <f>F1182*E1182</f>
        <v>55600</v>
      </c>
    </row>
    <row r="1183" spans="2:7">
      <c r="C1183" s="113" t="s">
        <v>313</v>
      </c>
      <c r="D1183" s="111" t="s">
        <v>314</v>
      </c>
      <c r="E1183" s="19">
        <v>10</v>
      </c>
      <c r="F1183" s="114">
        <v>55600</v>
      </c>
      <c r="G1183" s="112">
        <f>F1183*E1183%</f>
        <v>5560</v>
      </c>
    </row>
    <row r="1184" spans="2:7">
      <c r="C1184" s="113" t="s">
        <v>273</v>
      </c>
      <c r="D1184" s="111" t="s">
        <v>198</v>
      </c>
      <c r="E1184" s="19">
        <v>0.1</v>
      </c>
      <c r="F1184" s="114">
        <v>24100</v>
      </c>
      <c r="G1184" s="112">
        <f t="shared" ref="G1184:G1188" si="25">F1184*E1184</f>
        <v>2410</v>
      </c>
    </row>
    <row r="1185" spans="3:7">
      <c r="C1185" s="113" t="s">
        <v>274</v>
      </c>
      <c r="D1185" s="111" t="s">
        <v>220</v>
      </c>
      <c r="E1185" s="19">
        <v>0.01</v>
      </c>
      <c r="F1185" s="114">
        <v>53811</v>
      </c>
      <c r="G1185" s="112">
        <f t="shared" si="25"/>
        <v>538.11</v>
      </c>
    </row>
    <row r="1186" spans="3:7">
      <c r="C1186" s="113" t="s">
        <v>275</v>
      </c>
      <c r="D1186" s="111" t="s">
        <v>220</v>
      </c>
      <c r="E1186" s="19">
        <v>0.01</v>
      </c>
      <c r="F1186" s="114">
        <v>90305</v>
      </c>
      <c r="G1186" s="112">
        <f t="shared" si="25"/>
        <v>903.05000000000007</v>
      </c>
    </row>
    <row r="1187" spans="3:7">
      <c r="C1187" s="113" t="s">
        <v>311</v>
      </c>
      <c r="D1187" s="111" t="s">
        <v>220</v>
      </c>
      <c r="E1187" s="19">
        <v>0.02</v>
      </c>
      <c r="F1187" s="114">
        <v>105889</v>
      </c>
      <c r="G1187" s="112">
        <f t="shared" si="25"/>
        <v>2117.7800000000002</v>
      </c>
    </row>
    <row r="1188" spans="3:7">
      <c r="C1188" s="113" t="s">
        <v>365</v>
      </c>
      <c r="D1188" s="111" t="s">
        <v>15</v>
      </c>
      <c r="E1188" s="19">
        <v>1</v>
      </c>
      <c r="F1188" s="114">
        <v>530000</v>
      </c>
      <c r="G1188" s="112">
        <f t="shared" si="25"/>
        <v>530000</v>
      </c>
    </row>
    <row r="1189" spans="3:7">
      <c r="C1189" s="2"/>
      <c r="D1189" s="2"/>
      <c r="E1189" s="2"/>
      <c r="F1189" s="115" t="s">
        <v>185</v>
      </c>
      <c r="G1189" s="116">
        <f>SUM(G1182:G1188)</f>
        <v>597128.93999999994</v>
      </c>
    </row>
    <row r="1190" spans="3:7">
      <c r="C1190" s="110" t="s">
        <v>182</v>
      </c>
      <c r="D1190" s="2"/>
      <c r="E1190" s="2"/>
      <c r="F1190" s="2"/>
      <c r="G1190" s="2"/>
    </row>
    <row r="1191" spans="3:7">
      <c r="C1191" s="113" t="s">
        <v>278</v>
      </c>
      <c r="D1191" s="111" t="s">
        <v>188</v>
      </c>
      <c r="E1191" s="19">
        <v>0.03</v>
      </c>
      <c r="F1191" s="114">
        <v>74437</v>
      </c>
      <c r="G1191" s="112">
        <f>F1191*E1191</f>
        <v>2233.11</v>
      </c>
    </row>
    <row r="1192" spans="3:7" ht="28.5">
      <c r="C1192" s="113" t="s">
        <v>208</v>
      </c>
      <c r="D1192" s="111" t="s">
        <v>21</v>
      </c>
      <c r="E1192" s="19">
        <v>5.0000000000000001E-4</v>
      </c>
      <c r="F1192" s="114">
        <v>979833</v>
      </c>
      <c r="G1192" s="112">
        <f t="shared" ref="G1192:G1194" si="26">F1192*E1192</f>
        <v>489.91649999999998</v>
      </c>
    </row>
    <row r="1193" spans="3:7">
      <c r="C1193" s="113" t="s">
        <v>279</v>
      </c>
      <c r="D1193" s="111" t="s">
        <v>21</v>
      </c>
      <c r="E1193" s="19">
        <v>5.0000000000000001E-4</v>
      </c>
      <c r="F1193" s="114">
        <v>20460</v>
      </c>
      <c r="G1193" s="112">
        <f t="shared" si="26"/>
        <v>10.23</v>
      </c>
    </row>
    <row r="1194" spans="3:7">
      <c r="C1194" s="113" t="s">
        <v>280</v>
      </c>
      <c r="D1194" s="111" t="s">
        <v>21</v>
      </c>
      <c r="E1194" s="19">
        <v>2.8999999999999998E-3</v>
      </c>
      <c r="F1194" s="114">
        <v>15888</v>
      </c>
      <c r="G1194" s="112">
        <f t="shared" si="26"/>
        <v>46.075199999999995</v>
      </c>
    </row>
    <row r="1195" spans="3:7">
      <c r="C1195" s="113" t="s">
        <v>281</v>
      </c>
      <c r="D1195" s="111" t="s">
        <v>282</v>
      </c>
      <c r="E1195" s="19">
        <v>2</v>
      </c>
      <c r="F1195" s="114">
        <v>66301.400000000009</v>
      </c>
      <c r="G1195" s="112">
        <f>F1195*E1195%</f>
        <v>1326.0280000000002</v>
      </c>
    </row>
    <row r="1196" spans="3:7">
      <c r="C1196" s="2"/>
      <c r="D1196" s="2"/>
      <c r="E1196" s="2"/>
      <c r="F1196" s="115" t="s">
        <v>185</v>
      </c>
      <c r="G1196" s="116">
        <f>SUM(G1191:G1195)</f>
        <v>4105.3597</v>
      </c>
    </row>
    <row r="1197" spans="3:7">
      <c r="C1197" s="110" t="s">
        <v>200</v>
      </c>
      <c r="D1197" s="2"/>
      <c r="E1197" s="2"/>
      <c r="F1197" s="2"/>
      <c r="G1197" s="2"/>
    </row>
    <row r="1198" spans="3:7">
      <c r="C1198" s="113" t="s">
        <v>201</v>
      </c>
      <c r="D1198" s="111" t="s">
        <v>202</v>
      </c>
      <c r="E1198" s="19">
        <v>0.05</v>
      </c>
      <c r="F1198" s="114">
        <v>36485</v>
      </c>
      <c r="G1198" s="112">
        <f>F1198*E1198</f>
        <v>1824.25</v>
      </c>
    </row>
    <row r="1199" spans="3:7">
      <c r="C1199" s="2"/>
      <c r="D1199" s="2"/>
      <c r="E1199" s="2"/>
      <c r="F1199" s="115" t="s">
        <v>185</v>
      </c>
      <c r="G1199" s="116">
        <f>SUM(G1198)</f>
        <v>1824.25</v>
      </c>
    </row>
    <row r="1200" spans="3:7">
      <c r="C1200" s="110" t="s">
        <v>186</v>
      </c>
      <c r="D1200" s="2"/>
      <c r="E1200" s="2"/>
      <c r="F1200" s="2"/>
      <c r="G1200" s="2"/>
    </row>
    <row r="1201" spans="2:7">
      <c r="C1201" s="113" t="s">
        <v>283</v>
      </c>
      <c r="D1201" s="111" t="s">
        <v>188</v>
      </c>
      <c r="E1201" s="19">
        <v>0.05</v>
      </c>
      <c r="F1201" s="114">
        <v>204602</v>
      </c>
      <c r="G1201" s="112">
        <f>F1201*E1201</f>
        <v>10230.1</v>
      </c>
    </row>
    <row r="1202" spans="2:7">
      <c r="C1202" s="113" t="s">
        <v>195</v>
      </c>
      <c r="D1202" s="111" t="s">
        <v>188</v>
      </c>
      <c r="E1202" s="19">
        <v>0.28799999999999998</v>
      </c>
      <c r="F1202" s="114">
        <v>194692</v>
      </c>
      <c r="G1202" s="112">
        <f>F1202*E1202</f>
        <v>56071.295999999995</v>
      </c>
    </row>
    <row r="1203" spans="2:7">
      <c r="C1203" s="2"/>
      <c r="D1203" s="2"/>
      <c r="E1203" s="2"/>
      <c r="F1203" s="115" t="s">
        <v>185</v>
      </c>
      <c r="G1203" s="116">
        <f>SUM(G1201:G1202)</f>
        <v>66301.395999999993</v>
      </c>
    </row>
    <row r="1204" spans="2:7">
      <c r="C1204" s="2"/>
      <c r="D1204" s="2"/>
      <c r="E1204" s="2"/>
      <c r="F1204" s="117"/>
      <c r="G1204" s="122"/>
    </row>
    <row r="1205" spans="2:7">
      <c r="C1205" s="2"/>
      <c r="D1205" s="2"/>
      <c r="E1205" s="2"/>
      <c r="F1205" s="117" t="s">
        <v>189</v>
      </c>
      <c r="G1205" s="118">
        <f>G1189+G1196+G1199+G1203</f>
        <v>669359.94569999992</v>
      </c>
    </row>
    <row r="1206" spans="2:7">
      <c r="C1206" s="2"/>
      <c r="D1206" s="2"/>
      <c r="E1206" s="2"/>
      <c r="F1206" s="117"/>
      <c r="G1206" s="122"/>
    </row>
    <row r="1207" spans="2:7" s="17" customFormat="1">
      <c r="B1207" s="137"/>
      <c r="C1207" s="131"/>
      <c r="D1207" s="132"/>
      <c r="E1207" s="16"/>
      <c r="F1207" s="16"/>
      <c r="G1207" s="119"/>
    </row>
    <row r="1208" spans="2:7" s="17" customFormat="1">
      <c r="B1208" s="137"/>
      <c r="C1208" s="2"/>
      <c r="D1208" s="2"/>
      <c r="E1208" s="2"/>
      <c r="F1208" s="117"/>
      <c r="G1208" s="120"/>
    </row>
    <row r="1209" spans="2:7" s="17" customFormat="1">
      <c r="B1209" s="153">
        <f>'FORMULARIO 1 PRESUPUESTO'!B94</f>
        <v>5</v>
      </c>
      <c r="C1209" s="124" t="str">
        <f>'FORMULARIO 1 PRESUPUESTO'!C94</f>
        <v>PAÑETES (REVOQUES)</v>
      </c>
      <c r="D1209" s="125"/>
      <c r="E1209" s="125"/>
      <c r="F1209" s="126"/>
      <c r="G1209" s="127"/>
    </row>
    <row r="1210" spans="2:7" s="17" customFormat="1">
      <c r="B1210" s="154"/>
      <c r="C1210" s="128"/>
      <c r="F1210" s="129"/>
      <c r="G1210" s="120"/>
    </row>
    <row r="1211" spans="2:7" s="17" customFormat="1" ht="39.950000000000003" customHeight="1">
      <c r="B1211" s="152">
        <f>'FORMULARIO 1 PRESUPUESTO'!B95</f>
        <v>5.01</v>
      </c>
      <c r="C1211" s="103" t="str">
        <f>'FORMULARIO 1 PRESUPUESTO'!C95</f>
        <v xml:space="preserve">Suministro y aplicación de  impermeabilizante para  muros en área exterior para muros de pesebrera. </v>
      </c>
      <c r="D1211" s="104"/>
      <c r="E1211" s="105"/>
      <c r="F1211" s="105"/>
      <c r="G1211" s="106" t="str">
        <f>'FORMULARIO 1 PRESUPUESTO'!D95</f>
        <v>m2</v>
      </c>
    </row>
    <row r="1212" spans="2:7" s="17" customFormat="1">
      <c r="B1212" s="154"/>
      <c r="C1212" s="107" t="s">
        <v>6</v>
      </c>
      <c r="D1212" s="108" t="s">
        <v>7</v>
      </c>
      <c r="E1212" s="108" t="s">
        <v>180</v>
      </c>
      <c r="F1212" s="108" t="s">
        <v>181</v>
      </c>
      <c r="G1212" s="109" t="s">
        <v>10</v>
      </c>
    </row>
    <row r="1213" spans="2:7" s="17" customFormat="1">
      <c r="B1213" s="154"/>
      <c r="C1213" s="110" t="s">
        <v>196</v>
      </c>
      <c r="D1213" s="2"/>
      <c r="E1213" s="2"/>
      <c r="F1213" s="2"/>
      <c r="G1213" s="2"/>
    </row>
    <row r="1214" spans="2:7" s="17" customFormat="1">
      <c r="B1214" s="154"/>
      <c r="C1214" s="113" t="s">
        <v>366</v>
      </c>
      <c r="D1214" s="111" t="s">
        <v>198</v>
      </c>
      <c r="E1214" s="19">
        <v>6</v>
      </c>
      <c r="F1214" s="114">
        <v>12512</v>
      </c>
      <c r="G1214" s="112">
        <f>F1214*E1214</f>
        <v>75072</v>
      </c>
    </row>
    <row r="1215" spans="2:7" s="17" customFormat="1">
      <c r="B1215" s="154"/>
      <c r="C1215" s="113" t="s">
        <v>205</v>
      </c>
      <c r="D1215" s="111" t="s">
        <v>206</v>
      </c>
      <c r="E1215" s="19">
        <v>10</v>
      </c>
      <c r="F1215" s="114">
        <v>67</v>
      </c>
      <c r="G1215" s="112">
        <f>F1215*E1215</f>
        <v>670</v>
      </c>
    </row>
    <row r="1216" spans="2:7" s="17" customFormat="1">
      <c r="B1216" s="154"/>
      <c r="C1216" s="2"/>
      <c r="D1216" s="2"/>
      <c r="E1216" s="2"/>
      <c r="F1216" s="115" t="s">
        <v>185</v>
      </c>
      <c r="G1216" s="116">
        <f>SUM(G1214:G1215)</f>
        <v>75742</v>
      </c>
    </row>
    <row r="1217" spans="2:7" s="17" customFormat="1">
      <c r="B1217" s="154"/>
      <c r="C1217" s="110" t="s">
        <v>182</v>
      </c>
      <c r="D1217" s="2"/>
      <c r="E1217" s="2"/>
      <c r="F1217" s="2"/>
      <c r="G1217" s="2"/>
    </row>
    <row r="1218" spans="2:7" s="17" customFormat="1">
      <c r="B1218" s="154"/>
      <c r="C1218" s="113" t="s">
        <v>211</v>
      </c>
      <c r="D1218" s="111" t="s">
        <v>21</v>
      </c>
      <c r="E1218" s="19">
        <v>7.0000000000000001E-3</v>
      </c>
      <c r="F1218" s="114">
        <v>13796</v>
      </c>
      <c r="G1218" s="112">
        <f>F1218*E1218</f>
        <v>96.572000000000003</v>
      </c>
    </row>
    <row r="1219" spans="2:7" s="17" customFormat="1">
      <c r="B1219" s="154"/>
      <c r="C1219" s="113" t="s">
        <v>210</v>
      </c>
      <c r="D1219" s="111" t="s">
        <v>21</v>
      </c>
      <c r="E1219" s="19">
        <v>1.4E-3</v>
      </c>
      <c r="F1219" s="114">
        <v>6022</v>
      </c>
      <c r="G1219" s="112">
        <f t="shared" ref="G1219:G1220" si="27">F1219*E1219</f>
        <v>8.4307999999999996</v>
      </c>
    </row>
    <row r="1220" spans="2:7" s="17" customFormat="1">
      <c r="B1220" s="154"/>
      <c r="C1220" s="113" t="s">
        <v>280</v>
      </c>
      <c r="D1220" s="111" t="s">
        <v>21</v>
      </c>
      <c r="E1220" s="19">
        <v>1.4E-3</v>
      </c>
      <c r="F1220" s="114">
        <v>15888</v>
      </c>
      <c r="G1220" s="112">
        <f t="shared" si="27"/>
        <v>22.243199999999998</v>
      </c>
    </row>
    <row r="1221" spans="2:7" s="17" customFormat="1">
      <c r="B1221" s="154"/>
      <c r="C1221" s="2"/>
      <c r="D1221" s="2"/>
      <c r="E1221" s="2"/>
      <c r="F1221" s="115" t="s">
        <v>185</v>
      </c>
      <c r="G1221" s="116">
        <f>SUM(G1218:G1220)</f>
        <v>127.24600000000001</v>
      </c>
    </row>
    <row r="1222" spans="2:7" s="17" customFormat="1">
      <c r="B1222" s="154"/>
      <c r="C1222" s="110" t="s">
        <v>200</v>
      </c>
      <c r="D1222" s="2"/>
      <c r="E1222" s="2"/>
      <c r="F1222" s="2"/>
      <c r="G1222" s="2"/>
    </row>
    <row r="1223" spans="2:7" s="17" customFormat="1">
      <c r="B1223" s="154"/>
      <c r="C1223" s="113" t="s">
        <v>201</v>
      </c>
      <c r="D1223" s="111" t="s">
        <v>202</v>
      </c>
      <c r="E1223" s="19">
        <v>0.05</v>
      </c>
      <c r="F1223" s="114">
        <v>36485</v>
      </c>
      <c r="G1223" s="112">
        <f>F1223*E1223</f>
        <v>1824.25</v>
      </c>
    </row>
    <row r="1224" spans="2:7" s="17" customFormat="1">
      <c r="B1224" s="154"/>
      <c r="C1224" s="2"/>
      <c r="D1224" s="2"/>
      <c r="E1224" s="2"/>
      <c r="F1224" s="115" t="s">
        <v>185</v>
      </c>
      <c r="G1224" s="116">
        <f>SUM(G1223)</f>
        <v>1824.25</v>
      </c>
    </row>
    <row r="1225" spans="2:7" s="17" customFormat="1">
      <c r="B1225" s="154"/>
      <c r="C1225" s="110" t="s">
        <v>186</v>
      </c>
      <c r="D1225" s="2"/>
      <c r="E1225" s="2"/>
      <c r="F1225" s="2"/>
      <c r="G1225" s="2"/>
    </row>
    <row r="1226" spans="2:7" s="17" customFormat="1">
      <c r="B1226" s="154"/>
      <c r="C1226" s="113" t="s">
        <v>195</v>
      </c>
      <c r="D1226" s="111" t="s">
        <v>188</v>
      </c>
      <c r="E1226" s="19">
        <v>7.0000000000000007E-2</v>
      </c>
      <c r="F1226" s="114">
        <v>194692</v>
      </c>
      <c r="G1226" s="112">
        <f>F1226*E1226</f>
        <v>13628.44</v>
      </c>
    </row>
    <row r="1227" spans="2:7" s="17" customFormat="1">
      <c r="B1227" s="154"/>
      <c r="C1227" s="2"/>
      <c r="D1227" s="2"/>
      <c r="E1227" s="2"/>
      <c r="F1227" s="115" t="s">
        <v>185</v>
      </c>
      <c r="G1227" s="116">
        <f>SUM(G1226)</f>
        <v>13628.44</v>
      </c>
    </row>
    <row r="1228" spans="2:7" s="17" customFormat="1">
      <c r="B1228" s="154"/>
      <c r="C1228" s="128"/>
      <c r="F1228" s="129"/>
      <c r="G1228" s="120"/>
    </row>
    <row r="1229" spans="2:7" s="17" customFormat="1">
      <c r="B1229" s="154"/>
      <c r="C1229" s="2"/>
      <c r="D1229" s="2"/>
      <c r="E1229" s="2"/>
      <c r="F1229" s="117" t="s">
        <v>189</v>
      </c>
      <c r="G1229" s="118">
        <f>G1216+G1221+G1224+G1227</f>
        <v>91321.936000000002</v>
      </c>
    </row>
    <row r="1230" spans="2:7" s="17" customFormat="1">
      <c r="B1230" s="154"/>
      <c r="C1230" s="128"/>
      <c r="F1230" s="129"/>
      <c r="G1230" s="120"/>
    </row>
    <row r="1231" spans="2:7" s="17" customFormat="1">
      <c r="B1231" s="153">
        <f>'FORMULARIO 1 PRESUPUESTO'!B96</f>
        <v>6</v>
      </c>
      <c r="C1231" s="124" t="str">
        <f>'FORMULARIO 1 PRESUPUESTO'!C96</f>
        <v>INSTALACIONES HIDRÁULICAS</v>
      </c>
      <c r="D1231" s="125"/>
      <c r="E1231" s="125"/>
      <c r="F1231" s="126"/>
      <c r="G1231" s="127"/>
    </row>
    <row r="1232" spans="2:7" s="17" customFormat="1">
      <c r="B1232" s="154"/>
      <c r="C1232" s="128"/>
      <c r="F1232" s="129"/>
      <c r="G1232" s="120"/>
    </row>
    <row r="1233" spans="2:7" s="17" customFormat="1">
      <c r="B1233" s="152">
        <f>'FORMULARIO 1 PRESUPUESTO'!B97</f>
        <v>6.01</v>
      </c>
      <c r="C1233" s="103" t="str">
        <f>'FORMULARIO 1 PRESUPUESTO'!C97</f>
        <v>Mantenimiento y limpieza de bajantes</v>
      </c>
      <c r="D1233" s="104"/>
      <c r="E1233" s="105"/>
      <c r="F1233" s="105"/>
      <c r="G1233" s="106" t="str">
        <f>'FORMULARIO 1 PRESUPUESTO'!D97</f>
        <v>m</v>
      </c>
    </row>
    <row r="1234" spans="2:7" s="17" customFormat="1">
      <c r="B1234" s="154"/>
      <c r="C1234" s="155" t="s">
        <v>6</v>
      </c>
      <c r="D1234" s="108" t="s">
        <v>7</v>
      </c>
      <c r="E1234" s="108" t="s">
        <v>180</v>
      </c>
      <c r="F1234" s="108" t="s">
        <v>9</v>
      </c>
      <c r="G1234" s="109" t="s">
        <v>10</v>
      </c>
    </row>
    <row r="1235" spans="2:7" s="17" customFormat="1">
      <c r="B1235" s="154"/>
      <c r="C1235" s="110" t="s">
        <v>196</v>
      </c>
      <c r="D1235" s="111"/>
      <c r="E1235" s="19"/>
      <c r="F1235" s="19"/>
      <c r="G1235" s="112"/>
    </row>
    <row r="1236" spans="2:7" s="17" customFormat="1">
      <c r="B1236" s="154"/>
      <c r="C1236" s="110" t="s">
        <v>205</v>
      </c>
      <c r="D1236" s="111" t="s">
        <v>367</v>
      </c>
      <c r="E1236" s="19">
        <v>5</v>
      </c>
      <c r="F1236" s="19">
        <v>64</v>
      </c>
      <c r="G1236" s="112">
        <f>ROUND(E1236*F1236, 2)</f>
        <v>320</v>
      </c>
    </row>
    <row r="1237" spans="2:7" s="17" customFormat="1">
      <c r="B1237" s="154"/>
      <c r="C1237" s="113"/>
      <c r="D1237" s="111"/>
      <c r="E1237" s="19"/>
      <c r="F1237" s="115" t="s">
        <v>185</v>
      </c>
      <c r="G1237" s="116">
        <f>SUM(G1236:G1236)</f>
        <v>320</v>
      </c>
    </row>
    <row r="1238" spans="2:7" s="17" customFormat="1">
      <c r="B1238" s="154"/>
      <c r="C1238" s="110" t="s">
        <v>182</v>
      </c>
      <c r="D1238" s="111"/>
      <c r="E1238" s="19"/>
      <c r="F1238" s="19"/>
      <c r="G1238" s="112"/>
    </row>
    <row r="1239" spans="2:7" s="17" customFormat="1">
      <c r="B1239" s="154"/>
      <c r="C1239" s="113" t="s">
        <v>368</v>
      </c>
      <c r="D1239" s="111" t="s">
        <v>188</v>
      </c>
      <c r="E1239" s="19">
        <v>0.1</v>
      </c>
      <c r="F1239" s="156">
        <v>5000</v>
      </c>
      <c r="G1239" s="112">
        <f>+F1239*E1239</f>
        <v>500</v>
      </c>
    </row>
    <row r="1240" spans="2:7" s="17" customFormat="1">
      <c r="B1240" s="154"/>
      <c r="C1240" s="113" t="s">
        <v>369</v>
      </c>
      <c r="D1240" s="111" t="s">
        <v>7</v>
      </c>
      <c r="E1240" s="19">
        <v>1E-4</v>
      </c>
      <c r="F1240" s="156">
        <v>55000</v>
      </c>
      <c r="G1240" s="112">
        <f>+F1240*E1240</f>
        <v>5.5</v>
      </c>
    </row>
    <row r="1241" spans="2:7" s="17" customFormat="1">
      <c r="B1241" s="154"/>
      <c r="C1241" s="113" t="s">
        <v>210</v>
      </c>
      <c r="D1241" s="111" t="s">
        <v>7</v>
      </c>
      <c r="E1241" s="19">
        <v>2.0000000000000001E-4</v>
      </c>
      <c r="F1241" s="156">
        <v>6000</v>
      </c>
      <c r="G1241" s="112">
        <f>+F1241*E1241</f>
        <v>1.2</v>
      </c>
    </row>
    <row r="1242" spans="2:7" s="17" customFormat="1">
      <c r="B1242" s="154"/>
      <c r="C1242" s="113" t="s">
        <v>370</v>
      </c>
      <c r="D1242" s="111" t="s">
        <v>7</v>
      </c>
      <c r="E1242" s="19">
        <v>2.0000000000000001E-4</v>
      </c>
      <c r="F1242" s="156">
        <v>9000</v>
      </c>
      <c r="G1242" s="112">
        <f>+F1242*E1242</f>
        <v>1.8</v>
      </c>
    </row>
    <row r="1243" spans="2:7" s="17" customFormat="1">
      <c r="B1243" s="154"/>
      <c r="C1243" s="113" t="s">
        <v>281</v>
      </c>
      <c r="D1243" s="111" t="s">
        <v>314</v>
      </c>
      <c r="E1243" s="19">
        <v>2</v>
      </c>
      <c r="F1243" s="156">
        <v>23588.880000000001</v>
      </c>
      <c r="G1243" s="112">
        <f>+F1243*E1243%</f>
        <v>471.77760000000001</v>
      </c>
    </row>
    <row r="1244" spans="2:7" s="17" customFormat="1">
      <c r="B1244" s="154"/>
      <c r="C1244" s="113"/>
      <c r="D1244" s="111"/>
      <c r="E1244" s="19"/>
      <c r="F1244" s="115" t="s">
        <v>185</v>
      </c>
      <c r="G1244" s="116">
        <f>SUM(G1239:G1243)</f>
        <v>980.27760000000001</v>
      </c>
    </row>
    <row r="1245" spans="2:7" s="17" customFormat="1">
      <c r="B1245" s="154"/>
      <c r="C1245" s="110" t="s">
        <v>186</v>
      </c>
      <c r="D1245" s="111"/>
      <c r="E1245" s="19"/>
      <c r="F1245" s="19"/>
      <c r="G1245" s="112"/>
    </row>
    <row r="1246" spans="2:7" s="17" customFormat="1">
      <c r="B1246" s="154"/>
      <c r="C1246" s="113" t="s">
        <v>371</v>
      </c>
      <c r="D1246" s="111" t="s">
        <v>188</v>
      </c>
      <c r="E1246" s="19">
        <v>0.2</v>
      </c>
      <c r="F1246" s="157">
        <v>194692</v>
      </c>
      <c r="G1246" s="112">
        <f>ROUND(E1246*F1246, 2)</f>
        <v>38938.400000000001</v>
      </c>
    </row>
    <row r="1247" spans="2:7" s="17" customFormat="1">
      <c r="B1247" s="154"/>
      <c r="C1247" s="113"/>
      <c r="D1247" s="111"/>
      <c r="E1247" s="19"/>
      <c r="F1247" s="115" t="s">
        <v>185</v>
      </c>
      <c r="G1247" s="116">
        <f>SUM(G1246:G1246)</f>
        <v>38938.400000000001</v>
      </c>
    </row>
    <row r="1248" spans="2:7" s="17" customFormat="1">
      <c r="B1248" s="154"/>
      <c r="C1248" s="113"/>
      <c r="D1248" s="111"/>
      <c r="E1248" s="19"/>
      <c r="F1248" s="19"/>
      <c r="G1248" s="112"/>
    </row>
    <row r="1249" spans="2:7" s="17" customFormat="1">
      <c r="B1249" s="154"/>
      <c r="C1249" s="113"/>
      <c r="D1249" s="111"/>
      <c r="E1249" s="19"/>
      <c r="F1249" s="117" t="s">
        <v>189</v>
      </c>
      <c r="G1249" s="118">
        <f>ROUND(SUM(G1235:G1247)/2, 0)</f>
        <v>40239</v>
      </c>
    </row>
    <row r="1250" spans="2:7" s="17" customFormat="1">
      <c r="B1250" s="154"/>
      <c r="C1250" s="128"/>
      <c r="F1250" s="129"/>
      <c r="G1250" s="120"/>
    </row>
    <row r="1251" spans="2:7" s="17" customFormat="1">
      <c r="B1251" s="154"/>
      <c r="C1251" s="128"/>
      <c r="F1251" s="129"/>
      <c r="G1251" s="120"/>
    </row>
    <row r="1252" spans="2:7" s="17" customFormat="1" ht="22.5" customHeight="1">
      <c r="B1252" s="152">
        <f>'FORMULARIO 1 PRESUPUESTO'!B98</f>
        <v>6.02</v>
      </c>
      <c r="C1252" s="103" t="str">
        <f>'FORMULARIO 1 PRESUPUESTO'!C98</f>
        <v xml:space="preserve">Mantenimiento y limpieza de de cárcamos </v>
      </c>
      <c r="D1252" s="104"/>
      <c r="E1252" s="105"/>
      <c r="F1252" s="105"/>
      <c r="G1252" s="106" t="str">
        <f>'FORMULARIO 1 PRESUPUESTO'!D98</f>
        <v>m</v>
      </c>
    </row>
    <row r="1253" spans="2:7" s="17" customFormat="1">
      <c r="B1253" s="154"/>
      <c r="C1253" s="155" t="s">
        <v>6</v>
      </c>
      <c r="D1253" s="108" t="s">
        <v>7</v>
      </c>
      <c r="E1253" s="108" t="s">
        <v>180</v>
      </c>
      <c r="F1253" s="108" t="s">
        <v>9</v>
      </c>
      <c r="G1253" s="109" t="s">
        <v>10</v>
      </c>
    </row>
    <row r="1254" spans="2:7" s="17" customFormat="1">
      <c r="B1254" s="154"/>
      <c r="C1254" s="110" t="s">
        <v>196</v>
      </c>
      <c r="D1254" s="111"/>
      <c r="E1254" s="19"/>
      <c r="F1254" s="19"/>
      <c r="G1254" s="112"/>
    </row>
    <row r="1255" spans="2:7" s="17" customFormat="1">
      <c r="B1255" s="154"/>
      <c r="C1255" s="110" t="s">
        <v>205</v>
      </c>
      <c r="D1255" s="111" t="s">
        <v>367</v>
      </c>
      <c r="E1255" s="19">
        <v>5</v>
      </c>
      <c r="F1255" s="19">
        <v>64</v>
      </c>
      <c r="G1255" s="112">
        <f>ROUND(E1255*F1255, 2)</f>
        <v>320</v>
      </c>
    </row>
    <row r="1256" spans="2:7" s="17" customFormat="1">
      <c r="B1256" s="154"/>
      <c r="C1256" s="113"/>
      <c r="D1256" s="111"/>
      <c r="E1256" s="19"/>
      <c r="F1256" s="115" t="s">
        <v>185</v>
      </c>
      <c r="G1256" s="116">
        <f>SUM(G1255:G1255)</f>
        <v>320</v>
      </c>
    </row>
    <row r="1257" spans="2:7" s="17" customFormat="1">
      <c r="B1257" s="154"/>
      <c r="C1257" s="110" t="s">
        <v>182</v>
      </c>
      <c r="D1257" s="111"/>
      <c r="E1257" s="19"/>
      <c r="F1257" s="19"/>
      <c r="G1257" s="112"/>
    </row>
    <row r="1258" spans="2:7" s="17" customFormat="1">
      <c r="B1258" s="154"/>
      <c r="C1258" s="113" t="s">
        <v>369</v>
      </c>
      <c r="D1258" s="111" t="s">
        <v>7</v>
      </c>
      <c r="E1258" s="19">
        <v>1E-4</v>
      </c>
      <c r="F1258" s="156">
        <v>55000</v>
      </c>
      <c r="G1258" s="112">
        <f>+F1258*E1258</f>
        <v>5.5</v>
      </c>
    </row>
    <row r="1259" spans="2:7" s="17" customFormat="1">
      <c r="B1259" s="154"/>
      <c r="C1259" s="113" t="s">
        <v>210</v>
      </c>
      <c r="D1259" s="111" t="s">
        <v>7</v>
      </c>
      <c r="E1259" s="19">
        <v>2.0000000000000001E-4</v>
      </c>
      <c r="F1259" s="156">
        <v>6000</v>
      </c>
      <c r="G1259" s="112">
        <f>+F1259*E1259</f>
        <v>1.2</v>
      </c>
    </row>
    <row r="1260" spans="2:7" s="17" customFormat="1">
      <c r="B1260" s="154"/>
      <c r="C1260" s="113" t="s">
        <v>370</v>
      </c>
      <c r="D1260" s="111" t="s">
        <v>7</v>
      </c>
      <c r="E1260" s="19">
        <v>2.0000000000000001E-4</v>
      </c>
      <c r="F1260" s="156">
        <v>9000</v>
      </c>
      <c r="G1260" s="112">
        <f>+F1260*E1260</f>
        <v>1.8</v>
      </c>
    </row>
    <row r="1261" spans="2:7" s="17" customFormat="1">
      <c r="B1261" s="154"/>
      <c r="C1261" s="113" t="s">
        <v>281</v>
      </c>
      <c r="D1261" s="111" t="s">
        <v>314</v>
      </c>
      <c r="E1261" s="19">
        <v>2</v>
      </c>
      <c r="F1261" s="156">
        <v>23588.880000000001</v>
      </c>
      <c r="G1261" s="112">
        <f>+F1261*E1261%</f>
        <v>471.77760000000001</v>
      </c>
    </row>
    <row r="1262" spans="2:7" s="17" customFormat="1">
      <c r="B1262" s="154"/>
      <c r="C1262" s="113"/>
      <c r="D1262" s="111"/>
      <c r="E1262" s="19"/>
      <c r="F1262" s="115" t="s">
        <v>185</v>
      </c>
      <c r="G1262" s="116">
        <f>SUM(G1258:G1261)</f>
        <v>480.27760000000001</v>
      </c>
    </row>
    <row r="1263" spans="2:7" s="17" customFormat="1">
      <c r="B1263" s="154"/>
      <c r="C1263" s="110" t="s">
        <v>186</v>
      </c>
      <c r="D1263" s="111"/>
      <c r="E1263" s="19"/>
      <c r="F1263" s="19"/>
      <c r="G1263" s="112"/>
    </row>
    <row r="1264" spans="2:7" s="17" customFormat="1">
      <c r="B1264" s="154"/>
      <c r="C1264" s="113" t="s">
        <v>371</v>
      </c>
      <c r="D1264" s="111" t="s">
        <v>188</v>
      </c>
      <c r="E1264" s="19">
        <v>0.2</v>
      </c>
      <c r="F1264" s="157">
        <v>194692</v>
      </c>
      <c r="G1264" s="112">
        <f>ROUND(E1264*F1264, 2)</f>
        <v>38938.400000000001</v>
      </c>
    </row>
    <row r="1265" spans="2:7" s="17" customFormat="1">
      <c r="B1265" s="154"/>
      <c r="C1265" s="113"/>
      <c r="D1265" s="111"/>
      <c r="E1265" s="19"/>
      <c r="F1265" s="115" t="s">
        <v>185</v>
      </c>
      <c r="G1265" s="116">
        <f>SUM(G1264:G1264)</f>
        <v>38938.400000000001</v>
      </c>
    </row>
    <row r="1266" spans="2:7" s="17" customFormat="1">
      <c r="B1266" s="154"/>
      <c r="C1266" s="113"/>
      <c r="D1266" s="111"/>
      <c r="E1266" s="19"/>
      <c r="F1266" s="19"/>
      <c r="G1266" s="112"/>
    </row>
    <row r="1267" spans="2:7" s="17" customFormat="1">
      <c r="B1267" s="154"/>
      <c r="C1267" s="113"/>
      <c r="D1267" s="111"/>
      <c r="E1267" s="19"/>
      <c r="F1267" s="117" t="s">
        <v>189</v>
      </c>
      <c r="G1267" s="118">
        <f>ROUND(SUM(G1254:G1265)/2, 0)</f>
        <v>39739</v>
      </c>
    </row>
    <row r="1268" spans="2:7" s="17" customFormat="1">
      <c r="B1268" s="154"/>
      <c r="C1268" s="128"/>
      <c r="F1268" s="129"/>
      <c r="G1268" s="120"/>
    </row>
    <row r="1269" spans="2:7" s="17" customFormat="1">
      <c r="B1269" s="154"/>
      <c r="C1269" s="128"/>
      <c r="F1269" s="129"/>
      <c r="G1269" s="120"/>
    </row>
    <row r="1270" spans="2:7" s="17" customFormat="1">
      <c r="B1270" s="153">
        <f>'FORMULARIO 1 PRESUPUESTO'!B99</f>
        <v>7</v>
      </c>
      <c r="C1270" s="142" t="str">
        <f>'FORMULARIO 1 PRESUPUESTO'!C99</f>
        <v>INSTALACIONES ELÉCTRICAS</v>
      </c>
      <c r="D1270" s="144"/>
      <c r="E1270" s="145"/>
      <c r="F1270" s="145"/>
      <c r="G1270" s="123"/>
    </row>
    <row r="1271" spans="2:7" s="17" customFormat="1">
      <c r="B1271" s="137"/>
      <c r="C1271" s="131"/>
      <c r="D1271" s="132"/>
      <c r="E1271" s="16"/>
      <c r="F1271" s="16"/>
      <c r="G1271" s="119"/>
    </row>
    <row r="1272" spans="2:7" s="17" customFormat="1" ht="28.5" customHeight="1">
      <c r="B1272" s="152">
        <f>'FORMULARIO 1 PRESUPUESTO'!B100</f>
        <v>7.01</v>
      </c>
      <c r="C1272" s="103" t="str">
        <f>'FORMULARIO 1 PRESUPUESTO'!C100</f>
        <v>Cambio Luminaria alta potencia 50W, para establo</v>
      </c>
      <c r="D1272" s="104"/>
      <c r="E1272" s="105"/>
      <c r="F1272" s="105"/>
      <c r="G1272" s="106" t="str">
        <f>'FORMULARIO 1 PRESUPUESTO'!D100</f>
        <v>Un</v>
      </c>
    </row>
    <row r="1273" spans="2:7" s="17" customFormat="1">
      <c r="B1273" s="137"/>
      <c r="C1273" s="107" t="s">
        <v>6</v>
      </c>
      <c r="D1273" s="108" t="s">
        <v>7</v>
      </c>
      <c r="E1273" s="108" t="s">
        <v>180</v>
      </c>
      <c r="F1273" s="108" t="s">
        <v>181</v>
      </c>
      <c r="G1273" s="109" t="s">
        <v>10</v>
      </c>
    </row>
    <row r="1274" spans="2:7" s="17" customFormat="1">
      <c r="B1274" s="137"/>
      <c r="C1274" s="110" t="s">
        <v>196</v>
      </c>
      <c r="D1274" s="2"/>
      <c r="E1274" s="2"/>
      <c r="F1274" s="2"/>
      <c r="G1274" s="2"/>
    </row>
    <row r="1275" spans="2:7" s="17" customFormat="1">
      <c r="B1275" s="137"/>
      <c r="C1275" s="113" t="s">
        <v>372</v>
      </c>
      <c r="D1275" s="111" t="s">
        <v>21</v>
      </c>
      <c r="E1275" s="19">
        <v>1</v>
      </c>
      <c r="F1275" s="114">
        <v>39000</v>
      </c>
      <c r="G1275" s="112">
        <f>F1275*E1275</f>
        <v>39000</v>
      </c>
    </row>
    <row r="1276" spans="2:7" s="17" customFormat="1">
      <c r="B1276" s="137"/>
      <c r="C1276" s="2"/>
      <c r="D1276" s="2"/>
      <c r="E1276" s="2"/>
      <c r="F1276" s="115" t="s">
        <v>185</v>
      </c>
      <c r="G1276" s="116">
        <f>SUM(G1275:G1275)</f>
        <v>39000</v>
      </c>
    </row>
    <row r="1277" spans="2:7" s="17" customFormat="1">
      <c r="B1277" s="137"/>
      <c r="C1277" s="110" t="s">
        <v>182</v>
      </c>
      <c r="D1277" s="2"/>
      <c r="E1277" s="2"/>
      <c r="F1277" s="2"/>
      <c r="G1277" s="2"/>
    </row>
    <row r="1278" spans="2:7" s="17" customFormat="1">
      <c r="B1278" s="137"/>
      <c r="C1278" s="113" t="s">
        <v>221</v>
      </c>
      <c r="D1278" s="111" t="s">
        <v>188</v>
      </c>
      <c r="E1278" s="19">
        <v>0.2</v>
      </c>
      <c r="F1278" s="114">
        <v>4731</v>
      </c>
      <c r="G1278" s="112">
        <f>F1278*E1278</f>
        <v>946.2</v>
      </c>
    </row>
    <row r="1279" spans="2:7" s="17" customFormat="1">
      <c r="B1279" s="137"/>
      <c r="C1279" s="113" t="s">
        <v>340</v>
      </c>
      <c r="D1279" s="111" t="s">
        <v>21</v>
      </c>
      <c r="E1279" s="19">
        <v>1.6000000000000001E-3</v>
      </c>
      <c r="F1279" s="114">
        <v>281548</v>
      </c>
      <c r="G1279" s="112">
        <f>F1279*E1279</f>
        <v>450.47680000000003</v>
      </c>
    </row>
    <row r="1280" spans="2:7" s="17" customFormat="1">
      <c r="B1280" s="137"/>
      <c r="C1280" s="2"/>
      <c r="D1280" s="2"/>
      <c r="E1280" s="2"/>
      <c r="F1280" s="115" t="s">
        <v>185</v>
      </c>
      <c r="G1280" s="116">
        <f>SUM(G1278:G1279)</f>
        <v>1396.6768000000002</v>
      </c>
    </row>
    <row r="1281" spans="2:7" s="17" customFormat="1">
      <c r="B1281" s="137"/>
      <c r="C1281" s="110" t="s">
        <v>200</v>
      </c>
      <c r="D1281" s="2"/>
      <c r="E1281" s="2"/>
      <c r="F1281" s="2"/>
      <c r="G1281" s="2"/>
    </row>
    <row r="1282" spans="2:7" s="17" customFormat="1">
      <c r="B1282" s="137"/>
      <c r="C1282" s="113" t="s">
        <v>201</v>
      </c>
      <c r="D1282" s="111" t="s">
        <v>202</v>
      </c>
      <c r="E1282" s="19">
        <v>0.1</v>
      </c>
      <c r="F1282" s="114">
        <v>36485</v>
      </c>
      <c r="G1282" s="112">
        <f>F1282*E1282</f>
        <v>3648.5</v>
      </c>
    </row>
    <row r="1283" spans="2:7" s="17" customFormat="1">
      <c r="B1283" s="137"/>
      <c r="C1283" s="2"/>
      <c r="D1283" s="2"/>
      <c r="E1283" s="2"/>
      <c r="F1283" s="115" t="s">
        <v>185</v>
      </c>
      <c r="G1283" s="116">
        <f>SUM(G1282)</f>
        <v>3648.5</v>
      </c>
    </row>
    <row r="1284" spans="2:7" s="17" customFormat="1">
      <c r="B1284" s="137"/>
      <c r="C1284" s="110" t="s">
        <v>186</v>
      </c>
      <c r="D1284" s="2"/>
      <c r="E1284" s="2"/>
      <c r="F1284" s="2"/>
      <c r="G1284" s="2"/>
    </row>
    <row r="1285" spans="2:7" s="17" customFormat="1">
      <c r="B1285" s="137"/>
      <c r="C1285" s="113" t="s">
        <v>341</v>
      </c>
      <c r="D1285" s="111" t="s">
        <v>188</v>
      </c>
      <c r="E1285" s="19">
        <v>0.158</v>
      </c>
      <c r="F1285" s="114">
        <v>202809</v>
      </c>
      <c r="G1285" s="112">
        <f>F1285*E1285</f>
        <v>32043.822</v>
      </c>
    </row>
    <row r="1286" spans="2:7" s="17" customFormat="1">
      <c r="B1286" s="137"/>
      <c r="C1286" s="2"/>
      <c r="D1286" s="2"/>
      <c r="E1286" s="2"/>
      <c r="F1286" s="115" t="s">
        <v>185</v>
      </c>
      <c r="G1286" s="116">
        <f>SUM(G1285)</f>
        <v>32043.822</v>
      </c>
    </row>
    <row r="1287" spans="2:7" s="17" customFormat="1">
      <c r="B1287" s="137"/>
      <c r="C1287" s="131"/>
      <c r="D1287" s="132"/>
      <c r="E1287" s="16"/>
      <c r="F1287" s="16"/>
      <c r="G1287" s="119"/>
    </row>
    <row r="1288" spans="2:7" s="17" customFormat="1">
      <c r="B1288" s="137"/>
      <c r="C1288" s="2"/>
      <c r="D1288" s="2"/>
      <c r="E1288" s="2"/>
      <c r="F1288" s="117" t="s">
        <v>189</v>
      </c>
      <c r="G1288" s="118">
        <f>G1276+G1280+G1283+G1286</f>
        <v>76088.998800000001</v>
      </c>
    </row>
    <row r="1289" spans="2:7" s="17" customFormat="1">
      <c r="B1289" s="137"/>
      <c r="C1289" s="131"/>
      <c r="D1289" s="132"/>
      <c r="E1289" s="16"/>
      <c r="F1289" s="16"/>
      <c r="G1289" s="119"/>
    </row>
    <row r="1290" spans="2:7" s="17" customFormat="1">
      <c r="B1290" s="137"/>
      <c r="C1290" s="131"/>
      <c r="D1290" s="132"/>
      <c r="E1290" s="16"/>
      <c r="F1290" s="16"/>
      <c r="G1290" s="119"/>
    </row>
    <row r="1291" spans="2:7" s="17" customFormat="1" ht="30">
      <c r="B1291" s="152">
        <f>'FORMULARIO 1 PRESUPUESTO'!B101</f>
        <v>7.02</v>
      </c>
      <c r="C1291" s="103" t="str">
        <f>'FORMULARIO 1 PRESUPUESTO'!C101</f>
        <v>Suministro e instlación de Luminaria led hermética 2x18W T8</v>
      </c>
      <c r="D1291" s="104"/>
      <c r="E1291" s="105"/>
      <c r="F1291" s="105"/>
      <c r="G1291" s="106" t="str">
        <f>'FORMULARIO 1 PRESUPUESTO'!D101</f>
        <v>Un</v>
      </c>
    </row>
    <row r="1292" spans="2:7" s="17" customFormat="1">
      <c r="B1292" s="137"/>
      <c r="C1292" s="107" t="s">
        <v>6</v>
      </c>
      <c r="D1292" s="108" t="s">
        <v>7</v>
      </c>
      <c r="E1292" s="108" t="s">
        <v>180</v>
      </c>
      <c r="F1292" s="108" t="s">
        <v>181</v>
      </c>
      <c r="G1292" s="109" t="s">
        <v>10</v>
      </c>
    </row>
    <row r="1293" spans="2:7" s="17" customFormat="1">
      <c r="B1293" s="137"/>
      <c r="C1293" s="110" t="s">
        <v>196</v>
      </c>
      <c r="D1293" s="2"/>
      <c r="E1293" s="2"/>
      <c r="F1293" s="2"/>
      <c r="G1293" s="2"/>
    </row>
    <row r="1294" spans="2:7" s="17" customFormat="1">
      <c r="B1294" s="137"/>
      <c r="C1294" s="113" t="s">
        <v>373</v>
      </c>
      <c r="D1294" s="111" t="s">
        <v>15</v>
      </c>
      <c r="E1294" s="19">
        <v>1</v>
      </c>
      <c r="F1294" s="114">
        <v>9782</v>
      </c>
      <c r="G1294" s="112">
        <f>F1294*E1294</f>
        <v>9782</v>
      </c>
    </row>
    <row r="1295" spans="2:7" s="17" customFormat="1">
      <c r="B1295" s="137"/>
      <c r="C1295" s="113" t="s">
        <v>374</v>
      </c>
      <c r="D1295" s="111" t="s">
        <v>21</v>
      </c>
      <c r="E1295" s="19">
        <v>1</v>
      </c>
      <c r="F1295" s="114">
        <v>8333</v>
      </c>
      <c r="G1295" s="112">
        <f>F1295*E1295</f>
        <v>8333</v>
      </c>
    </row>
    <row r="1296" spans="2:7" s="17" customFormat="1">
      <c r="B1296" s="137"/>
      <c r="C1296" s="113" t="s">
        <v>375</v>
      </c>
      <c r="D1296" s="111" t="s">
        <v>21</v>
      </c>
      <c r="E1296" s="19">
        <v>1</v>
      </c>
      <c r="F1296" s="114">
        <v>106906</v>
      </c>
      <c r="G1296" s="112">
        <f>F1296*E1296</f>
        <v>106906</v>
      </c>
    </row>
    <row r="1297" spans="2:7" s="17" customFormat="1">
      <c r="B1297" s="137"/>
      <c r="C1297" s="2"/>
      <c r="D1297" s="2"/>
      <c r="E1297" s="2"/>
      <c r="F1297" s="115" t="s">
        <v>185</v>
      </c>
      <c r="G1297" s="116">
        <f>SUM(G1294:G1296)</f>
        <v>125021</v>
      </c>
    </row>
    <row r="1298" spans="2:7" s="17" customFormat="1">
      <c r="B1298" s="137"/>
      <c r="C1298" s="110" t="s">
        <v>182</v>
      </c>
      <c r="D1298" s="2"/>
      <c r="E1298" s="2"/>
      <c r="F1298" s="2"/>
      <c r="G1298" s="2"/>
    </row>
    <row r="1299" spans="2:7" s="17" customFormat="1">
      <c r="B1299" s="137"/>
      <c r="C1299" s="113" t="s">
        <v>221</v>
      </c>
      <c r="D1299" s="111" t="s">
        <v>188</v>
      </c>
      <c r="E1299" s="19">
        <v>0.2</v>
      </c>
      <c r="F1299" s="114">
        <v>4731</v>
      </c>
      <c r="G1299" s="112">
        <f>F1299*E1299</f>
        <v>946.2</v>
      </c>
    </row>
    <row r="1300" spans="2:7" s="17" customFormat="1">
      <c r="B1300" s="137"/>
      <c r="C1300" s="113" t="s">
        <v>340</v>
      </c>
      <c r="D1300" s="111" t="s">
        <v>21</v>
      </c>
      <c r="E1300" s="19">
        <v>2.5000000000000001E-3</v>
      </c>
      <c r="F1300" s="114">
        <v>281548</v>
      </c>
      <c r="G1300" s="112">
        <f>F1300*E1300</f>
        <v>703.87</v>
      </c>
    </row>
    <row r="1301" spans="2:7" s="17" customFormat="1">
      <c r="B1301" s="137"/>
      <c r="C1301" s="2"/>
      <c r="D1301" s="2"/>
      <c r="E1301" s="2"/>
      <c r="F1301" s="115" t="s">
        <v>185</v>
      </c>
      <c r="G1301" s="116">
        <f>SUM(G1299:G1300)</f>
        <v>1650.0700000000002</v>
      </c>
    </row>
    <row r="1302" spans="2:7" s="17" customFormat="1">
      <c r="B1302" s="137"/>
      <c r="C1302" s="110" t="s">
        <v>200</v>
      </c>
      <c r="D1302" s="2"/>
      <c r="E1302" s="2"/>
      <c r="F1302" s="2"/>
      <c r="G1302" s="2"/>
    </row>
    <row r="1303" spans="2:7" s="17" customFormat="1">
      <c r="B1303" s="137"/>
      <c r="C1303" s="113" t="s">
        <v>201</v>
      </c>
      <c r="D1303" s="111" t="s">
        <v>202</v>
      </c>
      <c r="E1303" s="19">
        <v>0.1</v>
      </c>
      <c r="F1303" s="114">
        <v>36485</v>
      </c>
      <c r="G1303" s="112">
        <f>F1303*E1303</f>
        <v>3648.5</v>
      </c>
    </row>
    <row r="1304" spans="2:7" s="17" customFormat="1">
      <c r="B1304" s="137"/>
      <c r="C1304" s="2"/>
      <c r="D1304" s="2"/>
      <c r="E1304" s="2"/>
      <c r="F1304" s="115" t="s">
        <v>185</v>
      </c>
      <c r="G1304" s="116">
        <f>SUM(G1303)</f>
        <v>3648.5</v>
      </c>
    </row>
    <row r="1305" spans="2:7" s="17" customFormat="1">
      <c r="B1305" s="137"/>
      <c r="C1305" s="110" t="s">
        <v>186</v>
      </c>
      <c r="D1305" s="2"/>
      <c r="E1305" s="2"/>
      <c r="F1305" s="2"/>
      <c r="G1305" s="2"/>
    </row>
    <row r="1306" spans="2:7" s="17" customFormat="1">
      <c r="B1306" s="137"/>
      <c r="C1306" s="113" t="s">
        <v>341</v>
      </c>
      <c r="D1306" s="111" t="s">
        <v>188</v>
      </c>
      <c r="E1306" s="19">
        <v>0.25119999999999998</v>
      </c>
      <c r="F1306" s="114">
        <v>202809</v>
      </c>
      <c r="G1306" s="112">
        <f>F1306*E1306</f>
        <v>50945.620799999997</v>
      </c>
    </row>
    <row r="1307" spans="2:7" s="17" customFormat="1">
      <c r="B1307" s="137"/>
      <c r="C1307" s="2"/>
      <c r="D1307" s="2"/>
      <c r="E1307" s="2"/>
      <c r="F1307" s="115" t="s">
        <v>185</v>
      </c>
      <c r="G1307" s="116">
        <f>SUM(G1306)</f>
        <v>50945.620799999997</v>
      </c>
    </row>
    <row r="1308" spans="2:7" s="17" customFormat="1">
      <c r="B1308" s="137"/>
      <c r="C1308" s="131"/>
      <c r="D1308" s="132"/>
      <c r="E1308" s="16"/>
      <c r="F1308" s="16"/>
      <c r="G1308" s="119"/>
    </row>
    <row r="1309" spans="2:7" s="17" customFormat="1">
      <c r="B1309" s="137"/>
      <c r="C1309" s="2"/>
      <c r="D1309" s="2"/>
      <c r="E1309" s="2"/>
      <c r="F1309" s="117" t="s">
        <v>189</v>
      </c>
      <c r="G1309" s="118">
        <f>G1297+G1301+G1304+G1307</f>
        <v>181265.19080000001</v>
      </c>
    </row>
    <row r="1310" spans="2:7" s="17" customFormat="1">
      <c r="B1310" s="137"/>
      <c r="C1310" s="131"/>
      <c r="D1310" s="132"/>
      <c r="E1310" s="16"/>
      <c r="F1310" s="16"/>
      <c r="G1310" s="119"/>
    </row>
    <row r="1311" spans="2:7" s="17" customFormat="1">
      <c r="B1311" s="137"/>
      <c r="C1311" s="131"/>
      <c r="D1311" s="132"/>
      <c r="E1311" s="16"/>
      <c r="F1311" s="16"/>
      <c r="G1311" s="119"/>
    </row>
    <row r="1312" spans="2:7" s="17" customFormat="1">
      <c r="B1312" s="152">
        <f>'FORMULARIO 1 PRESUPUESTO'!B102</f>
        <v>7.0299999999999994</v>
      </c>
      <c r="C1312" s="103" t="str">
        <f>'FORMULARIO 1 PRESUPUESTO'!C102</f>
        <v>Suministro e instalación Panel led 60x60 cm 38W</v>
      </c>
      <c r="D1312" s="104"/>
      <c r="E1312" s="105"/>
      <c r="F1312" s="105"/>
      <c r="G1312" s="106" t="str">
        <f>'FORMULARIO 1 PRESUPUESTO'!D102</f>
        <v>Un</v>
      </c>
    </row>
    <row r="1313" spans="2:7" s="17" customFormat="1">
      <c r="B1313" s="137"/>
      <c r="C1313" s="107" t="s">
        <v>6</v>
      </c>
      <c r="D1313" s="108" t="s">
        <v>7</v>
      </c>
      <c r="E1313" s="108" t="s">
        <v>180</v>
      </c>
      <c r="F1313" s="108" t="s">
        <v>181</v>
      </c>
      <c r="G1313" s="109" t="s">
        <v>10</v>
      </c>
    </row>
    <row r="1314" spans="2:7" s="17" customFormat="1">
      <c r="B1314" s="137"/>
      <c r="C1314" s="110" t="s">
        <v>196</v>
      </c>
      <c r="D1314" s="2"/>
      <c r="E1314" s="2"/>
      <c r="F1314" s="2"/>
      <c r="G1314" s="2"/>
    </row>
    <row r="1315" spans="2:7" s="17" customFormat="1">
      <c r="B1315" s="137"/>
      <c r="C1315" s="113" t="s">
        <v>376</v>
      </c>
      <c r="D1315" s="111" t="s">
        <v>21</v>
      </c>
      <c r="E1315" s="19">
        <v>1</v>
      </c>
      <c r="F1315" s="114">
        <v>118905</v>
      </c>
      <c r="G1315" s="112">
        <f>F1315*E1315</f>
        <v>118905</v>
      </c>
    </row>
    <row r="1316" spans="2:7" s="17" customFormat="1">
      <c r="B1316" s="137"/>
      <c r="C1316" s="113" t="s">
        <v>377</v>
      </c>
      <c r="D1316" s="111" t="s">
        <v>21</v>
      </c>
      <c r="E1316" s="19">
        <v>0.05</v>
      </c>
      <c r="F1316" s="114">
        <v>19829</v>
      </c>
      <c r="G1316" s="112">
        <f>F1316*E1316</f>
        <v>991.45</v>
      </c>
    </row>
    <row r="1317" spans="2:7" s="17" customFormat="1">
      <c r="B1317" s="137"/>
      <c r="C1317" s="2"/>
      <c r="D1317" s="2"/>
      <c r="E1317" s="2"/>
      <c r="F1317" s="115" t="s">
        <v>185</v>
      </c>
      <c r="G1317" s="116">
        <f>SUM(G1315:G1316)</f>
        <v>119896.45</v>
      </c>
    </row>
    <row r="1318" spans="2:7" s="17" customFormat="1">
      <c r="B1318" s="137"/>
      <c r="C1318" s="110" t="s">
        <v>182</v>
      </c>
      <c r="D1318" s="2"/>
      <c r="E1318" s="2"/>
      <c r="F1318" s="2"/>
      <c r="G1318" s="2"/>
    </row>
    <row r="1319" spans="2:7" s="17" customFormat="1">
      <c r="B1319" s="137"/>
      <c r="C1319" s="113" t="s">
        <v>203</v>
      </c>
      <c r="D1319" s="111" t="s">
        <v>21</v>
      </c>
      <c r="E1319" s="19">
        <v>1.8E-3</v>
      </c>
      <c r="F1319" s="114">
        <v>262690</v>
      </c>
      <c r="G1319" s="112">
        <f>F1319*E1319</f>
        <v>472.84199999999998</v>
      </c>
    </row>
    <row r="1320" spans="2:7" s="17" customFormat="1">
      <c r="B1320" s="137"/>
      <c r="C1320" s="113" t="s">
        <v>340</v>
      </c>
      <c r="D1320" s="111" t="s">
        <v>21</v>
      </c>
      <c r="E1320" s="19">
        <v>1.8E-3</v>
      </c>
      <c r="F1320" s="114">
        <v>281548</v>
      </c>
      <c r="G1320" s="112">
        <f>F1320*E1320</f>
        <v>506.78639999999996</v>
      </c>
    </row>
    <row r="1321" spans="2:7" s="17" customFormat="1">
      <c r="B1321" s="137"/>
      <c r="C1321" s="2"/>
      <c r="D1321" s="2"/>
      <c r="E1321" s="2"/>
      <c r="F1321" s="115" t="s">
        <v>185</v>
      </c>
      <c r="G1321" s="116">
        <f>SUM(G1319:G1320)</f>
        <v>979.62839999999994</v>
      </c>
    </row>
    <row r="1322" spans="2:7" s="17" customFormat="1">
      <c r="B1322" s="137"/>
      <c r="C1322" s="110" t="s">
        <v>200</v>
      </c>
      <c r="D1322" s="2"/>
      <c r="E1322" s="2"/>
      <c r="F1322" s="2"/>
      <c r="G1322" s="2"/>
    </row>
    <row r="1323" spans="2:7" s="17" customFormat="1">
      <c r="B1323" s="137"/>
      <c r="C1323" s="113" t="s">
        <v>201</v>
      </c>
      <c r="D1323" s="111" t="s">
        <v>202</v>
      </c>
      <c r="E1323" s="19">
        <v>0.01</v>
      </c>
      <c r="F1323" s="114">
        <v>36485</v>
      </c>
      <c r="G1323" s="112">
        <f>F1323*E1323</f>
        <v>364.85</v>
      </c>
    </row>
    <row r="1324" spans="2:7" s="17" customFormat="1">
      <c r="B1324" s="137"/>
      <c r="C1324" s="2"/>
      <c r="D1324" s="2"/>
      <c r="E1324" s="2"/>
      <c r="F1324" s="115" t="s">
        <v>185</v>
      </c>
      <c r="G1324" s="116">
        <f>SUM(G1323)</f>
        <v>364.85</v>
      </c>
    </row>
    <row r="1325" spans="2:7" s="17" customFormat="1">
      <c r="B1325" s="137"/>
      <c r="C1325" s="110" t="s">
        <v>186</v>
      </c>
      <c r="D1325" s="2"/>
      <c r="E1325" s="2"/>
      <c r="F1325" s="2"/>
      <c r="G1325" s="2"/>
    </row>
    <row r="1326" spans="2:7" s="17" customFormat="1">
      <c r="B1326" s="137"/>
      <c r="C1326" s="113" t="s">
        <v>341</v>
      </c>
      <c r="D1326" s="111" t="s">
        <v>188</v>
      </c>
      <c r="E1326" s="19">
        <v>0.1774</v>
      </c>
      <c r="F1326" s="114">
        <v>202809</v>
      </c>
      <c r="G1326" s="112">
        <f>F1326*E1326</f>
        <v>35978.316599999998</v>
      </c>
    </row>
    <row r="1327" spans="2:7" s="17" customFormat="1">
      <c r="B1327" s="137"/>
      <c r="C1327" s="2"/>
      <c r="D1327" s="2"/>
      <c r="E1327" s="2"/>
      <c r="F1327" s="115" t="s">
        <v>185</v>
      </c>
      <c r="G1327" s="116">
        <f>SUM(G1326)</f>
        <v>35978.316599999998</v>
      </c>
    </row>
    <row r="1328" spans="2:7" s="17" customFormat="1">
      <c r="B1328" s="137"/>
      <c r="C1328" s="131"/>
      <c r="D1328" s="132"/>
      <c r="E1328" s="16"/>
      <c r="F1328" s="16"/>
      <c r="G1328" s="119"/>
    </row>
    <row r="1329" spans="2:7" s="17" customFormat="1">
      <c r="B1329" s="137"/>
      <c r="C1329" s="2"/>
      <c r="D1329" s="2"/>
      <c r="E1329" s="2"/>
      <c r="F1329" s="117" t="s">
        <v>189</v>
      </c>
      <c r="G1329" s="118">
        <f>G1317+G1321+G1324+G1327</f>
        <v>157219.245</v>
      </c>
    </row>
    <row r="1330" spans="2:7" s="17" customFormat="1">
      <c r="B1330" s="137"/>
      <c r="C1330" s="131"/>
      <c r="D1330" s="132"/>
      <c r="E1330" s="16"/>
      <c r="F1330" s="16"/>
      <c r="G1330" s="119"/>
    </row>
    <row r="1331" spans="2:7" s="17" customFormat="1">
      <c r="B1331" s="137"/>
      <c r="C1331" s="131"/>
      <c r="D1331" s="132"/>
      <c r="E1331" s="16"/>
      <c r="F1331" s="16"/>
      <c r="G1331" s="119"/>
    </row>
    <row r="1332" spans="2:7" s="17" customFormat="1" ht="24.6" customHeight="1">
      <c r="B1332" s="152">
        <f>'FORMULARIO 1 PRESUPUESTO'!B103</f>
        <v>7.0399999999999991</v>
      </c>
      <c r="C1332" s="103" t="str">
        <f>'FORMULARIO 1 PRESUPUESTO'!C103</f>
        <v>Suministro e instalación reflector de aviso 100W</v>
      </c>
      <c r="D1332" s="104"/>
      <c r="E1332" s="105"/>
      <c r="F1332" s="105"/>
      <c r="G1332" s="106" t="str">
        <f>'FORMULARIO 1 PRESUPUESTO'!D103</f>
        <v>Un</v>
      </c>
    </row>
    <row r="1333" spans="2:7" s="17" customFormat="1">
      <c r="B1333" s="137"/>
      <c r="C1333" s="107" t="s">
        <v>6</v>
      </c>
      <c r="D1333" s="108" t="s">
        <v>7</v>
      </c>
      <c r="E1333" s="108" t="s">
        <v>180</v>
      </c>
      <c r="F1333" s="108" t="s">
        <v>181</v>
      </c>
      <c r="G1333" s="109" t="s">
        <v>10</v>
      </c>
    </row>
    <row r="1334" spans="2:7" s="17" customFormat="1">
      <c r="B1334" s="137"/>
      <c r="C1334" s="110" t="s">
        <v>196</v>
      </c>
      <c r="D1334" s="2"/>
      <c r="E1334" s="2"/>
      <c r="F1334" s="2"/>
      <c r="G1334" s="2"/>
    </row>
    <row r="1335" spans="2:7" s="17" customFormat="1">
      <c r="B1335" s="137"/>
      <c r="C1335" s="113" t="s">
        <v>378</v>
      </c>
      <c r="D1335" s="111" t="s">
        <v>21</v>
      </c>
      <c r="E1335" s="19">
        <v>1</v>
      </c>
      <c r="F1335" s="114">
        <v>55000</v>
      </c>
      <c r="G1335" s="112">
        <f>F1335*E1335</f>
        <v>55000</v>
      </c>
    </row>
    <row r="1336" spans="2:7" s="17" customFormat="1">
      <c r="B1336" s="137"/>
      <c r="C1336" s="113" t="s">
        <v>313</v>
      </c>
      <c r="D1336" s="111" t="s">
        <v>314</v>
      </c>
      <c r="E1336" s="19">
        <v>5</v>
      </c>
      <c r="F1336" s="114">
        <v>30000</v>
      </c>
      <c r="G1336" s="112">
        <f>F1336*E1336%</f>
        <v>1500</v>
      </c>
    </row>
    <row r="1337" spans="2:7" s="17" customFormat="1">
      <c r="B1337" s="137"/>
      <c r="C1337" s="2"/>
      <c r="D1337" s="2"/>
      <c r="E1337" s="2"/>
      <c r="F1337" s="115" t="s">
        <v>185</v>
      </c>
      <c r="G1337" s="116">
        <f>SUM(G1335:G1336)</f>
        <v>56500</v>
      </c>
    </row>
    <row r="1338" spans="2:7" s="17" customFormat="1">
      <c r="B1338" s="137"/>
      <c r="C1338" s="110" t="s">
        <v>182</v>
      </c>
      <c r="D1338" s="2"/>
      <c r="E1338" s="2"/>
      <c r="F1338" s="2"/>
      <c r="G1338" s="2"/>
    </row>
    <row r="1339" spans="2:7" s="17" customFormat="1">
      <c r="B1339" s="137"/>
      <c r="C1339" s="113" t="s">
        <v>340</v>
      </c>
      <c r="D1339" s="111" t="s">
        <v>21</v>
      </c>
      <c r="E1339" s="19">
        <v>2E-3</v>
      </c>
      <c r="F1339" s="114">
        <v>281548</v>
      </c>
      <c r="G1339" s="112">
        <f>F1339*E1339</f>
        <v>563.096</v>
      </c>
    </row>
    <row r="1340" spans="2:7" s="17" customFormat="1">
      <c r="B1340" s="137"/>
      <c r="C1340" s="2"/>
      <c r="D1340" s="2"/>
      <c r="E1340" s="2"/>
      <c r="F1340" s="115" t="s">
        <v>185</v>
      </c>
      <c r="G1340" s="116">
        <f>SUM(G1339)</f>
        <v>563.096</v>
      </c>
    </row>
    <row r="1341" spans="2:7" s="17" customFormat="1">
      <c r="B1341" s="137"/>
      <c r="C1341" s="110" t="s">
        <v>200</v>
      </c>
      <c r="D1341" s="2"/>
      <c r="E1341" s="2"/>
      <c r="F1341" s="2"/>
      <c r="G1341" s="2"/>
    </row>
    <row r="1342" spans="2:7" s="17" customFormat="1">
      <c r="B1342" s="137"/>
      <c r="C1342" s="113" t="s">
        <v>201</v>
      </c>
      <c r="D1342" s="111" t="s">
        <v>202</v>
      </c>
      <c r="E1342" s="19">
        <v>0.5</v>
      </c>
      <c r="F1342" s="114">
        <v>36485</v>
      </c>
      <c r="G1342" s="112">
        <f>F1342*E1342</f>
        <v>18242.5</v>
      </c>
    </row>
    <row r="1343" spans="2:7" s="17" customFormat="1">
      <c r="B1343" s="137"/>
      <c r="C1343" s="2"/>
      <c r="D1343" s="2"/>
      <c r="E1343" s="2"/>
      <c r="F1343" s="115" t="s">
        <v>185</v>
      </c>
      <c r="G1343" s="116">
        <f>SUM(G1342)</f>
        <v>18242.5</v>
      </c>
    </row>
    <row r="1344" spans="2:7" s="17" customFormat="1">
      <c r="B1344" s="137"/>
      <c r="C1344" s="110" t="s">
        <v>186</v>
      </c>
      <c r="D1344" s="2"/>
      <c r="E1344" s="2"/>
      <c r="F1344" s="2"/>
      <c r="G1344" s="2"/>
    </row>
    <row r="1345" spans="2:7" s="17" customFormat="1">
      <c r="B1345" s="137"/>
      <c r="C1345" s="113" t="s">
        <v>341</v>
      </c>
      <c r="D1345" s="111" t="s">
        <v>188</v>
      </c>
      <c r="E1345" s="19">
        <v>0.1</v>
      </c>
      <c r="F1345" s="114">
        <v>202809</v>
      </c>
      <c r="G1345" s="112">
        <f>F1345*E1345</f>
        <v>20280.900000000001</v>
      </c>
    </row>
    <row r="1346" spans="2:7" s="17" customFormat="1">
      <c r="B1346" s="137"/>
      <c r="C1346" s="2"/>
      <c r="D1346" s="2"/>
      <c r="E1346" s="2"/>
      <c r="F1346" s="115" t="s">
        <v>185</v>
      </c>
      <c r="G1346" s="116">
        <f>SUM(G1345)</f>
        <v>20280.900000000001</v>
      </c>
    </row>
    <row r="1347" spans="2:7" s="17" customFormat="1">
      <c r="B1347" s="137"/>
      <c r="C1347" s="131"/>
      <c r="D1347" s="132"/>
      <c r="E1347" s="16"/>
      <c r="F1347" s="16"/>
      <c r="G1347" s="119"/>
    </row>
    <row r="1348" spans="2:7" s="17" customFormat="1">
      <c r="B1348" s="137"/>
      <c r="C1348" s="2"/>
      <c r="D1348" s="2"/>
      <c r="E1348" s="2"/>
      <c r="F1348" s="117" t="s">
        <v>189</v>
      </c>
      <c r="G1348" s="118">
        <f>G1337+G1340+G1343+G1346</f>
        <v>95586.495999999985</v>
      </c>
    </row>
    <row r="1349" spans="2:7" s="17" customFormat="1">
      <c r="B1349" s="137"/>
      <c r="C1349" s="131"/>
      <c r="D1349" s="132"/>
      <c r="E1349" s="16"/>
      <c r="F1349" s="16"/>
      <c r="G1349" s="119"/>
    </row>
    <row r="1350" spans="2:7" s="17" customFormat="1">
      <c r="B1350" s="137"/>
      <c r="C1350" s="131"/>
      <c r="D1350" s="132"/>
      <c r="E1350" s="16"/>
      <c r="F1350" s="16"/>
      <c r="G1350" s="119"/>
    </row>
    <row r="1351" spans="2:7" s="17" customFormat="1" ht="24.95" customHeight="1">
      <c r="B1351" s="152">
        <f>'FORMULARIO 1 PRESUPUESTO'!B104</f>
        <v>7.0499999999999989</v>
      </c>
      <c r="C1351" s="103" t="str">
        <f>'FORMULARIO 1 PRESUPUESTO'!C104</f>
        <v xml:space="preserve">Suministro e instalación aplique ovalado luz led blanca 100W fachada </v>
      </c>
      <c r="D1351" s="104"/>
      <c r="E1351" s="105"/>
      <c r="F1351" s="105"/>
      <c r="G1351" s="106" t="str">
        <f>'FORMULARIO 1 PRESUPUESTO'!D104</f>
        <v>Un</v>
      </c>
    </row>
    <row r="1352" spans="2:7" s="17" customFormat="1">
      <c r="B1352" s="137"/>
      <c r="C1352" s="107" t="s">
        <v>6</v>
      </c>
      <c r="D1352" s="108" t="s">
        <v>7</v>
      </c>
      <c r="E1352" s="108" t="s">
        <v>180</v>
      </c>
      <c r="F1352" s="108" t="s">
        <v>181</v>
      </c>
      <c r="G1352" s="109" t="s">
        <v>10</v>
      </c>
    </row>
    <row r="1353" spans="2:7" s="17" customFormat="1">
      <c r="B1353" s="137"/>
      <c r="C1353" s="110" t="s">
        <v>196</v>
      </c>
      <c r="D1353" s="2"/>
      <c r="E1353" s="2"/>
      <c r="F1353" s="2"/>
      <c r="G1353" s="2"/>
    </row>
    <row r="1354" spans="2:7" s="17" customFormat="1">
      <c r="B1354" s="137"/>
      <c r="C1354" s="113" t="s">
        <v>379</v>
      </c>
      <c r="D1354" s="111" t="s">
        <v>21</v>
      </c>
      <c r="E1354" s="19">
        <v>1</v>
      </c>
      <c r="F1354" s="114">
        <v>42000</v>
      </c>
      <c r="G1354" s="112">
        <f>F1354*E1354</f>
        <v>42000</v>
      </c>
    </row>
    <row r="1355" spans="2:7" s="17" customFormat="1">
      <c r="B1355" s="137"/>
      <c r="C1355" s="113" t="s">
        <v>313</v>
      </c>
      <c r="D1355" s="111" t="s">
        <v>314</v>
      </c>
      <c r="E1355" s="19">
        <v>5</v>
      </c>
      <c r="F1355" s="114">
        <v>30000</v>
      </c>
      <c r="G1355" s="112">
        <f>F1355*E1355%</f>
        <v>1500</v>
      </c>
    </row>
    <row r="1356" spans="2:7" s="17" customFormat="1">
      <c r="B1356" s="137"/>
      <c r="C1356" s="2"/>
      <c r="D1356" s="2"/>
      <c r="E1356" s="2"/>
      <c r="F1356" s="115" t="s">
        <v>185</v>
      </c>
      <c r="G1356" s="116">
        <f>SUM(G1354:G1355)</f>
        <v>43500</v>
      </c>
    </row>
    <row r="1357" spans="2:7" s="17" customFormat="1">
      <c r="B1357" s="137"/>
      <c r="C1357" s="110" t="s">
        <v>182</v>
      </c>
      <c r="D1357" s="2"/>
      <c r="E1357" s="2"/>
      <c r="F1357" s="2"/>
      <c r="G1357" s="2"/>
    </row>
    <row r="1358" spans="2:7" s="17" customFormat="1">
      <c r="B1358" s="137"/>
      <c r="C1358" s="113" t="s">
        <v>340</v>
      </c>
      <c r="D1358" s="111" t="s">
        <v>21</v>
      </c>
      <c r="E1358" s="19">
        <v>2E-3</v>
      </c>
      <c r="F1358" s="114">
        <v>281548</v>
      </c>
      <c r="G1358" s="112">
        <f>F1358*E1358</f>
        <v>563.096</v>
      </c>
    </row>
    <row r="1359" spans="2:7" s="17" customFormat="1">
      <c r="B1359" s="137"/>
      <c r="C1359" s="2"/>
      <c r="D1359" s="2"/>
      <c r="E1359" s="2"/>
      <c r="F1359" s="115" t="s">
        <v>185</v>
      </c>
      <c r="G1359" s="116">
        <f>SUM(G1358)</f>
        <v>563.096</v>
      </c>
    </row>
    <row r="1360" spans="2:7" s="17" customFormat="1">
      <c r="B1360" s="137"/>
      <c r="C1360" s="110" t="s">
        <v>200</v>
      </c>
      <c r="D1360" s="2"/>
      <c r="E1360" s="2"/>
      <c r="F1360" s="2"/>
      <c r="G1360" s="2"/>
    </row>
    <row r="1361" spans="2:7" s="17" customFormat="1">
      <c r="B1361" s="137"/>
      <c r="C1361" s="113" t="s">
        <v>201</v>
      </c>
      <c r="D1361" s="111" t="s">
        <v>202</v>
      </c>
      <c r="E1361" s="19">
        <v>0.5</v>
      </c>
      <c r="F1361" s="114">
        <v>36485</v>
      </c>
      <c r="G1361" s="112">
        <f>F1361*E1361</f>
        <v>18242.5</v>
      </c>
    </row>
    <row r="1362" spans="2:7" s="17" customFormat="1">
      <c r="B1362" s="137"/>
      <c r="C1362" s="2"/>
      <c r="D1362" s="2"/>
      <c r="E1362" s="2"/>
      <c r="F1362" s="115" t="s">
        <v>185</v>
      </c>
      <c r="G1362" s="116">
        <f>SUM(G1361)</f>
        <v>18242.5</v>
      </c>
    </row>
    <row r="1363" spans="2:7" s="17" customFormat="1">
      <c r="B1363" s="137"/>
      <c r="C1363" s="110" t="s">
        <v>186</v>
      </c>
      <c r="D1363" s="2"/>
      <c r="E1363" s="2"/>
      <c r="F1363" s="2"/>
      <c r="G1363" s="2"/>
    </row>
    <row r="1364" spans="2:7" s="17" customFormat="1">
      <c r="B1364" s="137"/>
      <c r="C1364" s="113" t="s">
        <v>341</v>
      </c>
      <c r="D1364" s="111" t="s">
        <v>188</v>
      </c>
      <c r="E1364" s="19">
        <v>0.1</v>
      </c>
      <c r="F1364" s="114">
        <v>202809</v>
      </c>
      <c r="G1364" s="112">
        <f>F1364*E1364</f>
        <v>20280.900000000001</v>
      </c>
    </row>
    <row r="1365" spans="2:7" s="17" customFormat="1">
      <c r="B1365" s="137"/>
      <c r="C1365" s="2"/>
      <c r="D1365" s="2"/>
      <c r="E1365" s="2"/>
      <c r="F1365" s="115" t="s">
        <v>185</v>
      </c>
      <c r="G1365" s="116">
        <f>SUM(G1364)</f>
        <v>20280.900000000001</v>
      </c>
    </row>
    <row r="1366" spans="2:7" s="17" customFormat="1">
      <c r="B1366" s="137"/>
      <c r="C1366" s="131"/>
      <c r="D1366" s="132"/>
      <c r="E1366" s="16"/>
      <c r="F1366" s="16"/>
      <c r="G1366" s="119"/>
    </row>
    <row r="1367" spans="2:7" s="17" customFormat="1">
      <c r="B1367" s="137"/>
      <c r="C1367" s="2"/>
      <c r="D1367" s="2"/>
      <c r="E1367" s="2"/>
      <c r="F1367" s="117" t="s">
        <v>189</v>
      </c>
      <c r="G1367" s="118">
        <f>G1356+G1359+G1362+G1365</f>
        <v>82586.495999999999</v>
      </c>
    </row>
    <row r="1368" spans="2:7" s="17" customFormat="1">
      <c r="B1368" s="137"/>
      <c r="C1368" s="131"/>
      <c r="D1368" s="132"/>
      <c r="E1368" s="16"/>
      <c r="F1368" s="16"/>
      <c r="G1368" s="119"/>
    </row>
    <row r="1369" spans="2:7" s="17" customFormat="1">
      <c r="B1369" s="137"/>
      <c r="C1369" s="131"/>
      <c r="D1369" s="132"/>
      <c r="E1369" s="16"/>
      <c r="F1369" s="16"/>
      <c r="G1369" s="119"/>
    </row>
    <row r="1370" spans="2:7" s="17" customFormat="1">
      <c r="B1370" s="137"/>
      <c r="C1370" s="131"/>
      <c r="D1370" s="132"/>
      <c r="E1370" s="16"/>
      <c r="F1370" s="16"/>
      <c r="G1370" s="119"/>
    </row>
    <row r="1371" spans="2:7" s="17" customFormat="1">
      <c r="B1371" s="137"/>
      <c r="C1371" s="131"/>
      <c r="D1371" s="132"/>
      <c r="E1371" s="16"/>
      <c r="F1371" s="16"/>
      <c r="G1371" s="119"/>
    </row>
    <row r="1372" spans="2:7" s="17" customFormat="1">
      <c r="B1372" s="153">
        <f>'FORMULARIO 1 PRESUPUESTO'!B105</f>
        <v>8</v>
      </c>
      <c r="C1372" s="142" t="str">
        <f>'FORMULARIO 1 PRESUPUESTO'!C105</f>
        <v>CIELOS RASOS</v>
      </c>
      <c r="D1372" s="144"/>
      <c r="E1372" s="145"/>
      <c r="F1372" s="145"/>
      <c r="G1372" s="123"/>
    </row>
    <row r="1373" spans="2:7" s="17" customFormat="1" ht="47.1" customHeight="1">
      <c r="B1373" s="152">
        <f>'FORMULARIO 1 PRESUPUESTO'!B106</f>
        <v>8.01</v>
      </c>
      <c r="C1373" s="103" t="str">
        <f>'FORMULARIO 1 PRESUPUESTO'!C106</f>
        <v>Suministro e instalación de Aislamiento térmico frescasa 3 ½" (con papel). Incluye todos los elementos para su correcta instalación.</v>
      </c>
      <c r="D1373" s="104"/>
      <c r="E1373" s="105"/>
      <c r="F1373" s="105"/>
      <c r="G1373" s="106" t="str">
        <f>'FORMULARIO 1 PRESUPUESTO'!D106</f>
        <v>m2</v>
      </c>
    </row>
    <row r="1374" spans="2:7" s="17" customFormat="1">
      <c r="B1374" s="137"/>
      <c r="C1374" s="107" t="s">
        <v>6</v>
      </c>
      <c r="D1374" s="108" t="s">
        <v>7</v>
      </c>
      <c r="E1374" s="108" t="s">
        <v>180</v>
      </c>
      <c r="F1374" s="108" t="s">
        <v>181</v>
      </c>
      <c r="G1374" s="109" t="s">
        <v>10</v>
      </c>
    </row>
    <row r="1375" spans="2:7" s="17" customFormat="1">
      <c r="B1375" s="137"/>
      <c r="C1375" s="110" t="s">
        <v>196</v>
      </c>
      <c r="D1375" s="2"/>
      <c r="E1375" s="2"/>
      <c r="F1375" s="2"/>
      <c r="G1375" s="2"/>
    </row>
    <row r="1376" spans="2:7" s="17" customFormat="1">
      <c r="B1376" s="137"/>
      <c r="C1376" s="113" t="s">
        <v>380</v>
      </c>
      <c r="D1376" s="111" t="s">
        <v>18</v>
      </c>
      <c r="E1376" s="19">
        <v>1.05</v>
      </c>
      <c r="F1376" s="114">
        <v>20389</v>
      </c>
      <c r="G1376" s="112">
        <f>F1376*E1376</f>
        <v>21408.45</v>
      </c>
    </row>
    <row r="1377" spans="2:7" s="17" customFormat="1">
      <c r="B1377" s="137"/>
      <c r="C1377" s="113" t="s">
        <v>381</v>
      </c>
      <c r="D1377" s="111" t="s">
        <v>198</v>
      </c>
      <c r="E1377" s="19">
        <v>2.5000000000000001E-2</v>
      </c>
      <c r="F1377" s="114">
        <v>14178</v>
      </c>
      <c r="G1377" s="112">
        <f>F1377*E1377</f>
        <v>354.45000000000005</v>
      </c>
    </row>
    <row r="1378" spans="2:7" s="17" customFormat="1">
      <c r="B1378" s="137"/>
      <c r="C1378" s="2"/>
      <c r="D1378" s="2"/>
      <c r="E1378" s="2"/>
      <c r="F1378" s="115" t="s">
        <v>185</v>
      </c>
      <c r="G1378" s="116">
        <f>SUM(G1376:G1377)</f>
        <v>21762.9</v>
      </c>
    </row>
    <row r="1379" spans="2:7" s="17" customFormat="1">
      <c r="B1379" s="137"/>
      <c r="C1379" s="110" t="s">
        <v>182</v>
      </c>
      <c r="D1379" s="2"/>
      <c r="E1379" s="2"/>
      <c r="F1379" s="2"/>
      <c r="G1379" s="2"/>
    </row>
    <row r="1380" spans="2:7" s="17" customFormat="1">
      <c r="B1380" s="137"/>
      <c r="C1380" s="113" t="s">
        <v>221</v>
      </c>
      <c r="D1380" s="111" t="s">
        <v>188</v>
      </c>
      <c r="E1380" s="19">
        <v>0.67</v>
      </c>
      <c r="F1380" s="114">
        <v>4731</v>
      </c>
      <c r="G1380" s="112">
        <f>F1380*E1380</f>
        <v>3169.77</v>
      </c>
    </row>
    <row r="1381" spans="2:7" s="17" customFormat="1">
      <c r="B1381" s="137"/>
      <c r="C1381" s="113" t="s">
        <v>222</v>
      </c>
      <c r="D1381" s="111" t="s">
        <v>188</v>
      </c>
      <c r="E1381" s="19">
        <v>0.55000000000000004</v>
      </c>
      <c r="F1381" s="114">
        <v>2016</v>
      </c>
      <c r="G1381" s="112">
        <f t="shared" ref="G1381" si="28">F1381*E1381</f>
        <v>1108.8000000000002</v>
      </c>
    </row>
    <row r="1382" spans="2:7" s="17" customFormat="1">
      <c r="B1382" s="137"/>
      <c r="C1382" s="113" t="s">
        <v>281</v>
      </c>
      <c r="D1382" s="111" t="s">
        <v>282</v>
      </c>
      <c r="E1382" s="19">
        <v>2</v>
      </c>
      <c r="F1382" s="114">
        <v>8235.4699999999993</v>
      </c>
      <c r="G1382" s="112">
        <f>F1382*E1382%</f>
        <v>164.70939999999999</v>
      </c>
    </row>
    <row r="1383" spans="2:7" s="17" customFormat="1">
      <c r="B1383" s="137"/>
      <c r="C1383" s="2"/>
      <c r="D1383" s="2"/>
      <c r="E1383" s="2"/>
      <c r="F1383" s="115" t="s">
        <v>185</v>
      </c>
      <c r="G1383" s="116">
        <f>SUM(G1380:G1382)</f>
        <v>4443.2793999999994</v>
      </c>
    </row>
    <row r="1384" spans="2:7" s="17" customFormat="1">
      <c r="B1384" s="137"/>
      <c r="C1384" s="110" t="s">
        <v>200</v>
      </c>
      <c r="D1384" s="2"/>
      <c r="E1384" s="2"/>
      <c r="F1384" s="2"/>
      <c r="G1384" s="2"/>
    </row>
    <row r="1385" spans="2:7" s="17" customFormat="1">
      <c r="B1385" s="137"/>
      <c r="C1385" s="113" t="s">
        <v>201</v>
      </c>
      <c r="D1385" s="111" t="s">
        <v>202</v>
      </c>
      <c r="E1385" s="19">
        <v>0.05</v>
      </c>
      <c r="F1385" s="114">
        <v>36485</v>
      </c>
      <c r="G1385" s="112">
        <f>F1385*E1385</f>
        <v>1824.25</v>
      </c>
    </row>
    <row r="1386" spans="2:7" s="17" customFormat="1">
      <c r="B1386" s="137"/>
      <c r="C1386" s="2"/>
      <c r="D1386" s="2"/>
      <c r="E1386" s="2"/>
      <c r="F1386" s="115" t="s">
        <v>185</v>
      </c>
      <c r="G1386" s="116">
        <f>SUM(G1385)</f>
        <v>1824.25</v>
      </c>
    </row>
    <row r="1387" spans="2:7" s="17" customFormat="1">
      <c r="B1387" s="137"/>
      <c r="C1387" s="110" t="s">
        <v>186</v>
      </c>
      <c r="D1387" s="2"/>
      <c r="E1387" s="2"/>
      <c r="F1387" s="2"/>
      <c r="G1387" s="2"/>
    </row>
    <row r="1388" spans="2:7" s="17" customFormat="1">
      <c r="B1388" s="137"/>
      <c r="C1388" s="113" t="s">
        <v>195</v>
      </c>
      <c r="D1388" s="111" t="s">
        <v>188</v>
      </c>
      <c r="E1388" s="19">
        <v>4.2299999999999997E-2</v>
      </c>
      <c r="F1388" s="114">
        <v>194692</v>
      </c>
      <c r="G1388" s="112">
        <f>F1388*E1388</f>
        <v>8235.4715999999989</v>
      </c>
    </row>
    <row r="1389" spans="2:7" s="17" customFormat="1">
      <c r="B1389" s="137"/>
      <c r="C1389" s="2"/>
      <c r="D1389" s="2"/>
      <c r="E1389" s="2"/>
      <c r="F1389" s="115" t="s">
        <v>185</v>
      </c>
      <c r="G1389" s="116">
        <f>SUM(G1388)</f>
        <v>8235.4715999999989</v>
      </c>
    </row>
    <row r="1390" spans="2:7" s="17" customFormat="1">
      <c r="B1390" s="137"/>
      <c r="C1390" s="131"/>
      <c r="D1390" s="132"/>
      <c r="E1390" s="16"/>
      <c r="F1390" s="16"/>
      <c r="G1390" s="119"/>
    </row>
    <row r="1391" spans="2:7" s="17" customFormat="1">
      <c r="B1391" s="137"/>
      <c r="C1391" s="2"/>
      <c r="D1391" s="2"/>
      <c r="E1391" s="2"/>
      <c r="F1391" s="117" t="s">
        <v>189</v>
      </c>
      <c r="G1391" s="118">
        <f>G1378+G1383+G1386+G1389</f>
        <v>36265.900999999998</v>
      </c>
    </row>
    <row r="1392" spans="2:7" s="17" customFormat="1">
      <c r="B1392" s="137"/>
      <c r="C1392" s="131"/>
      <c r="D1392" s="132"/>
      <c r="E1392" s="16"/>
      <c r="F1392" s="16"/>
      <c r="G1392" s="119"/>
    </row>
    <row r="1393" spans="2:7" s="17" customFormat="1">
      <c r="B1393" s="137"/>
      <c r="C1393" s="131"/>
      <c r="D1393" s="132"/>
      <c r="E1393" s="16"/>
      <c r="F1393" s="16"/>
      <c r="G1393" s="119"/>
    </row>
    <row r="1394" spans="2:7" s="17" customFormat="1" ht="35.1" customHeight="1">
      <c r="B1394" s="152">
        <f>'FORMULARIO 1 PRESUPUESTO'!B107</f>
        <v>8.02</v>
      </c>
      <c r="C1394" s="103" t="str">
        <f>'FORMULARIO 1 PRESUPUESTO'!C107</f>
        <v>Suministro e instalación Cielo raso en superboard 8 mm.Incluye todos los elementos para su correcta instalación.</v>
      </c>
      <c r="D1394" s="104"/>
      <c r="E1394" s="105"/>
      <c r="F1394" s="105"/>
      <c r="G1394" s="106" t="str">
        <f>'FORMULARIO 1 PRESUPUESTO'!D107</f>
        <v>m2</v>
      </c>
    </row>
    <row r="1395" spans="2:7" s="17" customFormat="1">
      <c r="B1395" s="137"/>
      <c r="C1395" s="107" t="s">
        <v>6</v>
      </c>
      <c r="D1395" s="108" t="s">
        <v>7</v>
      </c>
      <c r="E1395" s="108" t="s">
        <v>180</v>
      </c>
      <c r="F1395" s="108" t="s">
        <v>181</v>
      </c>
      <c r="G1395" s="109" t="s">
        <v>10</v>
      </c>
    </row>
    <row r="1396" spans="2:7" s="17" customFormat="1">
      <c r="B1396" s="137"/>
      <c r="C1396" s="110" t="s">
        <v>196</v>
      </c>
      <c r="D1396" s="2"/>
      <c r="E1396" s="2"/>
      <c r="F1396" s="2"/>
      <c r="G1396" s="2"/>
    </row>
    <row r="1397" spans="2:7" s="17" customFormat="1">
      <c r="B1397" s="137"/>
      <c r="C1397" s="113" t="s">
        <v>212</v>
      </c>
      <c r="D1397" s="111" t="s">
        <v>21</v>
      </c>
      <c r="E1397" s="19">
        <v>0.34</v>
      </c>
      <c r="F1397" s="114">
        <v>70400</v>
      </c>
      <c r="G1397" s="112">
        <f>F1397*E1397</f>
        <v>23936</v>
      </c>
    </row>
    <row r="1398" spans="2:7" s="17" customFormat="1">
      <c r="B1398" s="137"/>
      <c r="C1398" s="113" t="s">
        <v>382</v>
      </c>
      <c r="D1398" s="111" t="s">
        <v>21</v>
      </c>
      <c r="E1398" s="19">
        <v>0.56000000000000005</v>
      </c>
      <c r="F1398" s="114">
        <v>5771</v>
      </c>
      <c r="G1398" s="112">
        <f t="shared" ref="G1398:G1404" si="29">F1398*E1398</f>
        <v>3231.76</v>
      </c>
    </row>
    <row r="1399" spans="2:7" s="17" customFormat="1">
      <c r="B1399" s="137"/>
      <c r="C1399" s="113" t="s">
        <v>383</v>
      </c>
      <c r="D1399" s="111" t="s">
        <v>21</v>
      </c>
      <c r="E1399" s="19">
        <v>0.81</v>
      </c>
      <c r="F1399" s="114">
        <v>5769</v>
      </c>
      <c r="G1399" s="112">
        <f t="shared" si="29"/>
        <v>4672.8900000000003</v>
      </c>
    </row>
    <row r="1400" spans="2:7" s="17" customFormat="1">
      <c r="B1400" s="137"/>
      <c r="C1400" s="113" t="s">
        <v>384</v>
      </c>
      <c r="D1400" s="111" t="s">
        <v>21</v>
      </c>
      <c r="E1400" s="19">
        <v>0.42</v>
      </c>
      <c r="F1400" s="114">
        <v>3430</v>
      </c>
      <c r="G1400" s="112">
        <f t="shared" si="29"/>
        <v>1440.6</v>
      </c>
    </row>
    <row r="1401" spans="2:7" s="17" customFormat="1" ht="28.5">
      <c r="B1401" s="137"/>
      <c r="C1401" s="113" t="s">
        <v>215</v>
      </c>
      <c r="D1401" s="111" t="s">
        <v>21</v>
      </c>
      <c r="E1401" s="19">
        <v>8.6</v>
      </c>
      <c r="F1401" s="114">
        <v>232</v>
      </c>
      <c r="G1401" s="112">
        <f t="shared" si="29"/>
        <v>1995.1999999999998</v>
      </c>
    </row>
    <row r="1402" spans="2:7" s="17" customFormat="1" ht="28.5">
      <c r="B1402" s="137"/>
      <c r="C1402" s="113" t="s">
        <v>216</v>
      </c>
      <c r="D1402" s="111" t="s">
        <v>21</v>
      </c>
      <c r="E1402" s="19">
        <v>11.5</v>
      </c>
      <c r="F1402" s="114">
        <v>71</v>
      </c>
      <c r="G1402" s="112">
        <f t="shared" si="29"/>
        <v>816.5</v>
      </c>
    </row>
    <row r="1403" spans="2:7" s="17" customFormat="1">
      <c r="B1403" s="137"/>
      <c r="C1403" s="113" t="s">
        <v>385</v>
      </c>
      <c r="D1403" s="111" t="s">
        <v>21</v>
      </c>
      <c r="E1403" s="19">
        <v>0.1</v>
      </c>
      <c r="F1403" s="114">
        <v>2435</v>
      </c>
      <c r="G1403" s="112">
        <f t="shared" si="29"/>
        <v>243.5</v>
      </c>
    </row>
    <row r="1404" spans="2:7" s="17" customFormat="1">
      <c r="B1404" s="137"/>
      <c r="C1404" s="113" t="s">
        <v>386</v>
      </c>
      <c r="D1404" s="111" t="s">
        <v>198</v>
      </c>
      <c r="E1404" s="19">
        <v>0.05</v>
      </c>
      <c r="F1404" s="114">
        <v>11118</v>
      </c>
      <c r="G1404" s="112">
        <f t="shared" si="29"/>
        <v>555.9</v>
      </c>
    </row>
    <row r="1405" spans="2:7" s="17" customFormat="1">
      <c r="B1405" s="137"/>
      <c r="C1405" s="2"/>
      <c r="D1405" s="2"/>
      <c r="E1405" s="2"/>
      <c r="F1405" s="115" t="s">
        <v>185</v>
      </c>
      <c r="G1405" s="116">
        <f>SUM(G1397:G1404)</f>
        <v>36892.35</v>
      </c>
    </row>
    <row r="1406" spans="2:7" s="17" customFormat="1">
      <c r="B1406" s="137"/>
      <c r="C1406" s="110" t="s">
        <v>182</v>
      </c>
      <c r="D1406" s="2"/>
      <c r="E1406" s="2"/>
      <c r="F1406" s="2"/>
      <c r="G1406" s="2"/>
    </row>
    <row r="1407" spans="2:7" s="17" customFormat="1">
      <c r="B1407" s="137"/>
      <c r="C1407" s="113" t="s">
        <v>221</v>
      </c>
      <c r="D1407" s="111" t="s">
        <v>188</v>
      </c>
      <c r="E1407" s="19">
        <v>0.67</v>
      </c>
      <c r="F1407" s="114">
        <v>4731</v>
      </c>
      <c r="G1407" s="112">
        <f>F1407*E1407</f>
        <v>3169.77</v>
      </c>
    </row>
    <row r="1408" spans="2:7" s="17" customFormat="1">
      <c r="B1408" s="137"/>
      <c r="C1408" s="113" t="s">
        <v>222</v>
      </c>
      <c r="D1408" s="111" t="s">
        <v>188</v>
      </c>
      <c r="E1408" s="19">
        <v>1.1000000000000001</v>
      </c>
      <c r="F1408" s="114">
        <v>2016</v>
      </c>
      <c r="G1408" s="112">
        <f t="shared" ref="G1408:G1413" si="30">F1408*E1408</f>
        <v>2217.6000000000004</v>
      </c>
    </row>
    <row r="1409" spans="2:7" s="17" customFormat="1">
      <c r="B1409" s="137"/>
      <c r="C1409" s="113" t="s">
        <v>223</v>
      </c>
      <c r="D1409" s="111" t="s">
        <v>21</v>
      </c>
      <c r="E1409" s="19">
        <v>1.1000000000000001E-3</v>
      </c>
      <c r="F1409" s="114">
        <v>525384</v>
      </c>
      <c r="G1409" s="112">
        <f t="shared" si="30"/>
        <v>577.92240000000004</v>
      </c>
    </row>
    <row r="1410" spans="2:7" s="17" customFormat="1">
      <c r="B1410" s="137"/>
      <c r="C1410" s="113" t="s">
        <v>224</v>
      </c>
      <c r="D1410" s="111" t="s">
        <v>21</v>
      </c>
      <c r="E1410" s="19">
        <v>1.1000000000000001E-3</v>
      </c>
      <c r="F1410" s="114">
        <v>64652</v>
      </c>
      <c r="G1410" s="112">
        <f t="shared" si="30"/>
        <v>71.117200000000011</v>
      </c>
    </row>
    <row r="1411" spans="2:7" s="17" customFormat="1">
      <c r="B1411" s="137"/>
      <c r="C1411" s="113" t="s">
        <v>225</v>
      </c>
      <c r="D1411" s="111" t="s">
        <v>21</v>
      </c>
      <c r="E1411" s="19">
        <v>1.1000000000000001E-3</v>
      </c>
      <c r="F1411" s="114">
        <v>53997</v>
      </c>
      <c r="G1411" s="112">
        <f t="shared" si="30"/>
        <v>59.396700000000003</v>
      </c>
    </row>
    <row r="1412" spans="2:7" s="17" customFormat="1">
      <c r="B1412" s="137"/>
      <c r="C1412" s="113" t="s">
        <v>226</v>
      </c>
      <c r="D1412" s="111" t="s">
        <v>21</v>
      </c>
      <c r="E1412" s="19">
        <v>1.1000000000000001E-3</v>
      </c>
      <c r="F1412" s="114">
        <v>516281</v>
      </c>
      <c r="G1412" s="112">
        <f t="shared" si="30"/>
        <v>567.90910000000008</v>
      </c>
    </row>
    <row r="1413" spans="2:7" s="17" customFormat="1">
      <c r="B1413" s="137"/>
      <c r="C1413" s="113" t="s">
        <v>387</v>
      </c>
      <c r="D1413" s="111" t="s">
        <v>21</v>
      </c>
      <c r="E1413" s="19">
        <v>1.1000000000000001E-3</v>
      </c>
      <c r="F1413" s="114">
        <v>615683</v>
      </c>
      <c r="G1413" s="112">
        <f t="shared" si="30"/>
        <v>677.25130000000001</v>
      </c>
    </row>
    <row r="1414" spans="2:7" s="17" customFormat="1">
      <c r="B1414" s="137"/>
      <c r="C1414" s="2"/>
      <c r="D1414" s="2"/>
      <c r="E1414" s="2"/>
      <c r="F1414" s="115" t="s">
        <v>185</v>
      </c>
      <c r="G1414" s="116">
        <f>SUM(G1407:G1413)</f>
        <v>7340.9667000000009</v>
      </c>
    </row>
    <row r="1415" spans="2:7" s="17" customFormat="1">
      <c r="B1415" s="137"/>
      <c r="C1415" s="110" t="s">
        <v>200</v>
      </c>
      <c r="D1415" s="2"/>
      <c r="E1415" s="2"/>
      <c r="F1415" s="2"/>
      <c r="G1415" s="2"/>
    </row>
    <row r="1416" spans="2:7" s="17" customFormat="1">
      <c r="B1416" s="137"/>
      <c r="C1416" s="113" t="s">
        <v>201</v>
      </c>
      <c r="D1416" s="111" t="s">
        <v>202</v>
      </c>
      <c r="E1416" s="19">
        <v>0.05</v>
      </c>
      <c r="F1416" s="114">
        <v>36485</v>
      </c>
      <c r="G1416" s="112">
        <f>F1416*E1416</f>
        <v>1824.25</v>
      </c>
    </row>
    <row r="1417" spans="2:7" s="17" customFormat="1">
      <c r="B1417" s="137"/>
      <c r="C1417" s="2"/>
      <c r="D1417" s="2"/>
      <c r="E1417" s="2"/>
      <c r="F1417" s="115" t="s">
        <v>185</v>
      </c>
      <c r="G1417" s="116">
        <f>SUM(G1416)</f>
        <v>1824.25</v>
      </c>
    </row>
    <row r="1418" spans="2:7" s="17" customFormat="1">
      <c r="B1418" s="137"/>
      <c r="C1418" s="110" t="s">
        <v>186</v>
      </c>
      <c r="D1418" s="2"/>
      <c r="E1418" s="2"/>
      <c r="F1418" s="2"/>
      <c r="G1418" s="2"/>
    </row>
    <row r="1419" spans="2:7" s="17" customFormat="1">
      <c r="B1419" s="137"/>
      <c r="C1419" s="113" t="s">
        <v>195</v>
      </c>
      <c r="D1419" s="111" t="s">
        <v>188</v>
      </c>
      <c r="E1419" s="19">
        <v>0.1143</v>
      </c>
      <c r="F1419" s="114">
        <v>194692</v>
      </c>
      <c r="G1419" s="112">
        <f>F1419*E1419</f>
        <v>22253.295600000001</v>
      </c>
    </row>
    <row r="1420" spans="2:7" s="17" customFormat="1">
      <c r="B1420" s="137"/>
      <c r="C1420" s="2"/>
      <c r="D1420" s="2"/>
      <c r="E1420" s="2"/>
      <c r="F1420" s="115" t="s">
        <v>185</v>
      </c>
      <c r="G1420" s="116">
        <f>SUM(G1419)</f>
        <v>22253.295600000001</v>
      </c>
    </row>
    <row r="1421" spans="2:7" s="17" customFormat="1">
      <c r="B1421" s="137"/>
      <c r="C1421" s="131"/>
      <c r="D1421" s="132"/>
      <c r="E1421" s="16"/>
      <c r="F1421" s="16"/>
      <c r="G1421" s="119"/>
    </row>
    <row r="1422" spans="2:7" s="17" customFormat="1">
      <c r="B1422" s="137"/>
      <c r="C1422" s="2"/>
      <c r="D1422" s="2"/>
      <c r="E1422" s="2"/>
      <c r="F1422" s="117" t="s">
        <v>189</v>
      </c>
      <c r="G1422" s="118">
        <f>G1405+G1414+G1417+G1420</f>
        <v>68310.862299999993</v>
      </c>
    </row>
    <row r="1423" spans="2:7" s="17" customFormat="1">
      <c r="B1423" s="137"/>
      <c r="C1423" s="131"/>
      <c r="D1423" s="132"/>
      <c r="E1423" s="16"/>
      <c r="F1423" s="16"/>
      <c r="G1423" s="119"/>
    </row>
    <row r="1424" spans="2:7" s="17" customFormat="1">
      <c r="B1424" s="137"/>
      <c r="C1424" s="131"/>
      <c r="D1424" s="132"/>
      <c r="E1424" s="16"/>
      <c r="F1424" s="16"/>
      <c r="G1424" s="119"/>
    </row>
    <row r="1425" spans="2:7" s="17" customFormat="1">
      <c r="B1425" s="153">
        <f>'FORMULARIO 1 PRESUPUESTO'!B108</f>
        <v>9</v>
      </c>
      <c r="C1425" s="142" t="str">
        <f>'FORMULARIO 1 PRESUPUESTO'!C108</f>
        <v>ENCHAPES Y ACCESORIOS</v>
      </c>
      <c r="D1425" s="144"/>
      <c r="E1425" s="145"/>
      <c r="F1425" s="145"/>
      <c r="G1425" s="123"/>
    </row>
    <row r="1426" spans="2:7" s="17" customFormat="1">
      <c r="B1426" s="152">
        <f>'FORMULARIO 1 PRESUPUESTO'!B109</f>
        <v>9.01</v>
      </c>
      <c r="C1426" s="103" t="str">
        <f>'FORMULARIO 1 PRESUPUESTO'!C109</f>
        <v>Suministro e instalación de Enchape en cerámica</v>
      </c>
      <c r="D1426" s="104"/>
      <c r="E1426" s="105"/>
      <c r="F1426" s="105"/>
      <c r="G1426" s="106" t="str">
        <f>'FORMULARIO 1 PRESUPUESTO'!D109</f>
        <v>m2</v>
      </c>
    </row>
    <row r="1427" spans="2:7" s="17" customFormat="1">
      <c r="B1427" s="137"/>
      <c r="C1427" s="107" t="s">
        <v>6</v>
      </c>
      <c r="D1427" s="108" t="s">
        <v>7</v>
      </c>
      <c r="E1427" s="108" t="s">
        <v>180</v>
      </c>
      <c r="F1427" s="108" t="s">
        <v>181</v>
      </c>
      <c r="G1427" s="109" t="s">
        <v>10</v>
      </c>
    </row>
    <row r="1428" spans="2:7" s="17" customFormat="1">
      <c r="B1428" s="137"/>
      <c r="C1428" s="110" t="s">
        <v>196</v>
      </c>
      <c r="D1428" s="2"/>
      <c r="E1428" s="2"/>
      <c r="F1428" s="2"/>
      <c r="G1428" s="2"/>
    </row>
    <row r="1429" spans="2:7" s="17" customFormat="1">
      <c r="B1429" s="137"/>
      <c r="C1429" s="113" t="s">
        <v>264</v>
      </c>
      <c r="D1429" s="111" t="s">
        <v>198</v>
      </c>
      <c r="E1429" s="19">
        <v>4.2</v>
      </c>
      <c r="F1429" s="114">
        <v>1443</v>
      </c>
      <c r="G1429" s="112">
        <f>F1429*E1429</f>
        <v>6060.6</v>
      </c>
    </row>
    <row r="1430" spans="2:7" s="17" customFormat="1">
      <c r="B1430" s="137"/>
      <c r="C1430" s="113" t="s">
        <v>205</v>
      </c>
      <c r="D1430" s="111" t="s">
        <v>206</v>
      </c>
      <c r="E1430" s="19">
        <v>16.8</v>
      </c>
      <c r="F1430" s="114">
        <v>67</v>
      </c>
      <c r="G1430" s="112">
        <f t="shared" ref="G1430:G1434" si="31">F1430*E1430</f>
        <v>1125.6000000000001</v>
      </c>
    </row>
    <row r="1431" spans="2:7" s="17" customFormat="1">
      <c r="B1431" s="137"/>
      <c r="C1431" s="113" t="s">
        <v>388</v>
      </c>
      <c r="D1431" s="111" t="s">
        <v>18</v>
      </c>
      <c r="E1431" s="19">
        <v>1.05</v>
      </c>
      <c r="F1431" s="114">
        <v>35214</v>
      </c>
      <c r="G1431" s="112">
        <f t="shared" si="31"/>
        <v>36974.700000000004</v>
      </c>
    </row>
    <row r="1432" spans="2:7" s="17" customFormat="1">
      <c r="B1432" s="137"/>
      <c r="C1432" s="113" t="s">
        <v>266</v>
      </c>
      <c r="D1432" s="111" t="s">
        <v>21</v>
      </c>
      <c r="E1432" s="19">
        <v>9</v>
      </c>
      <c r="F1432" s="114">
        <v>34</v>
      </c>
      <c r="G1432" s="112">
        <f t="shared" si="31"/>
        <v>306</v>
      </c>
    </row>
    <row r="1433" spans="2:7" s="17" customFormat="1">
      <c r="B1433" s="137"/>
      <c r="C1433" s="113" t="s">
        <v>267</v>
      </c>
      <c r="D1433" s="111" t="s">
        <v>268</v>
      </c>
      <c r="E1433" s="19">
        <v>0.1</v>
      </c>
      <c r="F1433" s="114">
        <v>3677</v>
      </c>
      <c r="G1433" s="112">
        <f t="shared" si="31"/>
        <v>367.70000000000005</v>
      </c>
    </row>
    <row r="1434" spans="2:7" s="17" customFormat="1">
      <c r="B1434" s="137"/>
      <c r="C1434" s="113" t="s">
        <v>239</v>
      </c>
      <c r="D1434" s="111" t="s">
        <v>198</v>
      </c>
      <c r="E1434" s="19">
        <v>0.05</v>
      </c>
      <c r="F1434" s="114">
        <v>8862</v>
      </c>
      <c r="G1434" s="112">
        <f t="shared" si="31"/>
        <v>443.1</v>
      </c>
    </row>
    <row r="1435" spans="2:7" s="17" customFormat="1">
      <c r="B1435" s="137"/>
      <c r="C1435" s="2"/>
      <c r="D1435" s="2"/>
      <c r="E1435" s="2"/>
      <c r="F1435" s="115" t="s">
        <v>185</v>
      </c>
      <c r="G1435" s="116">
        <f>SUM(G1429:G1434)</f>
        <v>45277.700000000004</v>
      </c>
    </row>
    <row r="1436" spans="2:7" s="17" customFormat="1">
      <c r="B1436" s="137"/>
      <c r="C1436" s="110" t="s">
        <v>182</v>
      </c>
      <c r="D1436" s="2"/>
      <c r="E1436" s="2"/>
      <c r="F1436" s="2"/>
      <c r="G1436" s="2"/>
    </row>
    <row r="1437" spans="2:7" s="17" customFormat="1">
      <c r="B1437" s="137"/>
      <c r="C1437" s="113" t="s">
        <v>269</v>
      </c>
      <c r="D1437" s="111" t="s">
        <v>21</v>
      </c>
      <c r="E1437" s="19">
        <v>1.4E-3</v>
      </c>
      <c r="F1437" s="114">
        <v>191545</v>
      </c>
      <c r="G1437" s="112">
        <f>F1437*E1437</f>
        <v>268.16300000000001</v>
      </c>
    </row>
    <row r="1438" spans="2:7" s="17" customFormat="1">
      <c r="B1438" s="137"/>
      <c r="C1438" s="113" t="s">
        <v>258</v>
      </c>
      <c r="D1438" s="111" t="s">
        <v>21</v>
      </c>
      <c r="E1438" s="19">
        <v>1.4E-3</v>
      </c>
      <c r="F1438" s="114">
        <v>29784</v>
      </c>
      <c r="G1438" s="112">
        <f t="shared" ref="G1438:G1439" si="32">F1438*E1438</f>
        <v>41.697600000000001</v>
      </c>
    </row>
    <row r="1439" spans="2:7" s="17" customFormat="1">
      <c r="B1439" s="137"/>
      <c r="C1439" s="113" t="s">
        <v>194</v>
      </c>
      <c r="D1439" s="111" t="s">
        <v>21</v>
      </c>
      <c r="E1439" s="19">
        <v>1.4E-3</v>
      </c>
      <c r="F1439" s="114">
        <v>297692</v>
      </c>
      <c r="G1439" s="112">
        <f t="shared" si="32"/>
        <v>416.7688</v>
      </c>
    </row>
    <row r="1440" spans="2:7" s="17" customFormat="1">
      <c r="B1440" s="137"/>
      <c r="C1440" s="2"/>
      <c r="D1440" s="2"/>
      <c r="E1440" s="2"/>
      <c r="F1440" s="115" t="s">
        <v>185</v>
      </c>
      <c r="G1440" s="116">
        <f>SUM(G1437:G1439)</f>
        <v>726.62940000000003</v>
      </c>
    </row>
    <row r="1441" spans="2:7" s="17" customFormat="1">
      <c r="B1441" s="137"/>
      <c r="C1441" s="110" t="s">
        <v>200</v>
      </c>
      <c r="D1441" s="2"/>
      <c r="E1441" s="2"/>
      <c r="F1441" s="2"/>
      <c r="G1441" s="2"/>
    </row>
    <row r="1442" spans="2:7" s="17" customFormat="1">
      <c r="B1442" s="137"/>
      <c r="C1442" s="113" t="s">
        <v>201</v>
      </c>
      <c r="D1442" s="111" t="s">
        <v>202</v>
      </c>
      <c r="E1442" s="19">
        <v>0.05</v>
      </c>
      <c r="F1442" s="114">
        <v>36485</v>
      </c>
      <c r="G1442" s="112">
        <f>F1442*E1442</f>
        <v>1824.25</v>
      </c>
    </row>
    <row r="1443" spans="2:7" s="17" customFormat="1">
      <c r="B1443" s="137"/>
      <c r="C1443" s="2"/>
      <c r="D1443" s="2"/>
      <c r="E1443" s="2"/>
      <c r="F1443" s="115" t="s">
        <v>185</v>
      </c>
      <c r="G1443" s="116">
        <f>SUM(G1442)</f>
        <v>1824.25</v>
      </c>
    </row>
    <row r="1444" spans="2:7" s="17" customFormat="1">
      <c r="B1444" s="137"/>
      <c r="C1444" s="110" t="s">
        <v>186</v>
      </c>
      <c r="D1444" s="2"/>
      <c r="E1444" s="2"/>
      <c r="F1444" s="2"/>
      <c r="G1444" s="2"/>
    </row>
    <row r="1445" spans="2:7" s="17" customFormat="1">
      <c r="B1445" s="137"/>
      <c r="C1445" s="113" t="s">
        <v>195</v>
      </c>
      <c r="D1445" s="111" t="s">
        <v>188</v>
      </c>
      <c r="E1445" s="19">
        <v>0.16250000000000001</v>
      </c>
      <c r="F1445" s="114">
        <v>194692</v>
      </c>
      <c r="G1445" s="112">
        <f>F1445*E1445</f>
        <v>31637.45</v>
      </c>
    </row>
    <row r="1446" spans="2:7" s="17" customFormat="1">
      <c r="B1446" s="137"/>
      <c r="C1446" s="2"/>
      <c r="D1446" s="2"/>
      <c r="E1446" s="2"/>
      <c r="F1446" s="115" t="s">
        <v>185</v>
      </c>
      <c r="G1446" s="116">
        <f>SUM(G1445)</f>
        <v>31637.45</v>
      </c>
    </row>
    <row r="1447" spans="2:7" s="17" customFormat="1">
      <c r="B1447" s="137"/>
      <c r="C1447" s="131"/>
      <c r="D1447" s="132"/>
      <c r="E1447" s="16"/>
      <c r="F1447" s="16"/>
      <c r="G1447" s="119"/>
    </row>
    <row r="1448" spans="2:7" s="17" customFormat="1">
      <c r="B1448" s="137"/>
      <c r="C1448" s="2"/>
      <c r="D1448" s="2"/>
      <c r="E1448" s="2"/>
      <c r="F1448" s="117" t="s">
        <v>189</v>
      </c>
      <c r="G1448" s="118">
        <f>G1435+G1440+G1443+G1446</f>
        <v>79466.029399999999</v>
      </c>
    </row>
    <row r="1449" spans="2:7" s="17" customFormat="1">
      <c r="B1449" s="137"/>
      <c r="C1449" s="131"/>
      <c r="D1449" s="132"/>
      <c r="E1449" s="16"/>
      <c r="F1449" s="16"/>
      <c r="G1449" s="119"/>
    </row>
    <row r="1450" spans="2:7" s="17" customFormat="1">
      <c r="B1450" s="153">
        <f>'FORMULARIO 1 PRESUPUESTO'!B110</f>
        <v>10</v>
      </c>
      <c r="C1450" s="142" t="str">
        <f>'FORMULARIO 1 PRESUPUESTO'!C110</f>
        <v>APARATOS SANITARIOS E INCRUSTACIONES</v>
      </c>
      <c r="D1450" s="140"/>
      <c r="E1450" s="158"/>
      <c r="F1450" s="158"/>
      <c r="G1450" s="127"/>
    </row>
    <row r="1451" spans="2:7" s="17" customFormat="1">
      <c r="B1451" s="152">
        <f>'FORMULARIO 1 PRESUPUESTO'!B111</f>
        <v>10.01</v>
      </c>
      <c r="C1451" s="103" t="str">
        <f>'FORMULARIO 1 PRESUPUESTO'!C111</f>
        <v>Suministro e istalación Grifería lavamanos tipo push</v>
      </c>
      <c r="D1451" s="104"/>
      <c r="E1451" s="105"/>
      <c r="F1451" s="105"/>
      <c r="G1451" s="106" t="str">
        <f>'FORMULARIO 1 PRESUPUESTO'!D111</f>
        <v>Un</v>
      </c>
    </row>
    <row r="1452" spans="2:7" s="17" customFormat="1">
      <c r="B1452" s="137"/>
      <c r="C1452" s="107" t="s">
        <v>6</v>
      </c>
      <c r="D1452" s="108" t="s">
        <v>7</v>
      </c>
      <c r="E1452" s="108" t="s">
        <v>180</v>
      </c>
      <c r="F1452" s="108" t="s">
        <v>181</v>
      </c>
      <c r="G1452" s="109" t="s">
        <v>10</v>
      </c>
    </row>
    <row r="1453" spans="2:7" s="17" customFormat="1">
      <c r="B1453" s="137"/>
      <c r="C1453" s="110" t="s">
        <v>196</v>
      </c>
      <c r="D1453" s="2"/>
      <c r="E1453" s="2"/>
      <c r="F1453" s="2"/>
      <c r="G1453" s="2"/>
    </row>
    <row r="1454" spans="2:7" s="17" customFormat="1">
      <c r="B1454" s="137"/>
      <c r="C1454" s="113" t="s">
        <v>389</v>
      </c>
      <c r="D1454" s="111" t="s">
        <v>21</v>
      </c>
      <c r="E1454" s="19">
        <v>1</v>
      </c>
      <c r="F1454" s="114">
        <v>185000</v>
      </c>
      <c r="G1454" s="112">
        <f>F1454*E1454</f>
        <v>185000</v>
      </c>
    </row>
    <row r="1455" spans="2:7" s="17" customFormat="1">
      <c r="B1455" s="137"/>
      <c r="C1455" s="113" t="s">
        <v>390</v>
      </c>
      <c r="D1455" s="111" t="s">
        <v>21</v>
      </c>
      <c r="E1455" s="19">
        <v>1</v>
      </c>
      <c r="F1455" s="114">
        <v>5694</v>
      </c>
      <c r="G1455" s="112">
        <f t="shared" ref="G1455:G1456" si="33">F1455*E1455</f>
        <v>5694</v>
      </c>
    </row>
    <row r="1456" spans="2:7" s="17" customFormat="1">
      <c r="B1456" s="137"/>
      <c r="C1456" s="113" t="s">
        <v>391</v>
      </c>
      <c r="D1456" s="111" t="s">
        <v>21</v>
      </c>
      <c r="E1456" s="19">
        <v>0.1</v>
      </c>
      <c r="F1456" s="114">
        <v>1309</v>
      </c>
      <c r="G1456" s="112">
        <f t="shared" si="33"/>
        <v>130.9</v>
      </c>
    </row>
    <row r="1457" spans="2:7" s="17" customFormat="1">
      <c r="B1457" s="137"/>
      <c r="C1457" s="2"/>
      <c r="D1457" s="2"/>
      <c r="E1457" s="2"/>
      <c r="F1457" s="115" t="s">
        <v>185</v>
      </c>
      <c r="G1457" s="116">
        <f>SUM(G1454:G1456)</f>
        <v>190824.9</v>
      </c>
    </row>
    <row r="1458" spans="2:7" s="17" customFormat="1">
      <c r="B1458" s="137"/>
      <c r="C1458" s="110" t="s">
        <v>182</v>
      </c>
      <c r="D1458" s="2"/>
      <c r="E1458" s="2"/>
      <c r="F1458" s="2"/>
      <c r="G1458" s="2"/>
    </row>
    <row r="1459" spans="2:7" s="17" customFormat="1">
      <c r="B1459" s="137"/>
      <c r="C1459" s="113" t="s">
        <v>192</v>
      </c>
      <c r="D1459" s="111" t="s">
        <v>21</v>
      </c>
      <c r="E1459" s="19">
        <v>2.5000000000000001E-3</v>
      </c>
      <c r="F1459" s="114">
        <v>320887</v>
      </c>
      <c r="G1459" s="112">
        <f>F1459*E1459</f>
        <v>802.21749999999997</v>
      </c>
    </row>
    <row r="1460" spans="2:7" s="17" customFormat="1">
      <c r="B1460" s="137"/>
      <c r="C1460" s="2"/>
      <c r="D1460" s="2"/>
      <c r="E1460" s="2"/>
      <c r="F1460" s="115" t="s">
        <v>185</v>
      </c>
      <c r="G1460" s="116">
        <f>SUM(G1459)</f>
        <v>802.21749999999997</v>
      </c>
    </row>
    <row r="1461" spans="2:7" s="17" customFormat="1">
      <c r="B1461" s="137"/>
      <c r="C1461" s="110" t="s">
        <v>200</v>
      </c>
      <c r="D1461" s="2"/>
      <c r="E1461" s="2"/>
      <c r="F1461" s="2"/>
      <c r="G1461" s="2"/>
    </row>
    <row r="1462" spans="2:7" s="17" customFormat="1">
      <c r="B1462" s="137"/>
      <c r="C1462" s="113" t="s">
        <v>201</v>
      </c>
      <c r="D1462" s="111" t="s">
        <v>202</v>
      </c>
      <c r="E1462" s="19">
        <v>0.1</v>
      </c>
      <c r="F1462" s="114">
        <v>36485</v>
      </c>
      <c r="G1462" s="112">
        <f>F1462*E1462</f>
        <v>3648.5</v>
      </c>
    </row>
    <row r="1463" spans="2:7" s="17" customFormat="1">
      <c r="B1463" s="137"/>
      <c r="C1463" s="2"/>
      <c r="D1463" s="2"/>
      <c r="E1463" s="2"/>
      <c r="F1463" s="115" t="s">
        <v>185</v>
      </c>
      <c r="G1463" s="116">
        <f>SUM(G1462)</f>
        <v>3648.5</v>
      </c>
    </row>
    <row r="1464" spans="2:7" s="17" customFormat="1">
      <c r="B1464" s="137"/>
      <c r="C1464" s="110" t="s">
        <v>186</v>
      </c>
      <c r="D1464" s="2"/>
      <c r="E1464" s="2"/>
      <c r="F1464" s="2"/>
      <c r="G1464" s="2"/>
    </row>
    <row r="1465" spans="2:7" s="17" customFormat="1">
      <c r="B1465" s="137"/>
      <c r="C1465" s="113" t="s">
        <v>193</v>
      </c>
      <c r="D1465" s="111" t="s">
        <v>188</v>
      </c>
      <c r="E1465" s="19">
        <v>0.25</v>
      </c>
      <c r="F1465" s="114">
        <v>105463</v>
      </c>
      <c r="G1465" s="112">
        <f>F1465*E1465</f>
        <v>26365.75</v>
      </c>
    </row>
    <row r="1466" spans="2:7" s="17" customFormat="1">
      <c r="B1466" s="137"/>
      <c r="C1466" s="2"/>
      <c r="D1466" s="2"/>
      <c r="E1466" s="2"/>
      <c r="F1466" s="115" t="s">
        <v>185</v>
      </c>
      <c r="G1466" s="116">
        <f>SUM(G1465)</f>
        <v>26365.75</v>
      </c>
    </row>
    <row r="1467" spans="2:7" s="17" customFormat="1">
      <c r="B1467" s="137"/>
      <c r="C1467" s="131"/>
      <c r="D1467" s="132"/>
      <c r="E1467" s="16"/>
      <c r="F1467" s="16"/>
      <c r="G1467" s="119"/>
    </row>
    <row r="1468" spans="2:7" s="17" customFormat="1">
      <c r="B1468" s="137"/>
      <c r="C1468" s="2"/>
      <c r="D1468" s="2"/>
      <c r="E1468" s="2"/>
      <c r="F1468" s="117" t="s">
        <v>189</v>
      </c>
      <c r="G1468" s="118">
        <f>G1457+G1460+G1463+G1466</f>
        <v>221641.36749999999</v>
      </c>
    </row>
    <row r="1469" spans="2:7" s="17" customFormat="1">
      <c r="B1469" s="137"/>
      <c r="C1469" s="131"/>
      <c r="D1469" s="132"/>
      <c r="E1469" s="16"/>
      <c r="F1469" s="16"/>
      <c r="G1469" s="119"/>
    </row>
    <row r="1470" spans="2:7" s="17" customFormat="1">
      <c r="B1470" s="153">
        <f>'FORMULARIO 1 PRESUPUESTO'!B112</f>
        <v>11</v>
      </c>
      <c r="C1470" s="142" t="str">
        <f>'FORMULARIO 1 PRESUPUESTO'!C112</f>
        <v>CARPINTERÍA METÁLICA</v>
      </c>
      <c r="D1470" s="144"/>
      <c r="E1470" s="145"/>
      <c r="F1470" s="145"/>
      <c r="G1470" s="123"/>
    </row>
    <row r="1471" spans="2:7" s="17" customFormat="1">
      <c r="B1471" s="137"/>
      <c r="C1471" s="131"/>
      <c r="D1471" s="132"/>
      <c r="E1471" s="16"/>
      <c r="F1471" s="16"/>
      <c r="G1471" s="119"/>
    </row>
    <row r="1472" spans="2:7" s="17" customFormat="1" ht="65.45" customHeight="1">
      <c r="B1472" s="152">
        <f>'FORMULARIO 1 PRESUPUESTO'!B113</f>
        <v>11.01</v>
      </c>
      <c r="C1472" s="103" t="str">
        <f>'FORMULARIO 1 PRESUPUESTO'!C113</f>
        <v>Mantenimiento del marco de estructura corrediza y Reinstalación de puerta enrollable garaje en lámina de 9.00 x 3.30 m. Incluye pintura  con imprimación anticorrosiva+pintura acabado</v>
      </c>
      <c r="D1472" s="104"/>
      <c r="E1472" s="105"/>
      <c r="F1472" s="105"/>
      <c r="G1472" s="106" t="str">
        <f>'FORMULARIO 1 PRESUPUESTO'!D113</f>
        <v>m2</v>
      </c>
    </row>
    <row r="1473" spans="2:7" s="17" customFormat="1">
      <c r="B1473" s="137"/>
      <c r="C1473" s="107" t="s">
        <v>6</v>
      </c>
      <c r="D1473" s="108" t="s">
        <v>7</v>
      </c>
      <c r="E1473" s="108" t="s">
        <v>180</v>
      </c>
      <c r="F1473" s="108" t="s">
        <v>181</v>
      </c>
      <c r="G1473" s="109" t="s">
        <v>10</v>
      </c>
    </row>
    <row r="1474" spans="2:7" s="17" customFormat="1">
      <c r="B1474" s="137"/>
      <c r="C1474" s="110" t="s">
        <v>196</v>
      </c>
      <c r="D1474" s="2"/>
      <c r="E1474" s="2"/>
      <c r="F1474" s="2"/>
      <c r="G1474" s="2"/>
    </row>
    <row r="1475" spans="2:7" s="17" customFormat="1">
      <c r="B1475" s="137"/>
      <c r="C1475" s="113" t="s">
        <v>313</v>
      </c>
      <c r="D1475" s="111" t="s">
        <v>314</v>
      </c>
      <c r="E1475" s="19">
        <v>0.1</v>
      </c>
      <c r="F1475" s="114">
        <v>1181359.2</v>
      </c>
      <c r="G1475" s="112">
        <f>F1475*E1475%</f>
        <v>1181.3591999999999</v>
      </c>
    </row>
    <row r="1476" spans="2:7" s="17" customFormat="1">
      <c r="B1476" s="137"/>
      <c r="C1476" s="113" t="s">
        <v>275</v>
      </c>
      <c r="D1476" s="111" t="s">
        <v>220</v>
      </c>
      <c r="E1476" s="19">
        <v>0.1</v>
      </c>
      <c r="F1476" s="114">
        <v>90305</v>
      </c>
      <c r="G1476" s="112">
        <f t="shared" ref="G1476:G1477" si="34">F1476*E1476</f>
        <v>9030.5</v>
      </c>
    </row>
    <row r="1477" spans="2:7" s="17" customFormat="1">
      <c r="B1477" s="137"/>
      <c r="C1477" s="113" t="s">
        <v>392</v>
      </c>
      <c r="D1477" s="111" t="s">
        <v>21</v>
      </c>
      <c r="E1477" s="19">
        <v>0.3</v>
      </c>
      <c r="F1477" s="114">
        <v>172254</v>
      </c>
      <c r="G1477" s="112">
        <f t="shared" si="34"/>
        <v>51676.2</v>
      </c>
    </row>
    <row r="1478" spans="2:7" s="17" customFormat="1">
      <c r="B1478" s="137"/>
      <c r="C1478" s="2"/>
      <c r="D1478" s="2"/>
      <c r="E1478" s="2"/>
      <c r="F1478" s="115" t="s">
        <v>185</v>
      </c>
      <c r="G1478" s="116">
        <f>SUM(G1475:G1477)</f>
        <v>61888.059199999996</v>
      </c>
    </row>
    <row r="1479" spans="2:7" s="17" customFormat="1">
      <c r="B1479" s="137"/>
      <c r="C1479" s="110" t="s">
        <v>182</v>
      </c>
      <c r="D1479" s="2"/>
      <c r="E1479" s="2"/>
      <c r="F1479" s="2"/>
      <c r="G1479" s="2"/>
    </row>
    <row r="1480" spans="2:7" s="17" customFormat="1">
      <c r="B1480" s="137"/>
      <c r="C1480" s="113" t="s">
        <v>393</v>
      </c>
      <c r="D1480" s="111" t="s">
        <v>21</v>
      </c>
      <c r="E1480" s="19">
        <v>1.2999999999999999E-3</v>
      </c>
      <c r="F1480" s="114">
        <v>43521</v>
      </c>
      <c r="G1480" s="112">
        <f>F1480*E1480</f>
        <v>56.577299999999994</v>
      </c>
    </row>
    <row r="1481" spans="2:7" s="17" customFormat="1">
      <c r="B1481" s="137"/>
      <c r="C1481" s="113" t="s">
        <v>318</v>
      </c>
      <c r="D1481" s="111" t="s">
        <v>188</v>
      </c>
      <c r="E1481" s="19">
        <v>0.38</v>
      </c>
      <c r="F1481" s="114">
        <v>83967</v>
      </c>
      <c r="G1481" s="112">
        <f t="shared" ref="G1481" si="35">F1481*E1481</f>
        <v>31907.46</v>
      </c>
    </row>
    <row r="1482" spans="2:7" s="17" customFormat="1">
      <c r="B1482" s="137"/>
      <c r="C1482" s="113" t="s">
        <v>281</v>
      </c>
      <c r="D1482" s="111" t="s">
        <v>282</v>
      </c>
      <c r="E1482" s="19">
        <v>10</v>
      </c>
      <c r="F1482" s="114">
        <v>51398.69</v>
      </c>
      <c r="G1482" s="112">
        <f>F1482*E1482%</f>
        <v>5139.8690000000006</v>
      </c>
    </row>
    <row r="1483" spans="2:7" s="17" customFormat="1">
      <c r="B1483" s="137"/>
      <c r="C1483" s="2"/>
      <c r="D1483" s="2"/>
      <c r="E1483" s="2"/>
      <c r="F1483" s="115" t="s">
        <v>185</v>
      </c>
      <c r="G1483" s="116">
        <f>SUM(G1480:G1482)</f>
        <v>37103.906300000002</v>
      </c>
    </row>
    <row r="1484" spans="2:7" s="17" customFormat="1">
      <c r="B1484" s="137"/>
      <c r="C1484" s="110" t="s">
        <v>200</v>
      </c>
      <c r="D1484" s="2"/>
      <c r="E1484" s="2"/>
      <c r="F1484" s="2"/>
      <c r="G1484" s="2"/>
    </row>
    <row r="1485" spans="2:7" s="17" customFormat="1">
      <c r="B1485" s="137"/>
      <c r="C1485" s="113" t="s">
        <v>201</v>
      </c>
      <c r="D1485" s="111" t="s">
        <v>202</v>
      </c>
      <c r="E1485" s="19">
        <v>0.1</v>
      </c>
      <c r="F1485" s="114">
        <v>36485</v>
      </c>
      <c r="G1485" s="112">
        <f>F1485*E1485</f>
        <v>3648.5</v>
      </c>
    </row>
    <row r="1486" spans="2:7" s="17" customFormat="1">
      <c r="B1486" s="137"/>
      <c r="C1486" s="2"/>
      <c r="D1486" s="2"/>
      <c r="E1486" s="2"/>
      <c r="F1486" s="115" t="s">
        <v>185</v>
      </c>
      <c r="G1486" s="116">
        <f>SUM(G1485)</f>
        <v>3648.5</v>
      </c>
    </row>
    <row r="1487" spans="2:7" s="17" customFormat="1">
      <c r="B1487" s="137"/>
      <c r="C1487" s="110" t="s">
        <v>186</v>
      </c>
      <c r="D1487" s="2"/>
      <c r="E1487" s="2"/>
      <c r="F1487" s="2"/>
      <c r="G1487" s="2"/>
    </row>
    <row r="1488" spans="2:7" s="17" customFormat="1">
      <c r="B1488" s="137"/>
      <c r="C1488" s="113" t="s">
        <v>394</v>
      </c>
      <c r="D1488" s="111" t="s">
        <v>188</v>
      </c>
      <c r="E1488" s="19">
        <v>0.13200000000000001</v>
      </c>
      <c r="F1488" s="114">
        <v>389384</v>
      </c>
      <c r="G1488" s="112">
        <f>F1488*E1488</f>
        <v>51398.688000000002</v>
      </c>
    </row>
    <row r="1489" spans="2:7" s="17" customFormat="1">
      <c r="B1489" s="137"/>
      <c r="C1489" s="2"/>
      <c r="D1489" s="2"/>
      <c r="E1489" s="2"/>
      <c r="F1489" s="115" t="s">
        <v>185</v>
      </c>
      <c r="G1489" s="116">
        <f>SUM(G1488)</f>
        <v>51398.688000000002</v>
      </c>
    </row>
    <row r="1490" spans="2:7" s="17" customFormat="1">
      <c r="B1490" s="137"/>
      <c r="C1490" s="131"/>
      <c r="D1490" s="132"/>
      <c r="E1490" s="16"/>
      <c r="F1490" s="16"/>
      <c r="G1490" s="119"/>
    </row>
    <row r="1491" spans="2:7" s="17" customFormat="1">
      <c r="B1491" s="137"/>
      <c r="C1491" s="2"/>
      <c r="D1491" s="2"/>
      <c r="E1491" s="2"/>
      <c r="F1491" s="117" t="s">
        <v>189</v>
      </c>
      <c r="G1491" s="118">
        <f>G1478+G1483+G1486+G1489</f>
        <v>154039.15349999999</v>
      </c>
    </row>
    <row r="1492" spans="2:7" s="17" customFormat="1">
      <c r="B1492" s="137"/>
      <c r="C1492" s="131"/>
      <c r="D1492" s="132"/>
      <c r="E1492" s="16"/>
      <c r="F1492" s="16"/>
      <c r="G1492" s="119"/>
    </row>
    <row r="1493" spans="2:7" s="17" customFormat="1">
      <c r="B1493" s="137"/>
      <c r="C1493" s="131"/>
      <c r="D1493" s="132"/>
      <c r="E1493" s="16"/>
      <c r="F1493" s="16"/>
      <c r="G1493" s="119"/>
    </row>
    <row r="1494" spans="2:7" s="17" customFormat="1" ht="30">
      <c r="B1494" s="152">
        <f>'FORMULARIO 1 PRESUPUESTO'!B114</f>
        <v>11.02</v>
      </c>
      <c r="C1494" s="103" t="str">
        <f>'FORMULARIO 1 PRESUPUESTO'!C114</f>
        <v>Suministro e instalación de Ventana en aluminio corrediza (vidrio 4 mm)</v>
      </c>
      <c r="D1494" s="104"/>
      <c r="E1494" s="105"/>
      <c r="F1494" s="105"/>
      <c r="G1494" s="106" t="str">
        <f>'FORMULARIO 1 PRESUPUESTO'!D114</f>
        <v>m2</v>
      </c>
    </row>
    <row r="1495" spans="2:7" s="17" customFormat="1">
      <c r="B1495" s="137"/>
      <c r="C1495" s="107" t="s">
        <v>6</v>
      </c>
      <c r="D1495" s="108" t="s">
        <v>7</v>
      </c>
      <c r="E1495" s="108" t="s">
        <v>180</v>
      </c>
      <c r="F1495" s="108" t="s">
        <v>181</v>
      </c>
      <c r="G1495" s="109" t="s">
        <v>10</v>
      </c>
    </row>
    <row r="1496" spans="2:7" s="17" customFormat="1">
      <c r="B1496" s="137"/>
      <c r="C1496" s="110" t="s">
        <v>196</v>
      </c>
      <c r="D1496" s="2"/>
      <c r="E1496" s="2"/>
      <c r="F1496" s="2"/>
      <c r="G1496" s="2"/>
    </row>
    <row r="1497" spans="2:7" s="17" customFormat="1">
      <c r="B1497" s="137"/>
      <c r="C1497" s="113" t="s">
        <v>395</v>
      </c>
      <c r="D1497" s="111" t="s">
        <v>396</v>
      </c>
      <c r="E1497" s="19">
        <v>1</v>
      </c>
      <c r="F1497" s="114">
        <v>295000</v>
      </c>
      <c r="G1497" s="112">
        <f>F1497*E1497</f>
        <v>295000</v>
      </c>
    </row>
    <row r="1498" spans="2:7" s="17" customFormat="1">
      <c r="B1498" s="137"/>
      <c r="C1498" s="113" t="s">
        <v>397</v>
      </c>
      <c r="D1498" s="111" t="s">
        <v>21</v>
      </c>
      <c r="E1498" s="19">
        <v>1</v>
      </c>
      <c r="F1498" s="114">
        <v>632</v>
      </c>
      <c r="G1498" s="112">
        <f t="shared" ref="G1498:G1499" si="36">F1498*E1498</f>
        <v>632</v>
      </c>
    </row>
    <row r="1499" spans="2:7" s="17" customFormat="1">
      <c r="B1499" s="137"/>
      <c r="C1499" s="113" t="s">
        <v>398</v>
      </c>
      <c r="D1499" s="111" t="s">
        <v>21</v>
      </c>
      <c r="E1499" s="19">
        <v>0.05</v>
      </c>
      <c r="F1499" s="114">
        <v>72947</v>
      </c>
      <c r="G1499" s="112">
        <f t="shared" si="36"/>
        <v>3647.3500000000004</v>
      </c>
    </row>
    <row r="1500" spans="2:7" s="17" customFormat="1">
      <c r="B1500" s="137"/>
      <c r="C1500" s="2"/>
      <c r="D1500" s="2"/>
      <c r="E1500" s="2"/>
      <c r="F1500" s="115" t="s">
        <v>185</v>
      </c>
      <c r="G1500" s="116">
        <f>SUM(G1497:G1499)</f>
        <v>299279.34999999998</v>
      </c>
    </row>
    <row r="1501" spans="2:7" s="17" customFormat="1">
      <c r="B1501" s="137"/>
      <c r="C1501" s="110" t="s">
        <v>182</v>
      </c>
      <c r="D1501" s="2"/>
      <c r="E1501" s="2"/>
      <c r="F1501" s="2"/>
      <c r="G1501" s="2"/>
    </row>
    <row r="1502" spans="2:7" s="17" customFormat="1">
      <c r="B1502" s="137"/>
      <c r="C1502" s="113" t="s">
        <v>225</v>
      </c>
      <c r="D1502" s="111" t="s">
        <v>21</v>
      </c>
      <c r="E1502" s="19">
        <v>5.0000000000000001E-4</v>
      </c>
      <c r="F1502" s="114">
        <v>53997</v>
      </c>
      <c r="G1502" s="112">
        <f>F1502*E1502</f>
        <v>26.9985</v>
      </c>
    </row>
    <row r="1503" spans="2:7" s="17" customFormat="1">
      <c r="B1503" s="137"/>
      <c r="C1503" s="113" t="s">
        <v>399</v>
      </c>
      <c r="D1503" s="111" t="s">
        <v>21</v>
      </c>
      <c r="E1503" s="19">
        <v>5.0000000000000001E-4</v>
      </c>
      <c r="F1503" s="114">
        <v>471485</v>
      </c>
      <c r="G1503" s="112">
        <f t="shared" ref="G1503:G1506" si="37">F1503*E1503</f>
        <v>235.74250000000001</v>
      </c>
    </row>
    <row r="1504" spans="2:7" s="17" customFormat="1">
      <c r="B1504" s="137"/>
      <c r="C1504" s="113" t="s">
        <v>400</v>
      </c>
      <c r="D1504" s="111" t="s">
        <v>21</v>
      </c>
      <c r="E1504" s="19">
        <v>5.0000000000000001E-4</v>
      </c>
      <c r="F1504" s="114">
        <v>6324</v>
      </c>
      <c r="G1504" s="112">
        <f t="shared" si="37"/>
        <v>3.1619999999999999</v>
      </c>
    </row>
    <row r="1505" spans="2:7" s="17" customFormat="1">
      <c r="B1505" s="137"/>
      <c r="C1505" s="113" t="s">
        <v>393</v>
      </c>
      <c r="D1505" s="111" t="s">
        <v>21</v>
      </c>
      <c r="E1505" s="19">
        <v>5.0000000000000001E-4</v>
      </c>
      <c r="F1505" s="114">
        <v>43521</v>
      </c>
      <c r="G1505" s="112">
        <f t="shared" si="37"/>
        <v>21.7605</v>
      </c>
    </row>
    <row r="1506" spans="2:7" s="17" customFormat="1">
      <c r="B1506" s="137"/>
      <c r="C1506" s="113" t="s">
        <v>401</v>
      </c>
      <c r="D1506" s="111" t="s">
        <v>21</v>
      </c>
      <c r="E1506" s="19">
        <v>5.0000000000000001E-4</v>
      </c>
      <c r="F1506" s="114">
        <v>8179</v>
      </c>
      <c r="G1506" s="112">
        <f t="shared" si="37"/>
        <v>4.0895000000000001</v>
      </c>
    </row>
    <row r="1507" spans="2:7" s="17" customFormat="1">
      <c r="B1507" s="137"/>
      <c r="C1507" s="2"/>
      <c r="D1507" s="2"/>
      <c r="E1507" s="2"/>
      <c r="F1507" s="115" t="s">
        <v>185</v>
      </c>
      <c r="G1507" s="116">
        <f>SUM(G1502:G1506)</f>
        <v>291.75299999999993</v>
      </c>
    </row>
    <row r="1508" spans="2:7" s="17" customFormat="1">
      <c r="B1508" s="137"/>
      <c r="C1508" s="110" t="s">
        <v>200</v>
      </c>
      <c r="D1508" s="2"/>
      <c r="E1508" s="2"/>
      <c r="F1508" s="2"/>
      <c r="G1508" s="2"/>
    </row>
    <row r="1509" spans="2:7" s="17" customFormat="1">
      <c r="B1509" s="137"/>
      <c r="C1509" s="113" t="s">
        <v>201</v>
      </c>
      <c r="D1509" s="111" t="s">
        <v>202</v>
      </c>
      <c r="E1509" s="19">
        <v>0.1</v>
      </c>
      <c r="F1509" s="114">
        <v>36485</v>
      </c>
      <c r="G1509" s="112">
        <f>F1509*E1509</f>
        <v>3648.5</v>
      </c>
    </row>
    <row r="1510" spans="2:7" s="17" customFormat="1">
      <c r="B1510" s="137"/>
      <c r="C1510" s="2"/>
      <c r="D1510" s="2"/>
      <c r="E1510" s="2"/>
      <c r="F1510" s="115" t="s">
        <v>185</v>
      </c>
      <c r="G1510" s="116">
        <f>SUM(G1509)</f>
        <v>3648.5</v>
      </c>
    </row>
    <row r="1511" spans="2:7" s="17" customFormat="1">
      <c r="B1511" s="137"/>
      <c r="C1511" s="110" t="s">
        <v>186</v>
      </c>
      <c r="D1511" s="2"/>
      <c r="E1511" s="2"/>
      <c r="F1511" s="2"/>
      <c r="G1511" s="2"/>
    </row>
    <row r="1512" spans="2:7" s="17" customFormat="1">
      <c r="B1512" s="137"/>
      <c r="C1512" s="113" t="s">
        <v>195</v>
      </c>
      <c r="D1512" s="111" t="s">
        <v>188</v>
      </c>
      <c r="E1512" s="19">
        <v>0.05</v>
      </c>
      <c r="F1512" s="114">
        <v>194692</v>
      </c>
      <c r="G1512" s="112">
        <f>F1512*E1512</f>
        <v>9734.6</v>
      </c>
    </row>
    <row r="1513" spans="2:7" s="17" customFormat="1">
      <c r="B1513" s="137"/>
      <c r="C1513" s="2"/>
      <c r="D1513" s="2"/>
      <c r="E1513" s="2"/>
      <c r="F1513" s="115" t="s">
        <v>185</v>
      </c>
      <c r="G1513" s="116">
        <f>SUM(G1512)</f>
        <v>9734.6</v>
      </c>
    </row>
    <row r="1514" spans="2:7" s="17" customFormat="1">
      <c r="B1514" s="137"/>
      <c r="C1514" s="131"/>
      <c r="D1514" s="132"/>
      <c r="E1514" s="16"/>
      <c r="F1514" s="16"/>
      <c r="G1514" s="119"/>
    </row>
    <row r="1515" spans="2:7" s="17" customFormat="1">
      <c r="B1515" s="137"/>
      <c r="C1515" s="2"/>
      <c r="D1515" s="2"/>
      <c r="E1515" s="2"/>
      <c r="F1515" s="117" t="s">
        <v>189</v>
      </c>
      <c r="G1515" s="118">
        <f>G1500+G1507+G1510+G1513</f>
        <v>312954.20299999998</v>
      </c>
    </row>
    <row r="1516" spans="2:7" s="17" customFormat="1" ht="13.5" customHeight="1">
      <c r="B1516" s="137"/>
      <c r="C1516" s="131"/>
      <c r="D1516" s="132"/>
      <c r="E1516" s="16"/>
      <c r="F1516" s="16"/>
      <c r="G1516" s="119"/>
    </row>
    <row r="1517" spans="2:7" s="17" customFormat="1" ht="13.5" customHeight="1">
      <c r="B1517" s="137"/>
      <c r="C1517" s="131"/>
      <c r="D1517" s="132"/>
      <c r="E1517" s="16"/>
      <c r="F1517" s="16"/>
      <c r="G1517" s="119"/>
    </row>
    <row r="1518" spans="2:7" s="17" customFormat="1" ht="26.1" customHeight="1">
      <c r="B1518" s="152">
        <f>'FORMULARIO 1 PRESUPUESTO'!B115</f>
        <v>11.03</v>
      </c>
      <c r="C1518" s="103" t="str">
        <f>'FORMULARIO 1 PRESUPUESTO'!C115</f>
        <v>Mantenimiento de marcos y Reinstalación de puerta metalica de 110 cm  de ancho 210 cm (incluye pintura)</v>
      </c>
      <c r="D1518" s="104"/>
      <c r="E1518" s="105"/>
      <c r="F1518" s="105"/>
      <c r="G1518" s="106" t="str">
        <f>'FORMULARIO 1 PRESUPUESTO'!D115</f>
        <v>m2</v>
      </c>
    </row>
    <row r="1519" spans="2:7" s="17" customFormat="1" ht="13.5" customHeight="1">
      <c r="B1519" s="137"/>
      <c r="C1519" s="107" t="s">
        <v>6</v>
      </c>
      <c r="D1519" s="108" t="s">
        <v>7</v>
      </c>
      <c r="E1519" s="108" t="s">
        <v>180</v>
      </c>
      <c r="F1519" s="108" t="s">
        <v>181</v>
      </c>
      <c r="G1519" s="109" t="s">
        <v>10</v>
      </c>
    </row>
    <row r="1520" spans="2:7" s="17" customFormat="1" ht="13.5" customHeight="1">
      <c r="B1520" s="137"/>
      <c r="C1520" s="110" t="s">
        <v>196</v>
      </c>
      <c r="D1520" s="2"/>
      <c r="E1520" s="2"/>
      <c r="F1520" s="2"/>
      <c r="G1520" s="2"/>
    </row>
    <row r="1521" spans="2:7" s="17" customFormat="1" ht="13.5" customHeight="1">
      <c r="B1521" s="137"/>
      <c r="C1521" s="113" t="s">
        <v>274</v>
      </c>
      <c r="D1521" s="111" t="s">
        <v>220</v>
      </c>
      <c r="E1521" s="19">
        <v>0.1</v>
      </c>
      <c r="F1521" s="114">
        <v>53811</v>
      </c>
      <c r="G1521" s="112">
        <f t="shared" ref="G1521:G1523" si="38">F1521*E1521</f>
        <v>5381.1</v>
      </c>
    </row>
    <row r="1522" spans="2:7" s="17" customFormat="1" ht="13.5" customHeight="1">
      <c r="B1522" s="137"/>
      <c r="C1522" s="113" t="s">
        <v>311</v>
      </c>
      <c r="D1522" s="111" t="s">
        <v>220</v>
      </c>
      <c r="E1522" s="19">
        <v>0.21</v>
      </c>
      <c r="F1522" s="114">
        <v>105889</v>
      </c>
      <c r="G1522" s="112">
        <f t="shared" si="38"/>
        <v>22236.69</v>
      </c>
    </row>
    <row r="1523" spans="2:7" s="17" customFormat="1" ht="13.5" customHeight="1">
      <c r="B1523" s="137"/>
      <c r="C1523" s="113" t="s">
        <v>402</v>
      </c>
      <c r="D1523" s="111" t="s">
        <v>21</v>
      </c>
      <c r="E1523" s="19">
        <v>1</v>
      </c>
      <c r="F1523" s="114">
        <v>3996</v>
      </c>
      <c r="G1523" s="112">
        <f t="shared" si="38"/>
        <v>3996</v>
      </c>
    </row>
    <row r="1524" spans="2:7" s="17" customFormat="1" ht="13.5" customHeight="1">
      <c r="B1524" s="137"/>
      <c r="C1524" s="2"/>
      <c r="D1524" s="2"/>
      <c r="E1524" s="2"/>
      <c r="F1524" s="115" t="s">
        <v>185</v>
      </c>
      <c r="G1524" s="116">
        <f>SUM(G1521:G1523)</f>
        <v>31613.79</v>
      </c>
    </row>
    <row r="1525" spans="2:7" s="17" customFormat="1" ht="13.5" customHeight="1">
      <c r="B1525" s="137"/>
      <c r="C1525" s="110" t="s">
        <v>182</v>
      </c>
      <c r="D1525" s="2"/>
      <c r="E1525" s="2"/>
      <c r="F1525" s="2"/>
      <c r="G1525" s="2"/>
    </row>
    <row r="1526" spans="2:7" s="17" customFormat="1" ht="13.5" customHeight="1">
      <c r="B1526" s="137"/>
      <c r="C1526" s="113" t="s">
        <v>232</v>
      </c>
      <c r="D1526" s="111" t="s">
        <v>21</v>
      </c>
      <c r="E1526" s="19">
        <v>3.8999999999999998E-3</v>
      </c>
      <c r="F1526" s="114">
        <v>26903</v>
      </c>
      <c r="G1526" s="112">
        <f>F1526*E1526</f>
        <v>104.9217</v>
      </c>
    </row>
    <row r="1527" spans="2:7" s="17" customFormat="1" ht="13.5" customHeight="1">
      <c r="B1527" s="137"/>
      <c r="C1527" s="113" t="s">
        <v>280</v>
      </c>
      <c r="D1527" s="111" t="s">
        <v>21</v>
      </c>
      <c r="E1527" s="19">
        <v>3.8999999999999998E-3</v>
      </c>
      <c r="F1527" s="114">
        <v>15888</v>
      </c>
      <c r="G1527" s="112">
        <f t="shared" ref="G1527:G1528" si="39">F1527*E1527</f>
        <v>61.963200000000001</v>
      </c>
    </row>
    <row r="1528" spans="2:7" s="17" customFormat="1" ht="13.5" customHeight="1">
      <c r="B1528" s="137"/>
      <c r="C1528" s="113" t="s">
        <v>194</v>
      </c>
      <c r="D1528" s="111" t="s">
        <v>21</v>
      </c>
      <c r="E1528" s="19">
        <v>3.8999999999999998E-3</v>
      </c>
      <c r="F1528" s="114">
        <v>297692</v>
      </c>
      <c r="G1528" s="112">
        <f t="shared" si="39"/>
        <v>1160.9987999999998</v>
      </c>
    </row>
    <row r="1529" spans="2:7" s="17" customFormat="1" ht="13.5" customHeight="1">
      <c r="B1529" s="137"/>
      <c r="C1529" s="2"/>
      <c r="D1529" s="2"/>
      <c r="E1529" s="2"/>
      <c r="F1529" s="115" t="s">
        <v>185</v>
      </c>
      <c r="G1529" s="116">
        <f>SUM(G1526:G1528)</f>
        <v>1327.8836999999999</v>
      </c>
    </row>
    <row r="1530" spans="2:7" s="17" customFormat="1" ht="13.5" customHeight="1">
      <c r="B1530" s="137"/>
      <c r="C1530" s="110" t="s">
        <v>200</v>
      </c>
      <c r="D1530" s="2"/>
      <c r="E1530" s="2"/>
      <c r="F1530" s="2"/>
      <c r="G1530" s="2"/>
    </row>
    <row r="1531" spans="2:7" s="17" customFormat="1" ht="13.5" customHeight="1">
      <c r="B1531" s="137"/>
      <c r="C1531" s="113" t="s">
        <v>201</v>
      </c>
      <c r="D1531" s="111" t="s">
        <v>202</v>
      </c>
      <c r="E1531" s="19">
        <v>0.05</v>
      </c>
      <c r="F1531" s="114">
        <v>36485</v>
      </c>
      <c r="G1531" s="112">
        <f>F1531*E1531</f>
        <v>1824.25</v>
      </c>
    </row>
    <row r="1532" spans="2:7" s="17" customFormat="1" ht="13.5" customHeight="1">
      <c r="B1532" s="137"/>
      <c r="C1532" s="2"/>
      <c r="D1532" s="2"/>
      <c r="E1532" s="2"/>
      <c r="F1532" s="115" t="s">
        <v>185</v>
      </c>
      <c r="G1532" s="116">
        <f>SUM(G1531)</f>
        <v>1824.25</v>
      </c>
    </row>
    <row r="1533" spans="2:7" s="17" customFormat="1" ht="13.5" customHeight="1">
      <c r="B1533" s="137"/>
      <c r="C1533" s="110" t="s">
        <v>186</v>
      </c>
      <c r="D1533" s="2"/>
      <c r="E1533" s="2"/>
      <c r="F1533" s="2"/>
      <c r="G1533" s="2"/>
    </row>
    <row r="1534" spans="2:7" s="17" customFormat="1" ht="13.5" customHeight="1">
      <c r="B1534" s="137"/>
      <c r="C1534" s="113" t="s">
        <v>195</v>
      </c>
      <c r="D1534" s="111" t="s">
        <v>188</v>
      </c>
      <c r="E1534" s="19">
        <v>0.38900000000000001</v>
      </c>
      <c r="F1534" s="114">
        <v>194692</v>
      </c>
      <c r="G1534" s="112">
        <f>F1534*E1534</f>
        <v>75735.188000000009</v>
      </c>
    </row>
    <row r="1535" spans="2:7" s="17" customFormat="1" ht="13.5" customHeight="1">
      <c r="B1535" s="137"/>
      <c r="C1535" s="2"/>
      <c r="D1535" s="2"/>
      <c r="E1535" s="2"/>
      <c r="F1535" s="115" t="s">
        <v>185</v>
      </c>
      <c r="G1535" s="116">
        <f>SUM(G1534)</f>
        <v>75735.188000000009</v>
      </c>
    </row>
    <row r="1536" spans="2:7" s="17" customFormat="1" ht="13.5" customHeight="1">
      <c r="B1536" s="137"/>
      <c r="C1536" s="131"/>
      <c r="D1536" s="132"/>
      <c r="E1536" s="16"/>
      <c r="F1536" s="16"/>
      <c r="G1536" s="119"/>
    </row>
    <row r="1537" spans="2:7" s="17" customFormat="1" ht="13.5" customHeight="1">
      <c r="B1537" s="137"/>
      <c r="C1537" s="2"/>
      <c r="D1537" s="2"/>
      <c r="E1537" s="2"/>
      <c r="F1537" s="117" t="s">
        <v>189</v>
      </c>
      <c r="G1537" s="118">
        <f>G1524+G1529+G1532+G1535</f>
        <v>110501.11170000001</v>
      </c>
    </row>
    <row r="1538" spans="2:7" s="17" customFormat="1" ht="13.5" customHeight="1">
      <c r="B1538" s="137"/>
      <c r="C1538" s="131"/>
      <c r="D1538" s="132"/>
      <c r="E1538" s="16"/>
      <c r="F1538" s="16"/>
      <c r="G1538" s="119"/>
    </row>
    <row r="1539" spans="2:7" s="17" customFormat="1" ht="13.5" customHeight="1">
      <c r="B1539" s="137"/>
      <c r="C1539" s="131"/>
      <c r="D1539" s="132"/>
      <c r="E1539" s="16"/>
      <c r="F1539" s="16"/>
      <c r="G1539" s="119"/>
    </row>
    <row r="1540" spans="2:7" s="17" customFormat="1" ht="13.5" customHeight="1">
      <c r="B1540" s="137"/>
      <c r="C1540" s="131"/>
      <c r="D1540" s="132"/>
      <c r="E1540" s="16"/>
      <c r="F1540" s="16"/>
      <c r="G1540" s="119"/>
    </row>
    <row r="1541" spans="2:7" s="17" customFormat="1" ht="36.950000000000003" customHeight="1">
      <c r="B1541" s="152">
        <f>'FORMULARIO 1 PRESUPUESTO'!B116</f>
        <v>11.04</v>
      </c>
      <c r="C1541" s="103" t="str">
        <f>'FORMULARIO 1 PRESUPUESTO'!C116</f>
        <v>Reinstalación y mantenimiento de rampa metálica. Incluye pintura  con imprimación anticorrosiva+pintura acabado</v>
      </c>
      <c r="D1541" s="104"/>
      <c r="E1541" s="105"/>
      <c r="F1541" s="105"/>
      <c r="G1541" s="106" t="str">
        <f>'FORMULARIO 1 PRESUPUESTO'!D116</f>
        <v>m2</v>
      </c>
    </row>
    <row r="1542" spans="2:7" s="17" customFormat="1" ht="13.5" customHeight="1">
      <c r="B1542" s="137"/>
      <c r="C1542" s="107" t="s">
        <v>6</v>
      </c>
      <c r="D1542" s="108" t="s">
        <v>7</v>
      </c>
      <c r="E1542" s="108" t="s">
        <v>180</v>
      </c>
      <c r="F1542" s="108" t="s">
        <v>181</v>
      </c>
      <c r="G1542" s="109" t="s">
        <v>10</v>
      </c>
    </row>
    <row r="1543" spans="2:7" s="17" customFormat="1" ht="13.5" customHeight="1">
      <c r="B1543" s="137"/>
      <c r="C1543" s="110" t="s">
        <v>196</v>
      </c>
      <c r="D1543" s="2"/>
      <c r="E1543" s="2"/>
      <c r="F1543" s="2"/>
      <c r="G1543" s="2"/>
    </row>
    <row r="1544" spans="2:7" s="17" customFormat="1" ht="13.5" customHeight="1">
      <c r="B1544" s="137"/>
      <c r="C1544" s="113" t="s">
        <v>313</v>
      </c>
      <c r="D1544" s="111" t="s">
        <v>314</v>
      </c>
      <c r="E1544" s="19">
        <v>1</v>
      </c>
      <c r="F1544" s="114">
        <v>45000</v>
      </c>
      <c r="G1544" s="112">
        <f>F1544*E1544%</f>
        <v>450</v>
      </c>
    </row>
    <row r="1545" spans="2:7" s="17" customFormat="1" ht="13.5" customHeight="1">
      <c r="B1545" s="137"/>
      <c r="C1545" s="113" t="s">
        <v>275</v>
      </c>
      <c r="D1545" s="111" t="s">
        <v>220</v>
      </c>
      <c r="E1545" s="19">
        <v>0.1</v>
      </c>
      <c r="F1545" s="114">
        <v>90305</v>
      </c>
      <c r="G1545" s="112">
        <f t="shared" ref="G1545" si="40">F1545*E1545</f>
        <v>9030.5</v>
      </c>
    </row>
    <row r="1546" spans="2:7" s="17" customFormat="1" ht="13.5" customHeight="1">
      <c r="B1546" s="137"/>
      <c r="C1546" s="2"/>
      <c r="D1546" s="2"/>
      <c r="E1546" s="2"/>
      <c r="F1546" s="115" t="s">
        <v>185</v>
      </c>
      <c r="G1546" s="116">
        <f>SUM(G1544:G1545)</f>
        <v>9480.5</v>
      </c>
    </row>
    <row r="1547" spans="2:7" s="17" customFormat="1" ht="13.5" customHeight="1">
      <c r="B1547" s="137"/>
      <c r="C1547" s="110" t="s">
        <v>182</v>
      </c>
      <c r="D1547" s="2"/>
      <c r="E1547" s="2"/>
      <c r="F1547" s="2"/>
      <c r="G1547" s="2"/>
    </row>
    <row r="1548" spans="2:7" s="17" customFormat="1" ht="13.5" customHeight="1">
      <c r="B1548" s="137"/>
      <c r="C1548" s="113" t="s">
        <v>393</v>
      </c>
      <c r="D1548" s="111" t="s">
        <v>21</v>
      </c>
      <c r="E1548" s="19">
        <v>1.2999999999999999E-3</v>
      </c>
      <c r="F1548" s="114">
        <v>43521</v>
      </c>
      <c r="G1548" s="112">
        <f>F1548*E1548</f>
        <v>56.577299999999994</v>
      </c>
    </row>
    <row r="1549" spans="2:7" s="17" customFormat="1" ht="13.5" customHeight="1">
      <c r="B1549" s="137"/>
      <c r="C1549" s="113" t="s">
        <v>318</v>
      </c>
      <c r="D1549" s="111" t="s">
        <v>188</v>
      </c>
      <c r="E1549" s="19">
        <v>0.1</v>
      </c>
      <c r="F1549" s="114">
        <v>83967</v>
      </c>
      <c r="G1549" s="112">
        <f t="shared" ref="G1549" si="41">F1549*E1549</f>
        <v>8396.7000000000007</v>
      </c>
    </row>
    <row r="1550" spans="2:7" s="17" customFormat="1" ht="13.5" customHeight="1">
      <c r="B1550" s="137"/>
      <c r="C1550" s="113" t="s">
        <v>340</v>
      </c>
      <c r="D1550" s="111" t="s">
        <v>21</v>
      </c>
      <c r="E1550" s="19">
        <v>2.0000000000000001E-4</v>
      </c>
      <c r="F1550" s="114">
        <v>281548</v>
      </c>
      <c r="G1550" s="112">
        <f>F1550*E1550</f>
        <v>56.309600000000003</v>
      </c>
    </row>
    <row r="1551" spans="2:7" s="17" customFormat="1" ht="13.5" customHeight="1">
      <c r="B1551" s="137"/>
      <c r="C1551" s="113" t="s">
        <v>281</v>
      </c>
      <c r="D1551" s="111" t="s">
        <v>282</v>
      </c>
      <c r="E1551" s="19">
        <v>10</v>
      </c>
      <c r="F1551" s="114">
        <v>51398.69</v>
      </c>
      <c r="G1551" s="112">
        <f>F1551*E1551%</f>
        <v>5139.8690000000006</v>
      </c>
    </row>
    <row r="1552" spans="2:7" s="17" customFormat="1" ht="13.5" customHeight="1">
      <c r="B1552" s="137"/>
      <c r="C1552" s="2"/>
      <c r="D1552" s="2"/>
      <c r="E1552" s="2"/>
      <c r="F1552" s="115" t="s">
        <v>185</v>
      </c>
      <c r="G1552" s="116">
        <f>SUM(G1548:G1551)</f>
        <v>13649.455900000003</v>
      </c>
    </row>
    <row r="1553" spans="2:7" s="17" customFormat="1" ht="13.5" customHeight="1">
      <c r="B1553" s="137"/>
      <c r="C1553" s="110" t="s">
        <v>200</v>
      </c>
      <c r="D1553" s="2"/>
      <c r="E1553" s="2"/>
      <c r="F1553" s="2"/>
      <c r="G1553" s="2"/>
    </row>
    <row r="1554" spans="2:7" s="17" customFormat="1">
      <c r="B1554" s="137"/>
      <c r="C1554" s="113" t="s">
        <v>201</v>
      </c>
      <c r="D1554" s="111" t="s">
        <v>202</v>
      </c>
      <c r="E1554" s="19">
        <v>0.5</v>
      </c>
      <c r="F1554" s="114">
        <v>36485</v>
      </c>
      <c r="G1554" s="112">
        <f>F1554*E1554</f>
        <v>18242.5</v>
      </c>
    </row>
    <row r="1555" spans="2:7" s="17" customFormat="1">
      <c r="B1555" s="137"/>
      <c r="C1555" s="2"/>
      <c r="D1555" s="2"/>
      <c r="E1555" s="2"/>
      <c r="F1555" s="115" t="s">
        <v>185</v>
      </c>
      <c r="G1555" s="116">
        <f>SUM(G1554)</f>
        <v>18242.5</v>
      </c>
    </row>
    <row r="1556" spans="2:7" s="17" customFormat="1">
      <c r="B1556" s="137"/>
      <c r="C1556" s="110" t="s">
        <v>186</v>
      </c>
      <c r="D1556" s="2"/>
      <c r="E1556" s="2"/>
      <c r="F1556" s="2"/>
      <c r="G1556" s="2"/>
    </row>
    <row r="1557" spans="2:7" s="17" customFormat="1">
      <c r="B1557" s="137"/>
      <c r="C1557" s="113" t="s">
        <v>394</v>
      </c>
      <c r="D1557" s="111" t="s">
        <v>188</v>
      </c>
      <c r="E1557" s="19">
        <v>0.01</v>
      </c>
      <c r="F1557" s="114">
        <v>389384</v>
      </c>
      <c r="G1557" s="112">
        <f>F1557*E1557</f>
        <v>3893.84</v>
      </c>
    </row>
    <row r="1558" spans="2:7" s="17" customFormat="1">
      <c r="B1558" s="137"/>
      <c r="C1558" s="113" t="s">
        <v>341</v>
      </c>
      <c r="D1558" s="111" t="s">
        <v>188</v>
      </c>
      <c r="E1558" s="19">
        <v>2.1999999999999999E-2</v>
      </c>
      <c r="F1558" s="114">
        <v>202809</v>
      </c>
      <c r="G1558" s="112">
        <f>F1558*E1558</f>
        <v>4461.7979999999998</v>
      </c>
    </row>
    <row r="1559" spans="2:7" s="17" customFormat="1">
      <c r="B1559" s="137"/>
      <c r="C1559" s="2"/>
      <c r="D1559" s="2"/>
      <c r="E1559" s="2"/>
      <c r="F1559" s="115" t="s">
        <v>185</v>
      </c>
      <c r="G1559" s="116">
        <f>SUM(G1557:G1558)</f>
        <v>8355.637999999999</v>
      </c>
    </row>
    <row r="1560" spans="2:7" s="17" customFormat="1">
      <c r="B1560" s="137"/>
      <c r="C1560" s="131"/>
      <c r="D1560" s="132"/>
      <c r="E1560" s="16"/>
      <c r="F1560" s="16"/>
      <c r="G1560" s="119"/>
    </row>
    <row r="1561" spans="2:7" s="17" customFormat="1">
      <c r="B1561" s="137"/>
      <c r="C1561" s="2"/>
      <c r="D1561" s="2"/>
      <c r="E1561" s="2"/>
      <c r="F1561" s="117" t="s">
        <v>189</v>
      </c>
      <c r="G1561" s="118">
        <f>G1546+G1552+G1555+G1559</f>
        <v>49728.0939</v>
      </c>
    </row>
    <row r="1562" spans="2:7" s="17" customFormat="1">
      <c r="B1562" s="137"/>
      <c r="F1562" s="129"/>
      <c r="G1562" s="120"/>
    </row>
    <row r="1563" spans="2:7" s="17" customFormat="1" ht="34.5" customHeight="1">
      <c r="B1563" s="152">
        <f>'FORMULARIO 1 PRESUPUESTO'!B117</f>
        <v>11.049999999999999</v>
      </c>
      <c r="C1563" s="103" t="str">
        <f>'FORMULARIO 1 PRESUPUESTO'!C117</f>
        <v xml:space="preserve">Suministro e instalación de rejilla con marco en lámina perforada en acero inoxidable. Incluye marco anclado al suelo. </v>
      </c>
      <c r="D1563" s="104"/>
      <c r="E1563" s="105"/>
      <c r="F1563" s="105"/>
      <c r="G1563" s="106" t="str">
        <f>'FORMULARIO 1 PRESUPUESTO'!D117</f>
        <v>m</v>
      </c>
    </row>
    <row r="1564" spans="2:7" s="17" customFormat="1" ht="9.9499999999999993" customHeight="1">
      <c r="B1564" s="137"/>
      <c r="C1564" s="107" t="s">
        <v>6</v>
      </c>
      <c r="D1564" s="108" t="s">
        <v>7</v>
      </c>
      <c r="E1564" s="108" t="s">
        <v>180</v>
      </c>
      <c r="F1564" s="108" t="s">
        <v>181</v>
      </c>
      <c r="G1564" s="109" t="s">
        <v>10</v>
      </c>
    </row>
    <row r="1565" spans="2:7" s="17" customFormat="1">
      <c r="B1565" s="137"/>
      <c r="C1565" s="110" t="s">
        <v>196</v>
      </c>
      <c r="D1565" s="2"/>
      <c r="E1565" s="2"/>
      <c r="F1565" s="2"/>
      <c r="G1565" s="2"/>
    </row>
    <row r="1566" spans="2:7" s="17" customFormat="1">
      <c r="B1566" s="137"/>
      <c r="C1566" s="113" t="s">
        <v>403</v>
      </c>
      <c r="D1566" s="111" t="s">
        <v>21</v>
      </c>
      <c r="E1566" s="19">
        <v>1</v>
      </c>
      <c r="F1566" s="114">
        <v>45000</v>
      </c>
      <c r="G1566" s="112">
        <f>F1566*E1566</f>
        <v>45000</v>
      </c>
    </row>
    <row r="1567" spans="2:7" s="17" customFormat="1" ht="28.5">
      <c r="B1567" s="137"/>
      <c r="C1567" s="113" t="s">
        <v>404</v>
      </c>
      <c r="D1567" s="111" t="s">
        <v>18</v>
      </c>
      <c r="E1567" s="19">
        <v>1</v>
      </c>
      <c r="F1567" s="114">
        <v>53941</v>
      </c>
      <c r="G1567" s="112">
        <f t="shared" ref="G1567:G1569" si="42">F1567*E1567</f>
        <v>53941</v>
      </c>
    </row>
    <row r="1568" spans="2:7" s="17" customFormat="1">
      <c r="B1568" s="137"/>
      <c r="C1568" s="113" t="s">
        <v>405</v>
      </c>
      <c r="D1568" s="111" t="s">
        <v>21</v>
      </c>
      <c r="E1568" s="19">
        <v>14</v>
      </c>
      <c r="F1568" s="114">
        <v>458</v>
      </c>
      <c r="G1568" s="112">
        <f t="shared" si="42"/>
        <v>6412</v>
      </c>
    </row>
    <row r="1569" spans="2:7" s="17" customFormat="1" ht="28.5">
      <c r="B1569" s="137"/>
      <c r="C1569" s="113" t="s">
        <v>218</v>
      </c>
      <c r="D1569" s="111" t="s">
        <v>21</v>
      </c>
      <c r="E1569" s="19">
        <v>0.1</v>
      </c>
      <c r="F1569" s="114">
        <v>40502</v>
      </c>
      <c r="G1569" s="112">
        <f t="shared" si="42"/>
        <v>4050.2000000000003</v>
      </c>
    </row>
    <row r="1570" spans="2:7" s="17" customFormat="1">
      <c r="B1570" s="137"/>
      <c r="C1570" s="113" t="s">
        <v>313</v>
      </c>
      <c r="D1570" s="111" t="s">
        <v>314</v>
      </c>
      <c r="E1570" s="19">
        <v>10</v>
      </c>
      <c r="F1570" s="114">
        <v>7772</v>
      </c>
      <c r="G1570" s="112">
        <f>F1570*E1570%</f>
        <v>777.2</v>
      </c>
    </row>
    <row r="1571" spans="2:7" s="17" customFormat="1">
      <c r="B1571" s="137"/>
      <c r="C1571" s="2"/>
      <c r="D1571" s="2"/>
      <c r="E1571" s="2"/>
      <c r="F1571" s="115" t="s">
        <v>185</v>
      </c>
      <c r="G1571" s="116">
        <f>SUM(G1566:G1570)</f>
        <v>110180.4</v>
      </c>
    </row>
    <row r="1572" spans="2:7" s="17" customFormat="1">
      <c r="B1572" s="137"/>
      <c r="C1572" s="110" t="s">
        <v>182</v>
      </c>
      <c r="D1572" s="2"/>
      <c r="E1572" s="2"/>
      <c r="F1572" s="2"/>
      <c r="G1572" s="2"/>
    </row>
    <row r="1573" spans="2:7" s="17" customFormat="1">
      <c r="B1573" s="137"/>
      <c r="C1573" s="113" t="s">
        <v>203</v>
      </c>
      <c r="D1573" s="111" t="s">
        <v>21</v>
      </c>
      <c r="E1573" s="19">
        <v>8.9999999999999998E-4</v>
      </c>
      <c r="F1573" s="114">
        <v>262690</v>
      </c>
      <c r="G1573" s="112">
        <f>F1573*E1573</f>
        <v>236.42099999999999</v>
      </c>
    </row>
    <row r="1574" spans="2:7" s="17" customFormat="1">
      <c r="B1574" s="137"/>
      <c r="C1574" s="113" t="s">
        <v>225</v>
      </c>
      <c r="D1574" s="111" t="s">
        <v>21</v>
      </c>
      <c r="E1574" s="19">
        <v>8.9999999999999998E-4</v>
      </c>
      <c r="F1574" s="114">
        <v>53997</v>
      </c>
      <c r="G1574" s="112">
        <f t="shared" ref="G1574:G1577" si="43">F1574*E1574</f>
        <v>48.597299999999997</v>
      </c>
    </row>
    <row r="1575" spans="2:7" s="17" customFormat="1">
      <c r="B1575" s="137"/>
      <c r="C1575" s="113" t="s">
        <v>399</v>
      </c>
      <c r="D1575" s="111" t="s">
        <v>21</v>
      </c>
      <c r="E1575" s="19">
        <v>8.9999999999999998E-4</v>
      </c>
      <c r="F1575" s="114">
        <v>471485</v>
      </c>
      <c r="G1575" s="112">
        <f t="shared" si="43"/>
        <v>424.3365</v>
      </c>
    </row>
    <row r="1576" spans="2:7" s="17" customFormat="1">
      <c r="B1576" s="137"/>
      <c r="C1576" s="113" t="s">
        <v>406</v>
      </c>
      <c r="D1576" s="111" t="s">
        <v>21</v>
      </c>
      <c r="E1576" s="19">
        <v>8.9999999999999998E-4</v>
      </c>
      <c r="F1576" s="114">
        <v>3218</v>
      </c>
      <c r="G1576" s="112">
        <f t="shared" si="43"/>
        <v>2.8961999999999999</v>
      </c>
    </row>
    <row r="1577" spans="2:7" s="17" customFormat="1">
      <c r="B1577" s="137"/>
      <c r="C1577" s="113" t="s">
        <v>345</v>
      </c>
      <c r="D1577" s="111" t="s">
        <v>21</v>
      </c>
      <c r="E1577" s="19">
        <v>8.9999999999999998E-4</v>
      </c>
      <c r="F1577" s="114">
        <v>15340</v>
      </c>
      <c r="G1577" s="112">
        <f t="shared" si="43"/>
        <v>13.805999999999999</v>
      </c>
    </row>
    <row r="1578" spans="2:7" s="17" customFormat="1">
      <c r="B1578" s="137"/>
      <c r="C1578" s="2"/>
      <c r="D1578" s="2"/>
      <c r="E1578" s="2"/>
      <c r="F1578" s="115" t="s">
        <v>185</v>
      </c>
      <c r="G1578" s="116">
        <f>SUM(G1573:G1577)</f>
        <v>726.05700000000013</v>
      </c>
    </row>
    <row r="1579" spans="2:7" s="17" customFormat="1">
      <c r="B1579" s="137"/>
      <c r="C1579" s="110" t="s">
        <v>200</v>
      </c>
      <c r="D1579" s="2"/>
      <c r="E1579" s="2"/>
      <c r="F1579" s="2"/>
      <c r="G1579" s="2"/>
    </row>
    <row r="1580" spans="2:7" s="17" customFormat="1">
      <c r="B1580" s="137"/>
      <c r="C1580" s="113" t="s">
        <v>201</v>
      </c>
      <c r="D1580" s="111" t="s">
        <v>202</v>
      </c>
      <c r="E1580" s="19">
        <v>0.1</v>
      </c>
      <c r="F1580" s="114">
        <v>36485</v>
      </c>
      <c r="G1580" s="112">
        <f>F1580*E1580</f>
        <v>3648.5</v>
      </c>
    </row>
    <row r="1581" spans="2:7" s="17" customFormat="1">
      <c r="B1581" s="137"/>
      <c r="C1581" s="2"/>
      <c r="D1581" s="2"/>
      <c r="E1581" s="2"/>
      <c r="F1581" s="115" t="s">
        <v>185</v>
      </c>
      <c r="G1581" s="116">
        <f>SUM(G1580)</f>
        <v>3648.5</v>
      </c>
    </row>
    <row r="1582" spans="2:7" s="17" customFormat="1">
      <c r="B1582" s="137"/>
      <c r="C1582" s="110" t="s">
        <v>186</v>
      </c>
      <c r="D1582" s="2"/>
      <c r="E1582" s="2"/>
      <c r="F1582" s="2"/>
      <c r="G1582" s="2"/>
    </row>
    <row r="1583" spans="2:7" s="17" customFormat="1">
      <c r="B1583" s="137"/>
      <c r="C1583" s="113" t="s">
        <v>193</v>
      </c>
      <c r="D1583" s="111" t="s">
        <v>188</v>
      </c>
      <c r="E1583" s="19">
        <v>9.1999999999999998E-2</v>
      </c>
      <c r="F1583" s="114">
        <v>105463</v>
      </c>
      <c r="G1583" s="112">
        <f>F1583*E1583</f>
        <v>9702.5959999999995</v>
      </c>
    </row>
    <row r="1584" spans="2:7" s="17" customFormat="1">
      <c r="B1584" s="137"/>
      <c r="C1584" s="2"/>
      <c r="D1584" s="2"/>
      <c r="E1584" s="2"/>
      <c r="F1584" s="115" t="s">
        <v>185</v>
      </c>
      <c r="G1584" s="116">
        <f>SUM(G1583)</f>
        <v>9702.5959999999995</v>
      </c>
    </row>
    <row r="1585" spans="2:7" s="17" customFormat="1">
      <c r="B1585" s="137"/>
      <c r="C1585" s="131"/>
      <c r="D1585" s="132"/>
      <c r="E1585" s="16"/>
      <c r="F1585" s="16"/>
      <c r="G1585" s="119"/>
    </row>
    <row r="1586" spans="2:7" s="17" customFormat="1">
      <c r="B1586" s="137"/>
      <c r="C1586" s="2"/>
      <c r="D1586" s="2"/>
      <c r="E1586" s="2"/>
      <c r="F1586" s="117" t="s">
        <v>189</v>
      </c>
      <c r="G1586" s="118">
        <f>G1571+G1578+G1581+G1584</f>
        <v>124257.553</v>
      </c>
    </row>
    <row r="1587" spans="2:7" s="17" customFormat="1">
      <c r="B1587" s="137"/>
      <c r="C1587" s="131"/>
      <c r="D1587" s="132"/>
      <c r="E1587" s="16"/>
      <c r="F1587" s="16"/>
      <c r="G1587" s="119"/>
    </row>
    <row r="1588" spans="2:7" s="17" customFormat="1">
      <c r="B1588" s="137"/>
      <c r="C1588" s="131"/>
      <c r="D1588" s="132"/>
      <c r="E1588" s="16"/>
      <c r="F1588" s="16"/>
      <c r="G1588" s="119"/>
    </row>
    <row r="1589" spans="2:7" s="17" customFormat="1">
      <c r="B1589" s="137"/>
      <c r="C1589" s="131"/>
      <c r="D1589" s="132"/>
      <c r="E1589" s="16"/>
      <c r="F1589" s="16"/>
      <c r="G1589" s="119"/>
    </row>
    <row r="1590" spans="2:7" s="17" customFormat="1" ht="30">
      <c r="B1590" s="152">
        <f>'FORMULARIO 1 PRESUPUESTO'!B118</f>
        <v>11.059999999999999</v>
      </c>
      <c r="C1590" s="103" t="str">
        <f>'FORMULARIO 1 PRESUPUESTO'!C118</f>
        <v xml:space="preserve">Mantenimiento y cambio de pasamanos para puertas de establo. Incluye candado y sus correspondientes llaves </v>
      </c>
      <c r="D1590" s="104"/>
      <c r="E1590" s="105"/>
      <c r="F1590" s="105"/>
      <c r="G1590" s="106" t="str">
        <f>'FORMULARIO 1 PRESUPUESTO'!D118</f>
        <v>un</v>
      </c>
    </row>
    <row r="1591" spans="2:7" s="17" customFormat="1">
      <c r="B1591" s="135"/>
      <c r="C1591" s="107" t="s">
        <v>6</v>
      </c>
      <c r="D1591" s="108" t="s">
        <v>7</v>
      </c>
      <c r="E1591" s="108" t="s">
        <v>180</v>
      </c>
      <c r="F1591" s="108" t="s">
        <v>181</v>
      </c>
      <c r="G1591" s="109" t="s">
        <v>10</v>
      </c>
    </row>
    <row r="1592" spans="2:7" s="17" customFormat="1">
      <c r="B1592" s="135"/>
      <c r="C1592" s="110" t="s">
        <v>196</v>
      </c>
      <c r="D1592" s="2"/>
      <c r="E1592" s="2"/>
      <c r="F1592" s="2"/>
      <c r="G1592" s="2"/>
    </row>
    <row r="1593" spans="2:7" s="17" customFormat="1">
      <c r="B1593" s="135"/>
      <c r="C1593" s="113" t="s">
        <v>407</v>
      </c>
      <c r="D1593" s="111" t="s">
        <v>21</v>
      </c>
      <c r="E1593" s="19">
        <v>0.1</v>
      </c>
      <c r="F1593" s="114">
        <v>25000</v>
      </c>
      <c r="G1593" s="112">
        <f>F1593*E1593</f>
        <v>2500</v>
      </c>
    </row>
    <row r="1594" spans="2:7" s="17" customFormat="1">
      <c r="B1594" s="135"/>
      <c r="C1594" s="2"/>
      <c r="D1594" s="2"/>
      <c r="E1594" s="2"/>
      <c r="F1594" s="115" t="s">
        <v>185</v>
      </c>
      <c r="G1594" s="116">
        <f>SUM(G1593)</f>
        <v>2500</v>
      </c>
    </row>
    <row r="1595" spans="2:7" s="17" customFormat="1">
      <c r="B1595" s="135"/>
      <c r="C1595" s="110" t="s">
        <v>182</v>
      </c>
      <c r="D1595" s="2"/>
      <c r="E1595" s="2"/>
      <c r="F1595" s="2"/>
      <c r="G1595" s="2"/>
    </row>
    <row r="1596" spans="2:7" s="17" customFormat="1">
      <c r="B1596" s="135"/>
      <c r="C1596" s="113" t="s">
        <v>281</v>
      </c>
      <c r="D1596" s="111" t="s">
        <v>282</v>
      </c>
      <c r="E1596" s="19">
        <v>2</v>
      </c>
      <c r="F1596" s="114">
        <v>77862.33</v>
      </c>
      <c r="G1596" s="112">
        <f>F1596*E1596%</f>
        <v>1557.2466000000002</v>
      </c>
    </row>
    <row r="1597" spans="2:7" s="17" customFormat="1">
      <c r="B1597" s="135"/>
      <c r="C1597" s="2"/>
      <c r="D1597" s="2"/>
      <c r="E1597" s="2"/>
      <c r="F1597" s="115" t="s">
        <v>185</v>
      </c>
      <c r="G1597" s="116">
        <f>SUM(G1596:G1596)</f>
        <v>1557.2466000000002</v>
      </c>
    </row>
    <row r="1598" spans="2:7" s="17" customFormat="1">
      <c r="B1598" s="135"/>
      <c r="C1598" s="110" t="s">
        <v>200</v>
      </c>
      <c r="D1598" s="2"/>
      <c r="E1598" s="2"/>
      <c r="F1598" s="2"/>
      <c r="G1598" s="2"/>
    </row>
    <row r="1599" spans="2:7" s="17" customFormat="1">
      <c r="B1599" s="135"/>
      <c r="C1599" s="113" t="s">
        <v>201</v>
      </c>
      <c r="D1599" s="111" t="s">
        <v>202</v>
      </c>
      <c r="E1599" s="19">
        <v>0.1</v>
      </c>
      <c r="F1599" s="114">
        <v>36485</v>
      </c>
      <c r="G1599" s="112">
        <f>F1599*E1599</f>
        <v>3648.5</v>
      </c>
    </row>
    <row r="1600" spans="2:7" s="17" customFormat="1">
      <c r="B1600" s="135"/>
      <c r="C1600" s="2"/>
      <c r="D1600" s="2"/>
      <c r="E1600" s="2"/>
      <c r="F1600" s="115" t="s">
        <v>185</v>
      </c>
      <c r="G1600" s="116">
        <f>SUM(G1599)</f>
        <v>3648.5</v>
      </c>
    </row>
    <row r="1601" spans="2:7" s="17" customFormat="1">
      <c r="B1601" s="135"/>
      <c r="C1601" s="110" t="s">
        <v>186</v>
      </c>
      <c r="D1601" s="2"/>
      <c r="E1601" s="2"/>
      <c r="F1601" s="2"/>
      <c r="G1601" s="2"/>
    </row>
    <row r="1602" spans="2:7" s="17" customFormat="1">
      <c r="B1602" s="135"/>
      <c r="C1602" s="113" t="s">
        <v>283</v>
      </c>
      <c r="D1602" s="111" t="s">
        <v>188</v>
      </c>
      <c r="E1602" s="19">
        <v>0.19500000000000001</v>
      </c>
      <c r="F1602" s="114">
        <v>204602</v>
      </c>
      <c r="G1602" s="112">
        <f>F1602*E1602</f>
        <v>39897.39</v>
      </c>
    </row>
    <row r="1603" spans="2:7" s="17" customFormat="1">
      <c r="B1603" s="135"/>
      <c r="C1603" s="2"/>
      <c r="D1603" s="2"/>
      <c r="E1603" s="2"/>
      <c r="F1603" s="115" t="s">
        <v>185</v>
      </c>
      <c r="G1603" s="116">
        <f>SUM(G1602)</f>
        <v>39897.39</v>
      </c>
    </row>
    <row r="1604" spans="2:7" s="17" customFormat="1">
      <c r="B1604" s="135"/>
      <c r="C1604" s="113"/>
      <c r="D1604" s="111"/>
      <c r="E1604" s="19"/>
      <c r="F1604" s="19"/>
      <c r="G1604" s="112"/>
    </row>
    <row r="1605" spans="2:7" s="17" customFormat="1">
      <c r="B1605" s="135"/>
      <c r="C1605" s="2"/>
      <c r="D1605" s="2"/>
      <c r="E1605" s="2"/>
      <c r="F1605" s="130" t="s">
        <v>189</v>
      </c>
      <c r="G1605" s="118">
        <f>G1594+G1597+G1600+G1603</f>
        <v>47603.136599999998</v>
      </c>
    </row>
    <row r="1606" spans="2:7" s="17" customFormat="1">
      <c r="B1606" s="137"/>
      <c r="C1606" s="131"/>
      <c r="D1606" s="132"/>
      <c r="E1606" s="16"/>
      <c r="F1606" s="16"/>
      <c r="G1606" s="119"/>
    </row>
    <row r="1607" spans="2:7" s="17" customFormat="1">
      <c r="B1607" s="137"/>
      <c r="C1607" s="131"/>
      <c r="D1607" s="132"/>
      <c r="E1607" s="16"/>
      <c r="F1607" s="16"/>
      <c r="G1607" s="119"/>
    </row>
    <row r="1608" spans="2:7" s="17" customFormat="1">
      <c r="B1608" s="137"/>
      <c r="C1608" s="131"/>
      <c r="D1608" s="132"/>
      <c r="E1608" s="16"/>
      <c r="F1608" s="16"/>
      <c r="G1608" s="119"/>
    </row>
    <row r="1609" spans="2:7" s="17" customFormat="1">
      <c r="B1609" s="137"/>
      <c r="C1609" s="131"/>
      <c r="D1609" s="132"/>
      <c r="E1609" s="16"/>
      <c r="F1609" s="16"/>
      <c r="G1609" s="119"/>
    </row>
    <row r="1610" spans="2:7" s="17" customFormat="1">
      <c r="B1610" s="153">
        <f>'FORMULARIO 1 PRESUPUESTO'!B119</f>
        <v>12</v>
      </c>
      <c r="C1610" s="142" t="str">
        <f>'FORMULARIO 1 PRESUPUESTO'!C119</f>
        <v>PINTURA</v>
      </c>
      <c r="D1610" s="144"/>
      <c r="E1610" s="145"/>
      <c r="F1610" s="145"/>
      <c r="G1610" s="123"/>
    </row>
    <row r="1611" spans="2:7" s="17" customFormat="1" ht="25.5" customHeight="1">
      <c r="B1611" s="152">
        <f>'FORMULARIO 1 PRESUPUESTO'!B120</f>
        <v>12.01</v>
      </c>
      <c r="C1611" s="103" t="str">
        <f>'FORMULARIO 1 PRESUPUESTO'!C120</f>
        <v>Suministro y aplicación de Estuco plástico en cielos para baños y cocina</v>
      </c>
      <c r="D1611" s="104"/>
      <c r="E1611" s="105"/>
      <c r="F1611" s="105"/>
      <c r="G1611" s="106" t="str">
        <f>'FORMULARIO 1 PRESUPUESTO'!D120</f>
        <v>m2</v>
      </c>
    </row>
    <row r="1612" spans="2:7" s="17" customFormat="1">
      <c r="B1612" s="137"/>
      <c r="C1612" s="107" t="s">
        <v>6</v>
      </c>
      <c r="D1612" s="108" t="s">
        <v>7</v>
      </c>
      <c r="E1612" s="108" t="s">
        <v>180</v>
      </c>
      <c r="F1612" s="108" t="s">
        <v>181</v>
      </c>
      <c r="G1612" s="109" t="s">
        <v>10</v>
      </c>
    </row>
    <row r="1613" spans="2:7" s="17" customFormat="1">
      <c r="B1613" s="137"/>
      <c r="C1613" s="110" t="s">
        <v>196</v>
      </c>
      <c r="D1613" s="2"/>
      <c r="E1613" s="2"/>
      <c r="F1613" s="2"/>
      <c r="G1613" s="2"/>
    </row>
    <row r="1614" spans="2:7" s="17" customFormat="1">
      <c r="B1614" s="137"/>
      <c r="C1614" s="113" t="s">
        <v>285</v>
      </c>
      <c r="D1614" s="111" t="s">
        <v>286</v>
      </c>
      <c r="E1614" s="19">
        <v>0.1</v>
      </c>
      <c r="F1614" s="114">
        <v>1785</v>
      </c>
      <c r="G1614" s="112">
        <f>F1614*E1614</f>
        <v>178.5</v>
      </c>
    </row>
    <row r="1615" spans="2:7" s="17" customFormat="1">
      <c r="B1615" s="137"/>
      <c r="C1615" s="113" t="s">
        <v>287</v>
      </c>
      <c r="D1615" s="111" t="s">
        <v>198</v>
      </c>
      <c r="E1615" s="19">
        <v>1.4</v>
      </c>
      <c r="F1615" s="114">
        <v>3517</v>
      </c>
      <c r="G1615" s="112">
        <f>F1615*E1615</f>
        <v>4923.7999999999993</v>
      </c>
    </row>
    <row r="1616" spans="2:7" s="17" customFormat="1">
      <c r="B1616" s="137"/>
      <c r="C1616" s="2"/>
      <c r="D1616" s="2"/>
      <c r="E1616" s="2"/>
      <c r="F1616" s="115" t="s">
        <v>185</v>
      </c>
      <c r="G1616" s="116">
        <f>SUM(G1614:G1615)</f>
        <v>5102.2999999999993</v>
      </c>
    </row>
    <row r="1617" spans="2:7" s="17" customFormat="1">
      <c r="B1617" s="137"/>
      <c r="C1617" s="110" t="s">
        <v>182</v>
      </c>
      <c r="D1617" s="2"/>
      <c r="E1617" s="2"/>
      <c r="F1617" s="2"/>
      <c r="G1617" s="2"/>
    </row>
    <row r="1618" spans="2:7" s="17" customFormat="1">
      <c r="B1618" s="137"/>
      <c r="C1618" s="113" t="s">
        <v>221</v>
      </c>
      <c r="D1618" s="111" t="s">
        <v>188</v>
      </c>
      <c r="E1618" s="19">
        <v>0.36</v>
      </c>
      <c r="F1618" s="114">
        <v>4731</v>
      </c>
      <c r="G1618" s="112">
        <f>F1618*E1618</f>
        <v>1703.1599999999999</v>
      </c>
    </row>
    <row r="1619" spans="2:7" s="17" customFormat="1">
      <c r="B1619" s="137"/>
      <c r="C1619" s="113" t="s">
        <v>222</v>
      </c>
      <c r="D1619" s="111" t="s">
        <v>188</v>
      </c>
      <c r="E1619" s="19">
        <v>0.36</v>
      </c>
      <c r="F1619" s="114">
        <v>2016</v>
      </c>
      <c r="G1619" s="112">
        <f t="shared" ref="G1619:G1620" si="44">F1619*E1619</f>
        <v>725.76</v>
      </c>
    </row>
    <row r="1620" spans="2:7" s="17" customFormat="1">
      <c r="B1620" s="137"/>
      <c r="C1620" s="113" t="s">
        <v>288</v>
      </c>
      <c r="D1620" s="111" t="s">
        <v>21</v>
      </c>
      <c r="E1620" s="19">
        <v>2.9999999999999997E-4</v>
      </c>
      <c r="F1620" s="114">
        <v>172366</v>
      </c>
      <c r="G1620" s="112">
        <f t="shared" si="44"/>
        <v>51.709799999999994</v>
      </c>
    </row>
    <row r="1621" spans="2:7" s="17" customFormat="1">
      <c r="B1621" s="137"/>
      <c r="C1621" s="2"/>
      <c r="D1621" s="2"/>
      <c r="E1621" s="2"/>
      <c r="F1621" s="115" t="s">
        <v>185</v>
      </c>
      <c r="G1621" s="116">
        <f>SUM(G1618:G1620)</f>
        <v>2480.6298000000002</v>
      </c>
    </row>
    <row r="1622" spans="2:7" s="17" customFormat="1">
      <c r="B1622" s="137"/>
      <c r="C1622" s="110" t="s">
        <v>200</v>
      </c>
      <c r="D1622" s="2"/>
      <c r="E1622" s="2"/>
      <c r="F1622" s="2"/>
      <c r="G1622" s="2"/>
    </row>
    <row r="1623" spans="2:7" s="17" customFormat="1">
      <c r="B1623" s="137"/>
      <c r="C1623" s="113" t="s">
        <v>201</v>
      </c>
      <c r="D1623" s="111" t="s">
        <v>202</v>
      </c>
      <c r="E1623" s="19">
        <v>0.02</v>
      </c>
      <c r="F1623" s="114">
        <v>36485</v>
      </c>
      <c r="G1623" s="112">
        <f>F1623*E1623</f>
        <v>729.7</v>
      </c>
    </row>
    <row r="1624" spans="2:7" s="17" customFormat="1">
      <c r="B1624" s="137"/>
      <c r="C1624" s="2"/>
      <c r="D1624" s="2"/>
      <c r="E1624" s="2"/>
      <c r="F1624" s="115" t="s">
        <v>185</v>
      </c>
      <c r="G1624" s="116">
        <f>SUM(G1623)</f>
        <v>729.7</v>
      </c>
    </row>
    <row r="1625" spans="2:7" s="17" customFormat="1">
      <c r="B1625" s="137"/>
      <c r="C1625" s="110" t="s">
        <v>186</v>
      </c>
      <c r="D1625" s="2"/>
      <c r="E1625" s="2"/>
      <c r="F1625" s="2"/>
      <c r="G1625" s="2"/>
    </row>
    <row r="1626" spans="2:7" s="17" customFormat="1">
      <c r="B1626" s="137"/>
      <c r="C1626" s="113" t="s">
        <v>229</v>
      </c>
      <c r="D1626" s="111" t="s">
        <v>188</v>
      </c>
      <c r="E1626" s="19">
        <v>2.86E-2</v>
      </c>
      <c r="F1626" s="114">
        <v>194692</v>
      </c>
      <c r="G1626" s="112">
        <f>F1626*E1626</f>
        <v>5568.1912000000002</v>
      </c>
    </row>
    <row r="1627" spans="2:7" s="17" customFormat="1">
      <c r="B1627" s="137"/>
      <c r="C1627" s="2"/>
      <c r="D1627" s="2"/>
      <c r="E1627" s="2"/>
      <c r="F1627" s="115" t="s">
        <v>185</v>
      </c>
      <c r="G1627" s="116">
        <f>SUM(G1626)</f>
        <v>5568.1912000000002</v>
      </c>
    </row>
    <row r="1628" spans="2:7" s="17" customFormat="1">
      <c r="B1628" s="137"/>
      <c r="C1628" s="131"/>
      <c r="D1628" s="132"/>
      <c r="E1628" s="16"/>
      <c r="F1628" s="16"/>
      <c r="G1628" s="119"/>
    </row>
    <row r="1629" spans="2:7" s="17" customFormat="1">
      <c r="B1629" s="137"/>
      <c r="C1629" s="2"/>
      <c r="D1629" s="2"/>
      <c r="E1629" s="2"/>
      <c r="F1629" s="117" t="s">
        <v>189</v>
      </c>
      <c r="G1629" s="118">
        <f>G1616+G1621+G1624+G1627</f>
        <v>13880.821</v>
      </c>
    </row>
    <row r="1630" spans="2:7" s="17" customFormat="1">
      <c r="B1630" s="137"/>
      <c r="C1630" s="131"/>
      <c r="D1630" s="132"/>
      <c r="E1630" s="16"/>
      <c r="F1630" s="16"/>
      <c r="G1630" s="119"/>
    </row>
    <row r="1631" spans="2:7" s="17" customFormat="1">
      <c r="B1631" s="137"/>
      <c r="C1631" s="131"/>
      <c r="D1631" s="132"/>
      <c r="E1631" s="16"/>
      <c r="F1631" s="16"/>
      <c r="G1631" s="119"/>
    </row>
    <row r="1632" spans="2:7" s="17" customFormat="1">
      <c r="B1632" s="137"/>
      <c r="C1632" s="131"/>
      <c r="D1632" s="132"/>
      <c r="E1632" s="16"/>
      <c r="F1632" s="16"/>
      <c r="G1632" s="119"/>
    </row>
    <row r="1633" spans="2:7" s="17" customFormat="1" ht="41.1" customHeight="1">
      <c r="B1633" s="152">
        <f>'FORMULARIO 1 PRESUPUESTO'!B121</f>
        <v>12.02</v>
      </c>
      <c r="C1633" s="103" t="str">
        <f>'FORMULARIO 1 PRESUPUESTO'!C121</f>
        <v xml:space="preserve">Suministro y aplicación de Pintura para baños y cocina en cieloraso. Color blanco, tipo pintuco y/o similar. </v>
      </c>
      <c r="D1633" s="104"/>
      <c r="E1633" s="105"/>
      <c r="F1633" s="105"/>
      <c r="G1633" s="106" t="str">
        <f>'FORMULARIO 1 PRESUPUESTO'!D121</f>
        <v>m2</v>
      </c>
    </row>
    <row r="1634" spans="2:7" s="17" customFormat="1">
      <c r="B1634" s="137"/>
      <c r="C1634" s="107" t="s">
        <v>6</v>
      </c>
      <c r="D1634" s="108" t="s">
        <v>7</v>
      </c>
      <c r="E1634" s="108" t="s">
        <v>180</v>
      </c>
      <c r="F1634" s="108" t="s">
        <v>181</v>
      </c>
      <c r="G1634" s="109" t="s">
        <v>10</v>
      </c>
    </row>
    <row r="1635" spans="2:7" s="17" customFormat="1">
      <c r="B1635" s="137"/>
      <c r="C1635" s="110" t="s">
        <v>196</v>
      </c>
      <c r="D1635" s="2"/>
      <c r="E1635" s="2"/>
      <c r="F1635" s="2"/>
      <c r="G1635" s="2"/>
    </row>
    <row r="1636" spans="2:7" s="17" customFormat="1" ht="28.5">
      <c r="B1636" s="137"/>
      <c r="C1636" s="113" t="s">
        <v>408</v>
      </c>
      <c r="D1636" s="111" t="s">
        <v>198</v>
      </c>
      <c r="E1636" s="19">
        <v>5.0999999999999997E-2</v>
      </c>
      <c r="F1636" s="114">
        <v>94306</v>
      </c>
      <c r="G1636" s="112">
        <f>F1636*E1636</f>
        <v>4809.6059999999998</v>
      </c>
    </row>
    <row r="1637" spans="2:7" s="17" customFormat="1">
      <c r="B1637" s="137"/>
      <c r="C1637" s="113" t="s">
        <v>409</v>
      </c>
      <c r="D1637" s="111" t="s">
        <v>15</v>
      </c>
      <c r="E1637" s="19">
        <v>0.73</v>
      </c>
      <c r="F1637" s="114">
        <v>178</v>
      </c>
      <c r="G1637" s="112">
        <f t="shared" ref="G1637:G1639" si="45">F1637*E1637</f>
        <v>129.94</v>
      </c>
    </row>
    <row r="1638" spans="2:7" s="17" customFormat="1">
      <c r="B1638" s="137"/>
      <c r="C1638" s="113" t="s">
        <v>219</v>
      </c>
      <c r="D1638" s="111" t="s">
        <v>220</v>
      </c>
      <c r="E1638" s="19">
        <v>0.16700000000000001</v>
      </c>
      <c r="F1638" s="114">
        <v>12092</v>
      </c>
      <c r="G1638" s="112">
        <f t="shared" si="45"/>
        <v>2019.364</v>
      </c>
    </row>
    <row r="1639" spans="2:7" s="17" customFormat="1">
      <c r="B1639" s="137"/>
      <c r="C1639" s="113" t="s">
        <v>410</v>
      </c>
      <c r="D1639" s="111" t="s">
        <v>220</v>
      </c>
      <c r="E1639" s="19">
        <v>0.02</v>
      </c>
      <c r="F1639" s="114">
        <v>132000</v>
      </c>
      <c r="G1639" s="112">
        <f t="shared" si="45"/>
        <v>2640</v>
      </c>
    </row>
    <row r="1640" spans="2:7" s="17" customFormat="1">
      <c r="B1640" s="137"/>
      <c r="C1640" s="2"/>
      <c r="D1640" s="2"/>
      <c r="E1640" s="2"/>
      <c r="F1640" s="115" t="s">
        <v>185</v>
      </c>
      <c r="G1640" s="116">
        <f>SUM(G1636:G1639)</f>
        <v>9598.91</v>
      </c>
    </row>
    <row r="1641" spans="2:7" s="17" customFormat="1">
      <c r="B1641" s="137"/>
      <c r="C1641" s="110" t="s">
        <v>182</v>
      </c>
      <c r="D1641" s="2"/>
      <c r="E1641" s="2"/>
      <c r="F1641" s="2"/>
      <c r="G1641" s="2"/>
    </row>
    <row r="1642" spans="2:7" s="17" customFormat="1">
      <c r="B1642" s="137"/>
      <c r="C1642" s="113" t="s">
        <v>221</v>
      </c>
      <c r="D1642" s="111" t="s">
        <v>188</v>
      </c>
      <c r="E1642" s="19">
        <v>0.55000000000000004</v>
      </c>
      <c r="F1642" s="114">
        <v>4731</v>
      </c>
      <c r="G1642" s="112">
        <f>F1642*E1642</f>
        <v>2602.0500000000002</v>
      </c>
    </row>
    <row r="1643" spans="2:7" s="17" customFormat="1">
      <c r="B1643" s="137"/>
      <c r="C1643" s="113" t="s">
        <v>222</v>
      </c>
      <c r="D1643" s="111" t="s">
        <v>188</v>
      </c>
      <c r="E1643" s="19">
        <v>0.55000000000000004</v>
      </c>
      <c r="F1643" s="114">
        <v>2016</v>
      </c>
      <c r="G1643" s="112">
        <f t="shared" ref="G1643:G1644" si="46">F1643*E1643</f>
        <v>1108.8000000000002</v>
      </c>
    </row>
    <row r="1644" spans="2:7" s="17" customFormat="1">
      <c r="B1644" s="137"/>
      <c r="C1644" s="113" t="s">
        <v>288</v>
      </c>
      <c r="D1644" s="111" t="s">
        <v>21</v>
      </c>
      <c r="E1644" s="19">
        <v>8.9999999999999998E-4</v>
      </c>
      <c r="F1644" s="114">
        <v>172366</v>
      </c>
      <c r="G1644" s="112">
        <f t="shared" si="46"/>
        <v>155.1294</v>
      </c>
    </row>
    <row r="1645" spans="2:7" s="17" customFormat="1">
      <c r="B1645" s="137"/>
      <c r="C1645" s="2"/>
      <c r="D1645" s="2"/>
      <c r="E1645" s="2"/>
      <c r="F1645" s="115" t="s">
        <v>185</v>
      </c>
      <c r="G1645" s="116">
        <f>SUM(G1642:G1644)</f>
        <v>3865.9794000000002</v>
      </c>
    </row>
    <row r="1646" spans="2:7" s="17" customFormat="1">
      <c r="B1646" s="137"/>
      <c r="C1646" s="110" t="s">
        <v>200</v>
      </c>
      <c r="D1646" s="2"/>
      <c r="E1646" s="2"/>
      <c r="F1646" s="2"/>
      <c r="G1646" s="2"/>
    </row>
    <row r="1647" spans="2:7" s="17" customFormat="1">
      <c r="B1647" s="137"/>
      <c r="C1647" s="113" t="s">
        <v>201</v>
      </c>
      <c r="D1647" s="111" t="s">
        <v>202</v>
      </c>
      <c r="E1647" s="19">
        <v>0.02</v>
      </c>
      <c r="F1647" s="114">
        <v>36485</v>
      </c>
      <c r="G1647" s="112">
        <f>F1647*E1647</f>
        <v>729.7</v>
      </c>
    </row>
    <row r="1648" spans="2:7" s="17" customFormat="1">
      <c r="B1648" s="137"/>
      <c r="C1648" s="2"/>
      <c r="D1648" s="2"/>
      <c r="E1648" s="2"/>
      <c r="F1648" s="115" t="s">
        <v>185</v>
      </c>
      <c r="G1648" s="116">
        <f>SUM(G1647)</f>
        <v>729.7</v>
      </c>
    </row>
    <row r="1649" spans="2:7" s="17" customFormat="1">
      <c r="B1649" s="137"/>
      <c r="C1649" s="110" t="s">
        <v>186</v>
      </c>
      <c r="D1649" s="2"/>
      <c r="E1649" s="2"/>
      <c r="F1649" s="2"/>
      <c r="G1649" s="2"/>
    </row>
    <row r="1650" spans="2:7" s="17" customFormat="1">
      <c r="B1650" s="137"/>
      <c r="C1650" s="113" t="s">
        <v>229</v>
      </c>
      <c r="D1650" s="111" t="s">
        <v>188</v>
      </c>
      <c r="E1650" s="19">
        <v>8.9300000000000004E-2</v>
      </c>
      <c r="F1650" s="114">
        <v>194692</v>
      </c>
      <c r="G1650" s="112">
        <f>F1650*E1650</f>
        <v>17385.995600000002</v>
      </c>
    </row>
    <row r="1651" spans="2:7" s="17" customFormat="1">
      <c r="B1651" s="137"/>
      <c r="C1651" s="2"/>
      <c r="D1651" s="2"/>
      <c r="E1651" s="2"/>
      <c r="F1651" s="115" t="s">
        <v>185</v>
      </c>
      <c r="G1651" s="116">
        <f>SUM(G1650)</f>
        <v>17385.995600000002</v>
      </c>
    </row>
    <row r="1652" spans="2:7" s="17" customFormat="1">
      <c r="B1652" s="137"/>
      <c r="C1652" s="131"/>
      <c r="D1652" s="132"/>
      <c r="E1652" s="16"/>
      <c r="F1652" s="16"/>
      <c r="G1652" s="119"/>
    </row>
    <row r="1653" spans="2:7" s="17" customFormat="1">
      <c r="B1653" s="137"/>
      <c r="C1653" s="2"/>
      <c r="D1653" s="2"/>
      <c r="E1653" s="2"/>
      <c r="F1653" s="117" t="s">
        <v>189</v>
      </c>
      <c r="G1653" s="118">
        <f>G1640+G1645+G1648+G1651</f>
        <v>31580.585000000003</v>
      </c>
    </row>
    <row r="1654" spans="2:7" s="17" customFormat="1">
      <c r="B1654" s="137"/>
      <c r="C1654" s="131"/>
      <c r="D1654" s="132"/>
      <c r="E1654" s="16"/>
      <c r="F1654" s="16"/>
      <c r="G1654" s="119"/>
    </row>
    <row r="1655" spans="2:7" s="17" customFormat="1">
      <c r="B1655" s="137"/>
      <c r="C1655" s="131"/>
      <c r="D1655" s="132"/>
      <c r="E1655" s="16"/>
      <c r="F1655" s="16"/>
      <c r="G1655" s="119"/>
    </row>
    <row r="1656" spans="2:7" s="17" customFormat="1" ht="30">
      <c r="B1656" s="152">
        <f>'FORMULARIO 1 PRESUPUESTO'!B122</f>
        <v>12.03</v>
      </c>
      <c r="C1656" s="103" t="str">
        <f>'FORMULARIO 1 PRESUPUESTO'!C122</f>
        <v xml:space="preserve">Suministro y aplicación de Pintura para baños y cocina en muros. Color blanco, tipo pintuco y/o similar. </v>
      </c>
      <c r="D1656" s="104"/>
      <c r="E1656" s="105"/>
      <c r="F1656" s="105"/>
      <c r="G1656" s="106" t="str">
        <f>'FORMULARIO 1 PRESUPUESTO'!D122</f>
        <v>m2</v>
      </c>
    </row>
    <row r="1657" spans="2:7" s="17" customFormat="1">
      <c r="B1657" s="137"/>
      <c r="C1657" s="107" t="s">
        <v>6</v>
      </c>
      <c r="D1657" s="108" t="s">
        <v>7</v>
      </c>
      <c r="E1657" s="108" t="s">
        <v>180</v>
      </c>
      <c r="F1657" s="108" t="s">
        <v>181</v>
      </c>
      <c r="G1657" s="109" t="s">
        <v>10</v>
      </c>
    </row>
    <row r="1658" spans="2:7" s="17" customFormat="1">
      <c r="B1658" s="137"/>
      <c r="C1658" s="110" t="s">
        <v>196</v>
      </c>
      <c r="D1658" s="2"/>
      <c r="E1658" s="2"/>
      <c r="F1658" s="2"/>
      <c r="G1658" s="2"/>
    </row>
    <row r="1659" spans="2:7" s="17" customFormat="1" ht="28.5">
      <c r="B1659" s="137"/>
      <c r="C1659" s="113" t="s">
        <v>408</v>
      </c>
      <c r="D1659" s="111" t="s">
        <v>198</v>
      </c>
      <c r="E1659" s="19">
        <v>5.0999999999999997E-2</v>
      </c>
      <c r="F1659" s="114">
        <v>94306</v>
      </c>
      <c r="G1659" s="112">
        <f>F1659*E1659</f>
        <v>4809.6059999999998</v>
      </c>
    </row>
    <row r="1660" spans="2:7" s="17" customFormat="1">
      <c r="B1660" s="137"/>
      <c r="C1660" s="113" t="s">
        <v>409</v>
      </c>
      <c r="D1660" s="111" t="s">
        <v>15</v>
      </c>
      <c r="E1660" s="19">
        <v>0.73</v>
      </c>
      <c r="F1660" s="114">
        <v>178</v>
      </c>
      <c r="G1660" s="112">
        <f t="shared" ref="G1660:G1662" si="47">F1660*E1660</f>
        <v>129.94</v>
      </c>
    </row>
    <row r="1661" spans="2:7" s="17" customFormat="1">
      <c r="B1661" s="137"/>
      <c r="C1661" s="113" t="s">
        <v>219</v>
      </c>
      <c r="D1661" s="111" t="s">
        <v>220</v>
      </c>
      <c r="E1661" s="19">
        <v>0.16700000000000001</v>
      </c>
      <c r="F1661" s="114">
        <v>12092</v>
      </c>
      <c r="G1661" s="112">
        <f t="shared" si="47"/>
        <v>2019.364</v>
      </c>
    </row>
    <row r="1662" spans="2:7" s="17" customFormat="1">
      <c r="B1662" s="137"/>
      <c r="C1662" s="113" t="s">
        <v>410</v>
      </c>
      <c r="D1662" s="111" t="s">
        <v>220</v>
      </c>
      <c r="E1662" s="19">
        <v>0.02</v>
      </c>
      <c r="F1662" s="114">
        <v>132000</v>
      </c>
      <c r="G1662" s="112">
        <f t="shared" si="47"/>
        <v>2640</v>
      </c>
    </row>
    <row r="1663" spans="2:7" s="17" customFormat="1">
      <c r="B1663" s="137"/>
      <c r="C1663" s="2"/>
      <c r="D1663" s="2"/>
      <c r="E1663" s="2"/>
      <c r="F1663" s="115" t="s">
        <v>185</v>
      </c>
      <c r="G1663" s="116">
        <f>SUM(G1659:G1662)</f>
        <v>9598.91</v>
      </c>
    </row>
    <row r="1664" spans="2:7" s="17" customFormat="1">
      <c r="B1664" s="137"/>
      <c r="C1664" s="110" t="s">
        <v>182</v>
      </c>
      <c r="D1664" s="2"/>
      <c r="E1664" s="2"/>
      <c r="F1664" s="2"/>
      <c r="G1664" s="2"/>
    </row>
    <row r="1665" spans="2:7" s="17" customFormat="1">
      <c r="B1665" s="137"/>
      <c r="C1665" s="113" t="s">
        <v>221</v>
      </c>
      <c r="D1665" s="111" t="s">
        <v>188</v>
      </c>
      <c r="E1665" s="19">
        <v>0.55000000000000004</v>
      </c>
      <c r="F1665" s="114">
        <v>4731</v>
      </c>
      <c r="G1665" s="112">
        <f>F1665*E1665</f>
        <v>2602.0500000000002</v>
      </c>
    </row>
    <row r="1666" spans="2:7" s="17" customFormat="1">
      <c r="B1666" s="137"/>
      <c r="C1666" s="113" t="s">
        <v>222</v>
      </c>
      <c r="D1666" s="111" t="s">
        <v>188</v>
      </c>
      <c r="E1666" s="19">
        <v>0.55000000000000004</v>
      </c>
      <c r="F1666" s="114">
        <v>2016</v>
      </c>
      <c r="G1666" s="112">
        <f t="shared" ref="G1666:G1667" si="48">F1666*E1666</f>
        <v>1108.8000000000002</v>
      </c>
    </row>
    <row r="1667" spans="2:7" s="17" customFormat="1">
      <c r="B1667" s="137"/>
      <c r="C1667" s="113" t="s">
        <v>288</v>
      </c>
      <c r="D1667" s="111" t="s">
        <v>21</v>
      </c>
      <c r="E1667" s="19">
        <v>8.9999999999999998E-4</v>
      </c>
      <c r="F1667" s="114">
        <v>172366</v>
      </c>
      <c r="G1667" s="112">
        <f t="shared" si="48"/>
        <v>155.1294</v>
      </c>
    </row>
    <row r="1668" spans="2:7" s="17" customFormat="1">
      <c r="B1668" s="137"/>
      <c r="C1668" s="2"/>
      <c r="D1668" s="2"/>
      <c r="E1668" s="2"/>
      <c r="F1668" s="115" t="s">
        <v>185</v>
      </c>
      <c r="G1668" s="116">
        <f>SUM(G1665:G1667)</f>
        <v>3865.9794000000002</v>
      </c>
    </row>
    <row r="1669" spans="2:7" s="17" customFormat="1">
      <c r="B1669" s="137"/>
      <c r="C1669" s="110" t="s">
        <v>200</v>
      </c>
      <c r="D1669" s="2"/>
      <c r="E1669" s="2"/>
      <c r="F1669" s="2"/>
      <c r="G1669" s="2"/>
    </row>
    <row r="1670" spans="2:7" s="17" customFormat="1">
      <c r="B1670" s="137"/>
      <c r="C1670" s="113" t="s">
        <v>201</v>
      </c>
      <c r="D1670" s="111" t="s">
        <v>202</v>
      </c>
      <c r="E1670" s="19">
        <v>0.02</v>
      </c>
      <c r="F1670" s="114">
        <v>36485</v>
      </c>
      <c r="G1670" s="112">
        <f>F1670*E1670</f>
        <v>729.7</v>
      </c>
    </row>
    <row r="1671" spans="2:7" s="17" customFormat="1">
      <c r="B1671" s="137"/>
      <c r="C1671" s="2"/>
      <c r="D1671" s="2"/>
      <c r="E1671" s="2"/>
      <c r="F1671" s="115" t="s">
        <v>185</v>
      </c>
      <c r="G1671" s="116">
        <f>SUM(G1670)</f>
        <v>729.7</v>
      </c>
    </row>
    <row r="1672" spans="2:7" s="17" customFormat="1">
      <c r="B1672" s="137"/>
      <c r="C1672" s="110" t="s">
        <v>186</v>
      </c>
      <c r="D1672" s="2"/>
      <c r="E1672" s="2"/>
      <c r="F1672" s="2"/>
      <c r="G1672" s="2"/>
    </row>
    <row r="1673" spans="2:7" s="17" customFormat="1">
      <c r="B1673" s="137"/>
      <c r="C1673" s="113" t="s">
        <v>229</v>
      </c>
      <c r="D1673" s="111" t="s">
        <v>188</v>
      </c>
      <c r="E1673" s="19">
        <v>8.9300000000000004E-2</v>
      </c>
      <c r="F1673" s="114">
        <v>194692</v>
      </c>
      <c r="G1673" s="112">
        <f>F1673*E1673</f>
        <v>17385.995600000002</v>
      </c>
    </row>
    <row r="1674" spans="2:7" s="17" customFormat="1">
      <c r="B1674" s="137"/>
      <c r="C1674" s="2"/>
      <c r="D1674" s="2"/>
      <c r="E1674" s="2"/>
      <c r="F1674" s="115" t="s">
        <v>185</v>
      </c>
      <c r="G1674" s="116">
        <f>SUM(G1673)</f>
        <v>17385.995600000002</v>
      </c>
    </row>
    <row r="1675" spans="2:7" s="17" customFormat="1">
      <c r="B1675" s="137"/>
      <c r="C1675" s="131"/>
      <c r="D1675" s="132"/>
      <c r="E1675" s="16"/>
      <c r="F1675" s="16"/>
      <c r="G1675" s="119"/>
    </row>
    <row r="1676" spans="2:7" s="17" customFormat="1">
      <c r="B1676" s="137"/>
      <c r="C1676" s="2"/>
      <c r="D1676" s="2"/>
      <c r="E1676" s="2"/>
      <c r="F1676" s="117" t="s">
        <v>189</v>
      </c>
      <c r="G1676" s="118">
        <f>G1663+G1668+G1671+G1674</f>
        <v>31580.585000000003</v>
      </c>
    </row>
    <row r="1677" spans="2:7" s="17" customFormat="1">
      <c r="B1677" s="137"/>
      <c r="C1677" s="131"/>
      <c r="D1677" s="132"/>
      <c r="E1677" s="16"/>
      <c r="F1677" s="16"/>
      <c r="G1677" s="119"/>
    </row>
    <row r="1678" spans="2:7" s="17" customFormat="1" ht="41.1" customHeight="1">
      <c r="B1678" s="152">
        <f>'FORMULARIO 1 PRESUPUESTO'!B123</f>
        <v>12.04</v>
      </c>
      <c r="C1678" s="103" t="str">
        <f>'FORMULARIO 1 PRESUPUESTO'!C123</f>
        <v>Suministro y aplicación tres manos de Pintura vinilo en muros, tipo pintuco y/o similar. Color blanco</v>
      </c>
      <c r="D1678" s="104"/>
      <c r="E1678" s="105"/>
      <c r="F1678" s="105"/>
      <c r="G1678" s="106" t="str">
        <f>'FORMULARIO 1 PRESUPUESTO'!D123</f>
        <v>m2</v>
      </c>
    </row>
    <row r="1679" spans="2:7" s="17" customFormat="1">
      <c r="B1679" s="137"/>
      <c r="C1679" s="107" t="s">
        <v>6</v>
      </c>
      <c r="D1679" s="108" t="s">
        <v>7</v>
      </c>
      <c r="E1679" s="108" t="s">
        <v>180</v>
      </c>
      <c r="F1679" s="108" t="s">
        <v>181</v>
      </c>
      <c r="G1679" s="109" t="s">
        <v>10</v>
      </c>
    </row>
    <row r="1680" spans="2:7" s="17" customFormat="1">
      <c r="B1680" s="137"/>
      <c r="C1680" s="110" t="s">
        <v>196</v>
      </c>
      <c r="D1680" s="2"/>
      <c r="E1680" s="2"/>
      <c r="F1680" s="2"/>
      <c r="G1680" s="2"/>
    </row>
    <row r="1681" spans="2:7" s="17" customFormat="1">
      <c r="B1681" s="137"/>
      <c r="C1681" s="113" t="s">
        <v>411</v>
      </c>
      <c r="D1681" s="111" t="s">
        <v>198</v>
      </c>
      <c r="E1681" s="19">
        <v>0.1</v>
      </c>
      <c r="F1681" s="114">
        <v>1316</v>
      </c>
      <c r="G1681" s="112">
        <f>F1681*E1681</f>
        <v>131.6</v>
      </c>
    </row>
    <row r="1682" spans="2:7" s="17" customFormat="1">
      <c r="B1682" s="137"/>
      <c r="C1682" s="113" t="s">
        <v>412</v>
      </c>
      <c r="D1682" s="111" t="s">
        <v>220</v>
      </c>
      <c r="E1682" s="19">
        <v>0.02</v>
      </c>
      <c r="F1682" s="114">
        <v>93160</v>
      </c>
      <c r="G1682" s="112">
        <f>F1682*E1682</f>
        <v>1863.2</v>
      </c>
    </row>
    <row r="1683" spans="2:7" s="17" customFormat="1">
      <c r="B1683" s="137"/>
      <c r="C1683" s="2"/>
      <c r="D1683" s="2"/>
      <c r="E1683" s="2"/>
      <c r="F1683" s="115" t="s">
        <v>185</v>
      </c>
      <c r="G1683" s="116">
        <f>SUM(G1681:G1682)</f>
        <v>1994.8</v>
      </c>
    </row>
    <row r="1684" spans="2:7" s="17" customFormat="1">
      <c r="B1684" s="137"/>
      <c r="C1684" s="110" t="s">
        <v>182</v>
      </c>
      <c r="D1684" s="2"/>
      <c r="E1684" s="2"/>
      <c r="F1684" s="2"/>
      <c r="G1684" s="2"/>
    </row>
    <row r="1685" spans="2:7" s="17" customFormat="1">
      <c r="B1685" s="137"/>
      <c r="C1685" s="113" t="s">
        <v>221</v>
      </c>
      <c r="D1685" s="111" t="s">
        <v>188</v>
      </c>
      <c r="E1685" s="19">
        <v>0.3</v>
      </c>
      <c r="F1685" s="114">
        <v>4731</v>
      </c>
      <c r="G1685" s="112">
        <f>F1685*E1685</f>
        <v>1419.3</v>
      </c>
    </row>
    <row r="1686" spans="2:7" s="17" customFormat="1">
      <c r="B1686" s="137"/>
      <c r="C1686" s="113" t="s">
        <v>222</v>
      </c>
      <c r="D1686" s="111" t="s">
        <v>188</v>
      </c>
      <c r="E1686" s="19">
        <v>0.3</v>
      </c>
      <c r="F1686" s="114">
        <v>2016</v>
      </c>
      <c r="G1686" s="112">
        <f t="shared" ref="G1686:G1688" si="49">F1686*E1686</f>
        <v>604.79999999999995</v>
      </c>
    </row>
    <row r="1687" spans="2:7" s="17" customFormat="1">
      <c r="B1687" s="137"/>
      <c r="C1687" s="113" t="s">
        <v>413</v>
      </c>
      <c r="D1687" s="111" t="s">
        <v>21</v>
      </c>
      <c r="E1687" s="19">
        <v>5.9999999999999995E-4</v>
      </c>
      <c r="F1687" s="114">
        <v>10217</v>
      </c>
      <c r="G1687" s="112">
        <f t="shared" si="49"/>
        <v>6.1301999999999994</v>
      </c>
    </row>
    <row r="1688" spans="2:7" s="17" customFormat="1">
      <c r="B1688" s="137"/>
      <c r="C1688" s="113" t="s">
        <v>288</v>
      </c>
      <c r="D1688" s="111" t="s">
        <v>21</v>
      </c>
      <c r="E1688" s="19">
        <v>5.9999999999999995E-4</v>
      </c>
      <c r="F1688" s="114">
        <v>172366</v>
      </c>
      <c r="G1688" s="112">
        <f t="shared" si="49"/>
        <v>103.41959999999999</v>
      </c>
    </row>
    <row r="1689" spans="2:7" s="17" customFormat="1">
      <c r="B1689" s="137"/>
      <c r="C1689" s="2"/>
      <c r="D1689" s="2"/>
      <c r="E1689" s="2"/>
      <c r="F1689" s="115" t="s">
        <v>185</v>
      </c>
      <c r="G1689" s="116">
        <f>SUM(G1685:G1688)</f>
        <v>2133.6498000000001</v>
      </c>
    </row>
    <row r="1690" spans="2:7" s="17" customFormat="1">
      <c r="B1690" s="137"/>
      <c r="C1690" s="110" t="s">
        <v>200</v>
      </c>
      <c r="D1690" s="2"/>
      <c r="E1690" s="2"/>
      <c r="F1690" s="2"/>
      <c r="G1690" s="2"/>
    </row>
    <row r="1691" spans="2:7" s="17" customFormat="1">
      <c r="B1691" s="137"/>
      <c r="C1691" s="113" t="s">
        <v>201</v>
      </c>
      <c r="D1691" s="111" t="s">
        <v>202</v>
      </c>
      <c r="E1691" s="19">
        <v>0.02</v>
      </c>
      <c r="F1691" s="114">
        <v>36485</v>
      </c>
      <c r="G1691" s="112">
        <f>F1691*E1691</f>
        <v>729.7</v>
      </c>
    </row>
    <row r="1692" spans="2:7" s="17" customFormat="1">
      <c r="B1692" s="137"/>
      <c r="C1692" s="2"/>
      <c r="D1692" s="2"/>
      <c r="E1692" s="2"/>
      <c r="F1692" s="115" t="s">
        <v>185</v>
      </c>
      <c r="G1692" s="116">
        <f>SUM(G1691)</f>
        <v>729.7</v>
      </c>
    </row>
    <row r="1693" spans="2:7" s="17" customFormat="1">
      <c r="B1693" s="137"/>
      <c r="C1693" s="110" t="s">
        <v>186</v>
      </c>
      <c r="D1693" s="2"/>
      <c r="E1693" s="2"/>
      <c r="F1693" s="2"/>
      <c r="G1693" s="2"/>
    </row>
    <row r="1694" spans="2:7" s="17" customFormat="1">
      <c r="B1694" s="137"/>
      <c r="C1694" s="113" t="s">
        <v>229</v>
      </c>
      <c r="D1694" s="111" t="s">
        <v>188</v>
      </c>
      <c r="E1694" s="19">
        <v>5.8000000000000003E-2</v>
      </c>
      <c r="F1694" s="114">
        <v>194692</v>
      </c>
      <c r="G1694" s="112">
        <f>F1694*E1694</f>
        <v>11292.136</v>
      </c>
    </row>
    <row r="1695" spans="2:7" s="17" customFormat="1">
      <c r="B1695" s="137"/>
      <c r="C1695" s="2"/>
      <c r="D1695" s="2"/>
      <c r="E1695" s="2"/>
      <c r="F1695" s="115" t="s">
        <v>185</v>
      </c>
      <c r="G1695" s="116">
        <f>SUM(G1694)</f>
        <v>11292.136</v>
      </c>
    </row>
    <row r="1696" spans="2:7" s="17" customFormat="1">
      <c r="B1696" s="137"/>
      <c r="C1696" s="131"/>
      <c r="D1696" s="132"/>
      <c r="E1696" s="16"/>
      <c r="F1696" s="16"/>
      <c r="G1696" s="119"/>
    </row>
    <row r="1697" spans="2:7" s="17" customFormat="1">
      <c r="B1697" s="137"/>
      <c r="C1697" s="2"/>
      <c r="D1697" s="2"/>
      <c r="E1697" s="2"/>
      <c r="F1697" s="117" t="s">
        <v>189</v>
      </c>
      <c r="G1697" s="118">
        <f>G1683+G1689+G1692+G1695</f>
        <v>16150.285800000001</v>
      </c>
    </row>
    <row r="1698" spans="2:7" s="17" customFormat="1">
      <c r="B1698" s="137"/>
      <c r="C1698" s="131"/>
      <c r="D1698" s="132"/>
      <c r="E1698" s="16"/>
      <c r="F1698" s="16"/>
      <c r="G1698" s="119"/>
    </row>
    <row r="1699" spans="2:7" s="17" customFormat="1" ht="12.6" customHeight="1">
      <c r="B1699" s="137"/>
      <c r="C1699" s="131"/>
      <c r="D1699" s="132"/>
      <c r="E1699" s="16"/>
      <c r="F1699" s="16"/>
      <c r="G1699" s="119"/>
    </row>
    <row r="1700" spans="2:7" s="17" customFormat="1" ht="12.6" customHeight="1">
      <c r="B1700" s="137"/>
      <c r="C1700" s="131"/>
      <c r="D1700" s="132"/>
      <c r="E1700" s="16"/>
      <c r="F1700" s="16"/>
      <c r="G1700" s="119"/>
    </row>
    <row r="1701" spans="2:7" s="17" customFormat="1" ht="12.6" customHeight="1">
      <c r="B1701" s="137"/>
      <c r="C1701" s="131"/>
      <c r="D1701" s="132"/>
      <c r="E1701" s="16"/>
      <c r="F1701" s="16"/>
      <c r="G1701" s="119"/>
    </row>
    <row r="1702" spans="2:7" s="17" customFormat="1" ht="48" customHeight="1">
      <c r="B1702" s="152">
        <f>'FORMULARIO 1 PRESUPUESTO'!B124</f>
        <v>12.049999999999999</v>
      </c>
      <c r="C1702" s="103" t="str">
        <f>'FORMULARIO 1 PRESUPUESTO'!C124</f>
        <v>Suministro y aplicación tres manos de Pintura vinilo en cieloraso, tipo pintuco y/o similar. Color blanco</v>
      </c>
      <c r="D1702" s="104"/>
      <c r="E1702" s="105"/>
      <c r="F1702" s="105"/>
      <c r="G1702" s="106" t="str">
        <f>'FORMULARIO 1 PRESUPUESTO'!D124</f>
        <v>m2</v>
      </c>
    </row>
    <row r="1703" spans="2:7" s="17" customFormat="1" ht="12.6" customHeight="1">
      <c r="B1703" s="137"/>
      <c r="C1703" s="107" t="s">
        <v>6</v>
      </c>
      <c r="D1703" s="108" t="s">
        <v>7</v>
      </c>
      <c r="E1703" s="108" t="s">
        <v>180</v>
      </c>
      <c r="F1703" s="108" t="s">
        <v>181</v>
      </c>
      <c r="G1703" s="109" t="s">
        <v>10</v>
      </c>
    </row>
    <row r="1704" spans="2:7" s="17" customFormat="1" ht="12.6" customHeight="1">
      <c r="B1704" s="137"/>
      <c r="C1704" s="110" t="s">
        <v>196</v>
      </c>
      <c r="D1704" s="2"/>
      <c r="E1704" s="2"/>
      <c r="F1704" s="2"/>
      <c r="G1704" s="2"/>
    </row>
    <row r="1705" spans="2:7" s="17" customFormat="1" ht="12.6" customHeight="1">
      <c r="B1705" s="137"/>
      <c r="C1705" s="113" t="s">
        <v>411</v>
      </c>
      <c r="D1705" s="111" t="s">
        <v>198</v>
      </c>
      <c r="E1705" s="19">
        <v>0.1</v>
      </c>
      <c r="F1705" s="114">
        <v>1316</v>
      </c>
      <c r="G1705" s="112">
        <f>F1705*E1705</f>
        <v>131.6</v>
      </c>
    </row>
    <row r="1706" spans="2:7" s="17" customFormat="1" ht="12.6" customHeight="1">
      <c r="B1706" s="137"/>
      <c r="C1706" s="113" t="s">
        <v>412</v>
      </c>
      <c r="D1706" s="111" t="s">
        <v>220</v>
      </c>
      <c r="E1706" s="19">
        <v>0.02</v>
      </c>
      <c r="F1706" s="114">
        <v>93160</v>
      </c>
      <c r="G1706" s="112">
        <f>F1706*E1706</f>
        <v>1863.2</v>
      </c>
    </row>
    <row r="1707" spans="2:7" s="17" customFormat="1" ht="12.6" customHeight="1">
      <c r="B1707" s="137"/>
      <c r="C1707" s="2"/>
      <c r="D1707" s="2"/>
      <c r="E1707" s="2"/>
      <c r="F1707" s="115" t="s">
        <v>185</v>
      </c>
      <c r="G1707" s="116">
        <f>SUM(G1705:G1706)</f>
        <v>1994.8</v>
      </c>
    </row>
    <row r="1708" spans="2:7" s="17" customFormat="1" ht="12.6" customHeight="1">
      <c r="B1708" s="137"/>
      <c r="C1708" s="110" t="s">
        <v>182</v>
      </c>
      <c r="D1708" s="2"/>
      <c r="E1708" s="2"/>
      <c r="F1708" s="2"/>
      <c r="G1708" s="2"/>
    </row>
    <row r="1709" spans="2:7" s="17" customFormat="1" ht="12.6" customHeight="1">
      <c r="B1709" s="137"/>
      <c r="C1709" s="113" t="s">
        <v>221</v>
      </c>
      <c r="D1709" s="111" t="s">
        <v>188</v>
      </c>
      <c r="E1709" s="19">
        <v>0.3</v>
      </c>
      <c r="F1709" s="114">
        <v>4731</v>
      </c>
      <c r="G1709" s="112">
        <f>F1709*E1709</f>
        <v>1419.3</v>
      </c>
    </row>
    <row r="1710" spans="2:7" s="17" customFormat="1" ht="12.6" customHeight="1">
      <c r="B1710" s="137"/>
      <c r="C1710" s="113" t="s">
        <v>222</v>
      </c>
      <c r="D1710" s="111" t="s">
        <v>188</v>
      </c>
      <c r="E1710" s="19">
        <v>0.3</v>
      </c>
      <c r="F1710" s="114">
        <v>2016</v>
      </c>
      <c r="G1710" s="112">
        <f t="shared" ref="G1710:G1712" si="50">F1710*E1710</f>
        <v>604.79999999999995</v>
      </c>
    </row>
    <row r="1711" spans="2:7" s="17" customFormat="1">
      <c r="B1711" s="137"/>
      <c r="C1711" s="113" t="s">
        <v>413</v>
      </c>
      <c r="D1711" s="111" t="s">
        <v>21</v>
      </c>
      <c r="E1711" s="19">
        <v>5.9999999999999995E-4</v>
      </c>
      <c r="F1711" s="114">
        <v>10217</v>
      </c>
      <c r="G1711" s="112">
        <f t="shared" si="50"/>
        <v>6.1301999999999994</v>
      </c>
    </row>
    <row r="1712" spans="2:7" s="17" customFormat="1">
      <c r="B1712" s="137"/>
      <c r="C1712" s="113" t="s">
        <v>288</v>
      </c>
      <c r="D1712" s="111" t="s">
        <v>21</v>
      </c>
      <c r="E1712" s="19">
        <v>5.9999999999999995E-4</v>
      </c>
      <c r="F1712" s="114">
        <v>172366</v>
      </c>
      <c r="G1712" s="112">
        <f t="shared" si="50"/>
        <v>103.41959999999999</v>
      </c>
    </row>
    <row r="1713" spans="2:7" s="17" customFormat="1">
      <c r="B1713" s="137"/>
      <c r="C1713" s="2"/>
      <c r="D1713" s="2"/>
      <c r="E1713" s="2"/>
      <c r="F1713" s="115" t="s">
        <v>185</v>
      </c>
      <c r="G1713" s="116">
        <f>SUM(G1709:G1712)</f>
        <v>2133.6498000000001</v>
      </c>
    </row>
    <row r="1714" spans="2:7" s="17" customFormat="1">
      <c r="B1714" s="137"/>
      <c r="C1714" s="110" t="s">
        <v>200</v>
      </c>
      <c r="D1714" s="2"/>
      <c r="E1714" s="2"/>
      <c r="F1714" s="2"/>
      <c r="G1714" s="2"/>
    </row>
    <row r="1715" spans="2:7" s="17" customFormat="1">
      <c r="B1715" s="137"/>
      <c r="C1715" s="113" t="s">
        <v>201</v>
      </c>
      <c r="D1715" s="111" t="s">
        <v>202</v>
      </c>
      <c r="E1715" s="19">
        <v>0.02</v>
      </c>
      <c r="F1715" s="114">
        <v>36485</v>
      </c>
      <c r="G1715" s="112">
        <f>F1715*E1715</f>
        <v>729.7</v>
      </c>
    </row>
    <row r="1716" spans="2:7" s="17" customFormat="1">
      <c r="B1716" s="137"/>
      <c r="C1716" s="2"/>
      <c r="D1716" s="2"/>
      <c r="E1716" s="2"/>
      <c r="F1716" s="115" t="s">
        <v>185</v>
      </c>
      <c r="G1716" s="116">
        <f>SUM(G1715)</f>
        <v>729.7</v>
      </c>
    </row>
    <row r="1717" spans="2:7" s="17" customFormat="1">
      <c r="B1717" s="137"/>
      <c r="C1717" s="110" t="s">
        <v>186</v>
      </c>
      <c r="D1717" s="2"/>
      <c r="E1717" s="2"/>
      <c r="F1717" s="2"/>
      <c r="G1717" s="2"/>
    </row>
    <row r="1718" spans="2:7" s="17" customFormat="1">
      <c r="B1718" s="137"/>
      <c r="C1718" s="113" t="s">
        <v>229</v>
      </c>
      <c r="D1718" s="111" t="s">
        <v>188</v>
      </c>
      <c r="E1718" s="19">
        <v>5.8000000000000003E-2</v>
      </c>
      <c r="F1718" s="114">
        <v>194692</v>
      </c>
      <c r="G1718" s="112">
        <f>F1718*E1718</f>
        <v>11292.136</v>
      </c>
    </row>
    <row r="1719" spans="2:7" s="17" customFormat="1">
      <c r="B1719" s="137"/>
      <c r="C1719" s="2"/>
      <c r="D1719" s="2"/>
      <c r="E1719" s="2"/>
      <c r="F1719" s="115" t="s">
        <v>185</v>
      </c>
      <c r="G1719" s="116">
        <f>SUM(G1718)</f>
        <v>11292.136</v>
      </c>
    </row>
    <row r="1720" spans="2:7" s="17" customFormat="1">
      <c r="B1720" s="137"/>
      <c r="C1720" s="131"/>
      <c r="D1720" s="132"/>
      <c r="E1720" s="16"/>
      <c r="F1720" s="16"/>
      <c r="G1720" s="119"/>
    </row>
    <row r="1721" spans="2:7" s="17" customFormat="1">
      <c r="B1721" s="137"/>
      <c r="C1721" s="2"/>
      <c r="D1721" s="2"/>
      <c r="E1721" s="2"/>
      <c r="F1721" s="117" t="s">
        <v>189</v>
      </c>
      <c r="G1721" s="118">
        <f>G1707+G1713+G1716+G1719</f>
        <v>16150.285800000001</v>
      </c>
    </row>
    <row r="1722" spans="2:7" s="17" customFormat="1">
      <c r="B1722" s="137"/>
      <c r="C1722" s="131"/>
      <c r="D1722" s="132"/>
      <c r="E1722" s="16"/>
      <c r="F1722" s="16"/>
      <c r="G1722" s="119"/>
    </row>
    <row r="1723" spans="2:7" s="17" customFormat="1">
      <c r="B1723" s="137"/>
      <c r="C1723" s="131"/>
      <c r="D1723" s="132"/>
      <c r="E1723" s="16"/>
      <c r="F1723" s="16"/>
      <c r="G1723" s="119"/>
    </row>
    <row r="1724" spans="2:7" s="17" customFormat="1">
      <c r="B1724" s="137"/>
      <c r="C1724" s="131"/>
      <c r="D1724" s="132"/>
      <c r="E1724" s="16"/>
      <c r="F1724" s="16"/>
      <c r="G1724" s="119"/>
    </row>
    <row r="1725" spans="2:7" s="17" customFormat="1">
      <c r="B1725" s="137"/>
      <c r="C1725" s="131"/>
      <c r="D1725" s="132"/>
      <c r="E1725" s="16"/>
      <c r="F1725" s="16"/>
      <c r="G1725" s="119"/>
    </row>
    <row r="1726" spans="2:7" s="17" customFormat="1">
      <c r="B1726" s="137"/>
      <c r="C1726" s="131"/>
      <c r="D1726" s="132"/>
      <c r="E1726" s="16"/>
      <c r="F1726" s="16"/>
      <c r="G1726" s="119"/>
    </row>
    <row r="1727" spans="2:7" s="17" customFormat="1" ht="35.450000000000003" customHeight="1">
      <c r="B1727" s="152">
        <f>'FORMULARIO 1 PRESUPUESTO'!B125</f>
        <v>12.059999999999999</v>
      </c>
      <c r="C1727" s="103" t="str">
        <f>'FORMULARIO 1 PRESUPUESTO'!C125</f>
        <v>Suministro y aplicación tres manos de Pintura epóxica en muros de establo, tipo pintuco y/o similar. Color blanco</v>
      </c>
      <c r="D1727" s="104"/>
      <c r="E1727" s="105"/>
      <c r="F1727" s="105"/>
      <c r="G1727" s="106" t="str">
        <f>'FORMULARIO 1 PRESUPUESTO'!D125</f>
        <v>m2</v>
      </c>
    </row>
    <row r="1728" spans="2:7" s="17" customFormat="1">
      <c r="B1728" s="137"/>
      <c r="C1728" s="107" t="s">
        <v>6</v>
      </c>
      <c r="D1728" s="108" t="s">
        <v>7</v>
      </c>
      <c r="E1728" s="108" t="s">
        <v>180</v>
      </c>
      <c r="F1728" s="108" t="s">
        <v>181</v>
      </c>
      <c r="G1728" s="109" t="s">
        <v>10</v>
      </c>
    </row>
    <row r="1729" spans="2:7" s="17" customFormat="1">
      <c r="B1729" s="137"/>
      <c r="C1729" s="110" t="s">
        <v>196</v>
      </c>
      <c r="D1729" s="2"/>
      <c r="E1729" s="2"/>
      <c r="F1729" s="2"/>
      <c r="G1729" s="2"/>
    </row>
    <row r="1730" spans="2:7" s="17" customFormat="1">
      <c r="B1730" s="137"/>
      <c r="C1730" s="113" t="s">
        <v>289</v>
      </c>
      <c r="D1730" s="111" t="s">
        <v>220</v>
      </c>
      <c r="E1730" s="19">
        <v>5.5E-2</v>
      </c>
      <c r="F1730" s="114">
        <v>199401</v>
      </c>
      <c r="G1730" s="112">
        <f>F1730*E1730</f>
        <v>10967.055</v>
      </c>
    </row>
    <row r="1731" spans="2:7" s="17" customFormat="1">
      <c r="B1731" s="137"/>
      <c r="C1731" s="2"/>
      <c r="D1731" s="2"/>
      <c r="E1731" s="2"/>
      <c r="F1731" s="115" t="s">
        <v>185</v>
      </c>
      <c r="G1731" s="116">
        <f>SUM(G1730)</f>
        <v>10967.055</v>
      </c>
    </row>
    <row r="1732" spans="2:7" s="17" customFormat="1">
      <c r="B1732" s="137"/>
      <c r="C1732" s="110" t="s">
        <v>182</v>
      </c>
      <c r="D1732" s="2"/>
      <c r="E1732" s="2"/>
      <c r="F1732" s="2"/>
      <c r="G1732" s="2"/>
    </row>
    <row r="1733" spans="2:7" s="17" customFormat="1">
      <c r="B1733" s="137"/>
      <c r="C1733" s="113" t="s">
        <v>221</v>
      </c>
      <c r="D1733" s="111" t="s">
        <v>188</v>
      </c>
      <c r="E1733" s="19">
        <v>0.3</v>
      </c>
      <c r="F1733" s="114">
        <v>4731</v>
      </c>
      <c r="G1733" s="112">
        <f>F1733*E1733</f>
        <v>1419.3</v>
      </c>
    </row>
    <row r="1734" spans="2:7" s="17" customFormat="1">
      <c r="B1734" s="137"/>
      <c r="C1734" s="113" t="s">
        <v>222</v>
      </c>
      <c r="D1734" s="111" t="s">
        <v>188</v>
      </c>
      <c r="E1734" s="19">
        <v>0.3</v>
      </c>
      <c r="F1734" s="114">
        <v>2016</v>
      </c>
      <c r="G1734" s="112">
        <f t="shared" ref="G1734:G1735" si="51">F1734*E1734</f>
        <v>604.79999999999995</v>
      </c>
    </row>
    <row r="1735" spans="2:7" s="17" customFormat="1">
      <c r="B1735" s="137"/>
      <c r="C1735" s="113" t="s">
        <v>288</v>
      </c>
      <c r="D1735" s="111" t="s">
        <v>21</v>
      </c>
      <c r="E1735" s="19">
        <v>5.9999999999999995E-4</v>
      </c>
      <c r="F1735" s="114">
        <v>172366</v>
      </c>
      <c r="G1735" s="112">
        <f t="shared" si="51"/>
        <v>103.41959999999999</v>
      </c>
    </row>
    <row r="1736" spans="2:7" s="17" customFormat="1">
      <c r="B1736" s="137"/>
      <c r="C1736" s="2"/>
      <c r="D1736" s="2"/>
      <c r="E1736" s="2"/>
      <c r="F1736" s="115" t="s">
        <v>185</v>
      </c>
      <c r="G1736" s="116">
        <f>SUM(G1733:G1735)</f>
        <v>2127.5196000000001</v>
      </c>
    </row>
    <row r="1737" spans="2:7" s="17" customFormat="1">
      <c r="B1737" s="137"/>
      <c r="C1737" s="110" t="s">
        <v>200</v>
      </c>
      <c r="D1737" s="2"/>
      <c r="E1737" s="2"/>
      <c r="F1737" s="2"/>
      <c r="G1737" s="2"/>
    </row>
    <row r="1738" spans="2:7" s="17" customFormat="1">
      <c r="B1738" s="137"/>
      <c r="C1738" s="113" t="s">
        <v>201</v>
      </c>
      <c r="D1738" s="111" t="s">
        <v>202</v>
      </c>
      <c r="E1738" s="19">
        <v>0.02</v>
      </c>
      <c r="F1738" s="114">
        <v>36485</v>
      </c>
      <c r="G1738" s="112">
        <f>F1738*E1738</f>
        <v>729.7</v>
      </c>
    </row>
    <row r="1739" spans="2:7" s="17" customFormat="1">
      <c r="B1739" s="137"/>
      <c r="C1739" s="2"/>
      <c r="D1739" s="2"/>
      <c r="E1739" s="2"/>
      <c r="F1739" s="115" t="s">
        <v>185</v>
      </c>
      <c r="G1739" s="116">
        <f>SUM(G1738)</f>
        <v>729.7</v>
      </c>
    </row>
    <row r="1740" spans="2:7" s="17" customFormat="1">
      <c r="B1740" s="137"/>
      <c r="C1740" s="110" t="s">
        <v>186</v>
      </c>
      <c r="D1740" s="2"/>
      <c r="E1740" s="2"/>
      <c r="F1740" s="2"/>
      <c r="G1740" s="2"/>
    </row>
    <row r="1741" spans="2:7" s="17" customFormat="1">
      <c r="B1741" s="137"/>
      <c r="C1741" s="113" t="s">
        <v>229</v>
      </c>
      <c r="D1741" s="111" t="s">
        <v>188</v>
      </c>
      <c r="E1741" s="19">
        <v>5.8000000000000003E-2</v>
      </c>
      <c r="F1741" s="114">
        <v>194692</v>
      </c>
      <c r="G1741" s="112">
        <f>F1741*E1741</f>
        <v>11292.136</v>
      </c>
    </row>
    <row r="1742" spans="2:7" s="17" customFormat="1">
      <c r="B1742" s="137"/>
      <c r="C1742" s="2"/>
      <c r="D1742" s="2"/>
      <c r="E1742" s="2"/>
      <c r="F1742" s="115" t="s">
        <v>185</v>
      </c>
      <c r="G1742" s="116">
        <f>SUM(G1741)</f>
        <v>11292.136</v>
      </c>
    </row>
    <row r="1743" spans="2:7" s="17" customFormat="1">
      <c r="B1743" s="137"/>
      <c r="C1743" s="131"/>
      <c r="D1743" s="132"/>
      <c r="E1743" s="16"/>
      <c r="F1743" s="16"/>
      <c r="G1743" s="119"/>
    </row>
    <row r="1744" spans="2:7" s="17" customFormat="1">
      <c r="B1744" s="137"/>
      <c r="C1744" s="2"/>
      <c r="D1744" s="2"/>
      <c r="E1744" s="2"/>
      <c r="F1744" s="117" t="s">
        <v>189</v>
      </c>
      <c r="G1744" s="118">
        <f>G1731+G1736+G1739+G1742</f>
        <v>25116.410600000003</v>
      </c>
    </row>
    <row r="1745" spans="2:7" s="17" customFormat="1">
      <c r="B1745" s="137"/>
      <c r="C1745" s="131"/>
      <c r="D1745" s="132"/>
      <c r="E1745" s="16"/>
      <c r="F1745" s="16"/>
      <c r="G1745" s="119"/>
    </row>
    <row r="1746" spans="2:7" s="17" customFormat="1">
      <c r="B1746" s="137"/>
      <c r="C1746" s="131"/>
      <c r="D1746" s="132"/>
      <c r="E1746" s="16"/>
      <c r="F1746" s="16"/>
      <c r="G1746" s="119"/>
    </row>
    <row r="1747" spans="2:7" s="17" customFormat="1" ht="42.6" customHeight="1">
      <c r="B1747" s="152">
        <f>'FORMULARIO 1 PRESUPUESTO'!B126</f>
        <v>12.069999999999999</v>
      </c>
      <c r="C1747" s="103" t="str">
        <f>'FORMULARIO 1 PRESUPUESTO'!C126</f>
        <v>Suministro y aplicación tres manos de Pintura epóxica en pisos de establo, tipo pintuco y/o similar. Color Gris</v>
      </c>
      <c r="D1747" s="104"/>
      <c r="E1747" s="105"/>
      <c r="F1747" s="105"/>
      <c r="G1747" s="106" t="str">
        <f>'FORMULARIO 1 PRESUPUESTO'!D126</f>
        <v>m2</v>
      </c>
    </row>
    <row r="1748" spans="2:7" s="17" customFormat="1">
      <c r="B1748" s="137"/>
      <c r="C1748" s="107" t="s">
        <v>6</v>
      </c>
      <c r="D1748" s="108" t="s">
        <v>7</v>
      </c>
      <c r="E1748" s="108" t="s">
        <v>180</v>
      </c>
      <c r="F1748" s="108" t="s">
        <v>181</v>
      </c>
      <c r="G1748" s="109" t="s">
        <v>10</v>
      </c>
    </row>
    <row r="1749" spans="2:7" s="17" customFormat="1">
      <c r="B1749" s="137"/>
      <c r="C1749" s="110" t="s">
        <v>196</v>
      </c>
      <c r="D1749" s="2"/>
      <c r="E1749" s="2"/>
      <c r="F1749" s="2"/>
      <c r="G1749" s="2"/>
    </row>
    <row r="1750" spans="2:7" s="17" customFormat="1">
      <c r="B1750" s="137"/>
      <c r="C1750" s="113" t="s">
        <v>289</v>
      </c>
      <c r="D1750" s="111" t="s">
        <v>220</v>
      </c>
      <c r="E1750" s="19">
        <v>5.5E-2</v>
      </c>
      <c r="F1750" s="114">
        <v>199401</v>
      </c>
      <c r="G1750" s="112">
        <f>F1750*E1750</f>
        <v>10967.055</v>
      </c>
    </row>
    <row r="1751" spans="2:7" s="17" customFormat="1">
      <c r="B1751" s="137"/>
      <c r="C1751" s="2"/>
      <c r="D1751" s="2"/>
      <c r="E1751" s="2"/>
      <c r="F1751" s="115" t="s">
        <v>185</v>
      </c>
      <c r="G1751" s="116">
        <f>SUM(G1750)</f>
        <v>10967.055</v>
      </c>
    </row>
    <row r="1752" spans="2:7" s="17" customFormat="1">
      <c r="B1752" s="137"/>
      <c r="C1752" s="110" t="s">
        <v>182</v>
      </c>
      <c r="D1752" s="2"/>
      <c r="E1752" s="2"/>
      <c r="F1752" s="2"/>
      <c r="G1752" s="2"/>
    </row>
    <row r="1753" spans="2:7" s="17" customFormat="1">
      <c r="B1753" s="137"/>
      <c r="C1753" s="113" t="s">
        <v>288</v>
      </c>
      <c r="D1753" s="111" t="s">
        <v>21</v>
      </c>
      <c r="E1753" s="19">
        <v>2.9999999999999997E-4</v>
      </c>
      <c r="F1753" s="114">
        <v>172366</v>
      </c>
      <c r="G1753" s="112">
        <f>F1753*E1753</f>
        <v>51.709799999999994</v>
      </c>
    </row>
    <row r="1754" spans="2:7" s="17" customFormat="1">
      <c r="B1754" s="137"/>
      <c r="C1754" s="2"/>
      <c r="D1754" s="2"/>
      <c r="E1754" s="2"/>
      <c r="F1754" s="115" t="s">
        <v>185</v>
      </c>
      <c r="G1754" s="116">
        <f>SUM(G1753)</f>
        <v>51.709799999999994</v>
      </c>
    </row>
    <row r="1755" spans="2:7" s="17" customFormat="1">
      <c r="B1755" s="137"/>
      <c r="C1755" s="110" t="s">
        <v>200</v>
      </c>
      <c r="D1755" s="2"/>
      <c r="E1755" s="2"/>
      <c r="F1755" s="2"/>
      <c r="G1755" s="2"/>
    </row>
    <row r="1756" spans="2:7" s="17" customFormat="1">
      <c r="B1756" s="137"/>
      <c r="C1756" s="113" t="s">
        <v>201</v>
      </c>
      <c r="D1756" s="111" t="s">
        <v>202</v>
      </c>
      <c r="E1756" s="19">
        <v>0.02</v>
      </c>
      <c r="F1756" s="114">
        <v>36485</v>
      </c>
      <c r="G1756" s="112">
        <f>F1756*E1756</f>
        <v>729.7</v>
      </c>
    </row>
    <row r="1757" spans="2:7" s="17" customFormat="1">
      <c r="B1757" s="137"/>
      <c r="C1757" s="2"/>
      <c r="D1757" s="2"/>
      <c r="E1757" s="2"/>
      <c r="F1757" s="115" t="s">
        <v>185</v>
      </c>
      <c r="G1757" s="116">
        <f>SUM(G1756)</f>
        <v>729.7</v>
      </c>
    </row>
    <row r="1758" spans="2:7" s="17" customFormat="1">
      <c r="B1758" s="137"/>
      <c r="C1758" s="110" t="s">
        <v>186</v>
      </c>
      <c r="D1758" s="2"/>
      <c r="E1758" s="2"/>
      <c r="F1758" s="2"/>
      <c r="G1758" s="2"/>
    </row>
    <row r="1759" spans="2:7" s="17" customFormat="1">
      <c r="B1759" s="137"/>
      <c r="C1759" s="113" t="s">
        <v>229</v>
      </c>
      <c r="D1759" s="111" t="s">
        <v>188</v>
      </c>
      <c r="E1759" s="19">
        <v>3.0200000000000001E-2</v>
      </c>
      <c r="F1759" s="114">
        <v>194692</v>
      </c>
      <c r="G1759" s="112">
        <f>F1759*E1759</f>
        <v>5879.6984000000002</v>
      </c>
    </row>
    <row r="1760" spans="2:7" s="17" customFormat="1">
      <c r="B1760" s="137"/>
      <c r="C1760" s="2"/>
      <c r="D1760" s="2"/>
      <c r="E1760" s="2"/>
      <c r="F1760" s="115" t="s">
        <v>185</v>
      </c>
      <c r="G1760" s="116">
        <f>SUM(G1759)</f>
        <v>5879.6984000000002</v>
      </c>
    </row>
    <row r="1761" spans="2:7" s="17" customFormat="1">
      <c r="B1761" s="137"/>
      <c r="C1761" s="131"/>
      <c r="D1761" s="132"/>
      <c r="E1761" s="16"/>
      <c r="F1761" s="16"/>
      <c r="G1761" s="119"/>
    </row>
    <row r="1762" spans="2:7" s="17" customFormat="1">
      <c r="B1762" s="137"/>
      <c r="C1762" s="2"/>
      <c r="D1762" s="2"/>
      <c r="E1762" s="2"/>
      <c r="F1762" s="117" t="s">
        <v>189</v>
      </c>
      <c r="G1762" s="118">
        <f>G1751+G1754+G1757+G1760</f>
        <v>17628.163200000003</v>
      </c>
    </row>
    <row r="1763" spans="2:7" s="17" customFormat="1">
      <c r="B1763" s="137"/>
      <c r="C1763" s="131"/>
      <c r="D1763" s="132"/>
      <c r="E1763" s="16"/>
      <c r="F1763" s="16"/>
      <c r="G1763" s="119"/>
    </row>
    <row r="1764" spans="2:7" s="17" customFormat="1">
      <c r="B1764" s="137"/>
      <c r="C1764" s="131"/>
      <c r="D1764" s="132"/>
      <c r="E1764" s="16"/>
      <c r="F1764" s="16"/>
      <c r="G1764" s="119"/>
    </row>
    <row r="1765" spans="2:7" s="17" customFormat="1" ht="32.450000000000003" customHeight="1">
      <c r="B1765" s="152">
        <f>'FORMULARIO 1 PRESUPUESTO'!B127</f>
        <v>12.079999999999998</v>
      </c>
      <c r="C1765" s="103" t="str">
        <f>'FORMULARIO 1 PRESUPUESTO'!C127</f>
        <v>Suministro y aplicación tres manos de pintura color blanca tipo Koraza tipo pintuco y/o similar. Fachada</v>
      </c>
      <c r="D1765" s="104"/>
      <c r="E1765" s="105"/>
      <c r="F1765" s="105"/>
      <c r="G1765" s="106" t="str">
        <f>'FORMULARIO 1 PRESUPUESTO'!D127</f>
        <v>m2</v>
      </c>
    </row>
    <row r="1766" spans="2:7" s="17" customFormat="1">
      <c r="B1766" s="137"/>
      <c r="C1766" s="107" t="s">
        <v>6</v>
      </c>
      <c r="D1766" s="108" t="s">
        <v>7</v>
      </c>
      <c r="E1766" s="108" t="s">
        <v>180</v>
      </c>
      <c r="F1766" s="108" t="s">
        <v>181</v>
      </c>
      <c r="G1766" s="109" t="s">
        <v>10</v>
      </c>
    </row>
    <row r="1767" spans="2:7" s="17" customFormat="1">
      <c r="B1767" s="137"/>
      <c r="C1767" s="110" t="s">
        <v>196</v>
      </c>
      <c r="D1767" s="2"/>
      <c r="E1767" s="2"/>
      <c r="F1767" s="2"/>
      <c r="G1767" s="2"/>
    </row>
    <row r="1768" spans="2:7" s="17" customFormat="1">
      <c r="B1768" s="137"/>
      <c r="C1768" s="113" t="s">
        <v>291</v>
      </c>
      <c r="D1768" s="111" t="s">
        <v>206</v>
      </c>
      <c r="E1768" s="19">
        <v>0.16</v>
      </c>
      <c r="F1768" s="114">
        <v>16419</v>
      </c>
      <c r="G1768" s="112">
        <f>F1768*E1768</f>
        <v>2627.04</v>
      </c>
    </row>
    <row r="1769" spans="2:7" s="17" customFormat="1">
      <c r="B1769" s="137"/>
      <c r="C1769" s="113" t="s">
        <v>292</v>
      </c>
      <c r="D1769" s="111" t="s">
        <v>220</v>
      </c>
      <c r="E1769" s="19">
        <v>0.1</v>
      </c>
      <c r="F1769" s="114">
        <v>125201</v>
      </c>
      <c r="G1769" s="112">
        <f>F1769*E1769</f>
        <v>12520.1</v>
      </c>
    </row>
    <row r="1770" spans="2:7" s="17" customFormat="1">
      <c r="B1770" s="137"/>
      <c r="C1770" s="2"/>
      <c r="D1770" s="2"/>
      <c r="E1770" s="2"/>
      <c r="F1770" s="115" t="s">
        <v>185</v>
      </c>
      <c r="G1770" s="116">
        <f>SUM(G1768:G1769)</f>
        <v>15147.14</v>
      </c>
    </row>
    <row r="1771" spans="2:7" s="17" customFormat="1">
      <c r="B1771" s="137"/>
      <c r="C1771" s="110" t="s">
        <v>182</v>
      </c>
      <c r="D1771" s="2"/>
      <c r="E1771" s="2"/>
      <c r="F1771" s="2"/>
      <c r="G1771" s="2"/>
    </row>
    <row r="1772" spans="2:7" s="17" customFormat="1">
      <c r="B1772" s="137"/>
      <c r="C1772" s="113" t="s">
        <v>293</v>
      </c>
      <c r="D1772" s="111" t="s">
        <v>21</v>
      </c>
      <c r="E1772" s="19">
        <v>8.9999999999999998E-4</v>
      </c>
      <c r="F1772" s="114">
        <v>3950</v>
      </c>
      <c r="G1772" s="112">
        <f>F1772*E1772</f>
        <v>3.5549999999999997</v>
      </c>
    </row>
    <row r="1773" spans="2:7" s="17" customFormat="1">
      <c r="B1773" s="137"/>
      <c r="C1773" s="113" t="s">
        <v>221</v>
      </c>
      <c r="D1773" s="111" t="s">
        <v>188</v>
      </c>
      <c r="E1773" s="19">
        <v>0.3</v>
      </c>
      <c r="F1773" s="114">
        <v>4731</v>
      </c>
      <c r="G1773" s="112">
        <f t="shared" ref="G1773:G1775" si="52">F1773*E1773</f>
        <v>1419.3</v>
      </c>
    </row>
    <row r="1774" spans="2:7" s="17" customFormat="1">
      <c r="B1774" s="137"/>
      <c r="C1774" s="113" t="s">
        <v>222</v>
      </c>
      <c r="D1774" s="111" t="s">
        <v>188</v>
      </c>
      <c r="E1774" s="19">
        <v>0.3</v>
      </c>
      <c r="F1774" s="114">
        <v>2016</v>
      </c>
      <c r="G1774" s="112">
        <f t="shared" si="52"/>
        <v>604.79999999999995</v>
      </c>
    </row>
    <row r="1775" spans="2:7" s="17" customFormat="1">
      <c r="B1775" s="137"/>
      <c r="C1775" s="113" t="s">
        <v>288</v>
      </c>
      <c r="D1775" s="111" t="s">
        <v>21</v>
      </c>
      <c r="E1775" s="19">
        <v>8.9999999999999998E-4</v>
      </c>
      <c r="F1775" s="114">
        <v>172366</v>
      </c>
      <c r="G1775" s="112">
        <f t="shared" si="52"/>
        <v>155.1294</v>
      </c>
    </row>
    <row r="1776" spans="2:7" s="17" customFormat="1">
      <c r="B1776" s="137"/>
      <c r="C1776" s="2"/>
      <c r="D1776" s="2"/>
      <c r="E1776" s="2"/>
      <c r="F1776" s="115" t="s">
        <v>185</v>
      </c>
      <c r="G1776" s="116">
        <f>SUM(G1772:G1775)</f>
        <v>2182.7844</v>
      </c>
    </row>
    <row r="1777" spans="2:7" s="17" customFormat="1">
      <c r="B1777" s="137"/>
      <c r="C1777" s="110" t="s">
        <v>200</v>
      </c>
      <c r="D1777" s="2"/>
      <c r="E1777" s="2"/>
      <c r="F1777" s="2"/>
      <c r="G1777" s="2"/>
    </row>
    <row r="1778" spans="2:7" s="17" customFormat="1">
      <c r="B1778" s="137"/>
      <c r="C1778" s="113" t="s">
        <v>201</v>
      </c>
      <c r="D1778" s="111" t="s">
        <v>202</v>
      </c>
      <c r="E1778" s="19">
        <v>0.02</v>
      </c>
      <c r="F1778" s="114">
        <v>36485</v>
      </c>
      <c r="G1778" s="112">
        <f>F1778*E1778</f>
        <v>729.7</v>
      </c>
    </row>
    <row r="1779" spans="2:7" s="17" customFormat="1">
      <c r="B1779" s="137"/>
      <c r="C1779" s="2"/>
      <c r="D1779" s="2"/>
      <c r="E1779" s="2"/>
      <c r="F1779" s="115" t="s">
        <v>185</v>
      </c>
      <c r="G1779" s="116">
        <f>SUM(G1778)</f>
        <v>729.7</v>
      </c>
    </row>
    <row r="1780" spans="2:7" s="17" customFormat="1">
      <c r="B1780" s="137"/>
      <c r="C1780" s="110" t="s">
        <v>186</v>
      </c>
      <c r="D1780" s="2"/>
      <c r="E1780" s="2"/>
      <c r="F1780" s="2"/>
      <c r="G1780" s="2"/>
    </row>
    <row r="1781" spans="2:7" s="17" customFormat="1">
      <c r="B1781" s="137"/>
      <c r="C1781" s="113" t="s">
        <v>229</v>
      </c>
      <c r="D1781" s="111" t="s">
        <v>188</v>
      </c>
      <c r="E1781" s="19">
        <v>9.1999999999999998E-2</v>
      </c>
      <c r="F1781" s="114">
        <v>194692</v>
      </c>
      <c r="G1781" s="112">
        <f>F1781*E1781</f>
        <v>17911.664000000001</v>
      </c>
    </row>
    <row r="1782" spans="2:7" s="17" customFormat="1">
      <c r="B1782" s="137"/>
      <c r="C1782" s="2"/>
      <c r="D1782" s="2"/>
      <c r="E1782" s="2"/>
      <c r="F1782" s="115" t="s">
        <v>185</v>
      </c>
      <c r="G1782" s="116">
        <f>SUM(G1781)</f>
        <v>17911.664000000001</v>
      </c>
    </row>
    <row r="1783" spans="2:7" s="17" customFormat="1">
      <c r="B1783" s="137"/>
      <c r="C1783" s="131"/>
      <c r="D1783" s="132"/>
      <c r="E1783" s="16"/>
      <c r="F1783" s="16"/>
      <c r="G1783" s="119"/>
    </row>
    <row r="1784" spans="2:7" s="17" customFormat="1">
      <c r="B1784" s="137"/>
      <c r="C1784" s="2"/>
      <c r="D1784" s="2"/>
      <c r="E1784" s="2"/>
      <c r="F1784" s="117" t="s">
        <v>189</v>
      </c>
      <c r="G1784" s="118">
        <f>G1770+G1776+G1779+G1782</f>
        <v>35971.288400000005</v>
      </c>
    </row>
    <row r="1785" spans="2:7" s="17" customFormat="1">
      <c r="B1785" s="137"/>
      <c r="C1785" s="131"/>
      <c r="D1785" s="132"/>
      <c r="E1785" s="16"/>
      <c r="F1785" s="16"/>
      <c r="G1785" s="119"/>
    </row>
    <row r="1786" spans="2:7" s="17" customFormat="1">
      <c r="B1786" s="137"/>
      <c r="C1786" s="131"/>
      <c r="D1786" s="132"/>
      <c r="E1786" s="16"/>
      <c r="F1786" s="16"/>
      <c r="G1786" s="119"/>
    </row>
    <row r="1787" spans="2:7" s="17" customFormat="1">
      <c r="B1787" s="137"/>
      <c r="C1787" s="131"/>
      <c r="D1787" s="132"/>
      <c r="E1787" s="16"/>
      <c r="F1787" s="16"/>
      <c r="G1787" s="119"/>
    </row>
    <row r="1788" spans="2:7" s="17" customFormat="1" ht="30">
      <c r="B1788" s="152">
        <f>'FORMULARIO 1 PRESUPUESTO'!B128</f>
        <v>12.089999999999998</v>
      </c>
      <c r="C1788" s="103" t="str">
        <f>'FORMULARIO 1 PRESUPUESTO'!C128</f>
        <v>Suministro y aplicación tres manos de pintura color verde tipo Koraza tipo pintuco y/o similar. Fachada</v>
      </c>
      <c r="D1788" s="104"/>
      <c r="E1788" s="105"/>
      <c r="F1788" s="105"/>
      <c r="G1788" s="106" t="str">
        <f>'FORMULARIO 1 PRESUPUESTO'!D128</f>
        <v>m2</v>
      </c>
    </row>
    <row r="1789" spans="2:7" s="17" customFormat="1">
      <c r="B1789" s="137"/>
      <c r="C1789" s="107" t="s">
        <v>6</v>
      </c>
      <c r="D1789" s="108" t="s">
        <v>7</v>
      </c>
      <c r="E1789" s="108" t="s">
        <v>180</v>
      </c>
      <c r="F1789" s="108" t="s">
        <v>181</v>
      </c>
      <c r="G1789" s="109" t="s">
        <v>10</v>
      </c>
    </row>
    <row r="1790" spans="2:7" s="17" customFormat="1">
      <c r="B1790" s="137"/>
      <c r="C1790" s="110" t="s">
        <v>196</v>
      </c>
      <c r="D1790" s="2"/>
      <c r="E1790" s="2"/>
      <c r="F1790" s="2"/>
      <c r="G1790" s="2"/>
    </row>
    <row r="1791" spans="2:7" s="17" customFormat="1">
      <c r="B1791" s="137"/>
      <c r="C1791" s="113" t="s">
        <v>291</v>
      </c>
      <c r="D1791" s="111" t="s">
        <v>206</v>
      </c>
      <c r="E1791" s="19">
        <v>0.16</v>
      </c>
      <c r="F1791" s="114">
        <v>16419</v>
      </c>
      <c r="G1791" s="112">
        <f>F1791*E1791</f>
        <v>2627.04</v>
      </c>
    </row>
    <row r="1792" spans="2:7" s="17" customFormat="1">
      <c r="B1792" s="137"/>
      <c r="C1792" s="113" t="s">
        <v>292</v>
      </c>
      <c r="D1792" s="111" t="s">
        <v>220</v>
      </c>
      <c r="E1792" s="19">
        <v>0.1</v>
      </c>
      <c r="F1792" s="114">
        <v>125201</v>
      </c>
      <c r="G1792" s="112">
        <f>F1792*E1792</f>
        <v>12520.1</v>
      </c>
    </row>
    <row r="1793" spans="2:7" s="17" customFormat="1">
      <c r="B1793" s="137"/>
      <c r="C1793" s="2"/>
      <c r="D1793" s="2"/>
      <c r="E1793" s="2"/>
      <c r="F1793" s="115" t="s">
        <v>185</v>
      </c>
      <c r="G1793" s="116">
        <f>SUM(G1791:G1792)</f>
        <v>15147.14</v>
      </c>
    </row>
    <row r="1794" spans="2:7" s="17" customFormat="1">
      <c r="B1794" s="137"/>
      <c r="C1794" s="110" t="s">
        <v>182</v>
      </c>
      <c r="D1794" s="2"/>
      <c r="E1794" s="2"/>
      <c r="F1794" s="2"/>
      <c r="G1794" s="2"/>
    </row>
    <row r="1795" spans="2:7" s="17" customFormat="1">
      <c r="B1795" s="137"/>
      <c r="C1795" s="113" t="s">
        <v>293</v>
      </c>
      <c r="D1795" s="111" t="s">
        <v>21</v>
      </c>
      <c r="E1795" s="19">
        <v>8.9999999999999998E-4</v>
      </c>
      <c r="F1795" s="114">
        <v>3950</v>
      </c>
      <c r="G1795" s="112">
        <f>F1795*E1795</f>
        <v>3.5549999999999997</v>
      </c>
    </row>
    <row r="1796" spans="2:7" s="17" customFormat="1">
      <c r="B1796" s="137"/>
      <c r="C1796" s="113" t="s">
        <v>221</v>
      </c>
      <c r="D1796" s="111" t="s">
        <v>188</v>
      </c>
      <c r="E1796" s="19">
        <v>0.3</v>
      </c>
      <c r="F1796" s="114">
        <v>4731</v>
      </c>
      <c r="G1796" s="112">
        <f t="shared" ref="G1796:G1798" si="53">F1796*E1796</f>
        <v>1419.3</v>
      </c>
    </row>
    <row r="1797" spans="2:7" s="17" customFormat="1">
      <c r="B1797" s="137"/>
      <c r="C1797" s="113" t="s">
        <v>222</v>
      </c>
      <c r="D1797" s="111" t="s">
        <v>188</v>
      </c>
      <c r="E1797" s="19">
        <v>0.3</v>
      </c>
      <c r="F1797" s="114">
        <v>2016</v>
      </c>
      <c r="G1797" s="112">
        <f t="shared" si="53"/>
        <v>604.79999999999995</v>
      </c>
    </row>
    <row r="1798" spans="2:7" s="17" customFormat="1">
      <c r="B1798" s="137"/>
      <c r="C1798" s="113" t="s">
        <v>288</v>
      </c>
      <c r="D1798" s="111" t="s">
        <v>21</v>
      </c>
      <c r="E1798" s="19">
        <v>8.9999999999999998E-4</v>
      </c>
      <c r="F1798" s="114">
        <v>172366</v>
      </c>
      <c r="G1798" s="112">
        <f t="shared" si="53"/>
        <v>155.1294</v>
      </c>
    </row>
    <row r="1799" spans="2:7" s="17" customFormat="1">
      <c r="B1799" s="137"/>
      <c r="C1799" s="2"/>
      <c r="D1799" s="2"/>
      <c r="E1799" s="2"/>
      <c r="F1799" s="115" t="s">
        <v>185</v>
      </c>
      <c r="G1799" s="116">
        <f>SUM(G1795:G1798)</f>
        <v>2182.7844</v>
      </c>
    </row>
    <row r="1800" spans="2:7" s="17" customFormat="1">
      <c r="B1800" s="137"/>
      <c r="C1800" s="110" t="s">
        <v>200</v>
      </c>
      <c r="D1800" s="2"/>
      <c r="E1800" s="2"/>
      <c r="F1800" s="2"/>
      <c r="G1800" s="2"/>
    </row>
    <row r="1801" spans="2:7" s="17" customFormat="1">
      <c r="B1801" s="137"/>
      <c r="C1801" s="113" t="s">
        <v>201</v>
      </c>
      <c r="D1801" s="111" t="s">
        <v>202</v>
      </c>
      <c r="E1801" s="19">
        <v>0.02</v>
      </c>
      <c r="F1801" s="114">
        <v>36485</v>
      </c>
      <c r="G1801" s="112">
        <f>F1801*E1801</f>
        <v>729.7</v>
      </c>
    </row>
    <row r="1802" spans="2:7" s="17" customFormat="1">
      <c r="B1802" s="137"/>
      <c r="C1802" s="2"/>
      <c r="D1802" s="2"/>
      <c r="E1802" s="2"/>
      <c r="F1802" s="115" t="s">
        <v>185</v>
      </c>
      <c r="G1802" s="116">
        <f>SUM(G1801)</f>
        <v>729.7</v>
      </c>
    </row>
    <row r="1803" spans="2:7" s="17" customFormat="1">
      <c r="B1803" s="137"/>
      <c r="C1803" s="110" t="s">
        <v>186</v>
      </c>
      <c r="D1803" s="2"/>
      <c r="E1803" s="2"/>
      <c r="F1803" s="2"/>
      <c r="G1803" s="2"/>
    </row>
    <row r="1804" spans="2:7" s="17" customFormat="1">
      <c r="B1804" s="137"/>
      <c r="C1804" s="113" t="s">
        <v>229</v>
      </c>
      <c r="D1804" s="111" t="s">
        <v>188</v>
      </c>
      <c r="E1804" s="19">
        <v>9.1999999999999998E-2</v>
      </c>
      <c r="F1804" s="114">
        <v>194692</v>
      </c>
      <c r="G1804" s="112">
        <f>F1804*E1804</f>
        <v>17911.664000000001</v>
      </c>
    </row>
    <row r="1805" spans="2:7" s="17" customFormat="1">
      <c r="B1805" s="137"/>
      <c r="C1805" s="2"/>
      <c r="D1805" s="2"/>
      <c r="E1805" s="2"/>
      <c r="F1805" s="115" t="s">
        <v>185</v>
      </c>
      <c r="G1805" s="116">
        <f>SUM(G1804)</f>
        <v>17911.664000000001</v>
      </c>
    </row>
    <row r="1806" spans="2:7" s="17" customFormat="1">
      <c r="B1806" s="137"/>
      <c r="C1806" s="131"/>
      <c r="D1806" s="132"/>
      <c r="E1806" s="16"/>
      <c r="F1806" s="16"/>
      <c r="G1806" s="119"/>
    </row>
    <row r="1807" spans="2:7" s="17" customFormat="1">
      <c r="B1807" s="137"/>
      <c r="C1807" s="2"/>
      <c r="D1807" s="2"/>
      <c r="E1807" s="2"/>
      <c r="F1807" s="117" t="s">
        <v>189</v>
      </c>
      <c r="G1807" s="118">
        <f>G1793+G1799+G1802+G1805</f>
        <v>35971.288400000005</v>
      </c>
    </row>
    <row r="1808" spans="2:7" s="17" customFormat="1">
      <c r="B1808" s="137"/>
      <c r="C1808" s="131"/>
      <c r="D1808" s="132"/>
      <c r="E1808" s="16"/>
      <c r="F1808" s="16"/>
      <c r="G1808" s="119"/>
    </row>
    <row r="1809" spans="2:7" s="17" customFormat="1">
      <c r="B1809" s="137"/>
      <c r="C1809" s="133"/>
    </row>
    <row r="1810" spans="2:7" s="17" customFormat="1" ht="14.25">
      <c r="C1810" s="131"/>
      <c r="D1810" s="132"/>
      <c r="E1810" s="16"/>
      <c r="F1810" s="16"/>
      <c r="G1810" s="119"/>
    </row>
    <row r="1811" spans="2:7" s="17" customFormat="1">
      <c r="B1811" s="137"/>
      <c r="C1811" s="131"/>
      <c r="D1811" s="132"/>
      <c r="E1811" s="16"/>
      <c r="F1811" s="16"/>
      <c r="G1811" s="119"/>
    </row>
    <row r="1812" spans="2:7" s="17" customFormat="1">
      <c r="B1812" s="153">
        <f>'FORMULARIO 1 PRESUPUESTO'!B129</f>
        <v>13</v>
      </c>
      <c r="C1812" s="142" t="str">
        <f>'FORMULARIO 1 PRESUPUESTO'!C129</f>
        <v>VARIOS</v>
      </c>
      <c r="D1812" s="144"/>
      <c r="E1812" s="145"/>
      <c r="F1812" s="145"/>
      <c r="G1812" s="123"/>
    </row>
    <row r="1813" spans="2:7" s="17" customFormat="1">
      <c r="B1813" s="152">
        <f>'FORMULARIO 1 PRESUPUESTO'!B130</f>
        <v>13.01</v>
      </c>
      <c r="C1813" s="103" t="str">
        <f>'FORMULARIO 1 PRESUPUESTO'!C130</f>
        <v xml:space="preserve">Limpieza y aseo general de todas las áreas intervenidas </v>
      </c>
      <c r="D1813" s="104"/>
      <c r="E1813" s="105"/>
      <c r="F1813" s="105"/>
      <c r="G1813" s="106" t="str">
        <f>'FORMULARIO 1 PRESUPUESTO'!D130</f>
        <v>m2</v>
      </c>
    </row>
    <row r="1814" spans="2:7" s="17" customFormat="1">
      <c r="B1814" s="137"/>
      <c r="C1814" s="107" t="s">
        <v>6</v>
      </c>
      <c r="D1814" s="108" t="s">
        <v>7</v>
      </c>
      <c r="E1814" s="108" t="s">
        <v>180</v>
      </c>
      <c r="F1814" s="108" t="s">
        <v>181</v>
      </c>
      <c r="G1814" s="109" t="s">
        <v>10</v>
      </c>
    </row>
    <row r="1815" spans="2:7" s="17" customFormat="1">
      <c r="B1815" s="137"/>
      <c r="C1815" s="110" t="s">
        <v>196</v>
      </c>
      <c r="D1815" s="2"/>
      <c r="E1815" s="2"/>
      <c r="F1815" s="2"/>
      <c r="G1815" s="2"/>
    </row>
    <row r="1816" spans="2:7" s="17" customFormat="1">
      <c r="B1816" s="137"/>
      <c r="C1816" s="113" t="s">
        <v>205</v>
      </c>
      <c r="D1816" s="111" t="s">
        <v>206</v>
      </c>
      <c r="E1816" s="19">
        <v>0.1</v>
      </c>
      <c r="F1816" s="114">
        <v>67</v>
      </c>
      <c r="G1816" s="112">
        <f>F1816*E1816</f>
        <v>6.7</v>
      </c>
    </row>
    <row r="1817" spans="2:7" s="17" customFormat="1">
      <c r="B1817" s="137"/>
      <c r="C1817" s="113" t="s">
        <v>295</v>
      </c>
      <c r="D1817" s="111" t="s">
        <v>296</v>
      </c>
      <c r="E1817" s="19">
        <v>5.9999999999999995E-4</v>
      </c>
      <c r="F1817" s="114">
        <v>30545</v>
      </c>
      <c r="G1817" s="112">
        <f>F1817*E1817</f>
        <v>18.326999999999998</v>
      </c>
    </row>
    <row r="1818" spans="2:7" s="17" customFormat="1">
      <c r="B1818" s="137"/>
      <c r="C1818" s="2"/>
      <c r="D1818" s="2"/>
      <c r="E1818" s="2"/>
      <c r="F1818" s="115" t="s">
        <v>185</v>
      </c>
      <c r="G1818" s="116">
        <f>SUM(G1816:G1817)</f>
        <v>25.026999999999997</v>
      </c>
    </row>
    <row r="1819" spans="2:7" s="17" customFormat="1">
      <c r="B1819" s="137"/>
      <c r="C1819" s="110" t="s">
        <v>182</v>
      </c>
      <c r="D1819" s="2"/>
      <c r="E1819" s="2"/>
      <c r="F1819" s="2"/>
      <c r="G1819" s="2"/>
    </row>
    <row r="1820" spans="2:7" s="17" customFormat="1">
      <c r="B1820" s="137"/>
      <c r="C1820" s="113" t="s">
        <v>297</v>
      </c>
      <c r="D1820" s="111" t="s">
        <v>21</v>
      </c>
      <c r="E1820" s="19">
        <v>5.9999999999999995E-4</v>
      </c>
      <c r="F1820" s="114">
        <v>67544</v>
      </c>
      <c r="G1820" s="112">
        <f>F1820*E1820</f>
        <v>40.526399999999995</v>
      </c>
    </row>
    <row r="1821" spans="2:7" s="17" customFormat="1">
      <c r="B1821" s="137"/>
      <c r="C1821" s="113" t="s">
        <v>298</v>
      </c>
      <c r="D1821" s="111" t="s">
        <v>21</v>
      </c>
      <c r="E1821" s="19">
        <v>2.9999999999999997E-4</v>
      </c>
      <c r="F1821" s="114">
        <v>54727</v>
      </c>
      <c r="G1821" s="112">
        <f t="shared" ref="G1821:G1824" si="54">F1821*E1821</f>
        <v>16.418099999999999</v>
      </c>
    </row>
    <row r="1822" spans="2:7" s="17" customFormat="1">
      <c r="B1822" s="137"/>
      <c r="C1822" s="113" t="s">
        <v>299</v>
      </c>
      <c r="D1822" s="111" t="s">
        <v>21</v>
      </c>
      <c r="E1822" s="19">
        <v>2.9999999999999997E-4</v>
      </c>
      <c r="F1822" s="114">
        <v>346710</v>
      </c>
      <c r="G1822" s="112">
        <f t="shared" si="54"/>
        <v>104.01299999999999</v>
      </c>
    </row>
    <row r="1823" spans="2:7" s="17" customFormat="1">
      <c r="B1823" s="137"/>
      <c r="C1823" s="113" t="s">
        <v>300</v>
      </c>
      <c r="D1823" s="111" t="s">
        <v>21</v>
      </c>
      <c r="E1823" s="19">
        <v>5.9999999999999995E-4</v>
      </c>
      <c r="F1823" s="114">
        <v>17120</v>
      </c>
      <c r="G1823" s="112">
        <f t="shared" si="54"/>
        <v>10.271999999999998</v>
      </c>
    </row>
    <row r="1824" spans="2:7" s="17" customFormat="1">
      <c r="B1824" s="137"/>
      <c r="C1824" s="113" t="s">
        <v>301</v>
      </c>
      <c r="D1824" s="111" t="s">
        <v>21</v>
      </c>
      <c r="E1824" s="19">
        <v>5.9999999999999995E-4</v>
      </c>
      <c r="F1824" s="114">
        <v>16406</v>
      </c>
      <c r="G1824" s="112">
        <f t="shared" si="54"/>
        <v>9.8435999999999986</v>
      </c>
    </row>
    <row r="1825" spans="2:7" s="17" customFormat="1">
      <c r="B1825" s="137"/>
      <c r="C1825" s="2"/>
      <c r="D1825" s="2"/>
      <c r="E1825" s="2"/>
      <c r="F1825" s="115" t="s">
        <v>185</v>
      </c>
      <c r="G1825" s="116">
        <f>SUM(G1820:G1824)</f>
        <v>181.07309999999998</v>
      </c>
    </row>
    <row r="1826" spans="2:7" s="17" customFormat="1">
      <c r="B1826" s="137"/>
      <c r="C1826" s="110" t="s">
        <v>200</v>
      </c>
      <c r="D1826" s="2"/>
      <c r="E1826" s="2"/>
      <c r="F1826" s="2"/>
      <c r="G1826" s="2"/>
    </row>
    <row r="1827" spans="2:7" s="17" customFormat="1">
      <c r="B1827" s="137"/>
      <c r="C1827" s="113" t="s">
        <v>201</v>
      </c>
      <c r="D1827" s="111" t="s">
        <v>202</v>
      </c>
      <c r="E1827" s="19">
        <v>0.01</v>
      </c>
      <c r="F1827" s="114">
        <v>36485</v>
      </c>
      <c r="G1827" s="112">
        <f>F1827*E1827</f>
        <v>364.85</v>
      </c>
    </row>
    <row r="1828" spans="2:7" s="17" customFormat="1">
      <c r="B1828" s="137"/>
      <c r="C1828" s="113" t="s">
        <v>302</v>
      </c>
      <c r="D1828" s="111" t="s">
        <v>202</v>
      </c>
      <c r="E1828" s="19">
        <v>6.6E-3</v>
      </c>
      <c r="F1828" s="114">
        <v>84827</v>
      </c>
      <c r="G1828" s="112">
        <f>F1828*E1828</f>
        <v>559.85820000000001</v>
      </c>
    </row>
    <row r="1829" spans="2:7" s="17" customFormat="1">
      <c r="B1829" s="137"/>
      <c r="C1829" s="2"/>
      <c r="D1829" s="2"/>
      <c r="E1829" s="2"/>
      <c r="F1829" s="115" t="s">
        <v>185</v>
      </c>
      <c r="G1829" s="116">
        <f>SUM(G1827:G1828)</f>
        <v>924.70820000000003</v>
      </c>
    </row>
    <row r="1830" spans="2:7" s="17" customFormat="1">
      <c r="B1830" s="137"/>
      <c r="C1830" s="110" t="s">
        <v>186</v>
      </c>
      <c r="D1830" s="2"/>
      <c r="E1830" s="2"/>
      <c r="F1830" s="2"/>
      <c r="G1830" s="2"/>
    </row>
    <row r="1831" spans="2:7" s="17" customFormat="1">
      <c r="B1831" s="137"/>
      <c r="C1831" s="113" t="s">
        <v>187</v>
      </c>
      <c r="D1831" s="111" t="s">
        <v>188</v>
      </c>
      <c r="E1831" s="19">
        <v>2.4500000000000001E-2</v>
      </c>
      <c r="F1831" s="114">
        <v>162222</v>
      </c>
      <c r="G1831" s="112">
        <f>F1831*E1831</f>
        <v>3974.4390000000003</v>
      </c>
    </row>
    <row r="1832" spans="2:7" s="17" customFormat="1">
      <c r="B1832" s="137"/>
      <c r="C1832" s="2"/>
      <c r="D1832" s="2"/>
      <c r="E1832" s="2"/>
      <c r="F1832" s="115" t="s">
        <v>185</v>
      </c>
      <c r="G1832" s="116">
        <f>SUM(G1831)</f>
        <v>3974.4390000000003</v>
      </c>
    </row>
    <row r="1833" spans="2:7" s="17" customFormat="1">
      <c r="B1833" s="137"/>
      <c r="C1833" s="131"/>
      <c r="D1833" s="132"/>
      <c r="E1833" s="16"/>
      <c r="F1833" s="16"/>
      <c r="G1833" s="119"/>
    </row>
    <row r="1834" spans="2:7" s="17" customFormat="1">
      <c r="B1834" s="137"/>
      <c r="C1834" s="2"/>
      <c r="D1834" s="2"/>
      <c r="E1834" s="2"/>
      <c r="F1834" s="117" t="s">
        <v>189</v>
      </c>
      <c r="G1834" s="118">
        <f>G1818+G1825+G1829+G1832</f>
        <v>5105.2473</v>
      </c>
    </row>
    <row r="1835" spans="2:7" s="17" customFormat="1">
      <c r="B1835" s="137"/>
      <c r="C1835" s="131"/>
      <c r="D1835" s="132"/>
      <c r="E1835" s="16"/>
      <c r="F1835" s="16"/>
      <c r="G1835" s="119"/>
    </row>
    <row r="1836" spans="2:7" ht="90">
      <c r="B1836" s="152">
        <f>'FORMULARIO 1 PRESUPUESTO'!B131</f>
        <v>13.02</v>
      </c>
      <c r="C1836" s="159" t="str">
        <f>'FORMULARIO 1 PRESUPUESTO'!C131</f>
        <v xml:space="preserve">Suministro e instalación de aviso luminoso tipo caja para exteriores, estrutura metálica y banner con impresión en alta resolución. Marco metálico color gris plata y/o similar, pintados con imprimación anticorrosiva+pintura acabado.Acrilico frontal translúcido. La dimensión de banner apróx. 6.00x1,50 m. </v>
      </c>
      <c r="D1836" s="160"/>
      <c r="E1836" s="160"/>
      <c r="F1836" s="160"/>
      <c r="G1836" s="161" t="str">
        <f>'FORMULARIO 1 PRESUPUESTO'!D131</f>
        <v>m2</v>
      </c>
    </row>
    <row r="1837" spans="2:7">
      <c r="C1837" s="162" t="s">
        <v>6</v>
      </c>
      <c r="D1837" s="163" t="s">
        <v>7</v>
      </c>
      <c r="E1837" s="163" t="s">
        <v>180</v>
      </c>
      <c r="F1837" s="163" t="s">
        <v>9</v>
      </c>
      <c r="G1837" s="163" t="s">
        <v>10</v>
      </c>
    </row>
    <row r="1838" spans="2:7">
      <c r="C1838" s="164" t="s">
        <v>414</v>
      </c>
      <c r="D1838" s="2"/>
      <c r="E1838" s="2"/>
      <c r="F1838" s="2"/>
      <c r="G1838" s="2"/>
    </row>
    <row r="1839" spans="2:7">
      <c r="C1839" s="2" t="s">
        <v>415</v>
      </c>
      <c r="D1839" s="2" t="s">
        <v>416</v>
      </c>
      <c r="E1839" s="2">
        <v>1</v>
      </c>
      <c r="F1839" s="165">
        <v>194692</v>
      </c>
      <c r="G1839" s="166">
        <f>E1839*F1839</f>
        <v>194692</v>
      </c>
    </row>
    <row r="1840" spans="2:7">
      <c r="C1840" s="2"/>
      <c r="D1840" s="2"/>
      <c r="E1840" s="2"/>
      <c r="F1840" s="165"/>
      <c r="G1840" s="2"/>
    </row>
    <row r="1841" spans="2:7">
      <c r="C1841" s="164" t="s">
        <v>417</v>
      </c>
      <c r="D1841" s="2"/>
      <c r="E1841" s="2"/>
      <c r="F1841" s="165"/>
      <c r="G1841" s="2"/>
    </row>
    <row r="1842" spans="2:7">
      <c r="C1842" s="2" t="s">
        <v>418</v>
      </c>
      <c r="D1842" s="2" t="s">
        <v>419</v>
      </c>
      <c r="E1842" s="2">
        <v>1.4999999999999999E-2</v>
      </c>
      <c r="F1842" s="167">
        <v>30681</v>
      </c>
      <c r="G1842" s="166">
        <f>E1842*F1842</f>
        <v>460.21499999999997</v>
      </c>
    </row>
    <row r="1843" spans="2:7">
      <c r="C1843" s="2"/>
      <c r="D1843" s="2"/>
      <c r="E1843" s="2"/>
      <c r="F1843" s="165"/>
      <c r="G1843" s="2"/>
    </row>
    <row r="1844" spans="2:7">
      <c r="C1844" s="164" t="s">
        <v>420</v>
      </c>
      <c r="D1844" s="2"/>
      <c r="E1844" s="2"/>
      <c r="F1844" s="165"/>
      <c r="G1844" s="2"/>
    </row>
    <row r="1845" spans="2:7">
      <c r="C1845" s="113" t="s">
        <v>340</v>
      </c>
      <c r="D1845" s="111" t="s">
        <v>7</v>
      </c>
      <c r="E1845" s="19">
        <v>1.8E-3</v>
      </c>
      <c r="F1845" s="19">
        <v>265307</v>
      </c>
      <c r="G1845" s="112">
        <f>+F1845*E1845</f>
        <v>477.55259999999998</v>
      </c>
    </row>
    <row r="1846" spans="2:7">
      <c r="C1846" s="2"/>
      <c r="D1846" s="2"/>
      <c r="E1846" s="2"/>
      <c r="F1846" s="165"/>
      <c r="G1846" s="2"/>
    </row>
    <row r="1847" spans="2:7">
      <c r="C1847" s="164" t="s">
        <v>421</v>
      </c>
      <c r="D1847" s="2"/>
      <c r="E1847" s="2"/>
      <c r="F1847" s="165"/>
      <c r="G1847" s="2"/>
    </row>
    <row r="1848" spans="2:7">
      <c r="C1848" s="2" t="s">
        <v>422</v>
      </c>
      <c r="D1848" s="2" t="s">
        <v>18</v>
      </c>
      <c r="E1848" s="2">
        <v>1</v>
      </c>
      <c r="F1848" s="165">
        <v>350000</v>
      </c>
      <c r="G1848" s="166">
        <f>E1848*F1848</f>
        <v>350000</v>
      </c>
    </row>
    <row r="1849" spans="2:7">
      <c r="C1849" s="2"/>
      <c r="D1849" s="2"/>
      <c r="E1849" s="2"/>
      <c r="F1849" s="165"/>
      <c r="G1849" s="2"/>
    </row>
    <row r="1850" spans="2:7">
      <c r="C1850" s="2"/>
      <c r="D1850" s="2"/>
      <c r="E1850" s="111"/>
      <c r="F1850" s="168" t="s">
        <v>189</v>
      </c>
      <c r="G1850" s="169">
        <f>ROUND(SUM(G1838:G1848), 0)</f>
        <v>545630</v>
      </c>
    </row>
    <row r="1853" spans="2:7" ht="44.1" customHeight="1">
      <c r="B1853" s="152">
        <f>'FORMULARIO 1 PRESUPUESTO'!B132</f>
        <v>13.03</v>
      </c>
      <c r="C1853" s="103" t="str">
        <f>'FORMULARIO 1 PRESUPUESTO'!C132</f>
        <v xml:space="preserve">Suministro e instalción de cerraduras. Incluye todos sus elementos para su correcta instalación de apertura y cerrado. </v>
      </c>
      <c r="D1853" s="104"/>
      <c r="E1853" s="105"/>
      <c r="F1853" s="105"/>
      <c r="G1853" s="106" t="str">
        <f>'FORMULARIO 1 PRESUPUESTO'!D132</f>
        <v>Un</v>
      </c>
    </row>
    <row r="1854" spans="2:7">
      <c r="C1854" s="107" t="s">
        <v>6</v>
      </c>
      <c r="D1854" s="108" t="s">
        <v>7</v>
      </c>
      <c r="E1854" s="108" t="s">
        <v>180</v>
      </c>
      <c r="F1854" s="108" t="s">
        <v>181</v>
      </c>
      <c r="G1854" s="109" t="s">
        <v>10</v>
      </c>
    </row>
    <row r="1855" spans="2:7">
      <c r="C1855" s="110" t="s">
        <v>196</v>
      </c>
      <c r="D1855" s="2"/>
      <c r="E1855" s="2"/>
      <c r="F1855" s="2"/>
      <c r="G1855" s="2"/>
    </row>
    <row r="1856" spans="2:7">
      <c r="C1856" s="113" t="s">
        <v>277</v>
      </c>
      <c r="D1856" s="111" t="s">
        <v>21</v>
      </c>
      <c r="E1856" s="19">
        <v>1</v>
      </c>
      <c r="F1856" s="114">
        <v>119033</v>
      </c>
      <c r="G1856" s="112">
        <f>F1856*E1856</f>
        <v>119033</v>
      </c>
    </row>
    <row r="1857" spans="2:7">
      <c r="C1857" s="2"/>
      <c r="D1857" s="2"/>
      <c r="E1857" s="2"/>
      <c r="F1857" s="115" t="s">
        <v>185</v>
      </c>
      <c r="G1857" s="116">
        <f>SUM(G1856)</f>
        <v>119033</v>
      </c>
    </row>
    <row r="1858" spans="2:7">
      <c r="C1858" s="110" t="s">
        <v>182</v>
      </c>
      <c r="D1858" s="2"/>
      <c r="E1858" s="2"/>
      <c r="F1858" s="2"/>
      <c r="G1858" s="2"/>
    </row>
    <row r="1859" spans="2:7">
      <c r="C1859" s="113" t="s">
        <v>281</v>
      </c>
      <c r="D1859" s="111" t="s">
        <v>282</v>
      </c>
      <c r="E1859" s="19">
        <v>2</v>
      </c>
      <c r="F1859" s="114">
        <v>77862.33</v>
      </c>
      <c r="G1859" s="112">
        <f>F1859*E1859%</f>
        <v>1557.2466000000002</v>
      </c>
    </row>
    <row r="1860" spans="2:7">
      <c r="C1860" s="2"/>
      <c r="D1860" s="2"/>
      <c r="E1860" s="2"/>
      <c r="F1860" s="115" t="s">
        <v>185</v>
      </c>
      <c r="G1860" s="116">
        <f>SUM(G1859:G1859)</f>
        <v>1557.2466000000002</v>
      </c>
    </row>
    <row r="1861" spans="2:7">
      <c r="C1861" s="110" t="s">
        <v>200</v>
      </c>
      <c r="D1861" s="2"/>
      <c r="E1861" s="2"/>
      <c r="F1861" s="2"/>
      <c r="G1861" s="2"/>
    </row>
    <row r="1862" spans="2:7">
      <c r="C1862" s="113" t="s">
        <v>201</v>
      </c>
      <c r="D1862" s="111" t="s">
        <v>202</v>
      </c>
      <c r="E1862" s="19">
        <v>0.1</v>
      </c>
      <c r="F1862" s="114">
        <v>36485</v>
      </c>
      <c r="G1862" s="112">
        <f>F1862*E1862</f>
        <v>3648.5</v>
      </c>
    </row>
    <row r="1863" spans="2:7">
      <c r="C1863" s="2"/>
      <c r="D1863" s="2"/>
      <c r="E1863" s="2"/>
      <c r="F1863" s="115" t="s">
        <v>185</v>
      </c>
      <c r="G1863" s="116">
        <f>SUM(G1862)</f>
        <v>3648.5</v>
      </c>
    </row>
    <row r="1864" spans="2:7">
      <c r="C1864" s="110" t="s">
        <v>186</v>
      </c>
      <c r="D1864" s="2"/>
      <c r="E1864" s="2"/>
      <c r="F1864" s="2"/>
      <c r="G1864" s="2"/>
    </row>
    <row r="1865" spans="2:7">
      <c r="C1865" s="113" t="s">
        <v>283</v>
      </c>
      <c r="D1865" s="111" t="s">
        <v>188</v>
      </c>
      <c r="E1865" s="19">
        <v>0.19500000000000001</v>
      </c>
      <c r="F1865" s="114">
        <v>204602</v>
      </c>
      <c r="G1865" s="112">
        <f>F1865*E1865</f>
        <v>39897.39</v>
      </c>
    </row>
    <row r="1866" spans="2:7">
      <c r="C1866" s="2"/>
      <c r="D1866" s="2"/>
      <c r="E1866" s="2"/>
      <c r="F1866" s="115" t="s">
        <v>185</v>
      </c>
      <c r="G1866" s="116">
        <f>SUM(G1865)</f>
        <v>39897.39</v>
      </c>
    </row>
    <row r="1868" spans="2:7">
      <c r="C1868" s="2"/>
      <c r="D1868" s="2"/>
      <c r="E1868" s="2"/>
      <c r="F1868" s="130" t="s">
        <v>189</v>
      </c>
      <c r="G1868" s="118">
        <f>G1857+G1860+G1863+G1866</f>
        <v>164136.1366</v>
      </c>
    </row>
    <row r="1870" spans="2:7">
      <c r="B1870" s="152">
        <f>'FORMULARIO 1 PRESUPUESTO'!B133</f>
        <v>13.04</v>
      </c>
      <c r="C1870" s="103" t="str">
        <f>'FORMULARIO 1 PRESUPUESTO'!C133</f>
        <v>Lavado de pisos de establos con hidrolavadora</v>
      </c>
      <c r="D1870" s="104"/>
      <c r="E1870" s="105"/>
      <c r="F1870" s="105"/>
      <c r="G1870" s="106" t="str">
        <f>'FORMULARIO 1 PRESUPUESTO'!D133</f>
        <v>m2</v>
      </c>
    </row>
    <row r="1871" spans="2:7">
      <c r="C1871" s="107" t="s">
        <v>6</v>
      </c>
      <c r="D1871" s="108" t="s">
        <v>7</v>
      </c>
      <c r="E1871" s="108" t="s">
        <v>180</v>
      </c>
      <c r="F1871" s="108" t="s">
        <v>181</v>
      </c>
      <c r="G1871" s="109" t="s">
        <v>10</v>
      </c>
    </row>
    <row r="1872" spans="2:7">
      <c r="C1872" s="110" t="s">
        <v>196</v>
      </c>
      <c r="D1872" s="2"/>
      <c r="E1872" s="2"/>
      <c r="F1872" s="2"/>
      <c r="G1872" s="2"/>
    </row>
    <row r="1873" spans="3:7">
      <c r="C1873" s="113" t="s">
        <v>205</v>
      </c>
      <c r="D1873" s="111" t="s">
        <v>206</v>
      </c>
      <c r="E1873" s="19">
        <v>5</v>
      </c>
      <c r="F1873" s="114">
        <v>67</v>
      </c>
      <c r="G1873" s="112">
        <f>F1873*E1873</f>
        <v>335</v>
      </c>
    </row>
    <row r="1874" spans="3:7">
      <c r="C1874" s="113" t="s">
        <v>295</v>
      </c>
      <c r="D1874" s="111" t="s">
        <v>296</v>
      </c>
      <c r="E1874" s="19">
        <v>1.5E-3</v>
      </c>
      <c r="F1874" s="114">
        <v>30545</v>
      </c>
      <c r="G1874" s="112">
        <f>F1874*E1874</f>
        <v>45.817500000000003</v>
      </c>
    </row>
    <row r="1875" spans="3:7">
      <c r="C1875" s="2"/>
      <c r="D1875" s="2"/>
      <c r="E1875" s="2"/>
      <c r="F1875" s="115" t="s">
        <v>185</v>
      </c>
      <c r="G1875" s="116">
        <f>SUM(G1873:G1874)</f>
        <v>380.8175</v>
      </c>
    </row>
    <row r="1876" spans="3:7">
      <c r="C1876" s="110" t="s">
        <v>182</v>
      </c>
      <c r="D1876" s="2"/>
      <c r="E1876" s="2"/>
      <c r="F1876" s="2"/>
      <c r="G1876" s="2"/>
    </row>
    <row r="1877" spans="3:7">
      <c r="C1877" s="113" t="s">
        <v>423</v>
      </c>
      <c r="D1877" s="111" t="s">
        <v>188</v>
      </c>
      <c r="E1877" s="19">
        <v>2E-3</v>
      </c>
      <c r="F1877" s="114">
        <v>83565</v>
      </c>
      <c r="G1877" s="112">
        <f>F1877*E1877</f>
        <v>167.13</v>
      </c>
    </row>
    <row r="1878" spans="3:7">
      <c r="C1878" s="113" t="s">
        <v>298</v>
      </c>
      <c r="D1878" s="111" t="s">
        <v>21</v>
      </c>
      <c r="E1878" s="19">
        <v>4.0000000000000002E-4</v>
      </c>
      <c r="F1878" s="114">
        <v>54727</v>
      </c>
      <c r="G1878" s="112">
        <f t="shared" ref="G1878:G1880" si="55">F1878*E1878</f>
        <v>21.890800000000002</v>
      </c>
    </row>
    <row r="1879" spans="3:7">
      <c r="C1879" s="113" t="s">
        <v>210</v>
      </c>
      <c r="D1879" s="111" t="s">
        <v>21</v>
      </c>
      <c r="E1879" s="19">
        <v>4.0000000000000002E-4</v>
      </c>
      <c r="F1879" s="114">
        <v>6022</v>
      </c>
      <c r="G1879" s="112">
        <f t="shared" si="55"/>
        <v>2.4088000000000003</v>
      </c>
    </row>
    <row r="1880" spans="3:7">
      <c r="C1880" s="113" t="s">
        <v>424</v>
      </c>
      <c r="D1880" s="111" t="s">
        <v>21</v>
      </c>
      <c r="E1880" s="19">
        <v>4.0000000000000002E-4</v>
      </c>
      <c r="F1880" s="114">
        <v>9470</v>
      </c>
      <c r="G1880" s="112">
        <f t="shared" si="55"/>
        <v>3.7880000000000003</v>
      </c>
    </row>
    <row r="1881" spans="3:7">
      <c r="C1881" s="2"/>
      <c r="D1881" s="2"/>
      <c r="E1881" s="2"/>
      <c r="F1881" s="115" t="s">
        <v>185</v>
      </c>
      <c r="G1881" s="116">
        <f>SUM(G1877:G1880)</f>
        <v>195.21760000000003</v>
      </c>
    </row>
    <row r="1882" spans="3:7">
      <c r="C1882" s="110" t="s">
        <v>200</v>
      </c>
      <c r="D1882" s="2"/>
      <c r="E1882" s="2"/>
      <c r="F1882" s="2"/>
      <c r="G1882" s="2"/>
    </row>
    <row r="1883" spans="3:7">
      <c r="C1883" s="113" t="s">
        <v>201</v>
      </c>
      <c r="D1883" s="111" t="s">
        <v>202</v>
      </c>
      <c r="E1883" s="19">
        <v>0.01</v>
      </c>
      <c r="F1883" s="114">
        <v>36485</v>
      </c>
      <c r="G1883" s="112">
        <f>F1883*E1883</f>
        <v>364.85</v>
      </c>
    </row>
    <row r="1884" spans="3:7">
      <c r="C1884" s="2"/>
      <c r="D1884" s="2"/>
      <c r="E1884" s="2"/>
      <c r="F1884" s="115" t="s">
        <v>185</v>
      </c>
      <c r="G1884" s="116">
        <f>SUM(G1883)</f>
        <v>364.85</v>
      </c>
    </row>
    <row r="1885" spans="3:7">
      <c r="C1885" s="110" t="s">
        <v>186</v>
      </c>
      <c r="D1885" s="2"/>
      <c r="E1885" s="2"/>
      <c r="F1885" s="2"/>
      <c r="G1885" s="2"/>
    </row>
    <row r="1886" spans="3:7">
      <c r="C1886" s="113" t="s">
        <v>344</v>
      </c>
      <c r="D1886" s="111" t="s">
        <v>188</v>
      </c>
      <c r="E1886" s="19">
        <v>4.3999999999999997E-2</v>
      </c>
      <c r="F1886" s="114">
        <v>81111</v>
      </c>
      <c r="G1886" s="112">
        <f>F1886*E1886</f>
        <v>3568.884</v>
      </c>
    </row>
    <row r="1887" spans="3:7">
      <c r="C1887" s="2"/>
      <c r="D1887" s="2"/>
      <c r="E1887" s="2"/>
      <c r="F1887" s="115" t="s">
        <v>185</v>
      </c>
      <c r="G1887" s="116">
        <f>SUM(G1886)</f>
        <v>3568.884</v>
      </c>
    </row>
    <row r="1889" spans="3:7">
      <c r="C1889" s="2"/>
      <c r="D1889" s="2"/>
      <c r="E1889" s="2"/>
      <c r="F1889" s="117" t="s">
        <v>189</v>
      </c>
      <c r="G1889" s="118">
        <f>G1875+G1881+G1884+G1887</f>
        <v>4509.7691000000004</v>
      </c>
    </row>
  </sheetData>
  <mergeCells count="11">
    <mergeCell ref="B7:G7"/>
    <mergeCell ref="B8:G8"/>
    <mergeCell ref="B9:G9"/>
    <mergeCell ref="B733:G733"/>
    <mergeCell ref="C512:G512"/>
    <mergeCell ref="C400:G400"/>
    <mergeCell ref="C372:G372"/>
    <mergeCell ref="C130:G130"/>
    <mergeCell ref="C212:G212"/>
    <mergeCell ref="C258:G258"/>
    <mergeCell ref="B11:G11"/>
  </mergeCells>
  <pageMargins left="0.7" right="0.7" top="0.75" bottom="0.75" header="0.3" footer="0.3"/>
  <pageSetup scale="61" orientation="portrait" r:id="rId1"/>
  <rowBreaks count="1" manualBreakCount="1">
    <brk id="64"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7EF0C-C109-4B95-B3AB-AF3CE49D8628}">
  <sheetPr>
    <tabColor rgb="FFEEDE12"/>
  </sheetPr>
  <dimension ref="A1:AM2259"/>
  <sheetViews>
    <sheetView topLeftCell="A2109" zoomScale="40" zoomScaleNormal="40" workbookViewId="0">
      <selection activeCell="I2135" sqref="I2135"/>
    </sheetView>
  </sheetViews>
  <sheetFormatPr baseColWidth="10" defaultColWidth="11.5" defaultRowHeight="14.25"/>
  <cols>
    <col min="1" max="1" width="4.125" style="11" customWidth="1"/>
    <col min="2" max="2" width="13.125" style="177" customWidth="1"/>
    <col min="15" max="15" width="7" style="11" customWidth="1"/>
    <col min="16" max="39" width="10.875" style="11"/>
  </cols>
  <sheetData>
    <row r="1" spans="2:14" s="14" customFormat="1" ht="51" customHeight="1">
      <c r="B1" s="170"/>
      <c r="C1" s="20"/>
      <c r="D1" s="21"/>
      <c r="E1" s="5"/>
      <c r="F1" s="5"/>
      <c r="G1" s="12"/>
      <c r="H1" s="13"/>
    </row>
    <row r="2" spans="2:14" s="14" customFormat="1" ht="12.75">
      <c r="B2" s="359" t="s">
        <v>1</v>
      </c>
      <c r="C2" s="359"/>
      <c r="D2" s="359"/>
      <c r="E2" s="359"/>
      <c r="F2" s="359"/>
      <c r="G2" s="359"/>
      <c r="H2" s="359"/>
      <c r="I2" s="359"/>
      <c r="J2" s="359"/>
      <c r="K2" s="359"/>
      <c r="L2" s="359"/>
      <c r="M2" s="359"/>
      <c r="N2" s="359"/>
    </row>
    <row r="3" spans="2:14" s="14" customFormat="1" ht="12.75">
      <c r="B3" s="359" t="s">
        <v>2</v>
      </c>
      <c r="C3" s="359"/>
      <c r="D3" s="359"/>
      <c r="E3" s="359"/>
      <c r="F3" s="359"/>
      <c r="G3" s="359"/>
      <c r="H3" s="359"/>
      <c r="I3" s="359"/>
      <c r="J3" s="359"/>
      <c r="K3" s="359"/>
      <c r="L3" s="359"/>
      <c r="M3" s="359"/>
      <c r="N3" s="359"/>
    </row>
    <row r="4" spans="2:14" s="14" customFormat="1" ht="12.75">
      <c r="B4" s="359" t="s">
        <v>425</v>
      </c>
      <c r="C4" s="359"/>
      <c r="D4" s="359"/>
      <c r="E4" s="359"/>
      <c r="F4" s="359"/>
      <c r="G4" s="359"/>
      <c r="H4" s="359"/>
      <c r="I4" s="359"/>
      <c r="J4" s="359"/>
      <c r="K4" s="359"/>
      <c r="L4" s="359"/>
      <c r="M4" s="359"/>
      <c r="N4" s="359"/>
    </row>
    <row r="5" spans="2:14" s="14" customFormat="1" ht="12.75">
      <c r="B5" s="171"/>
      <c r="C5" s="15"/>
      <c r="D5" s="15"/>
      <c r="E5" s="15"/>
      <c r="F5" s="15"/>
      <c r="G5" s="15"/>
      <c r="H5" s="15"/>
      <c r="I5" s="15"/>
      <c r="J5" s="15"/>
      <c r="K5" s="15"/>
      <c r="L5" s="15"/>
      <c r="M5" s="15"/>
      <c r="N5" s="15"/>
    </row>
    <row r="6" spans="2:14" s="14" customFormat="1" ht="12.75">
      <c r="B6" s="171"/>
      <c r="C6" s="15"/>
      <c r="D6" s="15"/>
      <c r="E6" s="15"/>
      <c r="F6" s="15"/>
      <c r="G6" s="15"/>
      <c r="H6" s="15"/>
      <c r="I6" s="15"/>
      <c r="J6" s="15"/>
      <c r="K6" s="15"/>
      <c r="L6" s="15"/>
      <c r="M6" s="15"/>
      <c r="N6" s="15"/>
    </row>
    <row r="7" spans="2:14" s="14" customFormat="1" ht="15.75">
      <c r="B7" s="361" t="s">
        <v>4</v>
      </c>
      <c r="C7" s="361"/>
      <c r="D7" s="361"/>
      <c r="E7" s="361"/>
      <c r="F7" s="361"/>
      <c r="G7" s="361"/>
      <c r="H7" s="361"/>
      <c r="I7" s="361"/>
      <c r="J7" s="361"/>
      <c r="K7" s="361"/>
      <c r="L7" s="361"/>
      <c r="M7" s="361"/>
      <c r="N7" s="361"/>
    </row>
    <row r="8" spans="2:14" s="11" customFormat="1" ht="15">
      <c r="B8" s="172" t="str">
        <f>'FORMULARIO 1 PRESUPUESTO'!B12</f>
        <v>1</v>
      </c>
      <c r="C8" s="54" t="str">
        <f>'FORMULARIO 1 PRESUPUESTO'!C12</f>
        <v>PRELIMINARES</v>
      </c>
      <c r="D8" s="54"/>
      <c r="E8" s="54"/>
      <c r="F8" s="54"/>
      <c r="G8" s="54"/>
      <c r="H8" s="54"/>
      <c r="I8" s="54"/>
      <c r="J8" s="54"/>
      <c r="K8" s="54"/>
      <c r="L8" s="54"/>
      <c r="M8" s="54"/>
      <c r="N8" s="54"/>
    </row>
    <row r="9" spans="2:14">
      <c r="B9" s="173"/>
      <c r="C9" s="11"/>
      <c r="D9" s="11"/>
      <c r="E9" s="11"/>
      <c r="F9" s="11"/>
      <c r="G9" s="11"/>
      <c r="H9" s="11"/>
      <c r="I9" s="11"/>
      <c r="J9" s="11"/>
      <c r="K9" s="11"/>
      <c r="L9" s="11"/>
      <c r="M9" s="11"/>
      <c r="N9" s="11"/>
    </row>
    <row r="10" spans="2:14">
      <c r="B10" s="346"/>
      <c r="C10" s="346"/>
      <c r="D10" s="346"/>
      <c r="E10" s="346"/>
      <c r="F10" s="346"/>
      <c r="G10" s="346"/>
      <c r="H10" s="346"/>
      <c r="I10" s="346"/>
      <c r="J10" s="346"/>
      <c r="K10" s="346"/>
      <c r="L10" s="346"/>
      <c r="M10" s="346"/>
      <c r="N10" s="346"/>
    </row>
    <row r="11" spans="2:14">
      <c r="B11" s="346"/>
      <c r="C11" s="346"/>
      <c r="D11" s="346"/>
      <c r="E11" s="346"/>
      <c r="F11" s="346"/>
      <c r="G11" s="346"/>
      <c r="H11" s="346"/>
      <c r="I11" s="346"/>
      <c r="J11" s="346"/>
      <c r="K11" s="346"/>
      <c r="L11" s="346"/>
      <c r="M11" s="346"/>
      <c r="N11" s="346"/>
    </row>
    <row r="12" spans="2:14" ht="48" customHeight="1">
      <c r="B12" s="346"/>
      <c r="C12" s="346"/>
      <c r="D12" s="346"/>
      <c r="E12" s="346"/>
      <c r="F12" s="346"/>
      <c r="G12" s="346"/>
      <c r="H12" s="346"/>
      <c r="I12" s="346"/>
      <c r="J12" s="346"/>
      <c r="K12" s="346"/>
      <c r="L12" s="346"/>
      <c r="M12" s="346"/>
      <c r="N12" s="346"/>
    </row>
    <row r="13" spans="2:14" ht="15.75">
      <c r="B13" s="347" t="s">
        <v>1</v>
      </c>
      <c r="C13" s="347"/>
      <c r="D13" s="347"/>
      <c r="E13" s="347"/>
      <c r="F13" s="347"/>
      <c r="G13" s="347"/>
      <c r="H13" s="347"/>
      <c r="I13" s="347"/>
      <c r="J13" s="347"/>
      <c r="K13" s="347"/>
      <c r="L13" s="347"/>
      <c r="M13" s="347"/>
      <c r="N13" s="347"/>
    </row>
    <row r="14" spans="2:14" ht="15.75">
      <c r="B14" s="347" t="s">
        <v>2</v>
      </c>
      <c r="C14" s="347"/>
      <c r="D14" s="347"/>
      <c r="E14" s="347"/>
      <c r="F14" s="347"/>
      <c r="G14" s="347"/>
      <c r="H14" s="347"/>
      <c r="I14" s="347"/>
      <c r="J14" s="347"/>
      <c r="K14" s="347"/>
      <c r="L14" s="347"/>
      <c r="M14" s="347"/>
      <c r="N14" s="347"/>
    </row>
    <row r="15" spans="2:14" ht="15.75">
      <c r="B15" s="347" t="s">
        <v>3</v>
      </c>
      <c r="C15" s="347"/>
      <c r="D15" s="347"/>
      <c r="E15" s="347"/>
      <c r="F15" s="347"/>
      <c r="G15" s="347"/>
      <c r="H15" s="347"/>
      <c r="I15" s="347"/>
      <c r="J15" s="347"/>
      <c r="K15" s="347"/>
      <c r="L15" s="347"/>
      <c r="M15" s="347"/>
      <c r="N15" s="347"/>
    </row>
    <row r="16" spans="2:14" ht="15">
      <c r="B16" s="348"/>
      <c r="C16" s="348"/>
      <c r="D16" s="348"/>
      <c r="E16" s="348"/>
      <c r="F16" s="348"/>
      <c r="G16" s="348"/>
      <c r="H16" s="348"/>
      <c r="I16" s="348"/>
      <c r="J16" s="348"/>
      <c r="K16" s="348"/>
      <c r="L16" s="348"/>
      <c r="M16" s="348"/>
      <c r="N16" s="348"/>
    </row>
    <row r="17" spans="2:14" ht="15.75">
      <c r="B17" s="351" t="s">
        <v>426</v>
      </c>
      <c r="C17" s="351"/>
      <c r="D17" s="27" t="s">
        <v>427</v>
      </c>
      <c r="E17" s="25">
        <v>1</v>
      </c>
      <c r="F17" s="27" t="s">
        <v>428</v>
      </c>
      <c r="G17" s="25">
        <v>4</v>
      </c>
      <c r="H17" s="26" t="s">
        <v>429</v>
      </c>
      <c r="I17" s="25">
        <v>2024</v>
      </c>
      <c r="J17" s="352"/>
      <c r="K17" s="353"/>
      <c r="L17" s="353"/>
      <c r="M17" s="353"/>
      <c r="N17" s="354"/>
    </row>
    <row r="18" spans="2:14" ht="15">
      <c r="B18" s="355"/>
      <c r="C18" s="355"/>
      <c r="D18" s="355"/>
      <c r="E18" s="355"/>
      <c r="F18" s="355"/>
      <c r="G18" s="355"/>
      <c r="H18" s="355"/>
      <c r="I18" s="355"/>
      <c r="J18" s="355"/>
      <c r="K18" s="355"/>
      <c r="L18" s="355"/>
      <c r="M18" s="355"/>
      <c r="N18" s="355"/>
    </row>
    <row r="19" spans="2:14" ht="15.75">
      <c r="B19" s="351" t="s">
        <v>430</v>
      </c>
      <c r="C19" s="351"/>
      <c r="D19" s="351"/>
      <c r="E19" s="351"/>
      <c r="F19" s="350" t="s">
        <v>431</v>
      </c>
      <c r="G19" s="350"/>
      <c r="H19" s="350"/>
      <c r="I19" s="350"/>
      <c r="J19" s="350"/>
      <c r="K19" s="350"/>
      <c r="L19" s="350"/>
      <c r="M19" s="350"/>
      <c r="N19" s="350"/>
    </row>
    <row r="20" spans="2:14" ht="15">
      <c r="B20" s="355"/>
      <c r="C20" s="355"/>
      <c r="D20" s="355"/>
      <c r="E20" s="355"/>
      <c r="F20" s="355"/>
      <c r="G20" s="355"/>
      <c r="H20" s="355"/>
      <c r="I20" s="355"/>
      <c r="J20" s="355"/>
      <c r="K20" s="355"/>
      <c r="L20" s="355"/>
      <c r="M20" s="24"/>
      <c r="N20" s="24"/>
    </row>
    <row r="21" spans="2:14" ht="43.5" customHeight="1">
      <c r="B21" s="174" t="s">
        <v>432</v>
      </c>
      <c r="C21" s="6" t="str">
        <f>'FORMULARIO 1 PRESUPUESTO'!B12</f>
        <v>1</v>
      </c>
      <c r="D21" s="27" t="s">
        <v>433</v>
      </c>
      <c r="E21" s="22" t="str">
        <f>'FORMULARIO 1 PRESUPUESTO'!B13</f>
        <v>1.01</v>
      </c>
      <c r="F21" s="352" t="s">
        <v>434</v>
      </c>
      <c r="G21" s="354"/>
      <c r="H21" s="356" t="str">
        <f>'FORMULARIO 1 PRESUPUESTO'!C13</f>
        <v>Demolición manual de guardaescobas. Incluye retiro de sobrantes  al botadero autorizado</v>
      </c>
      <c r="I21" s="357"/>
      <c r="J21" s="357"/>
      <c r="K21" s="357"/>
      <c r="L21" s="358"/>
      <c r="M21" s="27" t="s">
        <v>435</v>
      </c>
      <c r="N21" s="8" t="str">
        <f>'FORMULARIO 1 PRESUPUESTO'!D13</f>
        <v>m</v>
      </c>
    </row>
    <row r="22" spans="2:14" ht="15.75">
      <c r="B22" s="355"/>
      <c r="C22" s="355"/>
      <c r="D22" s="355"/>
      <c r="E22" s="355"/>
      <c r="F22" s="355"/>
      <c r="G22" s="355"/>
      <c r="H22" s="351" t="s">
        <v>436</v>
      </c>
      <c r="I22" s="351" t="s">
        <v>437</v>
      </c>
      <c r="J22" s="351"/>
      <c r="K22" s="351"/>
      <c r="L22" s="351" t="s">
        <v>438</v>
      </c>
      <c r="M22" s="351" t="s">
        <v>439</v>
      </c>
      <c r="N22" s="351" t="s">
        <v>440</v>
      </c>
    </row>
    <row r="23" spans="2:14" ht="47.25">
      <c r="B23" s="355"/>
      <c r="C23" s="355"/>
      <c r="D23" s="355"/>
      <c r="E23" s="355"/>
      <c r="F23" s="355"/>
      <c r="G23" s="355"/>
      <c r="H23" s="351"/>
      <c r="I23" s="27" t="s">
        <v>441</v>
      </c>
      <c r="J23" s="27" t="s">
        <v>442</v>
      </c>
      <c r="K23" s="27" t="s">
        <v>443</v>
      </c>
      <c r="L23" s="351"/>
      <c r="M23" s="351"/>
      <c r="N23" s="351"/>
    </row>
    <row r="24" spans="2:14" ht="15">
      <c r="B24" s="355"/>
      <c r="C24" s="355"/>
      <c r="D24" s="355"/>
      <c r="E24" s="355"/>
      <c r="F24" s="355"/>
      <c r="G24" s="355"/>
      <c r="H24" s="8"/>
      <c r="I24" s="28"/>
      <c r="J24" s="28"/>
      <c r="K24" s="29">
        <v>8</v>
      </c>
      <c r="L24" s="23"/>
      <c r="M24" s="29">
        <v>1</v>
      </c>
      <c r="N24" s="29">
        <f>M24*K24</f>
        <v>8</v>
      </c>
    </row>
    <row r="25" spans="2:14" ht="15">
      <c r="B25" s="355"/>
      <c r="C25" s="355"/>
      <c r="D25" s="355"/>
      <c r="E25" s="355"/>
      <c r="F25" s="355"/>
      <c r="G25" s="355"/>
      <c r="H25" s="8"/>
      <c r="I25" s="28"/>
      <c r="J25" s="28"/>
      <c r="K25" s="29"/>
      <c r="L25" s="30"/>
      <c r="M25" s="29"/>
      <c r="N25" s="29"/>
    </row>
    <row r="26" spans="2:14" ht="15.75">
      <c r="B26" s="349" t="s">
        <v>444</v>
      </c>
      <c r="C26" s="349"/>
      <c r="D26" s="349"/>
      <c r="E26" s="349"/>
      <c r="F26" s="349"/>
      <c r="G26" s="349"/>
      <c r="H26" s="350" t="s">
        <v>445</v>
      </c>
      <c r="I26" s="350"/>
      <c r="J26" s="350"/>
      <c r="K26" s="350"/>
      <c r="L26" s="350"/>
      <c r="M26" s="350"/>
      <c r="N26" s="9">
        <f>N24</f>
        <v>8</v>
      </c>
    </row>
    <row r="27" spans="2:14" ht="15.75">
      <c r="B27" s="349"/>
      <c r="C27" s="349"/>
      <c r="D27" s="349"/>
      <c r="E27" s="349"/>
      <c r="F27" s="349"/>
      <c r="G27" s="349"/>
      <c r="H27" s="350" t="s">
        <v>446</v>
      </c>
      <c r="I27" s="350"/>
      <c r="J27" s="350"/>
      <c r="K27" s="350"/>
      <c r="L27" s="350"/>
      <c r="M27" s="350"/>
      <c r="N27" s="9">
        <f>N26</f>
        <v>8</v>
      </c>
    </row>
    <row r="28" spans="2:14" ht="15.75">
      <c r="B28" s="349"/>
      <c r="C28" s="349"/>
      <c r="D28" s="349"/>
      <c r="E28" s="349"/>
      <c r="F28" s="349"/>
      <c r="G28" s="349"/>
      <c r="H28" s="351" t="s">
        <v>447</v>
      </c>
      <c r="I28" s="351"/>
      <c r="J28" s="351"/>
      <c r="K28" s="351"/>
      <c r="L28" s="351"/>
      <c r="M28" s="351"/>
      <c r="N28" s="10">
        <f>N27</f>
        <v>8</v>
      </c>
    </row>
    <row r="30" spans="2:14">
      <c r="B30" s="346"/>
      <c r="C30" s="346"/>
      <c r="D30" s="346"/>
      <c r="E30" s="346"/>
      <c r="F30" s="346"/>
      <c r="G30" s="346"/>
      <c r="H30" s="346"/>
      <c r="I30" s="346"/>
      <c r="J30" s="346"/>
      <c r="K30" s="346"/>
      <c r="L30" s="346"/>
      <c r="M30" s="346"/>
      <c r="N30" s="346"/>
    </row>
    <row r="31" spans="2:14">
      <c r="B31" s="346"/>
      <c r="C31" s="346"/>
      <c r="D31" s="346"/>
      <c r="E31" s="346"/>
      <c r="F31" s="346"/>
      <c r="G31" s="346"/>
      <c r="H31" s="346"/>
      <c r="I31" s="346"/>
      <c r="J31" s="346"/>
      <c r="K31" s="346"/>
      <c r="L31" s="346"/>
      <c r="M31" s="346"/>
      <c r="N31" s="346"/>
    </row>
    <row r="32" spans="2:14" ht="41.1" customHeight="1">
      <c r="B32" s="346"/>
      <c r="C32" s="346"/>
      <c r="D32" s="346"/>
      <c r="E32" s="346"/>
      <c r="F32" s="346"/>
      <c r="G32" s="346"/>
      <c r="H32" s="346"/>
      <c r="I32" s="346"/>
      <c r="J32" s="346"/>
      <c r="K32" s="346"/>
      <c r="L32" s="346"/>
      <c r="M32" s="346"/>
      <c r="N32" s="346"/>
    </row>
    <row r="33" spans="2:14" ht="15.75">
      <c r="B33" s="347" t="s">
        <v>1</v>
      </c>
      <c r="C33" s="347"/>
      <c r="D33" s="347"/>
      <c r="E33" s="347"/>
      <c r="F33" s="347"/>
      <c r="G33" s="347"/>
      <c r="H33" s="347"/>
      <c r="I33" s="347"/>
      <c r="J33" s="347"/>
      <c r="K33" s="347"/>
      <c r="L33" s="347"/>
      <c r="M33" s="347"/>
      <c r="N33" s="347"/>
    </row>
    <row r="34" spans="2:14" ht="15.75">
      <c r="B34" s="347" t="s">
        <v>2</v>
      </c>
      <c r="C34" s="347"/>
      <c r="D34" s="347"/>
      <c r="E34" s="347"/>
      <c r="F34" s="347"/>
      <c r="G34" s="347"/>
      <c r="H34" s="347"/>
      <c r="I34" s="347"/>
      <c r="J34" s="347"/>
      <c r="K34" s="347"/>
      <c r="L34" s="347"/>
      <c r="M34" s="347"/>
      <c r="N34" s="347"/>
    </row>
    <row r="35" spans="2:14" ht="15.75">
      <c r="B35" s="347" t="s">
        <v>3</v>
      </c>
      <c r="C35" s="347"/>
      <c r="D35" s="347"/>
      <c r="E35" s="347"/>
      <c r="F35" s="347"/>
      <c r="G35" s="347"/>
      <c r="H35" s="347"/>
      <c r="I35" s="347"/>
      <c r="J35" s="347"/>
      <c r="K35" s="347"/>
      <c r="L35" s="347"/>
      <c r="M35" s="347"/>
      <c r="N35" s="347"/>
    </row>
    <row r="36" spans="2:14" ht="15">
      <c r="B36" s="348"/>
      <c r="C36" s="348"/>
      <c r="D36" s="348"/>
      <c r="E36" s="348"/>
      <c r="F36" s="348"/>
      <c r="G36" s="348"/>
      <c r="H36" s="348"/>
      <c r="I36" s="348"/>
      <c r="J36" s="348"/>
      <c r="K36" s="348"/>
      <c r="L36" s="348"/>
      <c r="M36" s="348"/>
      <c r="N36" s="348"/>
    </row>
    <row r="37" spans="2:14" ht="15.75">
      <c r="B37" s="351" t="s">
        <v>426</v>
      </c>
      <c r="C37" s="351"/>
      <c r="D37" s="27" t="s">
        <v>427</v>
      </c>
      <c r="E37" s="25">
        <v>1</v>
      </c>
      <c r="F37" s="27" t="s">
        <v>428</v>
      </c>
      <c r="G37" s="25">
        <v>4</v>
      </c>
      <c r="H37" s="26" t="s">
        <v>429</v>
      </c>
      <c r="I37" s="25">
        <v>2024</v>
      </c>
      <c r="J37" s="352"/>
      <c r="K37" s="353"/>
      <c r="L37" s="353"/>
      <c r="M37" s="353"/>
      <c r="N37" s="354"/>
    </row>
    <row r="38" spans="2:14" ht="15">
      <c r="B38" s="355"/>
      <c r="C38" s="355"/>
      <c r="D38" s="355"/>
      <c r="E38" s="355"/>
      <c r="F38" s="355"/>
      <c r="G38" s="355"/>
      <c r="H38" s="355"/>
      <c r="I38" s="355"/>
      <c r="J38" s="355"/>
      <c r="K38" s="355"/>
      <c r="L38" s="355"/>
      <c r="M38" s="355"/>
      <c r="N38" s="355"/>
    </row>
    <row r="39" spans="2:14" ht="15.75">
      <c r="B39" s="351" t="s">
        <v>430</v>
      </c>
      <c r="C39" s="351"/>
      <c r="D39" s="351"/>
      <c r="E39" s="351"/>
      <c r="F39" s="350" t="s">
        <v>431</v>
      </c>
      <c r="G39" s="350"/>
      <c r="H39" s="350"/>
      <c r="I39" s="350"/>
      <c r="J39" s="350"/>
      <c r="K39" s="350"/>
      <c r="L39" s="350"/>
      <c r="M39" s="350"/>
      <c r="N39" s="350"/>
    </row>
    <row r="40" spans="2:14" ht="15">
      <c r="B40" s="355"/>
      <c r="C40" s="355"/>
      <c r="D40" s="355"/>
      <c r="E40" s="355"/>
      <c r="F40" s="355"/>
      <c r="G40" s="355"/>
      <c r="H40" s="355"/>
      <c r="I40" s="355"/>
      <c r="J40" s="355"/>
      <c r="K40" s="355"/>
      <c r="L40" s="355"/>
      <c r="M40" s="24"/>
      <c r="N40" s="24"/>
    </row>
    <row r="41" spans="2:14" ht="44.45" customHeight="1">
      <c r="B41" s="174" t="s">
        <v>432</v>
      </c>
      <c r="C41" s="6" t="str">
        <f>'FORMULARIO 1 PRESUPUESTO'!B12</f>
        <v>1</v>
      </c>
      <c r="D41" s="27" t="s">
        <v>433</v>
      </c>
      <c r="E41" s="22" t="str">
        <f>'FORMULARIO 1 PRESUPUESTO'!B14</f>
        <v>1.02</v>
      </c>
      <c r="F41" s="352" t="s">
        <v>434</v>
      </c>
      <c r="G41" s="354"/>
      <c r="H41" s="356" t="str">
        <f>'FORMULARIO 1 PRESUPUESTO'!C14</f>
        <v>Demolición manual de muro para ducto de ventilación.</v>
      </c>
      <c r="I41" s="357"/>
      <c r="J41" s="357"/>
      <c r="K41" s="357"/>
      <c r="L41" s="358"/>
      <c r="M41" s="27" t="s">
        <v>435</v>
      </c>
      <c r="N41" s="8" t="str">
        <f>'FORMULARIO 1 PRESUPUESTO'!D14</f>
        <v>m2</v>
      </c>
    </row>
    <row r="42" spans="2:14" ht="15.75">
      <c r="B42" s="355"/>
      <c r="C42" s="355"/>
      <c r="D42" s="355"/>
      <c r="E42" s="355"/>
      <c r="F42" s="355"/>
      <c r="G42" s="355"/>
      <c r="H42" s="351" t="s">
        <v>436</v>
      </c>
      <c r="I42" s="351" t="s">
        <v>437</v>
      </c>
      <c r="J42" s="351"/>
      <c r="K42" s="351"/>
      <c r="L42" s="351" t="s">
        <v>438</v>
      </c>
      <c r="M42" s="351" t="s">
        <v>439</v>
      </c>
      <c r="N42" s="351" t="s">
        <v>440</v>
      </c>
    </row>
    <row r="43" spans="2:14" ht="47.25">
      <c r="B43" s="355"/>
      <c r="C43" s="355"/>
      <c r="D43" s="355"/>
      <c r="E43" s="355"/>
      <c r="F43" s="355"/>
      <c r="G43" s="355"/>
      <c r="H43" s="351"/>
      <c r="I43" s="27" t="s">
        <v>441</v>
      </c>
      <c r="J43" s="27" t="s">
        <v>442</v>
      </c>
      <c r="K43" s="27" t="s">
        <v>443</v>
      </c>
      <c r="L43" s="351"/>
      <c r="M43" s="351"/>
      <c r="N43" s="351"/>
    </row>
    <row r="44" spans="2:14" ht="15">
      <c r="B44" s="355"/>
      <c r="C44" s="355"/>
      <c r="D44" s="355"/>
      <c r="E44" s="355"/>
      <c r="F44" s="355"/>
      <c r="G44" s="355"/>
      <c r="H44" s="8" t="s">
        <v>448</v>
      </c>
      <c r="I44" s="28"/>
      <c r="J44" s="28"/>
      <c r="K44" s="29">
        <v>1</v>
      </c>
      <c r="L44" s="23">
        <v>1</v>
      </c>
      <c r="M44" s="29">
        <v>1</v>
      </c>
      <c r="N44" s="29">
        <f>M44*L44</f>
        <v>1</v>
      </c>
    </row>
    <row r="45" spans="2:14" ht="86.45" customHeight="1">
      <c r="B45" s="355"/>
      <c r="C45" s="355"/>
      <c r="D45" s="355"/>
      <c r="E45" s="355"/>
      <c r="F45" s="355"/>
      <c r="G45" s="355"/>
      <c r="H45" s="8"/>
      <c r="I45" s="28"/>
      <c r="J45" s="28"/>
      <c r="K45" s="29"/>
      <c r="L45" s="30"/>
      <c r="M45" s="29"/>
      <c r="N45" s="29"/>
    </row>
    <row r="46" spans="2:14" ht="15.75">
      <c r="B46" s="349" t="s">
        <v>449</v>
      </c>
      <c r="C46" s="349"/>
      <c r="D46" s="349"/>
      <c r="E46" s="349"/>
      <c r="F46" s="349"/>
      <c r="G46" s="349"/>
      <c r="H46" s="350" t="s">
        <v>445</v>
      </c>
      <c r="I46" s="350"/>
      <c r="J46" s="350"/>
      <c r="K46" s="350"/>
      <c r="L46" s="350"/>
      <c r="M46" s="350"/>
      <c r="N46" s="9">
        <f>N44</f>
        <v>1</v>
      </c>
    </row>
    <row r="47" spans="2:14" ht="15.75">
      <c r="B47" s="349"/>
      <c r="C47" s="349"/>
      <c r="D47" s="349"/>
      <c r="E47" s="349"/>
      <c r="F47" s="349"/>
      <c r="G47" s="349"/>
      <c r="H47" s="350" t="s">
        <v>446</v>
      </c>
      <c r="I47" s="350"/>
      <c r="J47" s="350"/>
      <c r="K47" s="350"/>
      <c r="L47" s="350"/>
      <c r="M47" s="350"/>
      <c r="N47" s="9">
        <f>N46</f>
        <v>1</v>
      </c>
    </row>
    <row r="48" spans="2:14" ht="15.75">
      <c r="B48" s="349"/>
      <c r="C48" s="349"/>
      <c r="D48" s="349"/>
      <c r="E48" s="349"/>
      <c r="F48" s="349"/>
      <c r="G48" s="349"/>
      <c r="H48" s="351" t="s">
        <v>447</v>
      </c>
      <c r="I48" s="351"/>
      <c r="J48" s="351"/>
      <c r="K48" s="351"/>
      <c r="L48" s="351"/>
      <c r="M48" s="351"/>
      <c r="N48" s="10">
        <f>N47</f>
        <v>1</v>
      </c>
    </row>
    <row r="50" spans="2:14">
      <c r="B50" s="346"/>
      <c r="C50" s="346"/>
      <c r="D50" s="346"/>
      <c r="E50" s="346"/>
      <c r="F50" s="346"/>
      <c r="G50" s="346"/>
      <c r="H50" s="346"/>
      <c r="I50" s="346"/>
      <c r="J50" s="346"/>
      <c r="K50" s="346"/>
      <c r="L50" s="346"/>
      <c r="M50" s="346"/>
      <c r="N50" s="346"/>
    </row>
    <row r="51" spans="2:14">
      <c r="B51" s="346"/>
      <c r="C51" s="346"/>
      <c r="D51" s="346"/>
      <c r="E51" s="346"/>
      <c r="F51" s="346"/>
      <c r="G51" s="346"/>
      <c r="H51" s="346"/>
      <c r="I51" s="346"/>
      <c r="J51" s="346"/>
      <c r="K51" s="346"/>
      <c r="L51" s="346"/>
      <c r="M51" s="346"/>
      <c r="N51" s="346"/>
    </row>
    <row r="52" spans="2:14" ht="36.950000000000003" customHeight="1">
      <c r="B52" s="346"/>
      <c r="C52" s="346"/>
      <c r="D52" s="346"/>
      <c r="E52" s="346"/>
      <c r="F52" s="346"/>
      <c r="G52" s="346"/>
      <c r="H52" s="346"/>
      <c r="I52" s="346"/>
      <c r="J52" s="346"/>
      <c r="K52" s="346"/>
      <c r="L52" s="346"/>
      <c r="M52" s="346"/>
      <c r="N52" s="346"/>
    </row>
    <row r="53" spans="2:14" ht="15.75">
      <c r="B53" s="347" t="s">
        <v>1</v>
      </c>
      <c r="C53" s="347"/>
      <c r="D53" s="347"/>
      <c r="E53" s="347"/>
      <c r="F53" s="347"/>
      <c r="G53" s="347"/>
      <c r="H53" s="347"/>
      <c r="I53" s="347"/>
      <c r="J53" s="347"/>
      <c r="K53" s="347"/>
      <c r="L53" s="347"/>
      <c r="M53" s="347"/>
      <c r="N53" s="347"/>
    </row>
    <row r="54" spans="2:14" ht="15.75">
      <c r="B54" s="347" t="s">
        <v>2</v>
      </c>
      <c r="C54" s="347"/>
      <c r="D54" s="347"/>
      <c r="E54" s="347"/>
      <c r="F54" s="347"/>
      <c r="G54" s="347"/>
      <c r="H54" s="347"/>
      <c r="I54" s="347"/>
      <c r="J54" s="347"/>
      <c r="K54" s="347"/>
      <c r="L54" s="347"/>
      <c r="M54" s="347"/>
      <c r="N54" s="347"/>
    </row>
    <row r="55" spans="2:14" ht="15.75">
      <c r="B55" s="347" t="s">
        <v>3</v>
      </c>
      <c r="C55" s="347"/>
      <c r="D55" s="347"/>
      <c r="E55" s="347"/>
      <c r="F55" s="347"/>
      <c r="G55" s="347"/>
      <c r="H55" s="347"/>
      <c r="I55" s="347"/>
      <c r="J55" s="347"/>
      <c r="K55" s="347"/>
      <c r="L55" s="347"/>
      <c r="M55" s="347"/>
      <c r="N55" s="347"/>
    </row>
    <row r="56" spans="2:14" ht="15">
      <c r="B56" s="348"/>
      <c r="C56" s="348"/>
      <c r="D56" s="348"/>
      <c r="E56" s="348"/>
      <c r="F56" s="348"/>
      <c r="G56" s="348"/>
      <c r="H56" s="348"/>
      <c r="I56" s="348"/>
      <c r="J56" s="348"/>
      <c r="K56" s="348"/>
      <c r="L56" s="348"/>
      <c r="M56" s="348"/>
      <c r="N56" s="348"/>
    </row>
    <row r="57" spans="2:14" ht="15.75">
      <c r="B57" s="351" t="s">
        <v>426</v>
      </c>
      <c r="C57" s="351"/>
      <c r="D57" s="27" t="s">
        <v>427</v>
      </c>
      <c r="E57" s="25">
        <v>1</v>
      </c>
      <c r="F57" s="27" t="s">
        <v>428</v>
      </c>
      <c r="G57" s="25">
        <v>4</v>
      </c>
      <c r="H57" s="26" t="s">
        <v>429</v>
      </c>
      <c r="I57" s="25">
        <v>2024</v>
      </c>
      <c r="J57" s="352"/>
      <c r="K57" s="353"/>
      <c r="L57" s="353"/>
      <c r="M57" s="353"/>
      <c r="N57" s="354"/>
    </row>
    <row r="58" spans="2:14" ht="15">
      <c r="B58" s="355"/>
      <c r="C58" s="355"/>
      <c r="D58" s="355"/>
      <c r="E58" s="355"/>
      <c r="F58" s="355"/>
      <c r="G58" s="355"/>
      <c r="H58" s="355"/>
      <c r="I58" s="355"/>
      <c r="J58" s="355"/>
      <c r="K58" s="355"/>
      <c r="L58" s="355"/>
      <c r="M58" s="355"/>
      <c r="N58" s="355"/>
    </row>
    <row r="59" spans="2:14" ht="15.75">
      <c r="B59" s="351" t="s">
        <v>430</v>
      </c>
      <c r="C59" s="351"/>
      <c r="D59" s="351"/>
      <c r="E59" s="351"/>
      <c r="F59" s="350" t="s">
        <v>431</v>
      </c>
      <c r="G59" s="350"/>
      <c r="H59" s="350"/>
      <c r="I59" s="350"/>
      <c r="J59" s="350"/>
      <c r="K59" s="350"/>
      <c r="L59" s="350"/>
      <c r="M59" s="350"/>
      <c r="N59" s="350"/>
    </row>
    <row r="60" spans="2:14" ht="15">
      <c r="B60" s="355"/>
      <c r="C60" s="355"/>
      <c r="D60" s="355"/>
      <c r="E60" s="355"/>
      <c r="F60" s="355"/>
      <c r="G60" s="355"/>
      <c r="H60" s="355"/>
      <c r="I60" s="355"/>
      <c r="J60" s="355"/>
      <c r="K60" s="355"/>
      <c r="L60" s="355"/>
      <c r="M60" s="24"/>
      <c r="N60" s="24"/>
    </row>
    <row r="61" spans="2:14" ht="63" customHeight="1">
      <c r="B61" s="174" t="s">
        <v>432</v>
      </c>
      <c r="C61" s="6" t="str">
        <f>'FORMULARIO 1 PRESUPUESTO'!B12</f>
        <v>1</v>
      </c>
      <c r="D61" s="27" t="s">
        <v>433</v>
      </c>
      <c r="E61" s="22" t="str">
        <f>'FORMULARIO 1 PRESUPUESTO'!B15</f>
        <v>1.03</v>
      </c>
      <c r="F61" s="352" t="s">
        <v>434</v>
      </c>
      <c r="G61" s="354"/>
      <c r="H61" s="356" t="str">
        <f>'FORMULARIO 1 PRESUPUESTO'!C15</f>
        <v>Desmonte de grifería.Incluye retiro  al botadero autorizado y/o entrega a almacén de los elementos reutilizables</v>
      </c>
      <c r="I61" s="357"/>
      <c r="J61" s="357"/>
      <c r="K61" s="357"/>
      <c r="L61" s="358"/>
      <c r="M61" s="27" t="s">
        <v>435</v>
      </c>
      <c r="N61" s="8" t="str">
        <f>'FORMULARIO 1 PRESUPUESTO'!D15</f>
        <v>Un</v>
      </c>
    </row>
    <row r="62" spans="2:14" ht="15.75">
      <c r="B62" s="355"/>
      <c r="C62" s="355"/>
      <c r="D62" s="355"/>
      <c r="E62" s="355"/>
      <c r="F62" s="355"/>
      <c r="G62" s="355"/>
      <c r="H62" s="351" t="s">
        <v>436</v>
      </c>
      <c r="I62" s="351" t="s">
        <v>437</v>
      </c>
      <c r="J62" s="351"/>
      <c r="K62" s="351"/>
      <c r="L62" s="351" t="s">
        <v>438</v>
      </c>
      <c r="M62" s="351" t="s">
        <v>439</v>
      </c>
      <c r="N62" s="351" t="s">
        <v>440</v>
      </c>
    </row>
    <row r="63" spans="2:14" ht="47.25">
      <c r="B63" s="355"/>
      <c r="C63" s="355"/>
      <c r="D63" s="355"/>
      <c r="E63" s="355"/>
      <c r="F63" s="355"/>
      <c r="G63" s="355"/>
      <c r="H63" s="351"/>
      <c r="I63" s="27" t="s">
        <v>441</v>
      </c>
      <c r="J63" s="27" t="s">
        <v>442</v>
      </c>
      <c r="K63" s="27" t="s">
        <v>443</v>
      </c>
      <c r="L63" s="351"/>
      <c r="M63" s="351"/>
      <c r="N63" s="351"/>
    </row>
    <row r="64" spans="2:14" ht="30">
      <c r="B64" s="355"/>
      <c r="C64" s="355"/>
      <c r="D64" s="355"/>
      <c r="E64" s="355"/>
      <c r="F64" s="355"/>
      <c r="G64" s="355"/>
      <c r="H64" s="8" t="s">
        <v>450</v>
      </c>
      <c r="I64" s="28"/>
      <c r="J64" s="28"/>
      <c r="K64" s="29">
        <v>1</v>
      </c>
      <c r="L64" s="23">
        <v>1</v>
      </c>
      <c r="M64" s="29">
        <v>1</v>
      </c>
      <c r="N64" s="29">
        <f>M64*L64</f>
        <v>1</v>
      </c>
    </row>
    <row r="65" spans="2:14" ht="67.5" customHeight="1">
      <c r="B65" s="355"/>
      <c r="C65" s="355"/>
      <c r="D65" s="355"/>
      <c r="E65" s="355"/>
      <c r="F65" s="355"/>
      <c r="G65" s="355"/>
      <c r="H65" s="8"/>
      <c r="I65" s="28"/>
      <c r="J65" s="28"/>
      <c r="K65" s="29"/>
      <c r="L65" s="30"/>
      <c r="M65" s="29"/>
      <c r="N65" s="29"/>
    </row>
    <row r="66" spans="2:14" ht="15.75">
      <c r="B66" s="349" t="s">
        <v>451</v>
      </c>
      <c r="C66" s="349"/>
      <c r="D66" s="349"/>
      <c r="E66" s="349"/>
      <c r="F66" s="349"/>
      <c r="G66" s="349"/>
      <c r="H66" s="350" t="s">
        <v>445</v>
      </c>
      <c r="I66" s="350"/>
      <c r="J66" s="350"/>
      <c r="K66" s="350"/>
      <c r="L66" s="350"/>
      <c r="M66" s="350"/>
      <c r="N66" s="9">
        <f>N64</f>
        <v>1</v>
      </c>
    </row>
    <row r="67" spans="2:14" ht="15.6" customHeight="1">
      <c r="B67" s="349"/>
      <c r="C67" s="349"/>
      <c r="D67" s="349"/>
      <c r="E67" s="349"/>
      <c r="F67" s="349"/>
      <c r="G67" s="349"/>
      <c r="H67" s="350" t="s">
        <v>446</v>
      </c>
      <c r="I67" s="350"/>
      <c r="J67" s="350"/>
      <c r="K67" s="350"/>
      <c r="L67" s="350"/>
      <c r="M67" s="350"/>
      <c r="N67" s="9">
        <f>N66</f>
        <v>1</v>
      </c>
    </row>
    <row r="68" spans="2:14" ht="15.75">
      <c r="B68" s="349"/>
      <c r="C68" s="349"/>
      <c r="D68" s="349"/>
      <c r="E68" s="349"/>
      <c r="F68" s="349"/>
      <c r="G68" s="349"/>
      <c r="H68" s="351" t="s">
        <v>447</v>
      </c>
      <c r="I68" s="351"/>
      <c r="J68" s="351"/>
      <c r="K68" s="351"/>
      <c r="L68" s="351"/>
      <c r="M68" s="351"/>
      <c r="N68" s="10">
        <f>N67</f>
        <v>1</v>
      </c>
    </row>
    <row r="70" spans="2:14">
      <c r="B70" s="346"/>
      <c r="C70" s="346"/>
      <c r="D70" s="346"/>
      <c r="E70" s="346"/>
      <c r="F70" s="346"/>
      <c r="G70" s="346"/>
      <c r="H70" s="346"/>
      <c r="I70" s="346"/>
      <c r="J70" s="346"/>
      <c r="K70" s="346"/>
      <c r="L70" s="346"/>
      <c r="M70" s="346"/>
      <c r="N70" s="346"/>
    </row>
    <row r="71" spans="2:14">
      <c r="B71" s="346"/>
      <c r="C71" s="346"/>
      <c r="D71" s="346"/>
      <c r="E71" s="346"/>
      <c r="F71" s="346"/>
      <c r="G71" s="346"/>
      <c r="H71" s="346"/>
      <c r="I71" s="346"/>
      <c r="J71" s="346"/>
      <c r="K71" s="346"/>
      <c r="L71" s="346"/>
      <c r="M71" s="346"/>
      <c r="N71" s="346"/>
    </row>
    <row r="72" spans="2:14" ht="36.6" customHeight="1">
      <c r="B72" s="346"/>
      <c r="C72" s="346"/>
      <c r="D72" s="346"/>
      <c r="E72" s="346"/>
      <c r="F72" s="346"/>
      <c r="G72" s="346"/>
      <c r="H72" s="346"/>
      <c r="I72" s="346"/>
      <c r="J72" s="346"/>
      <c r="K72" s="346"/>
      <c r="L72" s="346"/>
      <c r="M72" s="346"/>
      <c r="N72" s="346"/>
    </row>
    <row r="73" spans="2:14" ht="15.75">
      <c r="B73" s="347" t="s">
        <v>1</v>
      </c>
      <c r="C73" s="347"/>
      <c r="D73" s="347"/>
      <c r="E73" s="347"/>
      <c r="F73" s="347"/>
      <c r="G73" s="347"/>
      <c r="H73" s="347"/>
      <c r="I73" s="347"/>
      <c r="J73" s="347"/>
      <c r="K73" s="347"/>
      <c r="L73" s="347"/>
      <c r="M73" s="347"/>
      <c r="N73" s="347"/>
    </row>
    <row r="74" spans="2:14" ht="15.75">
      <c r="B74" s="347" t="s">
        <v>2</v>
      </c>
      <c r="C74" s="347"/>
      <c r="D74" s="347"/>
      <c r="E74" s="347"/>
      <c r="F74" s="347"/>
      <c r="G74" s="347"/>
      <c r="H74" s="347"/>
      <c r="I74" s="347"/>
      <c r="J74" s="347"/>
      <c r="K74" s="347"/>
      <c r="L74" s="347"/>
      <c r="M74" s="347"/>
      <c r="N74" s="347"/>
    </row>
    <row r="75" spans="2:14" ht="15.75">
      <c r="B75" s="347" t="s">
        <v>3</v>
      </c>
      <c r="C75" s="347"/>
      <c r="D75" s="347"/>
      <c r="E75" s="347"/>
      <c r="F75" s="347"/>
      <c r="G75" s="347"/>
      <c r="H75" s="347"/>
      <c r="I75" s="347"/>
      <c r="J75" s="347"/>
      <c r="K75" s="347"/>
      <c r="L75" s="347"/>
      <c r="M75" s="347"/>
      <c r="N75" s="347"/>
    </row>
    <row r="76" spans="2:14" ht="15">
      <c r="B76" s="348"/>
      <c r="C76" s="348"/>
      <c r="D76" s="348"/>
      <c r="E76" s="348"/>
      <c r="F76" s="348"/>
      <c r="G76" s="348"/>
      <c r="H76" s="348"/>
      <c r="I76" s="348"/>
      <c r="J76" s="348"/>
      <c r="K76" s="348"/>
      <c r="L76" s="348"/>
      <c r="M76" s="348"/>
      <c r="N76" s="348"/>
    </row>
    <row r="77" spans="2:14" ht="15.75">
      <c r="B77" s="351" t="s">
        <v>426</v>
      </c>
      <c r="C77" s="351"/>
      <c r="D77" s="27" t="s">
        <v>427</v>
      </c>
      <c r="E77" s="25">
        <v>1</v>
      </c>
      <c r="F77" s="27" t="s">
        <v>428</v>
      </c>
      <c r="G77" s="25">
        <v>4</v>
      </c>
      <c r="H77" s="26" t="s">
        <v>429</v>
      </c>
      <c r="I77" s="25">
        <v>2024</v>
      </c>
      <c r="J77" s="352"/>
      <c r="K77" s="353"/>
      <c r="L77" s="353"/>
      <c r="M77" s="353"/>
      <c r="N77" s="354"/>
    </row>
    <row r="78" spans="2:14" ht="15">
      <c r="B78" s="355"/>
      <c r="C78" s="355"/>
      <c r="D78" s="355"/>
      <c r="E78" s="355"/>
      <c r="F78" s="355"/>
      <c r="G78" s="355"/>
      <c r="H78" s="355"/>
      <c r="I78" s="355"/>
      <c r="J78" s="355"/>
      <c r="K78" s="355"/>
      <c r="L78" s="355"/>
      <c r="M78" s="355"/>
      <c r="N78" s="355"/>
    </row>
    <row r="79" spans="2:14" ht="15.75">
      <c r="B79" s="351" t="s">
        <v>430</v>
      </c>
      <c r="C79" s="351"/>
      <c r="D79" s="351"/>
      <c r="E79" s="351"/>
      <c r="F79" s="350" t="s">
        <v>431</v>
      </c>
      <c r="G79" s="350"/>
      <c r="H79" s="350"/>
      <c r="I79" s="350"/>
      <c r="J79" s="350"/>
      <c r="K79" s="350"/>
      <c r="L79" s="350"/>
      <c r="M79" s="350"/>
      <c r="N79" s="350"/>
    </row>
    <row r="80" spans="2:14" ht="15">
      <c r="B80" s="355"/>
      <c r="C80" s="355"/>
      <c r="D80" s="355"/>
      <c r="E80" s="355"/>
      <c r="F80" s="355"/>
      <c r="G80" s="355"/>
      <c r="H80" s="355"/>
      <c r="I80" s="355"/>
      <c r="J80" s="355"/>
      <c r="K80" s="355"/>
      <c r="L80" s="355"/>
      <c r="M80" s="24"/>
      <c r="N80" s="24"/>
    </row>
    <row r="81" spans="2:14" ht="50.1" customHeight="1">
      <c r="B81" s="174" t="s">
        <v>432</v>
      </c>
      <c r="C81" s="6" t="str">
        <f>'FORMULARIO 1 PRESUPUESTO'!B12</f>
        <v>1</v>
      </c>
      <c r="D81" s="27" t="s">
        <v>433</v>
      </c>
      <c r="E81" s="22" t="str">
        <f>'FORMULARIO 1 PRESUPUESTO'!B16</f>
        <v>1.04</v>
      </c>
      <c r="F81" s="352" t="s">
        <v>434</v>
      </c>
      <c r="G81" s="354"/>
      <c r="H81" s="356" t="str">
        <f>'FORMULARIO 1 PRESUPUESTO'!C16</f>
        <v>Desmonte de lavamanos.Incluye retiro  al botadero autorizado y/o entrega a almacén de los elementos reutilizables</v>
      </c>
      <c r="I81" s="357"/>
      <c r="J81" s="357"/>
      <c r="K81" s="357"/>
      <c r="L81" s="358"/>
      <c r="M81" s="27" t="s">
        <v>435</v>
      </c>
      <c r="N81" s="8" t="str">
        <f>'FORMULARIO 1 PRESUPUESTO'!D16</f>
        <v>Un</v>
      </c>
    </row>
    <row r="82" spans="2:14" ht="15.75">
      <c r="B82" s="355"/>
      <c r="C82" s="355"/>
      <c r="D82" s="355"/>
      <c r="E82" s="355"/>
      <c r="F82" s="355"/>
      <c r="G82" s="355"/>
      <c r="H82" s="351" t="s">
        <v>436</v>
      </c>
      <c r="I82" s="351" t="s">
        <v>437</v>
      </c>
      <c r="J82" s="351"/>
      <c r="K82" s="351"/>
      <c r="L82" s="351" t="s">
        <v>438</v>
      </c>
      <c r="M82" s="351" t="s">
        <v>439</v>
      </c>
      <c r="N82" s="351" t="s">
        <v>440</v>
      </c>
    </row>
    <row r="83" spans="2:14" ht="47.25">
      <c r="B83" s="355"/>
      <c r="C83" s="355"/>
      <c r="D83" s="355"/>
      <c r="E83" s="355"/>
      <c r="F83" s="355"/>
      <c r="G83" s="355"/>
      <c r="H83" s="351"/>
      <c r="I83" s="27" t="s">
        <v>441</v>
      </c>
      <c r="J83" s="27" t="s">
        <v>442</v>
      </c>
      <c r="K83" s="27" t="s">
        <v>443</v>
      </c>
      <c r="L83" s="351"/>
      <c r="M83" s="351"/>
      <c r="N83" s="351"/>
    </row>
    <row r="84" spans="2:14" ht="30">
      <c r="B84" s="355"/>
      <c r="C84" s="355"/>
      <c r="D84" s="355"/>
      <c r="E84" s="355"/>
      <c r="F84" s="355"/>
      <c r="G84" s="355"/>
      <c r="H84" s="8" t="s">
        <v>450</v>
      </c>
      <c r="I84" s="28"/>
      <c r="J84" s="28"/>
      <c r="K84" s="29">
        <v>1</v>
      </c>
      <c r="L84" s="23">
        <v>1</v>
      </c>
      <c r="M84" s="29">
        <v>1</v>
      </c>
      <c r="N84" s="29">
        <f>M84*L84</f>
        <v>1</v>
      </c>
    </row>
    <row r="85" spans="2:14" ht="63.95" customHeight="1">
      <c r="B85" s="355"/>
      <c r="C85" s="355"/>
      <c r="D85" s="355"/>
      <c r="E85" s="355"/>
      <c r="F85" s="355"/>
      <c r="G85" s="355"/>
      <c r="H85" s="8"/>
      <c r="I85" s="28"/>
      <c r="J85" s="28"/>
      <c r="K85" s="29"/>
      <c r="L85" s="30"/>
      <c r="M85" s="29"/>
      <c r="N85" s="29"/>
    </row>
    <row r="86" spans="2:14" ht="15.75">
      <c r="B86" s="349" t="s">
        <v>451</v>
      </c>
      <c r="C86" s="349"/>
      <c r="D86" s="349"/>
      <c r="E86" s="349"/>
      <c r="F86" s="349"/>
      <c r="G86" s="349"/>
      <c r="H86" s="350" t="s">
        <v>445</v>
      </c>
      <c r="I86" s="350"/>
      <c r="J86" s="350"/>
      <c r="K86" s="350"/>
      <c r="L86" s="350"/>
      <c r="M86" s="350"/>
      <c r="N86" s="9">
        <f>N84</f>
        <v>1</v>
      </c>
    </row>
    <row r="87" spans="2:14" ht="15.6" customHeight="1">
      <c r="B87" s="349"/>
      <c r="C87" s="349"/>
      <c r="D87" s="349"/>
      <c r="E87" s="349"/>
      <c r="F87" s="349"/>
      <c r="G87" s="349"/>
      <c r="H87" s="350" t="s">
        <v>446</v>
      </c>
      <c r="I87" s="350"/>
      <c r="J87" s="350"/>
      <c r="K87" s="350"/>
      <c r="L87" s="350"/>
      <c r="M87" s="350"/>
      <c r="N87" s="9">
        <f>N86</f>
        <v>1</v>
      </c>
    </row>
    <row r="88" spans="2:14" ht="15.75">
      <c r="B88" s="349"/>
      <c r="C88" s="349"/>
      <c r="D88" s="349"/>
      <c r="E88" s="349"/>
      <c r="F88" s="349"/>
      <c r="G88" s="349"/>
      <c r="H88" s="351" t="s">
        <v>447</v>
      </c>
      <c r="I88" s="351"/>
      <c r="J88" s="351"/>
      <c r="K88" s="351"/>
      <c r="L88" s="351"/>
      <c r="M88" s="351"/>
      <c r="N88" s="10">
        <f>N87</f>
        <v>1</v>
      </c>
    </row>
    <row r="91" spans="2:14">
      <c r="B91" s="346"/>
      <c r="C91" s="346"/>
      <c r="D91" s="346"/>
      <c r="E91" s="346"/>
      <c r="F91" s="346"/>
      <c r="G91" s="346"/>
      <c r="H91" s="346"/>
      <c r="I91" s="346"/>
      <c r="J91" s="346"/>
      <c r="K91" s="346"/>
      <c r="L91" s="346"/>
      <c r="M91" s="346"/>
      <c r="N91" s="346"/>
    </row>
    <row r="92" spans="2:14">
      <c r="B92" s="346"/>
      <c r="C92" s="346"/>
      <c r="D92" s="346"/>
      <c r="E92" s="346"/>
      <c r="F92" s="346"/>
      <c r="G92" s="346"/>
      <c r="H92" s="346"/>
      <c r="I92" s="346"/>
      <c r="J92" s="346"/>
      <c r="K92" s="346"/>
      <c r="L92" s="346"/>
      <c r="M92" s="346"/>
      <c r="N92" s="346"/>
    </row>
    <row r="93" spans="2:14" ht="35.450000000000003" customHeight="1">
      <c r="B93" s="346"/>
      <c r="C93" s="346"/>
      <c r="D93" s="346"/>
      <c r="E93" s="346"/>
      <c r="F93" s="346"/>
      <c r="G93" s="346"/>
      <c r="H93" s="346"/>
      <c r="I93" s="346"/>
      <c r="J93" s="346"/>
      <c r="K93" s="346"/>
      <c r="L93" s="346"/>
      <c r="M93" s="346"/>
      <c r="N93" s="346"/>
    </row>
    <row r="94" spans="2:14" ht="15.75">
      <c r="B94" s="347" t="s">
        <v>1</v>
      </c>
      <c r="C94" s="347"/>
      <c r="D94" s="347"/>
      <c r="E94" s="347"/>
      <c r="F94" s="347"/>
      <c r="G94" s="347"/>
      <c r="H94" s="347"/>
      <c r="I94" s="347"/>
      <c r="J94" s="347"/>
      <c r="K94" s="347"/>
      <c r="L94" s="347"/>
      <c r="M94" s="347"/>
      <c r="N94" s="347"/>
    </row>
    <row r="95" spans="2:14" ht="15.75">
      <c r="B95" s="347" t="s">
        <v>2</v>
      </c>
      <c r="C95" s="347"/>
      <c r="D95" s="347"/>
      <c r="E95" s="347"/>
      <c r="F95" s="347"/>
      <c r="G95" s="347"/>
      <c r="H95" s="347"/>
      <c r="I95" s="347"/>
      <c r="J95" s="347"/>
      <c r="K95" s="347"/>
      <c r="L95" s="347"/>
      <c r="M95" s="347"/>
      <c r="N95" s="347"/>
    </row>
    <row r="96" spans="2:14" ht="15.75">
      <c r="B96" s="347" t="s">
        <v>3</v>
      </c>
      <c r="C96" s="347"/>
      <c r="D96" s="347"/>
      <c r="E96" s="347"/>
      <c r="F96" s="347"/>
      <c r="G96" s="347"/>
      <c r="H96" s="347"/>
      <c r="I96" s="347"/>
      <c r="J96" s="347"/>
      <c r="K96" s="347"/>
      <c r="L96" s="347"/>
      <c r="M96" s="347"/>
      <c r="N96" s="347"/>
    </row>
    <row r="97" spans="2:14" ht="15">
      <c r="B97" s="348"/>
      <c r="C97" s="348"/>
      <c r="D97" s="348"/>
      <c r="E97" s="348"/>
      <c r="F97" s="348"/>
      <c r="G97" s="348"/>
      <c r="H97" s="348"/>
      <c r="I97" s="348"/>
      <c r="J97" s="348"/>
      <c r="K97" s="348"/>
      <c r="L97" s="348"/>
      <c r="M97" s="348"/>
      <c r="N97" s="348"/>
    </row>
    <row r="98" spans="2:14" ht="15.75">
      <c r="B98" s="351" t="s">
        <v>426</v>
      </c>
      <c r="C98" s="351"/>
      <c r="D98" s="27" t="s">
        <v>427</v>
      </c>
      <c r="E98" s="25">
        <v>1</v>
      </c>
      <c r="F98" s="27" t="s">
        <v>428</v>
      </c>
      <c r="G98" s="25">
        <v>4</v>
      </c>
      <c r="H98" s="26" t="s">
        <v>429</v>
      </c>
      <c r="I98" s="25">
        <v>2024</v>
      </c>
      <c r="J98" s="352"/>
      <c r="K98" s="353"/>
      <c r="L98" s="353"/>
      <c r="M98" s="353"/>
      <c r="N98" s="354"/>
    </row>
    <row r="99" spans="2:14" ht="15">
      <c r="B99" s="355"/>
      <c r="C99" s="355"/>
      <c r="D99" s="355"/>
      <c r="E99" s="355"/>
      <c r="F99" s="355"/>
      <c r="G99" s="355"/>
      <c r="H99" s="355"/>
      <c r="I99" s="355"/>
      <c r="J99" s="355"/>
      <c r="K99" s="355"/>
      <c r="L99" s="355"/>
      <c r="M99" s="355"/>
      <c r="N99" s="355"/>
    </row>
    <row r="100" spans="2:14" ht="15.75">
      <c r="B100" s="351" t="s">
        <v>430</v>
      </c>
      <c r="C100" s="351"/>
      <c r="D100" s="351"/>
      <c r="E100" s="351"/>
      <c r="F100" s="350" t="s">
        <v>431</v>
      </c>
      <c r="G100" s="350"/>
      <c r="H100" s="350"/>
      <c r="I100" s="350"/>
      <c r="J100" s="350"/>
      <c r="K100" s="350"/>
      <c r="L100" s="350"/>
      <c r="M100" s="350"/>
      <c r="N100" s="350"/>
    </row>
    <row r="101" spans="2:14" ht="15">
      <c r="B101" s="355"/>
      <c r="C101" s="355"/>
      <c r="D101" s="355"/>
      <c r="E101" s="355"/>
      <c r="F101" s="355"/>
      <c r="G101" s="355"/>
      <c r="H101" s="355"/>
      <c r="I101" s="355"/>
      <c r="J101" s="355"/>
      <c r="K101" s="355"/>
      <c r="L101" s="355"/>
      <c r="M101" s="24"/>
      <c r="N101" s="24"/>
    </row>
    <row r="102" spans="2:14" ht="45.6" customHeight="1">
      <c r="B102" s="174" t="s">
        <v>432</v>
      </c>
      <c r="C102" s="6" t="str">
        <f>'FORMULARIO 1 PRESUPUESTO'!B12</f>
        <v>1</v>
      </c>
      <c r="D102" s="27" t="s">
        <v>433</v>
      </c>
      <c r="E102" s="22" t="str">
        <f>'FORMULARIO 1 PRESUPUESTO'!B17</f>
        <v>1.05</v>
      </c>
      <c r="F102" s="352" t="s">
        <v>434</v>
      </c>
      <c r="G102" s="354"/>
      <c r="H102" s="356" t="str">
        <f>'FORMULARIO 1 PRESUPUESTO'!C17</f>
        <v>Desmonte de piso en vinisol.Incluye retiro  al botadero autorizado</v>
      </c>
      <c r="I102" s="357"/>
      <c r="J102" s="357"/>
      <c r="K102" s="357"/>
      <c r="L102" s="358"/>
      <c r="M102" s="27" t="s">
        <v>435</v>
      </c>
      <c r="N102" s="8" t="str">
        <f>'FORMULARIO 1 PRESUPUESTO'!D17</f>
        <v>m2</v>
      </c>
    </row>
    <row r="103" spans="2:14" ht="15.75">
      <c r="B103" s="355"/>
      <c r="C103" s="355"/>
      <c r="D103" s="355"/>
      <c r="E103" s="355"/>
      <c r="F103" s="355"/>
      <c r="G103" s="355"/>
      <c r="H103" s="351" t="s">
        <v>436</v>
      </c>
      <c r="I103" s="351" t="s">
        <v>437</v>
      </c>
      <c r="J103" s="351"/>
      <c r="K103" s="351"/>
      <c r="L103" s="351" t="s">
        <v>438</v>
      </c>
      <c r="M103" s="351" t="s">
        <v>439</v>
      </c>
      <c r="N103" s="351" t="s">
        <v>440</v>
      </c>
    </row>
    <row r="104" spans="2:14" ht="47.25">
      <c r="B104" s="355"/>
      <c r="C104" s="355"/>
      <c r="D104" s="355"/>
      <c r="E104" s="355"/>
      <c r="F104" s="355"/>
      <c r="G104" s="355"/>
      <c r="H104" s="351"/>
      <c r="I104" s="27" t="s">
        <v>441</v>
      </c>
      <c r="J104" s="27" t="s">
        <v>442</v>
      </c>
      <c r="K104" s="27" t="s">
        <v>443</v>
      </c>
      <c r="L104" s="351"/>
      <c r="M104" s="351"/>
      <c r="N104" s="351"/>
    </row>
    <row r="105" spans="2:14" ht="15">
      <c r="B105" s="355"/>
      <c r="C105" s="355"/>
      <c r="D105" s="355"/>
      <c r="E105" s="355"/>
      <c r="F105" s="355"/>
      <c r="G105" s="355"/>
      <c r="H105" s="8" t="s">
        <v>448</v>
      </c>
      <c r="I105" s="28"/>
      <c r="J105" s="28"/>
      <c r="K105" s="29">
        <v>1</v>
      </c>
      <c r="L105" s="23">
        <v>2.2000000000000002</v>
      </c>
      <c r="M105" s="29">
        <v>1</v>
      </c>
      <c r="N105" s="29">
        <f>M105*L105</f>
        <v>2.2000000000000002</v>
      </c>
    </row>
    <row r="106" spans="2:14" ht="79.5" customHeight="1">
      <c r="B106" s="355"/>
      <c r="C106" s="355"/>
      <c r="D106" s="355"/>
      <c r="E106" s="355"/>
      <c r="F106" s="355"/>
      <c r="G106" s="355"/>
      <c r="H106" s="8"/>
      <c r="I106" s="28"/>
      <c r="J106" s="28"/>
      <c r="K106" s="29"/>
      <c r="L106" s="30"/>
      <c r="M106" s="29"/>
      <c r="N106" s="29"/>
    </row>
    <row r="107" spans="2:14" ht="15.75">
      <c r="B107" s="349" t="s">
        <v>451</v>
      </c>
      <c r="C107" s="349"/>
      <c r="D107" s="349"/>
      <c r="E107" s="349"/>
      <c r="F107" s="349"/>
      <c r="G107" s="349"/>
      <c r="H107" s="350" t="s">
        <v>445</v>
      </c>
      <c r="I107" s="350"/>
      <c r="J107" s="350"/>
      <c r="K107" s="350"/>
      <c r="L107" s="350"/>
      <c r="M107" s="350"/>
      <c r="N107" s="9">
        <f>N105</f>
        <v>2.2000000000000002</v>
      </c>
    </row>
    <row r="108" spans="2:14" ht="15.6" customHeight="1">
      <c r="B108" s="349"/>
      <c r="C108" s="349"/>
      <c r="D108" s="349"/>
      <c r="E108" s="349"/>
      <c r="F108" s="349"/>
      <c r="G108" s="349"/>
      <c r="H108" s="350" t="s">
        <v>446</v>
      </c>
      <c r="I108" s="350"/>
      <c r="J108" s="350"/>
      <c r="K108" s="350"/>
      <c r="L108" s="350"/>
      <c r="M108" s="350"/>
      <c r="N108" s="9">
        <f>N107</f>
        <v>2.2000000000000002</v>
      </c>
    </row>
    <row r="109" spans="2:14" ht="15.75">
      <c r="B109" s="349"/>
      <c r="C109" s="349"/>
      <c r="D109" s="349"/>
      <c r="E109" s="349"/>
      <c r="F109" s="349"/>
      <c r="G109" s="349"/>
      <c r="H109" s="351" t="s">
        <v>447</v>
      </c>
      <c r="I109" s="351"/>
      <c r="J109" s="351"/>
      <c r="K109" s="351"/>
      <c r="L109" s="351"/>
      <c r="M109" s="351"/>
      <c r="N109" s="10">
        <f>N108</f>
        <v>2.2000000000000002</v>
      </c>
    </row>
    <row r="111" spans="2:14">
      <c r="B111" s="346"/>
      <c r="C111" s="346"/>
      <c r="D111" s="346"/>
      <c r="E111" s="346"/>
      <c r="F111" s="346"/>
      <c r="G111" s="346"/>
      <c r="H111" s="346"/>
      <c r="I111" s="346"/>
      <c r="J111" s="346"/>
      <c r="K111" s="346"/>
      <c r="L111" s="346"/>
      <c r="M111" s="346"/>
      <c r="N111" s="346"/>
    </row>
    <row r="112" spans="2:14">
      <c r="B112" s="346"/>
      <c r="C112" s="346"/>
      <c r="D112" s="346"/>
      <c r="E112" s="346"/>
      <c r="F112" s="346"/>
      <c r="G112" s="346"/>
      <c r="H112" s="346"/>
      <c r="I112" s="346"/>
      <c r="J112" s="346"/>
      <c r="K112" s="346"/>
      <c r="L112" s="346"/>
      <c r="M112" s="346"/>
      <c r="N112" s="346"/>
    </row>
    <row r="113" spans="2:14" ht="36.950000000000003" customHeight="1">
      <c r="B113" s="346"/>
      <c r="C113" s="346"/>
      <c r="D113" s="346"/>
      <c r="E113" s="346"/>
      <c r="F113" s="346"/>
      <c r="G113" s="346"/>
      <c r="H113" s="346"/>
      <c r="I113" s="346"/>
      <c r="J113" s="346"/>
      <c r="K113" s="346"/>
      <c r="L113" s="346"/>
      <c r="M113" s="346"/>
      <c r="N113" s="346"/>
    </row>
    <row r="114" spans="2:14" ht="15.75">
      <c r="B114" s="347" t="s">
        <v>1</v>
      </c>
      <c r="C114" s="347"/>
      <c r="D114" s="347"/>
      <c r="E114" s="347"/>
      <c r="F114" s="347"/>
      <c r="G114" s="347"/>
      <c r="H114" s="347"/>
      <c r="I114" s="347"/>
      <c r="J114" s="347"/>
      <c r="K114" s="347"/>
      <c r="L114" s="347"/>
      <c r="M114" s="347"/>
      <c r="N114" s="347"/>
    </row>
    <row r="115" spans="2:14" ht="15.75">
      <c r="B115" s="347" t="s">
        <v>2</v>
      </c>
      <c r="C115" s="347"/>
      <c r="D115" s="347"/>
      <c r="E115" s="347"/>
      <c r="F115" s="347"/>
      <c r="G115" s="347"/>
      <c r="H115" s="347"/>
      <c r="I115" s="347"/>
      <c r="J115" s="347"/>
      <c r="K115" s="347"/>
      <c r="L115" s="347"/>
      <c r="M115" s="347"/>
      <c r="N115" s="347"/>
    </row>
    <row r="116" spans="2:14" ht="15.75">
      <c r="B116" s="347" t="s">
        <v>3</v>
      </c>
      <c r="C116" s="347"/>
      <c r="D116" s="347"/>
      <c r="E116" s="347"/>
      <c r="F116" s="347"/>
      <c r="G116" s="347"/>
      <c r="H116" s="347"/>
      <c r="I116" s="347"/>
      <c r="J116" s="347"/>
      <c r="K116" s="347"/>
      <c r="L116" s="347"/>
      <c r="M116" s="347"/>
      <c r="N116" s="347"/>
    </row>
    <row r="117" spans="2:14" ht="15">
      <c r="B117" s="348"/>
      <c r="C117" s="348"/>
      <c r="D117" s="348"/>
      <c r="E117" s="348"/>
      <c r="F117" s="348"/>
      <c r="G117" s="348"/>
      <c r="H117" s="348"/>
      <c r="I117" s="348"/>
      <c r="J117" s="348"/>
      <c r="K117" s="348"/>
      <c r="L117" s="348"/>
      <c r="M117" s="348"/>
      <c r="N117" s="348"/>
    </row>
    <row r="118" spans="2:14" ht="15.75">
      <c r="B118" s="351" t="s">
        <v>426</v>
      </c>
      <c r="C118" s="351"/>
      <c r="D118" s="27" t="s">
        <v>427</v>
      </c>
      <c r="E118" s="25">
        <v>1</v>
      </c>
      <c r="F118" s="27" t="s">
        <v>428</v>
      </c>
      <c r="G118" s="25">
        <v>4</v>
      </c>
      <c r="H118" s="26" t="s">
        <v>429</v>
      </c>
      <c r="I118" s="25">
        <v>2024</v>
      </c>
      <c r="J118" s="352"/>
      <c r="K118" s="353"/>
      <c r="L118" s="353"/>
      <c r="M118" s="353"/>
      <c r="N118" s="354"/>
    </row>
    <row r="119" spans="2:14" ht="15">
      <c r="B119" s="355"/>
      <c r="C119" s="355"/>
      <c r="D119" s="355"/>
      <c r="E119" s="355"/>
      <c r="F119" s="355"/>
      <c r="G119" s="355"/>
      <c r="H119" s="355"/>
      <c r="I119" s="355"/>
      <c r="J119" s="355"/>
      <c r="K119" s="355"/>
      <c r="L119" s="355"/>
      <c r="M119" s="355"/>
      <c r="N119" s="355"/>
    </row>
    <row r="120" spans="2:14" ht="15.75">
      <c r="B120" s="351" t="s">
        <v>430</v>
      </c>
      <c r="C120" s="351"/>
      <c r="D120" s="351"/>
      <c r="E120" s="351"/>
      <c r="F120" s="350" t="s">
        <v>431</v>
      </c>
      <c r="G120" s="350"/>
      <c r="H120" s="350"/>
      <c r="I120" s="350"/>
      <c r="J120" s="350"/>
      <c r="K120" s="350"/>
      <c r="L120" s="350"/>
      <c r="M120" s="350"/>
      <c r="N120" s="350"/>
    </row>
    <row r="121" spans="2:14" ht="15">
      <c r="B121" s="355"/>
      <c r="C121" s="355"/>
      <c r="D121" s="355"/>
      <c r="E121" s="355"/>
      <c r="F121" s="355"/>
      <c r="G121" s="355"/>
      <c r="H121" s="355"/>
      <c r="I121" s="355"/>
      <c r="J121" s="355"/>
      <c r="K121" s="355"/>
      <c r="L121" s="355"/>
      <c r="M121" s="24"/>
      <c r="N121" s="24"/>
    </row>
    <row r="122" spans="2:14" ht="54.6" customHeight="1">
      <c r="B122" s="174" t="s">
        <v>432</v>
      </c>
      <c r="C122" s="6" t="str">
        <f>'FORMULARIO 1 PRESUPUESTO'!B12</f>
        <v>1</v>
      </c>
      <c r="D122" s="27" t="s">
        <v>433</v>
      </c>
      <c r="E122" s="22" t="str">
        <f>'FORMULARIO 1 PRESUPUESTO'!B18</f>
        <v>1.06</v>
      </c>
      <c r="F122" s="352" t="s">
        <v>434</v>
      </c>
      <c r="G122" s="354"/>
      <c r="H122" s="356" t="str">
        <f>'FORMULARIO 1 PRESUPUESTO'!C18</f>
        <v>Desmonte de puerta en vidrio templado.Incluye retiro  al botadero autorizado y/o entrega a almacén de los elementos reutilizables</v>
      </c>
      <c r="I122" s="357"/>
      <c r="J122" s="357"/>
      <c r="K122" s="357"/>
      <c r="L122" s="358"/>
      <c r="M122" s="27" t="s">
        <v>435</v>
      </c>
      <c r="N122" s="8" t="str">
        <f>'FORMULARIO 1 PRESUPUESTO'!D18</f>
        <v>m2</v>
      </c>
    </row>
    <row r="123" spans="2:14" ht="15.75">
      <c r="B123" s="355"/>
      <c r="C123" s="355"/>
      <c r="D123" s="355"/>
      <c r="E123" s="355"/>
      <c r="F123" s="355"/>
      <c r="G123" s="355"/>
      <c r="H123" s="351" t="s">
        <v>436</v>
      </c>
      <c r="I123" s="351" t="s">
        <v>437</v>
      </c>
      <c r="J123" s="351"/>
      <c r="K123" s="351"/>
      <c r="L123" s="351" t="s">
        <v>438</v>
      </c>
      <c r="M123" s="351" t="s">
        <v>439</v>
      </c>
      <c r="N123" s="351" t="s">
        <v>440</v>
      </c>
    </row>
    <row r="124" spans="2:14" ht="47.25">
      <c r="B124" s="355"/>
      <c r="C124" s="355"/>
      <c r="D124" s="355"/>
      <c r="E124" s="355"/>
      <c r="F124" s="355"/>
      <c r="G124" s="355"/>
      <c r="H124" s="351"/>
      <c r="I124" s="27" t="s">
        <v>441</v>
      </c>
      <c r="J124" s="27" t="s">
        <v>442</v>
      </c>
      <c r="K124" s="27" t="s">
        <v>443</v>
      </c>
      <c r="L124" s="351"/>
      <c r="M124" s="351"/>
      <c r="N124" s="351"/>
    </row>
    <row r="125" spans="2:14" ht="30">
      <c r="B125" s="355"/>
      <c r="C125" s="355"/>
      <c r="D125" s="355"/>
      <c r="E125" s="355"/>
      <c r="F125" s="355"/>
      <c r="G125" s="355"/>
      <c r="H125" s="8" t="s">
        <v>452</v>
      </c>
      <c r="I125" s="28">
        <v>1.1000000000000001</v>
      </c>
      <c r="J125" s="28">
        <v>2.1</v>
      </c>
      <c r="K125" s="29">
        <f>J125*I125</f>
        <v>2.3100000000000005</v>
      </c>
      <c r="L125" s="23">
        <f>K125</f>
        <v>2.3100000000000005</v>
      </c>
      <c r="M125" s="29">
        <v>1</v>
      </c>
      <c r="N125" s="29">
        <f>M125*L125</f>
        <v>2.3100000000000005</v>
      </c>
    </row>
    <row r="126" spans="2:14" ht="30">
      <c r="B126" s="355"/>
      <c r="C126" s="355"/>
      <c r="D126" s="355"/>
      <c r="E126" s="355"/>
      <c r="F126" s="355"/>
      <c r="G126" s="355"/>
      <c r="H126" s="8" t="s">
        <v>453</v>
      </c>
      <c r="I126" s="28">
        <v>1.1000000000000001</v>
      </c>
      <c r="J126" s="28">
        <v>2.1</v>
      </c>
      <c r="K126" s="29">
        <f t="shared" ref="K126:K127" si="0">J126*I126</f>
        <v>2.3100000000000005</v>
      </c>
      <c r="L126" s="23">
        <f t="shared" ref="L126:L127" si="1">K126</f>
        <v>2.3100000000000005</v>
      </c>
      <c r="M126" s="29">
        <v>1</v>
      </c>
      <c r="N126" s="29">
        <f t="shared" ref="N126:N127" si="2">M126*L126</f>
        <v>2.3100000000000005</v>
      </c>
    </row>
    <row r="127" spans="2:14" ht="30">
      <c r="B127" s="355"/>
      <c r="C127" s="355"/>
      <c r="D127" s="355"/>
      <c r="E127" s="355"/>
      <c r="F127" s="355"/>
      <c r="G127" s="355"/>
      <c r="H127" s="8" t="s">
        <v>454</v>
      </c>
      <c r="I127" s="28">
        <v>1.1000000000000001</v>
      </c>
      <c r="J127" s="28">
        <v>2.1</v>
      </c>
      <c r="K127" s="29">
        <f t="shared" si="0"/>
        <v>2.3100000000000005</v>
      </c>
      <c r="L127" s="23">
        <f t="shared" si="1"/>
        <v>2.3100000000000005</v>
      </c>
      <c r="M127" s="29">
        <v>1</v>
      </c>
      <c r="N127" s="29">
        <f t="shared" si="2"/>
        <v>2.3100000000000005</v>
      </c>
    </row>
    <row r="128" spans="2:14" ht="15.75">
      <c r="B128" s="349" t="s">
        <v>451</v>
      </c>
      <c r="C128" s="349"/>
      <c r="D128" s="349"/>
      <c r="E128" s="349"/>
      <c r="F128" s="349"/>
      <c r="G128" s="349"/>
      <c r="H128" s="350" t="s">
        <v>445</v>
      </c>
      <c r="I128" s="350"/>
      <c r="J128" s="350"/>
      <c r="K128" s="350"/>
      <c r="L128" s="350"/>
      <c r="M128" s="350"/>
      <c r="N128" s="9">
        <f>SUM(N125:N127)</f>
        <v>6.9300000000000015</v>
      </c>
    </row>
    <row r="129" spans="2:14" ht="15.75">
      <c r="B129" s="349"/>
      <c r="C129" s="349"/>
      <c r="D129" s="349"/>
      <c r="E129" s="349"/>
      <c r="F129" s="349"/>
      <c r="G129" s="349"/>
      <c r="H129" s="350" t="s">
        <v>446</v>
      </c>
      <c r="I129" s="350"/>
      <c r="J129" s="350"/>
      <c r="K129" s="350"/>
      <c r="L129" s="350"/>
      <c r="M129" s="350"/>
      <c r="N129" s="9">
        <f>N128</f>
        <v>6.9300000000000015</v>
      </c>
    </row>
    <row r="130" spans="2:14" ht="15.75">
      <c r="B130" s="349"/>
      <c r="C130" s="349"/>
      <c r="D130" s="349"/>
      <c r="E130" s="349"/>
      <c r="F130" s="349"/>
      <c r="G130" s="349"/>
      <c r="H130" s="351" t="s">
        <v>447</v>
      </c>
      <c r="I130" s="351"/>
      <c r="J130" s="351"/>
      <c r="K130" s="351"/>
      <c r="L130" s="351"/>
      <c r="M130" s="351"/>
      <c r="N130" s="10">
        <f>SUM(N129)</f>
        <v>6.9300000000000015</v>
      </c>
    </row>
    <row r="132" spans="2:14">
      <c r="B132" s="346"/>
      <c r="C132" s="346"/>
      <c r="D132" s="346"/>
      <c r="E132" s="346"/>
      <c r="F132" s="346"/>
      <c r="G132" s="346"/>
      <c r="H132" s="346"/>
      <c r="I132" s="346"/>
      <c r="J132" s="346"/>
      <c r="K132" s="346"/>
      <c r="L132" s="346"/>
      <c r="M132" s="346"/>
      <c r="N132" s="346"/>
    </row>
    <row r="133" spans="2:14">
      <c r="B133" s="346"/>
      <c r="C133" s="346"/>
      <c r="D133" s="346"/>
      <c r="E133" s="346"/>
      <c r="F133" s="346"/>
      <c r="G133" s="346"/>
      <c r="H133" s="346"/>
      <c r="I133" s="346"/>
      <c r="J133" s="346"/>
      <c r="K133" s="346"/>
      <c r="L133" s="346"/>
      <c r="M133" s="346"/>
      <c r="N133" s="346"/>
    </row>
    <row r="134" spans="2:14" ht="42" customHeight="1">
      <c r="B134" s="346"/>
      <c r="C134" s="346"/>
      <c r="D134" s="346"/>
      <c r="E134" s="346"/>
      <c r="F134" s="346"/>
      <c r="G134" s="346"/>
      <c r="H134" s="346"/>
      <c r="I134" s="346"/>
      <c r="J134" s="346"/>
      <c r="K134" s="346"/>
      <c r="L134" s="346"/>
      <c r="M134" s="346"/>
      <c r="N134" s="346"/>
    </row>
    <row r="135" spans="2:14" ht="15.75">
      <c r="B135" s="347" t="s">
        <v>1</v>
      </c>
      <c r="C135" s="347"/>
      <c r="D135" s="347"/>
      <c r="E135" s="347"/>
      <c r="F135" s="347"/>
      <c r="G135" s="347"/>
      <c r="H135" s="347"/>
      <c r="I135" s="347"/>
      <c r="J135" s="347"/>
      <c r="K135" s="347"/>
      <c r="L135" s="347"/>
      <c r="M135" s="347"/>
      <c r="N135" s="347"/>
    </row>
    <row r="136" spans="2:14" ht="15.75">
      <c r="B136" s="347" t="s">
        <v>2</v>
      </c>
      <c r="C136" s="347"/>
      <c r="D136" s="347"/>
      <c r="E136" s="347"/>
      <c r="F136" s="347"/>
      <c r="G136" s="347"/>
      <c r="H136" s="347"/>
      <c r="I136" s="347"/>
      <c r="J136" s="347"/>
      <c r="K136" s="347"/>
      <c r="L136" s="347"/>
      <c r="M136" s="347"/>
      <c r="N136" s="347"/>
    </row>
    <row r="137" spans="2:14" ht="15.75">
      <c r="B137" s="347" t="s">
        <v>3</v>
      </c>
      <c r="C137" s="347"/>
      <c r="D137" s="347"/>
      <c r="E137" s="347"/>
      <c r="F137" s="347"/>
      <c r="G137" s="347"/>
      <c r="H137" s="347"/>
      <c r="I137" s="347"/>
      <c r="J137" s="347"/>
      <c r="K137" s="347"/>
      <c r="L137" s="347"/>
      <c r="M137" s="347"/>
      <c r="N137" s="347"/>
    </row>
    <row r="138" spans="2:14" ht="15">
      <c r="B138" s="348"/>
      <c r="C138" s="348"/>
      <c r="D138" s="348"/>
      <c r="E138" s="348"/>
      <c r="F138" s="348"/>
      <c r="G138" s="348"/>
      <c r="H138" s="348"/>
      <c r="I138" s="348"/>
      <c r="J138" s="348"/>
      <c r="K138" s="348"/>
      <c r="L138" s="348"/>
      <c r="M138" s="348"/>
      <c r="N138" s="348"/>
    </row>
    <row r="139" spans="2:14" ht="15.75">
      <c r="B139" s="351" t="s">
        <v>426</v>
      </c>
      <c r="C139" s="351"/>
      <c r="D139" s="27" t="s">
        <v>427</v>
      </c>
      <c r="E139" s="25">
        <v>1</v>
      </c>
      <c r="F139" s="27" t="s">
        <v>428</v>
      </c>
      <c r="G139" s="25">
        <v>4</v>
      </c>
      <c r="H139" s="26" t="s">
        <v>429</v>
      </c>
      <c r="I139" s="25">
        <v>2024</v>
      </c>
      <c r="J139" s="352"/>
      <c r="K139" s="353"/>
      <c r="L139" s="353"/>
      <c r="M139" s="353"/>
      <c r="N139" s="354"/>
    </row>
    <row r="140" spans="2:14" ht="15">
      <c r="B140" s="355"/>
      <c r="C140" s="355"/>
      <c r="D140" s="355"/>
      <c r="E140" s="355"/>
      <c r="F140" s="355"/>
      <c r="G140" s="355"/>
      <c r="H140" s="355"/>
      <c r="I140" s="355"/>
      <c r="J140" s="355"/>
      <c r="K140" s="355"/>
      <c r="L140" s="355"/>
      <c r="M140" s="355"/>
      <c r="N140" s="355"/>
    </row>
    <row r="141" spans="2:14" ht="15.75">
      <c r="B141" s="351" t="s">
        <v>430</v>
      </c>
      <c r="C141" s="351"/>
      <c r="D141" s="351"/>
      <c r="E141" s="351"/>
      <c r="F141" s="350" t="s">
        <v>431</v>
      </c>
      <c r="G141" s="350"/>
      <c r="H141" s="350"/>
      <c r="I141" s="350"/>
      <c r="J141" s="350"/>
      <c r="K141" s="350"/>
      <c r="L141" s="350"/>
      <c r="M141" s="350"/>
      <c r="N141" s="350"/>
    </row>
    <row r="142" spans="2:14" ht="15">
      <c r="B142" s="355"/>
      <c r="C142" s="355"/>
      <c r="D142" s="355"/>
      <c r="E142" s="355"/>
      <c r="F142" s="355"/>
      <c r="G142" s="355"/>
      <c r="H142" s="355"/>
      <c r="I142" s="355"/>
      <c r="J142" s="355"/>
      <c r="K142" s="355"/>
      <c r="L142" s="355"/>
      <c r="M142" s="24"/>
      <c r="N142" s="24"/>
    </row>
    <row r="143" spans="2:14" ht="60" customHeight="1">
      <c r="B143" s="174" t="s">
        <v>432</v>
      </c>
      <c r="C143" s="6" t="str">
        <f>'FORMULARIO 1 PRESUPUESTO'!B12</f>
        <v>1</v>
      </c>
      <c r="D143" s="27" t="s">
        <v>433</v>
      </c>
      <c r="E143" s="22" t="str">
        <f>'FORMULARIO 1 PRESUPUESTO'!B19</f>
        <v>1.07</v>
      </c>
      <c r="F143" s="352" t="s">
        <v>434</v>
      </c>
      <c r="G143" s="354"/>
      <c r="H143" s="356" t="str">
        <f>'FORMULARIO 1 PRESUPUESTO'!C19</f>
        <v>Desmonte de puesto de trabajo.Incluye retiro  al botadero autorizado y/o entrega a almacén de los elementos reutilizables</v>
      </c>
      <c r="I143" s="357"/>
      <c r="J143" s="357"/>
      <c r="K143" s="357"/>
      <c r="L143" s="358"/>
      <c r="M143" s="27" t="s">
        <v>435</v>
      </c>
      <c r="N143" s="8" t="str">
        <f>'FORMULARIO 1 PRESUPUESTO'!D19</f>
        <v>Un</v>
      </c>
    </row>
    <row r="144" spans="2:14" ht="15.75">
      <c r="B144" s="355"/>
      <c r="C144" s="355"/>
      <c r="D144" s="355"/>
      <c r="E144" s="355"/>
      <c r="F144" s="355"/>
      <c r="G144" s="355"/>
      <c r="H144" s="351" t="s">
        <v>436</v>
      </c>
      <c r="I144" s="351" t="s">
        <v>437</v>
      </c>
      <c r="J144" s="351"/>
      <c r="K144" s="351"/>
      <c r="L144" s="351" t="s">
        <v>438</v>
      </c>
      <c r="M144" s="351" t="s">
        <v>439</v>
      </c>
      <c r="N144" s="351" t="s">
        <v>440</v>
      </c>
    </row>
    <row r="145" spans="2:14" ht="47.25">
      <c r="B145" s="355"/>
      <c r="C145" s="355"/>
      <c r="D145" s="355"/>
      <c r="E145" s="355"/>
      <c r="F145" s="355"/>
      <c r="G145" s="355"/>
      <c r="H145" s="351"/>
      <c r="I145" s="27" t="s">
        <v>441</v>
      </c>
      <c r="J145" s="27" t="s">
        <v>442</v>
      </c>
      <c r="K145" s="27" t="s">
        <v>443</v>
      </c>
      <c r="L145" s="351"/>
      <c r="M145" s="351"/>
      <c r="N145" s="351"/>
    </row>
    <row r="146" spans="2:14" ht="15">
      <c r="B146" s="355"/>
      <c r="C146" s="355"/>
      <c r="D146" s="355"/>
      <c r="E146" s="355"/>
      <c r="F146" s="355"/>
      <c r="G146" s="355"/>
      <c r="H146" s="8" t="s">
        <v>455</v>
      </c>
      <c r="I146" s="28"/>
      <c r="J146" s="28"/>
      <c r="K146" s="29">
        <v>1</v>
      </c>
      <c r="L146" s="23"/>
      <c r="M146" s="29">
        <v>5</v>
      </c>
      <c r="N146" s="29">
        <f>M146</f>
        <v>5</v>
      </c>
    </row>
    <row r="147" spans="2:14" ht="15">
      <c r="B147" s="355"/>
      <c r="C147" s="355"/>
      <c r="D147" s="355"/>
      <c r="E147" s="355"/>
      <c r="F147" s="355"/>
      <c r="G147" s="355"/>
      <c r="H147" s="8"/>
      <c r="I147" s="28"/>
      <c r="J147" s="28"/>
      <c r="K147" s="29"/>
      <c r="L147" s="30"/>
      <c r="M147" s="29"/>
      <c r="N147" s="29"/>
    </row>
    <row r="148" spans="2:14" ht="15.75">
      <c r="B148" s="349" t="s">
        <v>451</v>
      </c>
      <c r="C148" s="349"/>
      <c r="D148" s="349"/>
      <c r="E148" s="349"/>
      <c r="F148" s="349"/>
      <c r="G148" s="349"/>
      <c r="H148" s="350" t="s">
        <v>445</v>
      </c>
      <c r="I148" s="350"/>
      <c r="J148" s="350"/>
      <c r="K148" s="350"/>
      <c r="L148" s="350"/>
      <c r="M148" s="350"/>
      <c r="N148" s="9">
        <f>N146</f>
        <v>5</v>
      </c>
    </row>
    <row r="149" spans="2:14" ht="15.6" customHeight="1">
      <c r="B149" s="349"/>
      <c r="C149" s="349"/>
      <c r="D149" s="349"/>
      <c r="E149" s="349"/>
      <c r="F149" s="349"/>
      <c r="G149" s="349"/>
      <c r="H149" s="350" t="s">
        <v>446</v>
      </c>
      <c r="I149" s="350"/>
      <c r="J149" s="350"/>
      <c r="K149" s="350"/>
      <c r="L149" s="350"/>
      <c r="M149" s="350"/>
      <c r="N149" s="9">
        <f>N148</f>
        <v>5</v>
      </c>
    </row>
    <row r="150" spans="2:14" ht="15.75">
      <c r="B150" s="349"/>
      <c r="C150" s="349"/>
      <c r="D150" s="349"/>
      <c r="E150" s="349"/>
      <c r="F150" s="349"/>
      <c r="G150" s="349"/>
      <c r="H150" s="351" t="s">
        <v>447</v>
      </c>
      <c r="I150" s="351"/>
      <c r="J150" s="351"/>
      <c r="K150" s="351"/>
      <c r="L150" s="351"/>
      <c r="M150" s="351"/>
      <c r="N150" s="10">
        <f>N149</f>
        <v>5</v>
      </c>
    </row>
    <row r="151" spans="2:14" s="11" customFormat="1">
      <c r="B151" s="173"/>
    </row>
    <row r="152" spans="2:14" s="11" customFormat="1">
      <c r="B152" s="173"/>
    </row>
    <row r="153" spans="2:14">
      <c r="B153" s="346"/>
      <c r="C153" s="346"/>
      <c r="D153" s="346"/>
      <c r="E153" s="346"/>
      <c r="F153" s="346"/>
      <c r="G153" s="346"/>
      <c r="H153" s="346"/>
      <c r="I153" s="346"/>
      <c r="J153" s="346"/>
      <c r="K153" s="346"/>
      <c r="L153" s="346"/>
      <c r="M153" s="346"/>
      <c r="N153" s="346"/>
    </row>
    <row r="154" spans="2:14">
      <c r="B154" s="346"/>
      <c r="C154" s="346"/>
      <c r="D154" s="346"/>
      <c r="E154" s="346"/>
      <c r="F154" s="346"/>
      <c r="G154" s="346"/>
      <c r="H154" s="346"/>
      <c r="I154" s="346"/>
      <c r="J154" s="346"/>
      <c r="K154" s="346"/>
      <c r="L154" s="346"/>
      <c r="M154" s="346"/>
      <c r="N154" s="346"/>
    </row>
    <row r="155" spans="2:14" ht="42" customHeight="1">
      <c r="B155" s="346"/>
      <c r="C155" s="346"/>
      <c r="D155" s="346"/>
      <c r="E155" s="346"/>
      <c r="F155" s="346"/>
      <c r="G155" s="346"/>
      <c r="H155" s="346"/>
      <c r="I155" s="346"/>
      <c r="J155" s="346"/>
      <c r="K155" s="346"/>
      <c r="L155" s="346"/>
      <c r="M155" s="346"/>
      <c r="N155" s="346"/>
    </row>
    <row r="156" spans="2:14" ht="15.75">
      <c r="B156" s="347" t="s">
        <v>1</v>
      </c>
      <c r="C156" s="347"/>
      <c r="D156" s="347"/>
      <c r="E156" s="347"/>
      <c r="F156" s="347"/>
      <c r="G156" s="347"/>
      <c r="H156" s="347"/>
      <c r="I156" s="347"/>
      <c r="J156" s="347"/>
      <c r="K156" s="347"/>
      <c r="L156" s="347"/>
      <c r="M156" s="347"/>
      <c r="N156" s="347"/>
    </row>
    <row r="157" spans="2:14" ht="15.75">
      <c r="B157" s="347" t="s">
        <v>2</v>
      </c>
      <c r="C157" s="347"/>
      <c r="D157" s="347"/>
      <c r="E157" s="347"/>
      <c r="F157" s="347"/>
      <c r="G157" s="347"/>
      <c r="H157" s="347"/>
      <c r="I157" s="347"/>
      <c r="J157" s="347"/>
      <c r="K157" s="347"/>
      <c r="L157" s="347"/>
      <c r="M157" s="347"/>
      <c r="N157" s="347"/>
    </row>
    <row r="158" spans="2:14" ht="15.75">
      <c r="B158" s="347" t="s">
        <v>3</v>
      </c>
      <c r="C158" s="347"/>
      <c r="D158" s="347"/>
      <c r="E158" s="347"/>
      <c r="F158" s="347"/>
      <c r="G158" s="347"/>
      <c r="H158" s="347"/>
      <c r="I158" s="347"/>
      <c r="J158" s="347"/>
      <c r="K158" s="347"/>
      <c r="L158" s="347"/>
      <c r="M158" s="347"/>
      <c r="N158" s="347"/>
    </row>
    <row r="159" spans="2:14" ht="15">
      <c r="B159" s="348"/>
      <c r="C159" s="348"/>
      <c r="D159" s="348"/>
      <c r="E159" s="348"/>
      <c r="F159" s="348"/>
      <c r="G159" s="348"/>
      <c r="H159" s="348"/>
      <c r="I159" s="348"/>
      <c r="J159" s="348"/>
      <c r="K159" s="348"/>
      <c r="L159" s="348"/>
      <c r="M159" s="348"/>
      <c r="N159" s="348"/>
    </row>
    <row r="160" spans="2:14" ht="15.75">
      <c r="B160" s="351" t="s">
        <v>426</v>
      </c>
      <c r="C160" s="351"/>
      <c r="D160" s="27" t="s">
        <v>427</v>
      </c>
      <c r="E160" s="25">
        <v>1</v>
      </c>
      <c r="F160" s="27" t="s">
        <v>428</v>
      </c>
      <c r="G160" s="25">
        <v>4</v>
      </c>
      <c r="H160" s="26" t="s">
        <v>429</v>
      </c>
      <c r="I160" s="25">
        <v>2024</v>
      </c>
      <c r="J160" s="352"/>
      <c r="K160" s="353"/>
      <c r="L160" s="353"/>
      <c r="M160" s="353"/>
      <c r="N160" s="354"/>
    </row>
    <row r="161" spans="2:14" ht="15">
      <c r="B161" s="355"/>
      <c r="C161" s="355"/>
      <c r="D161" s="355"/>
      <c r="E161" s="355"/>
      <c r="F161" s="355"/>
      <c r="G161" s="355"/>
      <c r="H161" s="355"/>
      <c r="I161" s="355"/>
      <c r="J161" s="355"/>
      <c r="K161" s="355"/>
      <c r="L161" s="355"/>
      <c r="M161" s="355"/>
      <c r="N161" s="355"/>
    </row>
    <row r="162" spans="2:14" ht="15.75">
      <c r="B162" s="351" t="s">
        <v>430</v>
      </c>
      <c r="C162" s="351"/>
      <c r="D162" s="351"/>
      <c r="E162" s="351"/>
      <c r="F162" s="350" t="s">
        <v>431</v>
      </c>
      <c r="G162" s="350"/>
      <c r="H162" s="350"/>
      <c r="I162" s="350"/>
      <c r="J162" s="350"/>
      <c r="K162" s="350"/>
      <c r="L162" s="350"/>
      <c r="M162" s="350"/>
      <c r="N162" s="350"/>
    </row>
    <row r="163" spans="2:14" ht="15">
      <c r="B163" s="355"/>
      <c r="C163" s="355"/>
      <c r="D163" s="355"/>
      <c r="E163" s="355"/>
      <c r="F163" s="355"/>
      <c r="G163" s="355"/>
      <c r="H163" s="355"/>
      <c r="I163" s="355"/>
      <c r="J163" s="355"/>
      <c r="K163" s="355"/>
      <c r="L163" s="355"/>
      <c r="M163" s="24"/>
      <c r="N163" s="24"/>
    </row>
    <row r="164" spans="2:14" ht="60" customHeight="1">
      <c r="B164" s="174" t="s">
        <v>432</v>
      </c>
      <c r="C164" s="6" t="str">
        <f>'FORMULARIO 1 PRESUPUESTO'!B12</f>
        <v>1</v>
      </c>
      <c r="D164" s="27" t="s">
        <v>433</v>
      </c>
      <c r="E164" s="22" t="str">
        <f>'FORMULARIO 1 PRESUPUESTO'!B20</f>
        <v>1.08</v>
      </c>
      <c r="F164" s="352" t="s">
        <v>434</v>
      </c>
      <c r="G164" s="354"/>
      <c r="H164" s="356" t="str">
        <f>'FORMULARIO 1 PRESUPUESTO'!C20</f>
        <v>Regata en piso para tubería (incl. mortero de resane).Incluye retiro  al botadero autorizado. Área de residuos.</v>
      </c>
      <c r="I164" s="357"/>
      <c r="J164" s="357"/>
      <c r="K164" s="357"/>
      <c r="L164" s="358"/>
      <c r="M164" s="27" t="s">
        <v>435</v>
      </c>
      <c r="N164" s="8" t="str">
        <f>'FORMULARIO 1 PRESUPUESTO'!D20</f>
        <v>m</v>
      </c>
    </row>
    <row r="165" spans="2:14" ht="15.75">
      <c r="B165" s="355"/>
      <c r="C165" s="355"/>
      <c r="D165" s="355"/>
      <c r="E165" s="355"/>
      <c r="F165" s="355"/>
      <c r="G165" s="355"/>
      <c r="H165" s="351" t="s">
        <v>436</v>
      </c>
      <c r="I165" s="351" t="s">
        <v>437</v>
      </c>
      <c r="J165" s="351"/>
      <c r="K165" s="351"/>
      <c r="L165" s="351" t="s">
        <v>438</v>
      </c>
      <c r="M165" s="351" t="s">
        <v>439</v>
      </c>
      <c r="N165" s="351" t="s">
        <v>440</v>
      </c>
    </row>
    <row r="166" spans="2:14" ht="47.25">
      <c r="B166" s="355"/>
      <c r="C166" s="355"/>
      <c r="D166" s="355"/>
      <c r="E166" s="355"/>
      <c r="F166" s="355"/>
      <c r="G166" s="355"/>
      <c r="H166" s="351"/>
      <c r="I166" s="27" t="s">
        <v>441</v>
      </c>
      <c r="J166" s="27" t="s">
        <v>442</v>
      </c>
      <c r="K166" s="27" t="s">
        <v>443</v>
      </c>
      <c r="L166" s="351"/>
      <c r="M166" s="351"/>
      <c r="N166" s="351"/>
    </row>
    <row r="167" spans="2:14" ht="87.6" customHeight="1">
      <c r="B167" s="355"/>
      <c r="C167" s="355"/>
      <c r="D167" s="355"/>
      <c r="E167" s="355"/>
      <c r="F167" s="355"/>
      <c r="G167" s="355"/>
      <c r="H167" s="8" t="s">
        <v>448</v>
      </c>
      <c r="I167" s="7"/>
      <c r="J167" s="7"/>
      <c r="K167" s="8">
        <v>3</v>
      </c>
      <c r="L167" s="34"/>
      <c r="M167" s="8">
        <v>3</v>
      </c>
      <c r="N167" s="8">
        <f>M167</f>
        <v>3</v>
      </c>
    </row>
    <row r="168" spans="2:14" ht="15">
      <c r="B168" s="355"/>
      <c r="C168" s="355"/>
      <c r="D168" s="355"/>
      <c r="E168" s="355"/>
      <c r="F168" s="355"/>
      <c r="G168" s="355"/>
      <c r="H168" s="8"/>
      <c r="I168" s="28"/>
      <c r="J168" s="28"/>
      <c r="K168" s="29"/>
      <c r="L168" s="30"/>
      <c r="M168" s="29"/>
      <c r="N168" s="29"/>
    </row>
    <row r="169" spans="2:14" ht="15.75">
      <c r="B169" s="349" t="s">
        <v>451</v>
      </c>
      <c r="C169" s="349"/>
      <c r="D169" s="349"/>
      <c r="E169" s="349"/>
      <c r="F169" s="349"/>
      <c r="G169" s="349"/>
      <c r="H169" s="350" t="s">
        <v>445</v>
      </c>
      <c r="I169" s="350"/>
      <c r="J169" s="350"/>
      <c r="K169" s="350"/>
      <c r="L169" s="350"/>
      <c r="M169" s="350"/>
      <c r="N169" s="9">
        <f>N167</f>
        <v>3</v>
      </c>
    </row>
    <row r="170" spans="2:14" ht="15.6" customHeight="1">
      <c r="B170" s="349"/>
      <c r="C170" s="349"/>
      <c r="D170" s="349"/>
      <c r="E170" s="349"/>
      <c r="F170" s="349"/>
      <c r="G170" s="349"/>
      <c r="H170" s="350" t="s">
        <v>446</v>
      </c>
      <c r="I170" s="350"/>
      <c r="J170" s="350"/>
      <c r="K170" s="350"/>
      <c r="L170" s="350"/>
      <c r="M170" s="350"/>
      <c r="N170" s="9">
        <f>N169</f>
        <v>3</v>
      </c>
    </row>
    <row r="171" spans="2:14" ht="15.75">
      <c r="B171" s="349"/>
      <c r="C171" s="349"/>
      <c r="D171" s="349"/>
      <c r="E171" s="349"/>
      <c r="F171" s="349"/>
      <c r="G171" s="349"/>
      <c r="H171" s="351" t="s">
        <v>447</v>
      </c>
      <c r="I171" s="351"/>
      <c r="J171" s="351"/>
      <c r="K171" s="351"/>
      <c r="L171" s="351"/>
      <c r="M171" s="351"/>
      <c r="N171" s="10">
        <f>N170</f>
        <v>3</v>
      </c>
    </row>
    <row r="172" spans="2:14" s="11" customFormat="1">
      <c r="B172" s="173"/>
    </row>
    <row r="173" spans="2:14" s="11" customFormat="1">
      <c r="B173" s="173"/>
    </row>
    <row r="174" spans="2:14" s="11" customFormat="1">
      <c r="B174" s="173"/>
    </row>
    <row r="175" spans="2:14" s="11" customFormat="1" ht="15">
      <c r="B175" s="175" t="str">
        <f>'FORMULARIO 1 PRESUPUESTO'!B21</f>
        <v>2</v>
      </c>
      <c r="C175" s="371" t="str">
        <f>'FORMULARIO 1 PRESUPUESTO'!C21</f>
        <v>MUROS</v>
      </c>
      <c r="D175" s="371"/>
      <c r="E175" s="371"/>
      <c r="F175" s="371"/>
      <c r="G175" s="371"/>
      <c r="H175" s="371"/>
      <c r="I175" s="371"/>
      <c r="J175" s="371"/>
      <c r="K175" s="371"/>
      <c r="L175" s="371"/>
      <c r="M175" s="371"/>
      <c r="N175" s="371"/>
    </row>
    <row r="176" spans="2:14">
      <c r="B176" s="346"/>
      <c r="C176" s="346"/>
      <c r="D176" s="346"/>
      <c r="E176" s="346"/>
      <c r="F176" s="346"/>
      <c r="G176" s="346"/>
      <c r="H176" s="346"/>
      <c r="I176" s="346"/>
      <c r="J176" s="346"/>
      <c r="K176" s="346"/>
      <c r="L176" s="346"/>
      <c r="M176" s="346"/>
      <c r="N176" s="346"/>
    </row>
    <row r="177" spans="2:14">
      <c r="B177" s="346"/>
      <c r="C177" s="346"/>
      <c r="D177" s="346"/>
      <c r="E177" s="346"/>
      <c r="F177" s="346"/>
      <c r="G177" s="346"/>
      <c r="H177" s="346"/>
      <c r="I177" s="346"/>
      <c r="J177" s="346"/>
      <c r="K177" s="346"/>
      <c r="L177" s="346"/>
      <c r="M177" s="346"/>
      <c r="N177" s="346"/>
    </row>
    <row r="178" spans="2:14" ht="45.6" customHeight="1">
      <c r="B178" s="346"/>
      <c r="C178" s="346"/>
      <c r="D178" s="346"/>
      <c r="E178" s="346"/>
      <c r="F178" s="346"/>
      <c r="G178" s="346"/>
      <c r="H178" s="346"/>
      <c r="I178" s="346"/>
      <c r="J178" s="346"/>
      <c r="K178" s="346"/>
      <c r="L178" s="346"/>
      <c r="M178" s="346"/>
      <c r="N178" s="346"/>
    </row>
    <row r="179" spans="2:14" ht="15.75">
      <c r="B179" s="347" t="s">
        <v>1</v>
      </c>
      <c r="C179" s="347"/>
      <c r="D179" s="347"/>
      <c r="E179" s="347"/>
      <c r="F179" s="347"/>
      <c r="G179" s="347"/>
      <c r="H179" s="347"/>
      <c r="I179" s="347"/>
      <c r="J179" s="347"/>
      <c r="K179" s="347"/>
      <c r="L179" s="347"/>
      <c r="M179" s="347"/>
      <c r="N179" s="347"/>
    </row>
    <row r="180" spans="2:14" ht="15.75">
      <c r="B180" s="347" t="s">
        <v>2</v>
      </c>
      <c r="C180" s="347"/>
      <c r="D180" s="347"/>
      <c r="E180" s="347"/>
      <c r="F180" s="347"/>
      <c r="G180" s="347"/>
      <c r="H180" s="347"/>
      <c r="I180" s="347"/>
      <c r="J180" s="347"/>
      <c r="K180" s="347"/>
      <c r="L180" s="347"/>
      <c r="M180" s="347"/>
      <c r="N180" s="347"/>
    </row>
    <row r="181" spans="2:14" ht="15.75">
      <c r="B181" s="347" t="s">
        <v>3</v>
      </c>
      <c r="C181" s="347"/>
      <c r="D181" s="347"/>
      <c r="E181" s="347"/>
      <c r="F181" s="347"/>
      <c r="G181" s="347"/>
      <c r="H181" s="347"/>
      <c r="I181" s="347"/>
      <c r="J181" s="347"/>
      <c r="K181" s="347"/>
      <c r="L181" s="347"/>
      <c r="M181" s="347"/>
      <c r="N181" s="347"/>
    </row>
    <row r="182" spans="2:14" ht="15">
      <c r="B182" s="348"/>
      <c r="C182" s="348"/>
      <c r="D182" s="348"/>
      <c r="E182" s="348"/>
      <c r="F182" s="348"/>
      <c r="G182" s="348"/>
      <c r="H182" s="348"/>
      <c r="I182" s="348"/>
      <c r="J182" s="348"/>
      <c r="K182" s="348"/>
      <c r="L182" s="348"/>
      <c r="M182" s="348"/>
      <c r="N182" s="348"/>
    </row>
    <row r="183" spans="2:14" ht="15.75">
      <c r="B183" s="351" t="s">
        <v>426</v>
      </c>
      <c r="C183" s="351"/>
      <c r="D183" s="27" t="s">
        <v>427</v>
      </c>
      <c r="E183" s="25">
        <v>1</v>
      </c>
      <c r="F183" s="27" t="s">
        <v>428</v>
      </c>
      <c r="G183" s="25">
        <v>4</v>
      </c>
      <c r="H183" s="26" t="s">
        <v>429</v>
      </c>
      <c r="I183" s="25">
        <v>2024</v>
      </c>
      <c r="J183" s="352"/>
      <c r="K183" s="353"/>
      <c r="L183" s="353"/>
      <c r="M183" s="353"/>
      <c r="N183" s="354"/>
    </row>
    <row r="184" spans="2:14" ht="15">
      <c r="B184" s="355"/>
      <c r="C184" s="355"/>
      <c r="D184" s="355"/>
      <c r="E184" s="355"/>
      <c r="F184" s="355"/>
      <c r="G184" s="355"/>
      <c r="H184" s="355"/>
      <c r="I184" s="355"/>
      <c r="J184" s="355"/>
      <c r="K184" s="355"/>
      <c r="L184" s="355"/>
      <c r="M184" s="355"/>
      <c r="N184" s="355"/>
    </row>
    <row r="185" spans="2:14" ht="15.75">
      <c r="B185" s="351" t="s">
        <v>430</v>
      </c>
      <c r="C185" s="351"/>
      <c r="D185" s="351"/>
      <c r="E185" s="351"/>
      <c r="F185" s="350" t="s">
        <v>431</v>
      </c>
      <c r="G185" s="350"/>
      <c r="H185" s="350"/>
      <c r="I185" s="350"/>
      <c r="J185" s="350"/>
      <c r="K185" s="350"/>
      <c r="L185" s="350"/>
      <c r="M185" s="350"/>
      <c r="N185" s="350"/>
    </row>
    <row r="186" spans="2:14" ht="15">
      <c r="B186" s="355"/>
      <c r="C186" s="355"/>
      <c r="D186" s="355"/>
      <c r="E186" s="355"/>
      <c r="F186" s="355"/>
      <c r="G186" s="355"/>
      <c r="H186" s="355"/>
      <c r="I186" s="355"/>
      <c r="J186" s="355"/>
      <c r="K186" s="355"/>
      <c r="L186" s="355"/>
      <c r="M186" s="24"/>
      <c r="N186" s="24"/>
    </row>
    <row r="187" spans="2:14" ht="75.599999999999994" customHeight="1">
      <c r="B187" s="174" t="s">
        <v>432</v>
      </c>
      <c r="C187" s="6" t="str">
        <f>'FORMULARIO 1 PRESUPUESTO'!B21</f>
        <v>2</v>
      </c>
      <c r="D187" s="27" t="s">
        <v>433</v>
      </c>
      <c r="E187" s="22" t="str">
        <f>'FORMULARIO 1 PRESUPUESTO'!B22</f>
        <v>2.01</v>
      </c>
      <c r="F187" s="352" t="s">
        <v>434</v>
      </c>
      <c r="G187" s="354"/>
      <c r="H187" s="356" t="str">
        <f>'FORMULARIO 1 PRESUPUESTO'!C22</f>
        <v xml:space="preserve">Suministro  e instalación de muro superboard 8mm doble cara  E=12, con reforzamiento en madera en apoyos superiores, medios e inferiores para el apoyo y soporte de puertas.  </v>
      </c>
      <c r="I187" s="357"/>
      <c r="J187" s="357"/>
      <c r="K187" s="357"/>
      <c r="L187" s="358"/>
      <c r="M187" s="27" t="s">
        <v>435</v>
      </c>
      <c r="N187" s="8" t="str">
        <f>'FORMULARIO 1 PRESUPUESTO'!D22</f>
        <v>m2</v>
      </c>
    </row>
    <row r="188" spans="2:14" ht="15.75">
      <c r="B188" s="362"/>
      <c r="C188" s="363"/>
      <c r="D188" s="363"/>
      <c r="E188" s="363"/>
      <c r="F188" s="363"/>
      <c r="G188" s="364"/>
      <c r="H188" s="351" t="s">
        <v>436</v>
      </c>
      <c r="I188" s="351" t="s">
        <v>437</v>
      </c>
      <c r="J188" s="351"/>
      <c r="K188" s="351"/>
      <c r="L188" s="351" t="s">
        <v>438</v>
      </c>
      <c r="M188" s="351" t="s">
        <v>439</v>
      </c>
      <c r="N188" s="351" t="s">
        <v>440</v>
      </c>
    </row>
    <row r="189" spans="2:14" ht="47.25">
      <c r="B189" s="365"/>
      <c r="C189" s="366"/>
      <c r="D189" s="366"/>
      <c r="E189" s="366"/>
      <c r="F189" s="366"/>
      <c r="G189" s="367"/>
      <c r="H189" s="351"/>
      <c r="I189" s="27" t="s">
        <v>441</v>
      </c>
      <c r="J189" s="27" t="s">
        <v>442</v>
      </c>
      <c r="K189" s="27" t="s">
        <v>443</v>
      </c>
      <c r="L189" s="351"/>
      <c r="M189" s="351"/>
      <c r="N189" s="351"/>
    </row>
    <row r="190" spans="2:14" ht="15">
      <c r="B190" s="365"/>
      <c r="C190" s="366"/>
      <c r="D190" s="366"/>
      <c r="E190" s="366"/>
      <c r="F190" s="366"/>
      <c r="G190" s="367"/>
      <c r="H190" s="8" t="s">
        <v>456</v>
      </c>
      <c r="I190" s="8">
        <v>1</v>
      </c>
      <c r="J190" s="8">
        <v>3</v>
      </c>
      <c r="K190" s="8"/>
      <c r="L190" s="8">
        <f>J190*I190</f>
        <v>3</v>
      </c>
      <c r="M190" s="8">
        <v>1</v>
      </c>
      <c r="N190" s="8">
        <f>M190*L190</f>
        <v>3</v>
      </c>
    </row>
    <row r="191" spans="2:14" ht="15">
      <c r="B191" s="365"/>
      <c r="C191" s="366"/>
      <c r="D191" s="366"/>
      <c r="E191" s="366"/>
      <c r="F191" s="366"/>
      <c r="G191" s="367"/>
      <c r="H191" s="8" t="s">
        <v>457</v>
      </c>
      <c r="I191" s="8">
        <v>1</v>
      </c>
      <c r="J191" s="8">
        <v>3</v>
      </c>
      <c r="K191" s="8"/>
      <c r="L191" s="8">
        <f t="shared" ref="L191:L195" si="3">J191*I191</f>
        <v>3</v>
      </c>
      <c r="M191" s="8">
        <v>1</v>
      </c>
      <c r="N191" s="8">
        <f t="shared" ref="N191:N195" si="4">M191*L191</f>
        <v>3</v>
      </c>
    </row>
    <row r="192" spans="2:14" ht="15">
      <c r="B192" s="365"/>
      <c r="C192" s="366"/>
      <c r="D192" s="366"/>
      <c r="E192" s="366"/>
      <c r="F192" s="366"/>
      <c r="G192" s="367"/>
      <c r="H192" s="8" t="s">
        <v>458</v>
      </c>
      <c r="I192" s="8">
        <v>1</v>
      </c>
      <c r="J192" s="8">
        <v>3</v>
      </c>
      <c r="K192" s="8"/>
      <c r="L192" s="8">
        <f t="shared" si="3"/>
        <v>3</v>
      </c>
      <c r="M192" s="8">
        <v>1</v>
      </c>
      <c r="N192" s="8">
        <f t="shared" si="4"/>
        <v>3</v>
      </c>
    </row>
    <row r="193" spans="2:14" ht="15">
      <c r="B193" s="365"/>
      <c r="C193" s="366"/>
      <c r="D193" s="366"/>
      <c r="E193" s="366"/>
      <c r="F193" s="366"/>
      <c r="G193" s="367"/>
      <c r="H193" s="8" t="s">
        <v>459</v>
      </c>
      <c r="I193" s="8">
        <v>1</v>
      </c>
      <c r="J193" s="8">
        <v>3</v>
      </c>
      <c r="K193" s="8"/>
      <c r="L193" s="8">
        <f t="shared" si="3"/>
        <v>3</v>
      </c>
      <c r="M193" s="8">
        <v>1</v>
      </c>
      <c r="N193" s="8">
        <f t="shared" si="4"/>
        <v>3</v>
      </c>
    </row>
    <row r="194" spans="2:14" ht="15">
      <c r="B194" s="365"/>
      <c r="C194" s="366"/>
      <c r="D194" s="366"/>
      <c r="E194" s="366"/>
      <c r="F194" s="366"/>
      <c r="G194" s="367"/>
      <c r="H194" s="8" t="s">
        <v>460</v>
      </c>
      <c r="I194" s="8">
        <v>1</v>
      </c>
      <c r="J194" s="8">
        <v>3</v>
      </c>
      <c r="K194" s="29"/>
      <c r="L194" s="8">
        <f t="shared" si="3"/>
        <v>3</v>
      </c>
      <c r="M194" s="8">
        <v>1</v>
      </c>
      <c r="N194" s="8">
        <f t="shared" si="4"/>
        <v>3</v>
      </c>
    </row>
    <row r="195" spans="2:14" ht="15">
      <c r="B195" s="365"/>
      <c r="C195" s="366"/>
      <c r="D195" s="366"/>
      <c r="E195" s="366"/>
      <c r="F195" s="366"/>
      <c r="G195" s="367"/>
      <c r="H195" s="8" t="s">
        <v>461</v>
      </c>
      <c r="I195" s="28">
        <v>2</v>
      </c>
      <c r="J195" s="8">
        <v>3</v>
      </c>
      <c r="K195" s="29"/>
      <c r="L195" s="8">
        <f t="shared" si="3"/>
        <v>6</v>
      </c>
      <c r="M195" s="8">
        <v>1</v>
      </c>
      <c r="N195" s="8">
        <f t="shared" si="4"/>
        <v>6</v>
      </c>
    </row>
    <row r="196" spans="2:14" ht="15">
      <c r="B196" s="368"/>
      <c r="C196" s="369"/>
      <c r="D196" s="369"/>
      <c r="E196" s="369"/>
      <c r="F196" s="369"/>
      <c r="G196" s="370"/>
      <c r="H196" s="8" t="s">
        <v>462</v>
      </c>
      <c r="I196" s="28">
        <v>1.5</v>
      </c>
      <c r="J196" s="8">
        <v>3</v>
      </c>
      <c r="K196" s="29"/>
      <c r="L196" s="8">
        <f t="shared" ref="L196" si="5">J196*I196</f>
        <v>4.5</v>
      </c>
      <c r="M196" s="8">
        <v>1</v>
      </c>
      <c r="N196" s="8">
        <f t="shared" ref="N196" si="6">M196*L196</f>
        <v>4.5</v>
      </c>
    </row>
    <row r="197" spans="2:14" ht="15.75">
      <c r="B197" s="349" t="s">
        <v>451</v>
      </c>
      <c r="C197" s="349"/>
      <c r="D197" s="349"/>
      <c r="E197" s="349"/>
      <c r="F197" s="349"/>
      <c r="G197" s="349"/>
      <c r="H197" s="350" t="s">
        <v>445</v>
      </c>
      <c r="I197" s="350"/>
      <c r="J197" s="350"/>
      <c r="K197" s="350"/>
      <c r="L197" s="350"/>
      <c r="M197" s="350"/>
      <c r="N197" s="9">
        <f>SUM(N190:N196)</f>
        <v>25.5</v>
      </c>
    </row>
    <row r="198" spans="2:14" ht="15.75">
      <c r="B198" s="349"/>
      <c r="C198" s="349"/>
      <c r="D198" s="349"/>
      <c r="E198" s="349"/>
      <c r="F198" s="349"/>
      <c r="G198" s="349"/>
      <c r="H198" s="350" t="s">
        <v>446</v>
      </c>
      <c r="I198" s="350"/>
      <c r="J198" s="350"/>
      <c r="K198" s="350"/>
      <c r="L198" s="350"/>
      <c r="M198" s="350"/>
      <c r="N198" s="9">
        <f>N197</f>
        <v>25.5</v>
      </c>
    </row>
    <row r="199" spans="2:14" ht="15.75">
      <c r="B199" s="349"/>
      <c r="C199" s="349"/>
      <c r="D199" s="349"/>
      <c r="E199" s="349"/>
      <c r="F199" s="349"/>
      <c r="G199" s="349"/>
      <c r="H199" s="351" t="s">
        <v>447</v>
      </c>
      <c r="I199" s="351"/>
      <c r="J199" s="351"/>
      <c r="K199" s="351"/>
      <c r="L199" s="351"/>
      <c r="M199" s="351"/>
      <c r="N199" s="10">
        <f>N198</f>
        <v>25.5</v>
      </c>
    </row>
    <row r="201" spans="2:14">
      <c r="B201" s="346"/>
      <c r="C201" s="346"/>
      <c r="D201" s="346"/>
      <c r="E201" s="346"/>
      <c r="F201" s="346"/>
      <c r="G201" s="346"/>
      <c r="H201" s="346"/>
      <c r="I201" s="346"/>
      <c r="J201" s="346"/>
      <c r="K201" s="346"/>
      <c r="L201" s="346"/>
      <c r="M201" s="346"/>
      <c r="N201" s="346"/>
    </row>
    <row r="202" spans="2:14">
      <c r="B202" s="346"/>
      <c r="C202" s="346"/>
      <c r="D202" s="346"/>
      <c r="E202" s="346"/>
      <c r="F202" s="346"/>
      <c r="G202" s="346"/>
      <c r="H202" s="346"/>
      <c r="I202" s="346"/>
      <c r="J202" s="346"/>
      <c r="K202" s="346"/>
      <c r="L202" s="346"/>
      <c r="M202" s="346"/>
      <c r="N202" s="346"/>
    </row>
    <row r="203" spans="2:14" ht="30.95" customHeight="1">
      <c r="B203" s="346"/>
      <c r="C203" s="346"/>
      <c r="D203" s="346"/>
      <c r="E203" s="346"/>
      <c r="F203" s="346"/>
      <c r="G203" s="346"/>
      <c r="H203" s="346"/>
      <c r="I203" s="346"/>
      <c r="J203" s="346"/>
      <c r="K203" s="346"/>
      <c r="L203" s="346"/>
      <c r="M203" s="346"/>
      <c r="N203" s="346"/>
    </row>
    <row r="204" spans="2:14" ht="15.75">
      <c r="B204" s="347" t="s">
        <v>1</v>
      </c>
      <c r="C204" s="347"/>
      <c r="D204" s="347"/>
      <c r="E204" s="347"/>
      <c r="F204" s="347"/>
      <c r="G204" s="347"/>
      <c r="H204" s="347"/>
      <c r="I204" s="347"/>
      <c r="J204" s="347"/>
      <c r="K204" s="347"/>
      <c r="L204" s="347"/>
      <c r="M204" s="347"/>
      <c r="N204" s="347"/>
    </row>
    <row r="205" spans="2:14" ht="15.75">
      <c r="B205" s="347" t="s">
        <v>2</v>
      </c>
      <c r="C205" s="347"/>
      <c r="D205" s="347"/>
      <c r="E205" s="347"/>
      <c r="F205" s="347"/>
      <c r="G205" s="347"/>
      <c r="H205" s="347"/>
      <c r="I205" s="347"/>
      <c r="J205" s="347"/>
      <c r="K205" s="347"/>
      <c r="L205" s="347"/>
      <c r="M205" s="347"/>
      <c r="N205" s="347"/>
    </row>
    <row r="206" spans="2:14" ht="15.75">
      <c r="B206" s="347" t="s">
        <v>3</v>
      </c>
      <c r="C206" s="347"/>
      <c r="D206" s="347"/>
      <c r="E206" s="347"/>
      <c r="F206" s="347"/>
      <c r="G206" s="347"/>
      <c r="H206" s="347"/>
      <c r="I206" s="347"/>
      <c r="J206" s="347"/>
      <c r="K206" s="347"/>
      <c r="L206" s="347"/>
      <c r="M206" s="347"/>
      <c r="N206" s="347"/>
    </row>
    <row r="207" spans="2:14" ht="15">
      <c r="B207" s="348"/>
      <c r="C207" s="348"/>
      <c r="D207" s="348"/>
      <c r="E207" s="348"/>
      <c r="F207" s="348"/>
      <c r="G207" s="348"/>
      <c r="H207" s="348"/>
      <c r="I207" s="348"/>
      <c r="J207" s="348"/>
      <c r="K207" s="348"/>
      <c r="L207" s="348"/>
      <c r="M207" s="348"/>
      <c r="N207" s="348"/>
    </row>
    <row r="208" spans="2:14" ht="15.75">
      <c r="B208" s="351" t="s">
        <v>426</v>
      </c>
      <c r="C208" s="351"/>
      <c r="D208" s="27" t="s">
        <v>427</v>
      </c>
      <c r="E208" s="25">
        <v>1</v>
      </c>
      <c r="F208" s="27" t="s">
        <v>428</v>
      </c>
      <c r="G208" s="25">
        <v>4</v>
      </c>
      <c r="H208" s="26" t="s">
        <v>429</v>
      </c>
      <c r="I208" s="25">
        <v>2024</v>
      </c>
      <c r="J208" s="352"/>
      <c r="K208" s="353"/>
      <c r="L208" s="353"/>
      <c r="M208" s="353"/>
      <c r="N208" s="354"/>
    </row>
    <row r="209" spans="2:14" ht="15">
      <c r="B209" s="355"/>
      <c r="C209" s="355"/>
      <c r="D209" s="355"/>
      <c r="E209" s="355"/>
      <c r="F209" s="355"/>
      <c r="G209" s="355"/>
      <c r="H209" s="355"/>
      <c r="I209" s="355"/>
      <c r="J209" s="355"/>
      <c r="K209" s="355"/>
      <c r="L209" s="355"/>
      <c r="M209" s="355"/>
      <c r="N209" s="355"/>
    </row>
    <row r="210" spans="2:14" ht="15.75">
      <c r="B210" s="351" t="s">
        <v>430</v>
      </c>
      <c r="C210" s="351"/>
      <c r="D210" s="351"/>
      <c r="E210" s="351"/>
      <c r="F210" s="350" t="s">
        <v>431</v>
      </c>
      <c r="G210" s="350"/>
      <c r="H210" s="350"/>
      <c r="I210" s="350"/>
      <c r="J210" s="350"/>
      <c r="K210" s="350"/>
      <c r="L210" s="350"/>
      <c r="M210" s="350"/>
      <c r="N210" s="350"/>
    </row>
    <row r="211" spans="2:14" ht="15">
      <c r="B211" s="355"/>
      <c r="C211" s="355"/>
      <c r="D211" s="355"/>
      <c r="E211" s="355"/>
      <c r="F211" s="355"/>
      <c r="G211" s="355"/>
      <c r="H211" s="355"/>
      <c r="I211" s="355"/>
      <c r="J211" s="355"/>
      <c r="K211" s="355"/>
      <c r="L211" s="355"/>
      <c r="M211" s="24"/>
      <c r="N211" s="24"/>
    </row>
    <row r="212" spans="2:14" ht="67.5" customHeight="1">
      <c r="B212" s="174" t="s">
        <v>432</v>
      </c>
      <c r="C212" s="6" t="str">
        <f>'FORMULARIO 1 PRESUPUESTO'!B21</f>
        <v>2</v>
      </c>
      <c r="D212" s="27" t="s">
        <v>433</v>
      </c>
      <c r="E212" s="22" t="str">
        <f>'FORMULARIO 1 PRESUPUESTO'!B23</f>
        <v>2.02</v>
      </c>
      <c r="F212" s="352" t="s">
        <v>434</v>
      </c>
      <c r="G212" s="354"/>
      <c r="H212" s="356" t="str">
        <f>'FORMULARIO 1 PRESUPUESTO'!C23</f>
        <v xml:space="preserve">Suministro  e instalación de dinteles superboard 8mm doble cara  E=12, con reforzamiento en madera en apoyos superiores, medios e inferiores para el apoyo y soporte de puertas.  </v>
      </c>
      <c r="I212" s="357"/>
      <c r="J212" s="357"/>
      <c r="K212" s="357"/>
      <c r="L212" s="358"/>
      <c r="M212" s="27" t="s">
        <v>435</v>
      </c>
      <c r="N212" s="8" t="str">
        <f>'FORMULARIO 1 PRESUPUESTO'!D23</f>
        <v>m</v>
      </c>
    </row>
    <row r="213" spans="2:14" ht="15.75">
      <c r="B213" s="355"/>
      <c r="C213" s="355"/>
      <c r="D213" s="355"/>
      <c r="E213" s="355"/>
      <c r="F213" s="355"/>
      <c r="G213" s="355"/>
      <c r="H213" s="351" t="s">
        <v>436</v>
      </c>
      <c r="I213" s="351" t="s">
        <v>437</v>
      </c>
      <c r="J213" s="351"/>
      <c r="K213" s="351"/>
      <c r="L213" s="351" t="s">
        <v>438</v>
      </c>
      <c r="M213" s="351" t="s">
        <v>439</v>
      </c>
      <c r="N213" s="351" t="s">
        <v>440</v>
      </c>
    </row>
    <row r="214" spans="2:14" ht="47.25">
      <c r="B214" s="355"/>
      <c r="C214" s="355"/>
      <c r="D214" s="355"/>
      <c r="E214" s="355"/>
      <c r="F214" s="355"/>
      <c r="G214" s="355"/>
      <c r="H214" s="351"/>
      <c r="I214" s="27" t="s">
        <v>441</v>
      </c>
      <c r="J214" s="27" t="s">
        <v>442</v>
      </c>
      <c r="K214" s="27" t="s">
        <v>443</v>
      </c>
      <c r="L214" s="351"/>
      <c r="M214" s="351"/>
      <c r="N214" s="351"/>
    </row>
    <row r="215" spans="2:14" ht="15">
      <c r="B215" s="355"/>
      <c r="C215" s="355"/>
      <c r="D215" s="355"/>
      <c r="E215" s="355"/>
      <c r="F215" s="355"/>
      <c r="G215" s="355"/>
      <c r="H215" s="8" t="s">
        <v>463</v>
      </c>
      <c r="I215" s="28"/>
      <c r="J215" s="28"/>
      <c r="K215" s="29">
        <v>1.5</v>
      </c>
      <c r="L215" s="23"/>
      <c r="M215" s="29">
        <v>1</v>
      </c>
      <c r="N215" s="29">
        <f>M215*K215</f>
        <v>1.5</v>
      </c>
    </row>
    <row r="216" spans="2:14" ht="15">
      <c r="B216" s="355"/>
      <c r="C216" s="355"/>
      <c r="D216" s="355"/>
      <c r="E216" s="355"/>
      <c r="F216" s="355"/>
      <c r="G216" s="355"/>
      <c r="H216" s="8"/>
      <c r="I216" s="28"/>
      <c r="J216" s="28"/>
      <c r="K216" s="29"/>
      <c r="L216" s="30"/>
      <c r="M216" s="29"/>
      <c r="N216" s="29"/>
    </row>
    <row r="217" spans="2:14" ht="15.75">
      <c r="B217" s="349" t="s">
        <v>451</v>
      </c>
      <c r="C217" s="349"/>
      <c r="D217" s="349"/>
      <c r="E217" s="349"/>
      <c r="F217" s="349"/>
      <c r="G217" s="349"/>
      <c r="H217" s="350" t="s">
        <v>445</v>
      </c>
      <c r="I217" s="350"/>
      <c r="J217" s="350"/>
      <c r="K217" s="350"/>
      <c r="L217" s="350"/>
      <c r="M217" s="350"/>
      <c r="N217" s="9">
        <f>SUM(N215:N216)</f>
        <v>1.5</v>
      </c>
    </row>
    <row r="218" spans="2:14" ht="15.75">
      <c r="B218" s="349"/>
      <c r="C218" s="349"/>
      <c r="D218" s="349"/>
      <c r="E218" s="349"/>
      <c r="F218" s="349"/>
      <c r="G218" s="349"/>
      <c r="H218" s="350" t="s">
        <v>446</v>
      </c>
      <c r="I218" s="350"/>
      <c r="J218" s="350"/>
      <c r="K218" s="350"/>
      <c r="L218" s="350"/>
      <c r="M218" s="350"/>
      <c r="N218" s="9">
        <f>N217</f>
        <v>1.5</v>
      </c>
    </row>
    <row r="219" spans="2:14" ht="15.75">
      <c r="B219" s="349"/>
      <c r="C219" s="349"/>
      <c r="D219" s="349"/>
      <c r="E219" s="349"/>
      <c r="F219" s="349"/>
      <c r="G219" s="349"/>
      <c r="H219" s="351" t="s">
        <v>447</v>
      </c>
      <c r="I219" s="351"/>
      <c r="J219" s="351"/>
      <c r="K219" s="351"/>
      <c r="L219" s="351"/>
      <c r="M219" s="351"/>
      <c r="N219" s="10">
        <f>SUM(N218)</f>
        <v>1.5</v>
      </c>
    </row>
    <row r="220" spans="2:14">
      <c r="B220" s="173"/>
      <c r="C220" s="11"/>
      <c r="D220" s="11"/>
      <c r="E220" s="11"/>
      <c r="F220" s="11"/>
      <c r="G220" s="11"/>
      <c r="H220" s="11"/>
      <c r="I220" s="11"/>
      <c r="J220" s="11"/>
      <c r="K220" s="11"/>
      <c r="L220" s="11"/>
      <c r="M220" s="11"/>
      <c r="N220" s="11"/>
    </row>
    <row r="221" spans="2:14">
      <c r="B221" s="346"/>
      <c r="C221" s="346"/>
      <c r="D221" s="346"/>
      <c r="E221" s="346"/>
      <c r="F221" s="346"/>
      <c r="G221" s="346"/>
      <c r="H221" s="346"/>
      <c r="I221" s="346"/>
      <c r="J221" s="346"/>
      <c r="K221" s="346"/>
      <c r="L221" s="346"/>
      <c r="M221" s="346"/>
      <c r="N221" s="346"/>
    </row>
    <row r="222" spans="2:14">
      <c r="B222" s="346"/>
      <c r="C222" s="346"/>
      <c r="D222" s="346"/>
      <c r="E222" s="346"/>
      <c r="F222" s="346"/>
      <c r="G222" s="346"/>
      <c r="H222" s="346"/>
      <c r="I222" s="346"/>
      <c r="J222" s="346"/>
      <c r="K222" s="346"/>
      <c r="L222" s="346"/>
      <c r="M222" s="346"/>
      <c r="N222" s="346"/>
    </row>
    <row r="223" spans="2:14" ht="35.450000000000003" customHeight="1">
      <c r="B223" s="346"/>
      <c r="C223" s="346"/>
      <c r="D223" s="346"/>
      <c r="E223" s="346"/>
      <c r="F223" s="346"/>
      <c r="G223" s="346"/>
      <c r="H223" s="346"/>
      <c r="I223" s="346"/>
      <c r="J223" s="346"/>
      <c r="K223" s="346"/>
      <c r="L223" s="346"/>
      <c r="M223" s="346"/>
      <c r="N223" s="346"/>
    </row>
    <row r="224" spans="2:14" ht="15.75">
      <c r="B224" s="347" t="s">
        <v>1</v>
      </c>
      <c r="C224" s="347"/>
      <c r="D224" s="347"/>
      <c r="E224" s="347"/>
      <c r="F224" s="347"/>
      <c r="G224" s="347"/>
      <c r="H224" s="347"/>
      <c r="I224" s="347"/>
      <c r="J224" s="347"/>
      <c r="K224" s="347"/>
      <c r="L224" s="347"/>
      <c r="M224" s="347"/>
      <c r="N224" s="347"/>
    </row>
    <row r="225" spans="2:14" ht="15.75">
      <c r="B225" s="347" t="s">
        <v>2</v>
      </c>
      <c r="C225" s="347"/>
      <c r="D225" s="347"/>
      <c r="E225" s="347"/>
      <c r="F225" s="347"/>
      <c r="G225" s="347"/>
      <c r="H225" s="347"/>
      <c r="I225" s="347"/>
      <c r="J225" s="347"/>
      <c r="K225" s="347"/>
      <c r="L225" s="347"/>
      <c r="M225" s="347"/>
      <c r="N225" s="347"/>
    </row>
    <row r="226" spans="2:14" ht="15.75">
      <c r="B226" s="347" t="s">
        <v>3</v>
      </c>
      <c r="C226" s="347"/>
      <c r="D226" s="347"/>
      <c r="E226" s="347"/>
      <c r="F226" s="347"/>
      <c r="G226" s="347"/>
      <c r="H226" s="347"/>
      <c r="I226" s="347"/>
      <c r="J226" s="347"/>
      <c r="K226" s="347"/>
      <c r="L226" s="347"/>
      <c r="M226" s="347"/>
      <c r="N226" s="347"/>
    </row>
    <row r="227" spans="2:14" ht="15">
      <c r="B227" s="348"/>
      <c r="C227" s="348"/>
      <c r="D227" s="348"/>
      <c r="E227" s="348"/>
      <c r="F227" s="348"/>
      <c r="G227" s="348"/>
      <c r="H227" s="348"/>
      <c r="I227" s="348"/>
      <c r="J227" s="348"/>
      <c r="K227" s="348"/>
      <c r="L227" s="348"/>
      <c r="M227" s="348"/>
      <c r="N227" s="348"/>
    </row>
    <row r="228" spans="2:14" ht="15.75">
      <c r="B228" s="351" t="s">
        <v>426</v>
      </c>
      <c r="C228" s="351"/>
      <c r="D228" s="27" t="s">
        <v>427</v>
      </c>
      <c r="E228" s="25">
        <v>1</v>
      </c>
      <c r="F228" s="27" t="s">
        <v>428</v>
      </c>
      <c r="G228" s="25">
        <v>4</v>
      </c>
      <c r="H228" s="26" t="s">
        <v>429</v>
      </c>
      <c r="I228" s="25">
        <v>2024</v>
      </c>
      <c r="J228" s="352"/>
      <c r="K228" s="353"/>
      <c r="L228" s="353"/>
      <c r="M228" s="353"/>
      <c r="N228" s="354"/>
    </row>
    <row r="229" spans="2:14" ht="15">
      <c r="B229" s="355"/>
      <c r="C229" s="355"/>
      <c r="D229" s="355"/>
      <c r="E229" s="355"/>
      <c r="F229" s="355"/>
      <c r="G229" s="355"/>
      <c r="H229" s="355"/>
      <c r="I229" s="355"/>
      <c r="J229" s="355"/>
      <c r="K229" s="355"/>
      <c r="L229" s="355"/>
      <c r="M229" s="355"/>
      <c r="N229" s="355"/>
    </row>
    <row r="230" spans="2:14" ht="15.75">
      <c r="B230" s="351" t="s">
        <v>430</v>
      </c>
      <c r="C230" s="351"/>
      <c r="D230" s="351"/>
      <c r="E230" s="351"/>
      <c r="F230" s="350" t="s">
        <v>431</v>
      </c>
      <c r="G230" s="350"/>
      <c r="H230" s="350"/>
      <c r="I230" s="350"/>
      <c r="J230" s="350"/>
      <c r="K230" s="350"/>
      <c r="L230" s="350"/>
      <c r="M230" s="350"/>
      <c r="N230" s="350"/>
    </row>
    <row r="231" spans="2:14" ht="15">
      <c r="B231" s="355"/>
      <c r="C231" s="355"/>
      <c r="D231" s="355"/>
      <c r="E231" s="355"/>
      <c r="F231" s="355"/>
      <c r="G231" s="355"/>
      <c r="H231" s="355"/>
      <c r="I231" s="355"/>
      <c r="J231" s="355"/>
      <c r="K231" s="355"/>
      <c r="L231" s="355"/>
      <c r="M231" s="24"/>
      <c r="N231" s="24"/>
    </row>
    <row r="232" spans="2:14" ht="60.95" customHeight="1">
      <c r="B232" s="174" t="s">
        <v>432</v>
      </c>
      <c r="C232" s="6" t="str">
        <f>'FORMULARIO 1 PRESUPUESTO'!B21</f>
        <v>2</v>
      </c>
      <c r="D232" s="27" t="s">
        <v>433</v>
      </c>
      <c r="E232" s="22" t="str">
        <f>'FORMULARIO 1 PRESUPUESTO'!B24</f>
        <v>2.03</v>
      </c>
      <c r="F232" s="352" t="s">
        <v>434</v>
      </c>
      <c r="G232" s="354"/>
      <c r="H232" s="356" t="str">
        <f>'FORMULARIO 1 PRESUPUESTO'!C24</f>
        <v xml:space="preserve">Filos y cinta para rejilla de ventilación de área de residuos. </v>
      </c>
      <c r="I232" s="357"/>
      <c r="J232" s="357"/>
      <c r="K232" s="357"/>
      <c r="L232" s="358"/>
      <c r="M232" s="27" t="s">
        <v>435</v>
      </c>
      <c r="N232" s="8" t="str">
        <f>'FORMULARIO 1 PRESUPUESTO'!D24</f>
        <v>m</v>
      </c>
    </row>
    <row r="233" spans="2:14" ht="15.75">
      <c r="B233" s="355"/>
      <c r="C233" s="355"/>
      <c r="D233" s="355"/>
      <c r="E233" s="355"/>
      <c r="F233" s="355"/>
      <c r="G233" s="355"/>
      <c r="H233" s="351" t="s">
        <v>436</v>
      </c>
      <c r="I233" s="351" t="s">
        <v>437</v>
      </c>
      <c r="J233" s="351"/>
      <c r="K233" s="351"/>
      <c r="L233" s="351" t="s">
        <v>438</v>
      </c>
      <c r="M233" s="351" t="s">
        <v>439</v>
      </c>
      <c r="N233" s="351" t="s">
        <v>440</v>
      </c>
    </row>
    <row r="234" spans="2:14" ht="47.25">
      <c r="B234" s="355"/>
      <c r="C234" s="355"/>
      <c r="D234" s="355"/>
      <c r="E234" s="355"/>
      <c r="F234" s="355"/>
      <c r="G234" s="355"/>
      <c r="H234" s="351"/>
      <c r="I234" s="27" t="s">
        <v>441</v>
      </c>
      <c r="J234" s="27" t="s">
        <v>442</v>
      </c>
      <c r="K234" s="27" t="s">
        <v>443</v>
      </c>
      <c r="L234" s="351"/>
      <c r="M234" s="351"/>
      <c r="N234" s="351"/>
    </row>
    <row r="235" spans="2:14" ht="15">
      <c r="B235" s="355"/>
      <c r="C235" s="355"/>
      <c r="D235" s="355"/>
      <c r="E235" s="355"/>
      <c r="F235" s="355"/>
      <c r="G235" s="355"/>
      <c r="H235" s="8" t="s">
        <v>448</v>
      </c>
      <c r="I235" s="28"/>
      <c r="J235" s="28"/>
      <c r="K235" s="29"/>
      <c r="L235" s="23"/>
      <c r="M235" s="29">
        <v>1</v>
      </c>
      <c r="N235" s="29">
        <f>M235</f>
        <v>1</v>
      </c>
    </row>
    <row r="236" spans="2:14" ht="92.1" customHeight="1">
      <c r="B236" s="355"/>
      <c r="C236" s="355"/>
      <c r="D236" s="355"/>
      <c r="E236" s="355"/>
      <c r="F236" s="355"/>
      <c r="G236" s="355"/>
      <c r="H236" s="8"/>
      <c r="I236" s="28"/>
      <c r="J236" s="28"/>
      <c r="K236" s="29"/>
      <c r="L236" s="30"/>
      <c r="M236" s="29"/>
      <c r="N236" s="29"/>
    </row>
    <row r="237" spans="2:14" ht="15.75">
      <c r="B237" s="349" t="s">
        <v>451</v>
      </c>
      <c r="C237" s="349"/>
      <c r="D237" s="349"/>
      <c r="E237" s="349"/>
      <c r="F237" s="349"/>
      <c r="G237" s="349"/>
      <c r="H237" s="350"/>
      <c r="I237" s="350"/>
      <c r="J237" s="350"/>
      <c r="K237" s="350"/>
      <c r="L237" s="350"/>
      <c r="M237" s="350"/>
      <c r="N237" s="9"/>
    </row>
    <row r="238" spans="2:14" ht="15.75">
      <c r="B238" s="349"/>
      <c r="C238" s="349"/>
      <c r="D238" s="349"/>
      <c r="E238" s="349"/>
      <c r="F238" s="349"/>
      <c r="G238" s="349"/>
      <c r="H238" s="350" t="s">
        <v>446</v>
      </c>
      <c r="I238" s="350"/>
      <c r="J238" s="350"/>
      <c r="K238" s="350"/>
      <c r="L238" s="350"/>
      <c r="M238" s="350"/>
      <c r="N238" s="8">
        <f>N235</f>
        <v>1</v>
      </c>
    </row>
    <row r="239" spans="2:14" ht="15.75">
      <c r="B239" s="349"/>
      <c r="C239" s="349"/>
      <c r="D239" s="349"/>
      <c r="E239" s="349"/>
      <c r="F239" s="349"/>
      <c r="G239" s="349"/>
      <c r="H239" s="351" t="s">
        <v>447</v>
      </c>
      <c r="I239" s="351"/>
      <c r="J239" s="351"/>
      <c r="K239" s="351"/>
      <c r="L239" s="351"/>
      <c r="M239" s="351"/>
      <c r="N239" s="10">
        <f>N238</f>
        <v>1</v>
      </c>
    </row>
    <row r="240" spans="2:14">
      <c r="B240" s="173"/>
      <c r="C240" s="11"/>
      <c r="D240" s="11"/>
      <c r="E240" s="11"/>
      <c r="F240" s="11"/>
      <c r="G240" s="11"/>
      <c r="H240" s="11"/>
      <c r="I240" s="11"/>
      <c r="J240" s="11"/>
      <c r="K240" s="11"/>
      <c r="L240" s="11"/>
      <c r="M240" s="11"/>
      <c r="N240" s="11"/>
    </row>
    <row r="241" spans="2:14">
      <c r="B241" s="173"/>
      <c r="C241" s="11"/>
      <c r="D241" s="11"/>
      <c r="E241" s="11"/>
      <c r="F241" s="11"/>
      <c r="G241" s="11"/>
      <c r="H241" s="11"/>
      <c r="I241" s="11"/>
      <c r="J241" s="11"/>
      <c r="K241" s="11"/>
      <c r="L241" s="11"/>
      <c r="M241" s="11"/>
      <c r="N241" s="11"/>
    </row>
    <row r="242" spans="2:14" ht="15">
      <c r="B242" s="175" t="str">
        <f>'FORMULARIO 1 PRESUPUESTO'!B25</f>
        <v>3</v>
      </c>
      <c r="C242" s="371" t="str">
        <f>'FORMULARIO 1 PRESUPUESTO'!C25</f>
        <v xml:space="preserve">INSTALACIONES SANITARIAS </v>
      </c>
      <c r="D242" s="371"/>
      <c r="E242" s="371"/>
      <c r="F242" s="371"/>
      <c r="G242" s="371"/>
      <c r="H242" s="371"/>
      <c r="I242" s="371"/>
      <c r="J242" s="371"/>
      <c r="K242" s="371"/>
      <c r="L242" s="371"/>
      <c r="M242" s="371"/>
      <c r="N242" s="371"/>
    </row>
    <row r="243" spans="2:14">
      <c r="B243" s="346"/>
      <c r="C243" s="346"/>
      <c r="D243" s="346"/>
      <c r="E243" s="346"/>
      <c r="F243" s="346"/>
      <c r="G243" s="346"/>
      <c r="H243" s="346"/>
      <c r="I243" s="346"/>
      <c r="J243" s="346"/>
      <c r="K243" s="346"/>
      <c r="L243" s="346"/>
      <c r="M243" s="346"/>
      <c r="N243" s="346"/>
    </row>
    <row r="244" spans="2:14">
      <c r="B244" s="346"/>
      <c r="C244" s="346"/>
      <c r="D244" s="346"/>
      <c r="E244" s="346"/>
      <c r="F244" s="346"/>
      <c r="G244" s="346"/>
      <c r="H244" s="346"/>
      <c r="I244" s="346"/>
      <c r="J244" s="346"/>
      <c r="K244" s="346"/>
      <c r="L244" s="346"/>
      <c r="M244" s="346"/>
      <c r="N244" s="346"/>
    </row>
    <row r="245" spans="2:14" ht="35.450000000000003" customHeight="1">
      <c r="B245" s="346"/>
      <c r="C245" s="346"/>
      <c r="D245" s="346"/>
      <c r="E245" s="346"/>
      <c r="F245" s="346"/>
      <c r="G245" s="346"/>
      <c r="H245" s="346"/>
      <c r="I245" s="346"/>
      <c r="J245" s="346"/>
      <c r="K245" s="346"/>
      <c r="L245" s="346"/>
      <c r="M245" s="346"/>
      <c r="N245" s="346"/>
    </row>
    <row r="246" spans="2:14" ht="15.75">
      <c r="B246" s="347" t="s">
        <v>1</v>
      </c>
      <c r="C246" s="347"/>
      <c r="D246" s="347"/>
      <c r="E246" s="347"/>
      <c r="F246" s="347"/>
      <c r="G246" s="347"/>
      <c r="H246" s="347"/>
      <c r="I246" s="347"/>
      <c r="J246" s="347"/>
      <c r="K246" s="347"/>
      <c r="L246" s="347"/>
      <c r="M246" s="347"/>
      <c r="N246" s="347"/>
    </row>
    <row r="247" spans="2:14" ht="15.75">
      <c r="B247" s="347" t="s">
        <v>2</v>
      </c>
      <c r="C247" s="347"/>
      <c r="D247" s="347"/>
      <c r="E247" s="347"/>
      <c r="F247" s="347"/>
      <c r="G247" s="347"/>
      <c r="H247" s="347"/>
      <c r="I247" s="347"/>
      <c r="J247" s="347"/>
      <c r="K247" s="347"/>
      <c r="L247" s="347"/>
      <c r="M247" s="347"/>
      <c r="N247" s="347"/>
    </row>
    <row r="248" spans="2:14" ht="15.75">
      <c r="B248" s="347" t="s">
        <v>3</v>
      </c>
      <c r="C248" s="347"/>
      <c r="D248" s="347"/>
      <c r="E248" s="347"/>
      <c r="F248" s="347"/>
      <c r="G248" s="347"/>
      <c r="H248" s="347"/>
      <c r="I248" s="347"/>
      <c r="J248" s="347"/>
      <c r="K248" s="347"/>
      <c r="L248" s="347"/>
      <c r="M248" s="347"/>
      <c r="N248" s="347"/>
    </row>
    <row r="249" spans="2:14" ht="15">
      <c r="B249" s="348"/>
      <c r="C249" s="348"/>
      <c r="D249" s="348"/>
      <c r="E249" s="348"/>
      <c r="F249" s="348"/>
      <c r="G249" s="348"/>
      <c r="H249" s="348"/>
      <c r="I249" s="348"/>
      <c r="J249" s="348"/>
      <c r="K249" s="348"/>
      <c r="L249" s="348"/>
      <c r="M249" s="348"/>
      <c r="N249" s="348"/>
    </row>
    <row r="250" spans="2:14" ht="15.75">
      <c r="B250" s="351" t="s">
        <v>426</v>
      </c>
      <c r="C250" s="351"/>
      <c r="D250" s="27" t="s">
        <v>427</v>
      </c>
      <c r="E250" s="25">
        <v>1</v>
      </c>
      <c r="F250" s="27" t="s">
        <v>428</v>
      </c>
      <c r="G250" s="25">
        <v>4</v>
      </c>
      <c r="H250" s="26" t="s">
        <v>429</v>
      </c>
      <c r="I250" s="25">
        <v>2024</v>
      </c>
      <c r="J250" s="352"/>
      <c r="K250" s="353"/>
      <c r="L250" s="353"/>
      <c r="M250" s="353"/>
      <c r="N250" s="354"/>
    </row>
    <row r="251" spans="2:14" ht="15">
      <c r="B251" s="355"/>
      <c r="C251" s="355"/>
      <c r="D251" s="355"/>
      <c r="E251" s="355"/>
      <c r="F251" s="355"/>
      <c r="G251" s="355"/>
      <c r="H251" s="355"/>
      <c r="I251" s="355"/>
      <c r="J251" s="355"/>
      <c r="K251" s="355"/>
      <c r="L251" s="355"/>
      <c r="M251" s="355"/>
      <c r="N251" s="355"/>
    </row>
    <row r="252" spans="2:14" ht="15.75">
      <c r="B252" s="351" t="s">
        <v>430</v>
      </c>
      <c r="C252" s="351"/>
      <c r="D252" s="351"/>
      <c r="E252" s="351"/>
      <c r="F252" s="350" t="s">
        <v>431</v>
      </c>
      <c r="G252" s="350"/>
      <c r="H252" s="350"/>
      <c r="I252" s="350"/>
      <c r="J252" s="350"/>
      <c r="K252" s="350"/>
      <c r="L252" s="350"/>
      <c r="M252" s="350"/>
      <c r="N252" s="350"/>
    </row>
    <row r="253" spans="2:14" ht="15">
      <c r="B253" s="355"/>
      <c r="C253" s="355"/>
      <c r="D253" s="355"/>
      <c r="E253" s="355"/>
      <c r="F253" s="355"/>
      <c r="G253" s="355"/>
      <c r="H253" s="355"/>
      <c r="I253" s="355"/>
      <c r="J253" s="355"/>
      <c r="K253" s="355"/>
      <c r="L253" s="355"/>
      <c r="M253" s="24"/>
      <c r="N253" s="24"/>
    </row>
    <row r="254" spans="2:14" ht="60.95" customHeight="1">
      <c r="B254" s="174" t="s">
        <v>432</v>
      </c>
      <c r="C254" s="6" t="str">
        <f>'FORMULARIO 1 PRESUPUESTO'!B25</f>
        <v>3</v>
      </c>
      <c r="D254" s="27" t="s">
        <v>433</v>
      </c>
      <c r="E254" s="22" t="str">
        <f>'FORMULARIO 1 PRESUPUESTO'!B26</f>
        <v>3.01</v>
      </c>
      <c r="F254" s="352" t="s">
        <v>434</v>
      </c>
      <c r="G254" s="354"/>
      <c r="H254" s="356" t="str">
        <f>'FORMULARIO 1 PRESUPUESTO'!C26</f>
        <v xml:space="preserve">Suministro e instalación de traslado de Punto sanitario pvc de 2" (3 m). Incluye todos los elementos necesarios para su correcta instalación para el área de residuos. </v>
      </c>
      <c r="I254" s="357"/>
      <c r="J254" s="357"/>
      <c r="K254" s="357"/>
      <c r="L254" s="358"/>
      <c r="M254" s="27" t="s">
        <v>435</v>
      </c>
      <c r="N254" s="8" t="str">
        <f>'FORMULARIO 1 PRESUPUESTO'!D26</f>
        <v>Un</v>
      </c>
    </row>
    <row r="255" spans="2:14" ht="15.75">
      <c r="B255" s="355"/>
      <c r="C255" s="355"/>
      <c r="D255" s="355"/>
      <c r="E255" s="355"/>
      <c r="F255" s="355"/>
      <c r="G255" s="355"/>
      <c r="H255" s="351" t="s">
        <v>436</v>
      </c>
      <c r="I255" s="351" t="s">
        <v>437</v>
      </c>
      <c r="J255" s="351"/>
      <c r="K255" s="351"/>
      <c r="L255" s="351" t="s">
        <v>438</v>
      </c>
      <c r="M255" s="351" t="s">
        <v>439</v>
      </c>
      <c r="N255" s="351" t="s">
        <v>440</v>
      </c>
    </row>
    <row r="256" spans="2:14" ht="47.25">
      <c r="B256" s="355"/>
      <c r="C256" s="355"/>
      <c r="D256" s="355"/>
      <c r="E256" s="355"/>
      <c r="F256" s="355"/>
      <c r="G256" s="355"/>
      <c r="H256" s="351"/>
      <c r="I256" s="27" t="s">
        <v>441</v>
      </c>
      <c r="J256" s="27" t="s">
        <v>442</v>
      </c>
      <c r="K256" s="27" t="s">
        <v>443</v>
      </c>
      <c r="L256" s="351"/>
      <c r="M256" s="351"/>
      <c r="N256" s="351"/>
    </row>
    <row r="257" spans="2:14" ht="15">
      <c r="B257" s="355"/>
      <c r="C257" s="355"/>
      <c r="D257" s="355"/>
      <c r="E257" s="355"/>
      <c r="F257" s="355"/>
      <c r="G257" s="355"/>
      <c r="H257" s="8" t="s">
        <v>448</v>
      </c>
      <c r="I257" s="28"/>
      <c r="J257" s="28"/>
      <c r="K257" s="29"/>
      <c r="L257" s="23"/>
      <c r="M257" s="29">
        <v>1</v>
      </c>
      <c r="N257" s="29">
        <f>M257</f>
        <v>1</v>
      </c>
    </row>
    <row r="258" spans="2:14" ht="92.1" customHeight="1">
      <c r="B258" s="355"/>
      <c r="C258" s="355"/>
      <c r="D258" s="355"/>
      <c r="E258" s="355"/>
      <c r="F258" s="355"/>
      <c r="G258" s="355"/>
      <c r="H258" s="8"/>
      <c r="I258" s="28"/>
      <c r="J258" s="28"/>
      <c r="K258" s="29"/>
      <c r="L258" s="30"/>
      <c r="M258" s="29"/>
      <c r="N258" s="29"/>
    </row>
    <row r="259" spans="2:14" ht="15.75">
      <c r="B259" s="349" t="s">
        <v>451</v>
      </c>
      <c r="C259" s="349"/>
      <c r="D259" s="349"/>
      <c r="E259" s="349"/>
      <c r="F259" s="349"/>
      <c r="G259" s="349"/>
      <c r="H259" s="350"/>
      <c r="I259" s="350"/>
      <c r="J259" s="350"/>
      <c r="K259" s="350"/>
      <c r="L259" s="350"/>
      <c r="M259" s="350"/>
      <c r="N259" s="9"/>
    </row>
    <row r="260" spans="2:14" ht="15.75">
      <c r="B260" s="349"/>
      <c r="C260" s="349"/>
      <c r="D260" s="349"/>
      <c r="E260" s="349"/>
      <c r="F260" s="349"/>
      <c r="G260" s="349"/>
      <c r="H260" s="350" t="s">
        <v>446</v>
      </c>
      <c r="I260" s="350"/>
      <c r="J260" s="350"/>
      <c r="K260" s="350"/>
      <c r="L260" s="350"/>
      <c r="M260" s="350"/>
      <c r="N260" s="8">
        <f>N257</f>
        <v>1</v>
      </c>
    </row>
    <row r="261" spans="2:14" ht="15.75">
      <c r="B261" s="349"/>
      <c r="C261" s="349"/>
      <c r="D261" s="349"/>
      <c r="E261" s="349"/>
      <c r="F261" s="349"/>
      <c r="G261" s="349"/>
      <c r="H261" s="351" t="s">
        <v>447</v>
      </c>
      <c r="I261" s="351"/>
      <c r="J261" s="351"/>
      <c r="K261" s="351"/>
      <c r="L261" s="351"/>
      <c r="M261" s="351"/>
      <c r="N261" s="10">
        <f>N260</f>
        <v>1</v>
      </c>
    </row>
    <row r="263" spans="2:14">
      <c r="B263" s="346"/>
      <c r="C263" s="346"/>
      <c r="D263" s="346"/>
      <c r="E263" s="346"/>
      <c r="F263" s="346"/>
      <c r="G263" s="346"/>
      <c r="H263" s="346"/>
      <c r="I263" s="346"/>
      <c r="J263" s="346"/>
      <c r="K263" s="346"/>
      <c r="L263" s="346"/>
      <c r="M263" s="346"/>
      <c r="N263" s="346"/>
    </row>
    <row r="264" spans="2:14">
      <c r="B264" s="346"/>
      <c r="C264" s="346"/>
      <c r="D264" s="346"/>
      <c r="E264" s="346"/>
      <c r="F264" s="346"/>
      <c r="G264" s="346"/>
      <c r="H264" s="346"/>
      <c r="I264" s="346"/>
      <c r="J264" s="346"/>
      <c r="K264" s="346"/>
      <c r="L264" s="346"/>
      <c r="M264" s="346"/>
      <c r="N264" s="346"/>
    </row>
    <row r="265" spans="2:14" ht="35.450000000000003" customHeight="1">
      <c r="B265" s="346"/>
      <c r="C265" s="346"/>
      <c r="D265" s="346"/>
      <c r="E265" s="346"/>
      <c r="F265" s="346"/>
      <c r="G265" s="346"/>
      <c r="H265" s="346"/>
      <c r="I265" s="346"/>
      <c r="J265" s="346"/>
      <c r="K265" s="346"/>
      <c r="L265" s="346"/>
      <c r="M265" s="346"/>
      <c r="N265" s="346"/>
    </row>
    <row r="266" spans="2:14" ht="15.75">
      <c r="B266" s="347" t="s">
        <v>1</v>
      </c>
      <c r="C266" s="347"/>
      <c r="D266" s="347"/>
      <c r="E266" s="347"/>
      <c r="F266" s="347"/>
      <c r="G266" s="347"/>
      <c r="H266" s="347"/>
      <c r="I266" s="347"/>
      <c r="J266" s="347"/>
      <c r="K266" s="347"/>
      <c r="L266" s="347"/>
      <c r="M266" s="347"/>
      <c r="N266" s="347"/>
    </row>
    <row r="267" spans="2:14" ht="15.75">
      <c r="B267" s="347" t="s">
        <v>2</v>
      </c>
      <c r="C267" s="347"/>
      <c r="D267" s="347"/>
      <c r="E267" s="347"/>
      <c r="F267" s="347"/>
      <c r="G267" s="347"/>
      <c r="H267" s="347"/>
      <c r="I267" s="347"/>
      <c r="J267" s="347"/>
      <c r="K267" s="347"/>
      <c r="L267" s="347"/>
      <c r="M267" s="347"/>
      <c r="N267" s="347"/>
    </row>
    <row r="268" spans="2:14" ht="15.75">
      <c r="B268" s="347" t="s">
        <v>3</v>
      </c>
      <c r="C268" s="347"/>
      <c r="D268" s="347"/>
      <c r="E268" s="347"/>
      <c r="F268" s="347"/>
      <c r="G268" s="347"/>
      <c r="H268" s="347"/>
      <c r="I268" s="347"/>
      <c r="J268" s="347"/>
      <c r="K268" s="347"/>
      <c r="L268" s="347"/>
      <c r="M268" s="347"/>
      <c r="N268" s="347"/>
    </row>
    <row r="269" spans="2:14" ht="15">
      <c r="B269" s="348"/>
      <c r="C269" s="348"/>
      <c r="D269" s="348"/>
      <c r="E269" s="348"/>
      <c r="F269" s="348"/>
      <c r="G269" s="348"/>
      <c r="H269" s="348"/>
      <c r="I269" s="348"/>
      <c r="J269" s="348"/>
      <c r="K269" s="348"/>
      <c r="L269" s="348"/>
      <c r="M269" s="348"/>
      <c r="N269" s="348"/>
    </row>
    <row r="270" spans="2:14" ht="15.75">
      <c r="B270" s="351" t="s">
        <v>426</v>
      </c>
      <c r="C270" s="351"/>
      <c r="D270" s="27" t="s">
        <v>427</v>
      </c>
      <c r="E270" s="25">
        <v>1</v>
      </c>
      <c r="F270" s="27" t="s">
        <v>428</v>
      </c>
      <c r="G270" s="25">
        <v>4</v>
      </c>
      <c r="H270" s="26" t="s">
        <v>429</v>
      </c>
      <c r="I270" s="25">
        <v>2024</v>
      </c>
      <c r="J270" s="352"/>
      <c r="K270" s="353"/>
      <c r="L270" s="353"/>
      <c r="M270" s="353"/>
      <c r="N270" s="354"/>
    </row>
    <row r="271" spans="2:14" ht="15">
      <c r="B271" s="355"/>
      <c r="C271" s="355"/>
      <c r="D271" s="355"/>
      <c r="E271" s="355"/>
      <c r="F271" s="355"/>
      <c r="G271" s="355"/>
      <c r="H271" s="355"/>
      <c r="I271" s="355"/>
      <c r="J271" s="355"/>
      <c r="K271" s="355"/>
      <c r="L271" s="355"/>
      <c r="M271" s="355"/>
      <c r="N271" s="355"/>
    </row>
    <row r="272" spans="2:14" ht="15.75">
      <c r="B272" s="351" t="s">
        <v>430</v>
      </c>
      <c r="C272" s="351"/>
      <c r="D272" s="351"/>
      <c r="E272" s="351"/>
      <c r="F272" s="350" t="s">
        <v>431</v>
      </c>
      <c r="G272" s="350"/>
      <c r="H272" s="350"/>
      <c r="I272" s="350"/>
      <c r="J272" s="350"/>
      <c r="K272" s="350"/>
      <c r="L272" s="350"/>
      <c r="M272" s="350"/>
      <c r="N272" s="350"/>
    </row>
    <row r="273" spans="2:14" ht="15">
      <c r="B273" s="355"/>
      <c r="C273" s="355"/>
      <c r="D273" s="355"/>
      <c r="E273" s="355"/>
      <c r="F273" s="355"/>
      <c r="G273" s="355"/>
      <c r="H273" s="355"/>
      <c r="I273" s="355"/>
      <c r="J273" s="355"/>
      <c r="K273" s="355"/>
      <c r="L273" s="355"/>
      <c r="M273" s="24"/>
      <c r="N273" s="24"/>
    </row>
    <row r="274" spans="2:14" ht="78.599999999999994" customHeight="1">
      <c r="B274" s="174" t="s">
        <v>432</v>
      </c>
      <c r="C274" s="6" t="str">
        <f>'FORMULARIO 1 PRESUPUESTO'!B25</f>
        <v>3</v>
      </c>
      <c r="D274" s="27" t="s">
        <v>433</v>
      </c>
      <c r="E274" s="22" t="str">
        <f>'FORMULARIO 1 PRESUPUESTO'!B27</f>
        <v>3.02</v>
      </c>
      <c r="F274" s="352" t="s">
        <v>434</v>
      </c>
      <c r="G274" s="354"/>
      <c r="H274" s="356" t="str">
        <f>'FORMULARIO 1 PRESUPUESTO'!C27</f>
        <v xml:space="preserve">Suministro e instalación de Sifón sanitario pvc de 2". Incluye todos los elementos necesarios para su correcta instalación para el área de residuos. </v>
      </c>
      <c r="I274" s="357"/>
      <c r="J274" s="357"/>
      <c r="K274" s="357"/>
      <c r="L274" s="358"/>
      <c r="M274" s="27" t="s">
        <v>435</v>
      </c>
      <c r="N274" s="8" t="str">
        <f>'FORMULARIO 1 PRESUPUESTO'!D27</f>
        <v>Un</v>
      </c>
    </row>
    <row r="275" spans="2:14" ht="15.75">
      <c r="B275" s="355"/>
      <c r="C275" s="355"/>
      <c r="D275" s="355"/>
      <c r="E275" s="355"/>
      <c r="F275" s="355"/>
      <c r="G275" s="355"/>
      <c r="H275" s="351" t="s">
        <v>436</v>
      </c>
      <c r="I275" s="351" t="s">
        <v>437</v>
      </c>
      <c r="J275" s="351"/>
      <c r="K275" s="351"/>
      <c r="L275" s="351" t="s">
        <v>438</v>
      </c>
      <c r="M275" s="351" t="s">
        <v>439</v>
      </c>
      <c r="N275" s="351" t="s">
        <v>440</v>
      </c>
    </row>
    <row r="276" spans="2:14" ht="47.25">
      <c r="B276" s="355"/>
      <c r="C276" s="355"/>
      <c r="D276" s="355"/>
      <c r="E276" s="355"/>
      <c r="F276" s="355"/>
      <c r="G276" s="355"/>
      <c r="H276" s="351"/>
      <c r="I276" s="27" t="s">
        <v>441</v>
      </c>
      <c r="J276" s="27" t="s">
        <v>442</v>
      </c>
      <c r="K276" s="27" t="s">
        <v>443</v>
      </c>
      <c r="L276" s="351"/>
      <c r="M276" s="351"/>
      <c r="N276" s="351"/>
    </row>
    <row r="277" spans="2:14" ht="15">
      <c r="B277" s="355"/>
      <c r="C277" s="355"/>
      <c r="D277" s="355"/>
      <c r="E277" s="355"/>
      <c r="F277" s="355"/>
      <c r="G277" s="355"/>
      <c r="H277" s="8" t="s">
        <v>448</v>
      </c>
      <c r="I277" s="28"/>
      <c r="J277" s="28"/>
      <c r="K277" s="29"/>
      <c r="L277" s="23"/>
      <c r="M277" s="29">
        <v>1</v>
      </c>
      <c r="N277" s="29">
        <f>M277</f>
        <v>1</v>
      </c>
    </row>
    <row r="278" spans="2:14" ht="85.5" customHeight="1">
      <c r="B278" s="355"/>
      <c r="C278" s="355"/>
      <c r="D278" s="355"/>
      <c r="E278" s="355"/>
      <c r="F278" s="355"/>
      <c r="G278" s="355"/>
      <c r="H278" s="8"/>
      <c r="I278" s="28"/>
      <c r="J278" s="28"/>
      <c r="K278" s="29"/>
      <c r="L278" s="30"/>
      <c r="M278" s="29"/>
      <c r="N278" s="29"/>
    </row>
    <row r="279" spans="2:14" ht="15.75">
      <c r="B279" s="349" t="s">
        <v>451</v>
      </c>
      <c r="C279" s="349"/>
      <c r="D279" s="349"/>
      <c r="E279" s="349"/>
      <c r="F279" s="349"/>
      <c r="G279" s="349"/>
      <c r="H279" s="350"/>
      <c r="I279" s="350"/>
      <c r="J279" s="350"/>
      <c r="K279" s="350"/>
      <c r="L279" s="350"/>
      <c r="M279" s="350"/>
      <c r="N279" s="9"/>
    </row>
    <row r="280" spans="2:14" ht="15.6" customHeight="1">
      <c r="B280" s="349"/>
      <c r="C280" s="349"/>
      <c r="D280" s="349"/>
      <c r="E280" s="349"/>
      <c r="F280" s="349"/>
      <c r="G280" s="349"/>
      <c r="H280" s="350" t="s">
        <v>446</v>
      </c>
      <c r="I280" s="350"/>
      <c r="J280" s="350"/>
      <c r="K280" s="350"/>
      <c r="L280" s="350"/>
      <c r="M280" s="350"/>
      <c r="N280" s="8">
        <f>N277</f>
        <v>1</v>
      </c>
    </row>
    <row r="281" spans="2:14" ht="15.75">
      <c r="B281" s="349"/>
      <c r="C281" s="349"/>
      <c r="D281" s="349"/>
      <c r="E281" s="349"/>
      <c r="F281" s="349"/>
      <c r="G281" s="349"/>
      <c r="H281" s="351" t="s">
        <v>447</v>
      </c>
      <c r="I281" s="351"/>
      <c r="J281" s="351"/>
      <c r="K281" s="351"/>
      <c r="L281" s="351"/>
      <c r="M281" s="351"/>
      <c r="N281" s="10">
        <f>N280</f>
        <v>1</v>
      </c>
    </row>
    <row r="282" spans="2:14" s="11" customFormat="1">
      <c r="B282" s="173"/>
    </row>
    <row r="283" spans="2:14" s="11" customFormat="1">
      <c r="B283" s="173"/>
    </row>
    <row r="284" spans="2:14" s="11" customFormat="1">
      <c r="B284" s="173"/>
    </row>
    <row r="285" spans="2:14" s="11" customFormat="1" ht="15">
      <c r="B285" s="175" t="s">
        <v>243</v>
      </c>
      <c r="C285" s="371" t="str">
        <f>'FORMULARIO 1 PRESUPUESTO'!C28</f>
        <v>INSTALACIONES HIDRÁULICAS</v>
      </c>
      <c r="D285" s="371"/>
      <c r="E285" s="371"/>
      <c r="F285" s="371"/>
      <c r="G285" s="371"/>
      <c r="H285" s="371"/>
      <c r="I285" s="371"/>
      <c r="J285" s="371"/>
      <c r="K285" s="371"/>
      <c r="L285" s="371"/>
      <c r="M285" s="371"/>
      <c r="N285" s="371"/>
    </row>
    <row r="286" spans="2:14">
      <c r="B286" s="346"/>
      <c r="C286" s="346"/>
      <c r="D286" s="346"/>
      <c r="E286" s="346"/>
      <c r="F286" s="346"/>
      <c r="G286" s="346"/>
      <c r="H286" s="346"/>
      <c r="I286" s="346"/>
      <c r="J286" s="346"/>
      <c r="K286" s="346"/>
      <c r="L286" s="346"/>
      <c r="M286" s="346"/>
      <c r="N286" s="346"/>
    </row>
    <row r="287" spans="2:14">
      <c r="B287" s="346"/>
      <c r="C287" s="346"/>
      <c r="D287" s="346"/>
      <c r="E287" s="346"/>
      <c r="F287" s="346"/>
      <c r="G287" s="346"/>
      <c r="H287" s="346"/>
      <c r="I287" s="346"/>
      <c r="J287" s="346"/>
      <c r="K287" s="346"/>
      <c r="L287" s="346"/>
      <c r="M287" s="346"/>
      <c r="N287" s="346"/>
    </row>
    <row r="288" spans="2:14" ht="32.450000000000003" customHeight="1">
      <c r="B288" s="346"/>
      <c r="C288" s="346"/>
      <c r="D288" s="346"/>
      <c r="E288" s="346"/>
      <c r="F288" s="346"/>
      <c r="G288" s="346"/>
      <c r="H288" s="346"/>
      <c r="I288" s="346"/>
      <c r="J288" s="346"/>
      <c r="K288" s="346"/>
      <c r="L288" s="346"/>
      <c r="M288" s="346"/>
      <c r="N288" s="346"/>
    </row>
    <row r="289" spans="2:14" ht="15.75">
      <c r="B289" s="347" t="s">
        <v>1</v>
      </c>
      <c r="C289" s="347"/>
      <c r="D289" s="347"/>
      <c r="E289" s="347"/>
      <c r="F289" s="347"/>
      <c r="G289" s="347"/>
      <c r="H289" s="347"/>
      <c r="I289" s="347"/>
      <c r="J289" s="347"/>
      <c r="K289" s="347"/>
      <c r="L289" s="347"/>
      <c r="M289" s="347"/>
      <c r="N289" s="347"/>
    </row>
    <row r="290" spans="2:14" ht="15.75">
      <c r="B290" s="347" t="s">
        <v>2</v>
      </c>
      <c r="C290" s="347"/>
      <c r="D290" s="347"/>
      <c r="E290" s="347"/>
      <c r="F290" s="347"/>
      <c r="G290" s="347"/>
      <c r="H290" s="347"/>
      <c r="I290" s="347"/>
      <c r="J290" s="347"/>
      <c r="K290" s="347"/>
      <c r="L290" s="347"/>
      <c r="M290" s="347"/>
      <c r="N290" s="347"/>
    </row>
    <row r="291" spans="2:14" ht="15.75">
      <c r="B291" s="347" t="s">
        <v>3</v>
      </c>
      <c r="C291" s="347"/>
      <c r="D291" s="347"/>
      <c r="E291" s="347"/>
      <c r="F291" s="347"/>
      <c r="G291" s="347"/>
      <c r="H291" s="347"/>
      <c r="I291" s="347"/>
      <c r="J291" s="347"/>
      <c r="K291" s="347"/>
      <c r="L291" s="347"/>
      <c r="M291" s="347"/>
      <c r="N291" s="347"/>
    </row>
    <row r="292" spans="2:14" ht="15">
      <c r="B292" s="348"/>
      <c r="C292" s="348"/>
      <c r="D292" s="348"/>
      <c r="E292" s="348"/>
      <c r="F292" s="348"/>
      <c r="G292" s="348"/>
      <c r="H292" s="348"/>
      <c r="I292" s="348"/>
      <c r="J292" s="348"/>
      <c r="K292" s="348"/>
      <c r="L292" s="348"/>
      <c r="M292" s="348"/>
      <c r="N292" s="348"/>
    </row>
    <row r="293" spans="2:14" ht="15.75">
      <c r="B293" s="351" t="s">
        <v>426</v>
      </c>
      <c r="C293" s="351"/>
      <c r="D293" s="27" t="s">
        <v>427</v>
      </c>
      <c r="E293" s="25">
        <v>1</v>
      </c>
      <c r="F293" s="27" t="s">
        <v>428</v>
      </c>
      <c r="G293" s="25">
        <v>4</v>
      </c>
      <c r="H293" s="26" t="s">
        <v>429</v>
      </c>
      <c r="I293" s="25">
        <v>2024</v>
      </c>
      <c r="J293" s="352"/>
      <c r="K293" s="353"/>
      <c r="L293" s="353"/>
      <c r="M293" s="353"/>
      <c r="N293" s="354"/>
    </row>
    <row r="294" spans="2:14" ht="15">
      <c r="B294" s="355"/>
      <c r="C294" s="355"/>
      <c r="D294" s="355"/>
      <c r="E294" s="355"/>
      <c r="F294" s="355"/>
      <c r="G294" s="355"/>
      <c r="H294" s="355"/>
      <c r="I294" s="355"/>
      <c r="J294" s="355"/>
      <c r="K294" s="355"/>
      <c r="L294" s="355"/>
      <c r="M294" s="355"/>
      <c r="N294" s="355"/>
    </row>
    <row r="295" spans="2:14" ht="15.75">
      <c r="B295" s="351" t="s">
        <v>430</v>
      </c>
      <c r="C295" s="351"/>
      <c r="D295" s="351"/>
      <c r="E295" s="351"/>
      <c r="F295" s="350" t="s">
        <v>431</v>
      </c>
      <c r="G295" s="350"/>
      <c r="H295" s="350"/>
      <c r="I295" s="350"/>
      <c r="J295" s="350"/>
      <c r="K295" s="350"/>
      <c r="L295" s="350"/>
      <c r="M295" s="350"/>
      <c r="N295" s="350"/>
    </row>
    <row r="296" spans="2:14" ht="15">
      <c r="B296" s="355"/>
      <c r="C296" s="355"/>
      <c r="D296" s="355"/>
      <c r="E296" s="355"/>
      <c r="F296" s="355"/>
      <c r="G296" s="355"/>
      <c r="H296" s="355"/>
      <c r="I296" s="355"/>
      <c r="J296" s="355"/>
      <c r="K296" s="355"/>
      <c r="L296" s="355"/>
      <c r="M296" s="24"/>
      <c r="N296" s="24"/>
    </row>
    <row r="297" spans="2:14" ht="59.1" customHeight="1">
      <c r="B297" s="174" t="s">
        <v>432</v>
      </c>
      <c r="C297" s="6" t="str">
        <f>'FORMULARIO 1 PRESUPUESTO'!B28</f>
        <v>4</v>
      </c>
      <c r="D297" s="27" t="s">
        <v>433</v>
      </c>
      <c r="E297" s="22" t="str">
        <f>'FORMULARIO 1 PRESUPUESTO'!B29</f>
        <v>4.01</v>
      </c>
      <c r="F297" s="352" t="s">
        <v>434</v>
      </c>
      <c r="G297" s="354"/>
      <c r="H297" s="356" t="str">
        <f>'FORMULARIO 1 PRESUPUESTO'!C29</f>
        <v xml:space="preserve">Suministro e instalación. Punto hidráulico cpvc de 1/2" (3 m). Incluye llave dentro de muro y caja de inspección. </v>
      </c>
      <c r="I297" s="357"/>
      <c r="J297" s="357"/>
      <c r="K297" s="357"/>
      <c r="L297" s="358"/>
      <c r="M297" s="27" t="s">
        <v>435</v>
      </c>
      <c r="N297" s="8" t="str">
        <f>'FORMULARIO 1 PRESUPUESTO'!D29</f>
        <v>Un</v>
      </c>
    </row>
    <row r="298" spans="2:14" ht="15.75">
      <c r="B298" s="355"/>
      <c r="C298" s="355"/>
      <c r="D298" s="355"/>
      <c r="E298" s="355"/>
      <c r="F298" s="355"/>
      <c r="G298" s="355"/>
      <c r="H298" s="351" t="s">
        <v>436</v>
      </c>
      <c r="I298" s="351" t="s">
        <v>437</v>
      </c>
      <c r="J298" s="351"/>
      <c r="K298" s="351"/>
      <c r="L298" s="351" t="s">
        <v>438</v>
      </c>
      <c r="M298" s="351" t="s">
        <v>439</v>
      </c>
      <c r="N298" s="351" t="s">
        <v>440</v>
      </c>
    </row>
    <row r="299" spans="2:14" ht="47.25">
      <c r="B299" s="355"/>
      <c r="C299" s="355"/>
      <c r="D299" s="355"/>
      <c r="E299" s="355"/>
      <c r="F299" s="355"/>
      <c r="G299" s="355"/>
      <c r="H299" s="351"/>
      <c r="I299" s="27" t="s">
        <v>441</v>
      </c>
      <c r="J299" s="27" t="s">
        <v>442</v>
      </c>
      <c r="K299" s="27" t="s">
        <v>443</v>
      </c>
      <c r="L299" s="351"/>
      <c r="M299" s="351"/>
      <c r="N299" s="351"/>
    </row>
    <row r="300" spans="2:14" ht="15">
      <c r="B300" s="355"/>
      <c r="C300" s="355"/>
      <c r="D300" s="355"/>
      <c r="E300" s="355"/>
      <c r="F300" s="355"/>
      <c r="G300" s="355"/>
      <c r="H300" s="8" t="s">
        <v>448</v>
      </c>
      <c r="I300" s="28"/>
      <c r="J300" s="28"/>
      <c r="K300" s="29"/>
      <c r="L300" s="23"/>
      <c r="M300" s="29">
        <v>1</v>
      </c>
      <c r="N300" s="29">
        <f>M300</f>
        <v>1</v>
      </c>
    </row>
    <row r="301" spans="2:14" ht="82.5" customHeight="1">
      <c r="B301" s="355"/>
      <c r="C301" s="355"/>
      <c r="D301" s="355"/>
      <c r="E301" s="355"/>
      <c r="F301" s="355"/>
      <c r="G301" s="355"/>
      <c r="H301" s="8"/>
      <c r="I301" s="28"/>
      <c r="J301" s="28"/>
      <c r="K301" s="29"/>
      <c r="L301" s="30"/>
      <c r="M301" s="29"/>
      <c r="N301" s="29"/>
    </row>
    <row r="302" spans="2:14" ht="15.75">
      <c r="B302" s="349" t="s">
        <v>451</v>
      </c>
      <c r="C302" s="349"/>
      <c r="D302" s="349"/>
      <c r="E302" s="349"/>
      <c r="F302" s="349"/>
      <c r="G302" s="349"/>
      <c r="H302" s="350"/>
      <c r="I302" s="350"/>
      <c r="J302" s="350"/>
      <c r="K302" s="350"/>
      <c r="L302" s="350"/>
      <c r="M302" s="350"/>
      <c r="N302" s="9"/>
    </row>
    <row r="303" spans="2:14" ht="15.6" customHeight="1">
      <c r="B303" s="349"/>
      <c r="C303" s="349"/>
      <c r="D303" s="349"/>
      <c r="E303" s="349"/>
      <c r="F303" s="349"/>
      <c r="G303" s="349"/>
      <c r="H303" s="350" t="s">
        <v>446</v>
      </c>
      <c r="I303" s="350"/>
      <c r="J303" s="350"/>
      <c r="K303" s="350"/>
      <c r="L303" s="350"/>
      <c r="M303" s="350"/>
      <c r="N303" s="8">
        <f>N300</f>
        <v>1</v>
      </c>
    </row>
    <row r="304" spans="2:14" ht="15.75">
      <c r="B304" s="349"/>
      <c r="C304" s="349"/>
      <c r="D304" s="349"/>
      <c r="E304" s="349"/>
      <c r="F304" s="349"/>
      <c r="G304" s="349"/>
      <c r="H304" s="351" t="s">
        <v>447</v>
      </c>
      <c r="I304" s="351"/>
      <c r="J304" s="351"/>
      <c r="K304" s="351"/>
      <c r="L304" s="351"/>
      <c r="M304" s="351"/>
      <c r="N304" s="10">
        <f>N303</f>
        <v>1</v>
      </c>
    </row>
    <row r="305" spans="2:14" s="11" customFormat="1">
      <c r="B305" s="173"/>
    </row>
    <row r="306" spans="2:14" s="11" customFormat="1">
      <c r="B306" s="173"/>
    </row>
    <row r="307" spans="2:14" s="11" customFormat="1">
      <c r="B307" s="173"/>
    </row>
    <row r="308" spans="2:14" s="11" customFormat="1">
      <c r="B308" s="173"/>
    </row>
    <row r="309" spans="2:14" s="11" customFormat="1" ht="15">
      <c r="B309" s="175" t="s">
        <v>464</v>
      </c>
      <c r="C309" s="371" t="str">
        <f>'FORMULARIO 1 PRESUPUESTO'!C30</f>
        <v>PISOS</v>
      </c>
      <c r="D309" s="371"/>
      <c r="E309" s="371"/>
      <c r="F309" s="371"/>
      <c r="G309" s="371"/>
      <c r="H309" s="371"/>
      <c r="I309" s="371"/>
      <c r="J309" s="371"/>
      <c r="K309" s="371"/>
      <c r="L309" s="371"/>
      <c r="M309" s="371"/>
      <c r="N309" s="371"/>
    </row>
    <row r="310" spans="2:14">
      <c r="B310" s="346"/>
      <c r="C310" s="346"/>
      <c r="D310" s="346"/>
      <c r="E310" s="346"/>
      <c r="F310" s="346"/>
      <c r="G310" s="346"/>
      <c r="H310" s="346"/>
      <c r="I310" s="346"/>
      <c r="J310" s="346"/>
      <c r="K310" s="346"/>
      <c r="L310" s="346"/>
      <c r="M310" s="346"/>
      <c r="N310" s="346"/>
    </row>
    <row r="311" spans="2:14">
      <c r="B311" s="346"/>
      <c r="C311" s="346"/>
      <c r="D311" s="346"/>
      <c r="E311" s="346"/>
      <c r="F311" s="346"/>
      <c r="G311" s="346"/>
      <c r="H311" s="346"/>
      <c r="I311" s="346"/>
      <c r="J311" s="346"/>
      <c r="K311" s="346"/>
      <c r="L311" s="346"/>
      <c r="M311" s="346"/>
      <c r="N311" s="346"/>
    </row>
    <row r="312" spans="2:14" ht="39" customHeight="1">
      <c r="B312" s="346"/>
      <c r="C312" s="346"/>
      <c r="D312" s="346"/>
      <c r="E312" s="346"/>
      <c r="F312" s="346"/>
      <c r="G312" s="346"/>
      <c r="H312" s="346"/>
      <c r="I312" s="346"/>
      <c r="J312" s="346"/>
      <c r="K312" s="346"/>
      <c r="L312" s="346"/>
      <c r="M312" s="346"/>
      <c r="N312" s="346"/>
    </row>
    <row r="313" spans="2:14" ht="15.75">
      <c r="B313" s="347" t="s">
        <v>1</v>
      </c>
      <c r="C313" s="347"/>
      <c r="D313" s="347"/>
      <c r="E313" s="347"/>
      <c r="F313" s="347"/>
      <c r="G313" s="347"/>
      <c r="H313" s="347"/>
      <c r="I313" s="347"/>
      <c r="J313" s="347"/>
      <c r="K313" s="347"/>
      <c r="L313" s="347"/>
      <c r="M313" s="347"/>
      <c r="N313" s="347"/>
    </row>
    <row r="314" spans="2:14" ht="15.75">
      <c r="B314" s="347" t="s">
        <v>2</v>
      </c>
      <c r="C314" s="347"/>
      <c r="D314" s="347"/>
      <c r="E314" s="347"/>
      <c r="F314" s="347"/>
      <c r="G314" s="347"/>
      <c r="H314" s="347"/>
      <c r="I314" s="347"/>
      <c r="J314" s="347"/>
      <c r="K314" s="347"/>
      <c r="L314" s="347"/>
      <c r="M314" s="347"/>
      <c r="N314" s="347"/>
    </row>
    <row r="315" spans="2:14" ht="15.75">
      <c r="B315" s="347" t="s">
        <v>3</v>
      </c>
      <c r="C315" s="347"/>
      <c r="D315" s="347"/>
      <c r="E315" s="347"/>
      <c r="F315" s="347"/>
      <c r="G315" s="347"/>
      <c r="H315" s="347"/>
      <c r="I315" s="347"/>
      <c r="J315" s="347"/>
      <c r="K315" s="347"/>
      <c r="L315" s="347"/>
      <c r="M315" s="347"/>
      <c r="N315" s="347"/>
    </row>
    <row r="316" spans="2:14" ht="15">
      <c r="B316" s="348"/>
      <c r="C316" s="348"/>
      <c r="D316" s="348"/>
      <c r="E316" s="348"/>
      <c r="F316" s="348"/>
      <c r="G316" s="348"/>
      <c r="H316" s="348"/>
      <c r="I316" s="348"/>
      <c r="J316" s="348"/>
      <c r="K316" s="348"/>
      <c r="L316" s="348"/>
      <c r="M316" s="348"/>
      <c r="N316" s="348"/>
    </row>
    <row r="317" spans="2:14" ht="15.75">
      <c r="B317" s="351" t="s">
        <v>426</v>
      </c>
      <c r="C317" s="351"/>
      <c r="D317" s="27" t="s">
        <v>427</v>
      </c>
      <c r="E317" s="25">
        <v>1</v>
      </c>
      <c r="F317" s="27" t="s">
        <v>428</v>
      </c>
      <c r="G317" s="25">
        <v>4</v>
      </c>
      <c r="H317" s="26" t="s">
        <v>429</v>
      </c>
      <c r="I317" s="25">
        <v>2024</v>
      </c>
      <c r="J317" s="352"/>
      <c r="K317" s="353"/>
      <c r="L317" s="353"/>
      <c r="M317" s="353"/>
      <c r="N317" s="354"/>
    </row>
    <row r="318" spans="2:14" ht="15">
      <c r="B318" s="355"/>
      <c r="C318" s="355"/>
      <c r="D318" s="355"/>
      <c r="E318" s="355"/>
      <c r="F318" s="355"/>
      <c r="G318" s="355"/>
      <c r="H318" s="355"/>
      <c r="I318" s="355"/>
      <c r="J318" s="355"/>
      <c r="K318" s="355"/>
      <c r="L318" s="355"/>
      <c r="M318" s="355"/>
      <c r="N318" s="355"/>
    </row>
    <row r="319" spans="2:14" ht="15.75">
      <c r="B319" s="351" t="s">
        <v>430</v>
      </c>
      <c r="C319" s="351"/>
      <c r="D319" s="351"/>
      <c r="E319" s="351"/>
      <c r="F319" s="350" t="s">
        <v>431</v>
      </c>
      <c r="G319" s="350"/>
      <c r="H319" s="350"/>
      <c r="I319" s="350"/>
      <c r="J319" s="350"/>
      <c r="K319" s="350"/>
      <c r="L319" s="350"/>
      <c r="M319" s="350"/>
      <c r="N319" s="350"/>
    </row>
    <row r="320" spans="2:14" ht="15">
      <c r="B320" s="355"/>
      <c r="C320" s="355"/>
      <c r="D320" s="355"/>
      <c r="E320" s="355"/>
      <c r="F320" s="355"/>
      <c r="G320" s="355"/>
      <c r="H320" s="355"/>
      <c r="I320" s="355"/>
      <c r="J320" s="355"/>
      <c r="K320" s="355"/>
      <c r="L320" s="355"/>
      <c r="M320" s="24"/>
      <c r="N320" s="24"/>
    </row>
    <row r="321" spans="2:14" ht="68.099999999999994" customHeight="1">
      <c r="B321" s="174" t="s">
        <v>432</v>
      </c>
      <c r="C321" s="6" t="str">
        <f>'FORMULARIO 1 PRESUPUESTO'!B30</f>
        <v>5</v>
      </c>
      <c r="D321" s="27" t="s">
        <v>433</v>
      </c>
      <c r="E321" s="22" t="str">
        <f>'FORMULARIO 1 PRESUPUESTO'!B31</f>
        <v>5.01</v>
      </c>
      <c r="F321" s="352" t="s">
        <v>434</v>
      </c>
      <c r="G321" s="354"/>
      <c r="H321" s="356" t="str">
        <f>'FORMULARIO 1 PRESUPUESTO'!C31</f>
        <v xml:space="preserve">Suministro e instalación de Guardaescoba en vinisol h= 6.8 cm. Incluye todos los accesorios necesario para su correcta instalación. El color debe ser similar o igual al instalado. </v>
      </c>
      <c r="I321" s="357"/>
      <c r="J321" s="357"/>
      <c r="K321" s="357"/>
      <c r="L321" s="358"/>
      <c r="M321" s="27" t="s">
        <v>435</v>
      </c>
      <c r="N321" s="8" t="str">
        <f>'FORMULARIO 1 PRESUPUESTO'!D31</f>
        <v>m</v>
      </c>
    </row>
    <row r="322" spans="2:14" ht="15.75">
      <c r="B322" s="355"/>
      <c r="C322" s="355"/>
      <c r="D322" s="355"/>
      <c r="E322" s="355"/>
      <c r="F322" s="355"/>
      <c r="G322" s="355"/>
      <c r="H322" s="351" t="s">
        <v>436</v>
      </c>
      <c r="I322" s="351" t="s">
        <v>437</v>
      </c>
      <c r="J322" s="351"/>
      <c r="K322" s="351"/>
      <c r="L322" s="351" t="s">
        <v>438</v>
      </c>
      <c r="M322" s="351" t="s">
        <v>439</v>
      </c>
      <c r="N322" s="351" t="s">
        <v>440</v>
      </c>
    </row>
    <row r="323" spans="2:14" ht="47.25">
      <c r="B323" s="355"/>
      <c r="C323" s="355"/>
      <c r="D323" s="355"/>
      <c r="E323" s="355"/>
      <c r="F323" s="355"/>
      <c r="G323" s="355"/>
      <c r="H323" s="351"/>
      <c r="I323" s="27" t="s">
        <v>441</v>
      </c>
      <c r="J323" s="27" t="s">
        <v>442</v>
      </c>
      <c r="K323" s="27" t="s">
        <v>443</v>
      </c>
      <c r="L323" s="351"/>
      <c r="M323" s="351"/>
      <c r="N323" s="351"/>
    </row>
    <row r="324" spans="2:14" ht="15">
      <c r="B324" s="355"/>
      <c r="C324" s="355"/>
      <c r="D324" s="355"/>
      <c r="E324" s="355"/>
      <c r="F324" s="355"/>
      <c r="G324" s="355"/>
      <c r="H324" s="8"/>
      <c r="I324" s="55"/>
      <c r="J324" s="55"/>
      <c r="K324" s="55">
        <v>2.57</v>
      </c>
      <c r="L324" s="55"/>
      <c r="M324" s="55">
        <v>1</v>
      </c>
      <c r="N324" s="55">
        <f>M324*K324</f>
        <v>2.57</v>
      </c>
    </row>
    <row r="325" spans="2:14" ht="15">
      <c r="B325" s="355"/>
      <c r="C325" s="355"/>
      <c r="D325" s="355"/>
      <c r="E325" s="355"/>
      <c r="F325" s="355"/>
      <c r="G325" s="355"/>
      <c r="H325" s="8"/>
      <c r="I325" s="28"/>
      <c r="J325" s="28"/>
      <c r="K325" s="29">
        <v>1.29</v>
      </c>
      <c r="L325" s="23"/>
      <c r="M325" s="55">
        <v>1</v>
      </c>
      <c r="N325" s="55">
        <f t="shared" ref="N325:N332" si="7">M325*K325</f>
        <v>1.29</v>
      </c>
    </row>
    <row r="326" spans="2:14" ht="15">
      <c r="B326" s="355"/>
      <c r="C326" s="355"/>
      <c r="D326" s="355"/>
      <c r="E326" s="355"/>
      <c r="F326" s="355"/>
      <c r="G326" s="355"/>
      <c r="H326" s="8"/>
      <c r="I326" s="28"/>
      <c r="J326" s="28"/>
      <c r="K326" s="29">
        <v>1.8</v>
      </c>
      <c r="L326" s="23"/>
      <c r="M326" s="55">
        <v>1</v>
      </c>
      <c r="N326" s="55">
        <f t="shared" si="7"/>
        <v>1.8</v>
      </c>
    </row>
    <row r="327" spans="2:14" ht="15">
      <c r="B327" s="355"/>
      <c r="C327" s="355"/>
      <c r="D327" s="355"/>
      <c r="E327" s="355"/>
      <c r="F327" s="355"/>
      <c r="G327" s="355"/>
      <c r="H327" s="8"/>
      <c r="I327" s="28"/>
      <c r="J327" s="28"/>
      <c r="K327" s="29">
        <v>2.2000000000000002</v>
      </c>
      <c r="L327" s="23"/>
      <c r="M327" s="55">
        <v>1</v>
      </c>
      <c r="N327" s="55">
        <f t="shared" si="7"/>
        <v>2.2000000000000002</v>
      </c>
    </row>
    <row r="328" spans="2:14" ht="15">
      <c r="B328" s="355"/>
      <c r="C328" s="355"/>
      <c r="D328" s="355"/>
      <c r="E328" s="355"/>
      <c r="F328" s="355"/>
      <c r="G328" s="355"/>
      <c r="H328" s="8"/>
      <c r="I328" s="28"/>
      <c r="J328" s="28"/>
      <c r="K328" s="29">
        <v>1.25</v>
      </c>
      <c r="L328" s="23"/>
      <c r="M328" s="55">
        <v>1</v>
      </c>
      <c r="N328" s="55">
        <f t="shared" si="7"/>
        <v>1.25</v>
      </c>
    </row>
    <row r="329" spans="2:14" ht="15">
      <c r="B329" s="355"/>
      <c r="C329" s="355"/>
      <c r="D329" s="355"/>
      <c r="E329" s="355"/>
      <c r="F329" s="355"/>
      <c r="G329" s="355"/>
      <c r="H329" s="8"/>
      <c r="I329" s="28"/>
      <c r="J329" s="28"/>
      <c r="K329" s="29">
        <v>5.95</v>
      </c>
      <c r="L329" s="23"/>
      <c r="M329" s="55">
        <v>1</v>
      </c>
      <c r="N329" s="55">
        <f t="shared" si="7"/>
        <v>5.95</v>
      </c>
    </row>
    <row r="330" spans="2:14" ht="15">
      <c r="B330" s="355"/>
      <c r="C330" s="355"/>
      <c r="D330" s="355"/>
      <c r="E330" s="355"/>
      <c r="F330" s="355"/>
      <c r="G330" s="355"/>
      <c r="H330" s="8"/>
      <c r="I330" s="28"/>
      <c r="J330" s="28"/>
      <c r="K330" s="29">
        <v>1.72</v>
      </c>
      <c r="L330" s="23"/>
      <c r="M330" s="55">
        <v>1</v>
      </c>
      <c r="N330" s="55">
        <f t="shared" si="7"/>
        <v>1.72</v>
      </c>
    </row>
    <row r="331" spans="2:14" ht="15">
      <c r="B331" s="355"/>
      <c r="C331" s="355"/>
      <c r="D331" s="355"/>
      <c r="E331" s="355"/>
      <c r="F331" s="355"/>
      <c r="G331" s="355"/>
      <c r="H331" s="8"/>
      <c r="I331" s="28"/>
      <c r="J331" s="28"/>
      <c r="K331" s="29">
        <v>1.72</v>
      </c>
      <c r="L331" s="23"/>
      <c r="M331" s="55">
        <v>1</v>
      </c>
      <c r="N331" s="55">
        <f t="shared" si="7"/>
        <v>1.72</v>
      </c>
    </row>
    <row r="332" spans="2:14" ht="15">
      <c r="B332" s="355"/>
      <c r="C332" s="355"/>
      <c r="D332" s="355"/>
      <c r="E332" s="355"/>
      <c r="F332" s="355"/>
      <c r="G332" s="355"/>
      <c r="H332" s="8"/>
      <c r="I332" s="28"/>
      <c r="J332" s="28"/>
      <c r="K332" s="29">
        <v>4.18</v>
      </c>
      <c r="L332" s="23"/>
      <c r="M332" s="55">
        <v>1</v>
      </c>
      <c r="N332" s="55">
        <f t="shared" si="7"/>
        <v>4.18</v>
      </c>
    </row>
    <row r="333" spans="2:14" ht="15.75">
      <c r="B333" s="349" t="s">
        <v>451</v>
      </c>
      <c r="C333" s="349"/>
      <c r="D333" s="349"/>
      <c r="E333" s="349"/>
      <c r="F333" s="349"/>
      <c r="G333" s="349"/>
      <c r="H333" s="350" t="s">
        <v>445</v>
      </c>
      <c r="I333" s="350"/>
      <c r="J333" s="350"/>
      <c r="K333" s="350"/>
      <c r="L333" s="350"/>
      <c r="M333" s="350"/>
      <c r="N333" s="9">
        <f>SUM(N324:N332)</f>
        <v>22.679999999999996</v>
      </c>
    </row>
    <row r="334" spans="2:14" ht="15.75">
      <c r="B334" s="349"/>
      <c r="C334" s="349"/>
      <c r="D334" s="349"/>
      <c r="E334" s="349"/>
      <c r="F334" s="349"/>
      <c r="G334" s="349"/>
      <c r="H334" s="350" t="s">
        <v>446</v>
      </c>
      <c r="I334" s="350"/>
      <c r="J334" s="350"/>
      <c r="K334" s="350"/>
      <c r="L334" s="350"/>
      <c r="M334" s="350"/>
      <c r="N334" s="9">
        <f>N333</f>
        <v>22.679999999999996</v>
      </c>
    </row>
    <row r="335" spans="2:14" ht="15.75">
      <c r="B335" s="349"/>
      <c r="C335" s="349"/>
      <c r="D335" s="349"/>
      <c r="E335" s="349"/>
      <c r="F335" s="349"/>
      <c r="G335" s="349"/>
      <c r="H335" s="351" t="s">
        <v>447</v>
      </c>
      <c r="I335" s="351"/>
      <c r="J335" s="351"/>
      <c r="K335" s="351"/>
      <c r="L335" s="351"/>
      <c r="M335" s="351"/>
      <c r="N335" s="10">
        <f>N334</f>
        <v>22.679999999999996</v>
      </c>
    </row>
    <row r="337" spans="2:14">
      <c r="B337" s="346"/>
      <c r="C337" s="346"/>
      <c r="D337" s="346"/>
      <c r="E337" s="346"/>
      <c r="F337" s="346"/>
      <c r="G337" s="346"/>
      <c r="H337" s="346"/>
      <c r="I337" s="346"/>
      <c r="J337" s="346"/>
      <c r="K337" s="346"/>
      <c r="L337" s="346"/>
      <c r="M337" s="346"/>
      <c r="N337" s="346"/>
    </row>
    <row r="338" spans="2:14">
      <c r="B338" s="346"/>
      <c r="C338" s="346"/>
      <c r="D338" s="346"/>
      <c r="E338" s="346"/>
      <c r="F338" s="346"/>
      <c r="G338" s="346"/>
      <c r="H338" s="346"/>
      <c r="I338" s="346"/>
      <c r="J338" s="346"/>
      <c r="K338" s="346"/>
      <c r="L338" s="346"/>
      <c r="M338" s="346"/>
      <c r="N338" s="346"/>
    </row>
    <row r="339" spans="2:14" ht="43.5" customHeight="1">
      <c r="B339" s="346"/>
      <c r="C339" s="346"/>
      <c r="D339" s="346"/>
      <c r="E339" s="346"/>
      <c r="F339" s="346"/>
      <c r="G339" s="346"/>
      <c r="H339" s="346"/>
      <c r="I339" s="346"/>
      <c r="J339" s="346"/>
      <c r="K339" s="346"/>
      <c r="L339" s="346"/>
      <c r="M339" s="346"/>
      <c r="N339" s="346"/>
    </row>
    <row r="340" spans="2:14" ht="15.75">
      <c r="B340" s="347" t="s">
        <v>1</v>
      </c>
      <c r="C340" s="347"/>
      <c r="D340" s="347"/>
      <c r="E340" s="347"/>
      <c r="F340" s="347"/>
      <c r="G340" s="347"/>
      <c r="H340" s="347"/>
      <c r="I340" s="347"/>
      <c r="J340" s="347"/>
      <c r="K340" s="347"/>
      <c r="L340" s="347"/>
      <c r="M340" s="347"/>
      <c r="N340" s="347"/>
    </row>
    <row r="341" spans="2:14" ht="15.75">
      <c r="B341" s="347" t="s">
        <v>2</v>
      </c>
      <c r="C341" s="347"/>
      <c r="D341" s="347"/>
      <c r="E341" s="347"/>
      <c r="F341" s="347"/>
      <c r="G341" s="347"/>
      <c r="H341" s="347"/>
      <c r="I341" s="347"/>
      <c r="J341" s="347"/>
      <c r="K341" s="347"/>
      <c r="L341" s="347"/>
      <c r="M341" s="347"/>
      <c r="N341" s="347"/>
    </row>
    <row r="342" spans="2:14" ht="15.75">
      <c r="B342" s="347" t="s">
        <v>3</v>
      </c>
      <c r="C342" s="347"/>
      <c r="D342" s="347"/>
      <c r="E342" s="347"/>
      <c r="F342" s="347"/>
      <c r="G342" s="347"/>
      <c r="H342" s="347"/>
      <c r="I342" s="347"/>
      <c r="J342" s="347"/>
      <c r="K342" s="347"/>
      <c r="L342" s="347"/>
      <c r="M342" s="347"/>
      <c r="N342" s="347"/>
    </row>
    <row r="343" spans="2:14" ht="15">
      <c r="B343" s="348"/>
      <c r="C343" s="348"/>
      <c r="D343" s="348"/>
      <c r="E343" s="348"/>
      <c r="F343" s="348"/>
      <c r="G343" s="348"/>
      <c r="H343" s="348"/>
      <c r="I343" s="348"/>
      <c r="J343" s="348"/>
      <c r="K343" s="348"/>
      <c r="L343" s="348"/>
      <c r="M343" s="348"/>
      <c r="N343" s="348"/>
    </row>
    <row r="344" spans="2:14" ht="15.75">
      <c r="B344" s="351" t="s">
        <v>426</v>
      </c>
      <c r="C344" s="351"/>
      <c r="D344" s="27" t="s">
        <v>427</v>
      </c>
      <c r="E344" s="25">
        <v>1</v>
      </c>
      <c r="F344" s="27" t="s">
        <v>428</v>
      </c>
      <c r="G344" s="25">
        <v>4</v>
      </c>
      <c r="H344" s="26" t="s">
        <v>429</v>
      </c>
      <c r="I344" s="25">
        <v>2024</v>
      </c>
      <c r="J344" s="352"/>
      <c r="K344" s="353"/>
      <c r="L344" s="353"/>
      <c r="M344" s="353"/>
      <c r="N344" s="354"/>
    </row>
    <row r="345" spans="2:14" ht="15">
      <c r="B345" s="355"/>
      <c r="C345" s="355"/>
      <c r="D345" s="355"/>
      <c r="E345" s="355"/>
      <c r="F345" s="355"/>
      <c r="G345" s="355"/>
      <c r="H345" s="355"/>
      <c r="I345" s="355"/>
      <c r="J345" s="355"/>
      <c r="K345" s="355"/>
      <c r="L345" s="355"/>
      <c r="M345" s="355"/>
      <c r="N345" s="355"/>
    </row>
    <row r="346" spans="2:14" ht="15.75">
      <c r="B346" s="351" t="s">
        <v>430</v>
      </c>
      <c r="C346" s="351"/>
      <c r="D346" s="351"/>
      <c r="E346" s="351"/>
      <c r="F346" s="350" t="s">
        <v>431</v>
      </c>
      <c r="G346" s="350"/>
      <c r="H346" s="350"/>
      <c r="I346" s="350"/>
      <c r="J346" s="350"/>
      <c r="K346" s="350"/>
      <c r="L346" s="350"/>
      <c r="M346" s="350"/>
      <c r="N346" s="350"/>
    </row>
    <row r="347" spans="2:14" ht="15">
      <c r="B347" s="355"/>
      <c r="C347" s="355"/>
      <c r="D347" s="355"/>
      <c r="E347" s="355"/>
      <c r="F347" s="355"/>
      <c r="G347" s="355"/>
      <c r="H347" s="355"/>
      <c r="I347" s="355"/>
      <c r="J347" s="355"/>
      <c r="K347" s="355"/>
      <c r="L347" s="355"/>
      <c r="M347" s="24"/>
      <c r="N347" s="24"/>
    </row>
    <row r="348" spans="2:14" ht="69.95" customHeight="1">
      <c r="B348" s="174" t="s">
        <v>432</v>
      </c>
      <c r="C348" s="6" t="str">
        <f>'FORMULARIO 1 PRESUPUESTO'!B30</f>
        <v>5</v>
      </c>
      <c r="D348" s="27" t="s">
        <v>433</v>
      </c>
      <c r="E348" s="22" t="str">
        <f>'FORMULARIO 1 PRESUPUESTO'!B32</f>
        <v>5.02</v>
      </c>
      <c r="F348" s="352" t="s">
        <v>434</v>
      </c>
      <c r="G348" s="354"/>
      <c r="H348" s="356" t="str">
        <f>'FORMULARIO 1 PRESUPUESTO'!C32</f>
        <v xml:space="preserve">Suministro e instalación de Piso en vinisol de 2 mm de 30x30 cm. Incluye todos los accesorios necesario para su correcta instalación.  El color debe ser similar o igual al instalado. </v>
      </c>
      <c r="I348" s="357"/>
      <c r="J348" s="357"/>
      <c r="K348" s="357"/>
      <c r="L348" s="358"/>
      <c r="M348" s="27" t="s">
        <v>435</v>
      </c>
      <c r="N348" s="8" t="str">
        <f>'FORMULARIO 1 PRESUPUESTO'!D32</f>
        <v>m2</v>
      </c>
    </row>
    <row r="349" spans="2:14" ht="15.75">
      <c r="B349" s="355"/>
      <c r="C349" s="355"/>
      <c r="D349" s="355"/>
      <c r="E349" s="355"/>
      <c r="F349" s="355"/>
      <c r="G349" s="355"/>
      <c r="H349" s="351" t="s">
        <v>436</v>
      </c>
      <c r="I349" s="351" t="s">
        <v>437</v>
      </c>
      <c r="J349" s="351"/>
      <c r="K349" s="351"/>
      <c r="L349" s="351" t="s">
        <v>438</v>
      </c>
      <c r="M349" s="351" t="s">
        <v>439</v>
      </c>
      <c r="N349" s="351" t="s">
        <v>440</v>
      </c>
    </row>
    <row r="350" spans="2:14" ht="47.25">
      <c r="B350" s="355"/>
      <c r="C350" s="355"/>
      <c r="D350" s="355"/>
      <c r="E350" s="355"/>
      <c r="F350" s="355"/>
      <c r="G350" s="355"/>
      <c r="H350" s="351"/>
      <c r="I350" s="27" t="s">
        <v>441</v>
      </c>
      <c r="J350" s="27" t="s">
        <v>442</v>
      </c>
      <c r="K350" s="27" t="s">
        <v>443</v>
      </c>
      <c r="L350" s="351"/>
      <c r="M350" s="351"/>
      <c r="N350" s="351"/>
    </row>
    <row r="351" spans="2:14" ht="15">
      <c r="B351" s="355"/>
      <c r="C351" s="355"/>
      <c r="D351" s="355"/>
      <c r="E351" s="355"/>
      <c r="F351" s="355"/>
      <c r="G351" s="355"/>
      <c r="H351" s="8" t="s">
        <v>448</v>
      </c>
      <c r="I351" s="28"/>
      <c r="J351" s="28"/>
      <c r="K351" s="29"/>
      <c r="L351" s="23">
        <v>5.25</v>
      </c>
      <c r="M351" s="29">
        <v>1</v>
      </c>
      <c r="N351" s="29">
        <f>M351*L351</f>
        <v>5.25</v>
      </c>
    </row>
    <row r="352" spans="2:14" ht="108.6" customHeight="1">
      <c r="B352" s="355"/>
      <c r="C352" s="355"/>
      <c r="D352" s="355"/>
      <c r="E352" s="355"/>
      <c r="F352" s="355"/>
      <c r="G352" s="355"/>
      <c r="H352" s="8"/>
      <c r="I352" s="28"/>
      <c r="J352" s="28"/>
      <c r="K352" s="29"/>
      <c r="L352" s="30"/>
      <c r="M352" s="29"/>
      <c r="N352" s="29"/>
    </row>
    <row r="353" spans="2:14" ht="15.75">
      <c r="B353" s="349" t="s">
        <v>451</v>
      </c>
      <c r="C353" s="349"/>
      <c r="D353" s="349"/>
      <c r="E353" s="349"/>
      <c r="F353" s="349"/>
      <c r="G353" s="349"/>
      <c r="H353" s="350" t="s">
        <v>445</v>
      </c>
      <c r="I353" s="350"/>
      <c r="J353" s="350"/>
      <c r="K353" s="350"/>
      <c r="L353" s="350"/>
      <c r="M353" s="350"/>
      <c r="N353" s="9">
        <f>SUM(N351:N352)</f>
        <v>5.25</v>
      </c>
    </row>
    <row r="354" spans="2:14" ht="15.75">
      <c r="B354" s="349"/>
      <c r="C354" s="349"/>
      <c r="D354" s="349"/>
      <c r="E354" s="349"/>
      <c r="F354" s="349"/>
      <c r="G354" s="349"/>
      <c r="H354" s="350" t="s">
        <v>446</v>
      </c>
      <c r="I354" s="350"/>
      <c r="J354" s="350"/>
      <c r="K354" s="350"/>
      <c r="L354" s="350"/>
      <c r="M354" s="350"/>
      <c r="N354" s="9">
        <f>N353</f>
        <v>5.25</v>
      </c>
    </row>
    <row r="355" spans="2:14" ht="15.75">
      <c r="B355" s="349"/>
      <c r="C355" s="349"/>
      <c r="D355" s="349"/>
      <c r="E355" s="349"/>
      <c r="F355" s="349"/>
      <c r="G355" s="349"/>
      <c r="H355" s="351" t="s">
        <v>447</v>
      </c>
      <c r="I355" s="351"/>
      <c r="J355" s="351"/>
      <c r="K355" s="351"/>
      <c r="L355" s="351"/>
      <c r="M355" s="351"/>
      <c r="N355" s="10">
        <f>N354</f>
        <v>5.25</v>
      </c>
    </row>
    <row r="357" spans="2:14">
      <c r="B357" s="346"/>
      <c r="C357" s="346"/>
      <c r="D357" s="346"/>
      <c r="E357" s="346"/>
      <c r="F357" s="346"/>
      <c r="G357" s="346"/>
      <c r="H357" s="346"/>
      <c r="I357" s="346"/>
      <c r="J357" s="346"/>
      <c r="K357" s="346"/>
      <c r="L357" s="346"/>
      <c r="M357" s="346"/>
      <c r="N357" s="346"/>
    </row>
    <row r="358" spans="2:14">
      <c r="B358" s="346"/>
      <c r="C358" s="346"/>
      <c r="D358" s="346"/>
      <c r="E358" s="346"/>
      <c r="F358" s="346"/>
      <c r="G358" s="346"/>
      <c r="H358" s="346"/>
      <c r="I358" s="346"/>
      <c r="J358" s="346"/>
      <c r="K358" s="346"/>
      <c r="L358" s="346"/>
      <c r="M358" s="346"/>
      <c r="N358" s="346"/>
    </row>
    <row r="359" spans="2:14" ht="48" customHeight="1">
      <c r="B359" s="346"/>
      <c r="C359" s="346"/>
      <c r="D359" s="346"/>
      <c r="E359" s="346"/>
      <c r="F359" s="346"/>
      <c r="G359" s="346"/>
      <c r="H359" s="346"/>
      <c r="I359" s="346"/>
      <c r="J359" s="346"/>
      <c r="K359" s="346"/>
      <c r="L359" s="346"/>
      <c r="M359" s="346"/>
      <c r="N359" s="346"/>
    </row>
    <row r="360" spans="2:14" ht="15.75">
      <c r="B360" s="347" t="s">
        <v>1</v>
      </c>
      <c r="C360" s="347"/>
      <c r="D360" s="347"/>
      <c r="E360" s="347"/>
      <c r="F360" s="347"/>
      <c r="G360" s="347"/>
      <c r="H360" s="347"/>
      <c r="I360" s="347"/>
      <c r="J360" s="347"/>
      <c r="K360" s="347"/>
      <c r="L360" s="347"/>
      <c r="M360" s="347"/>
      <c r="N360" s="347"/>
    </row>
    <row r="361" spans="2:14" ht="15.75">
      <c r="B361" s="347" t="s">
        <v>2</v>
      </c>
      <c r="C361" s="347"/>
      <c r="D361" s="347"/>
      <c r="E361" s="347"/>
      <c r="F361" s="347"/>
      <c r="G361" s="347"/>
      <c r="H361" s="347"/>
      <c r="I361" s="347"/>
      <c r="J361" s="347"/>
      <c r="K361" s="347"/>
      <c r="L361" s="347"/>
      <c r="M361" s="347"/>
      <c r="N361" s="347"/>
    </row>
    <row r="362" spans="2:14" ht="15.75">
      <c r="B362" s="347" t="s">
        <v>3</v>
      </c>
      <c r="C362" s="347"/>
      <c r="D362" s="347"/>
      <c r="E362" s="347"/>
      <c r="F362" s="347"/>
      <c r="G362" s="347"/>
      <c r="H362" s="347"/>
      <c r="I362" s="347"/>
      <c r="J362" s="347"/>
      <c r="K362" s="347"/>
      <c r="L362" s="347"/>
      <c r="M362" s="347"/>
      <c r="N362" s="347"/>
    </row>
    <row r="363" spans="2:14" ht="15">
      <c r="B363" s="348"/>
      <c r="C363" s="348"/>
      <c r="D363" s="348"/>
      <c r="E363" s="348"/>
      <c r="F363" s="348"/>
      <c r="G363" s="348"/>
      <c r="H363" s="348"/>
      <c r="I363" s="348"/>
      <c r="J363" s="348"/>
      <c r="K363" s="348"/>
      <c r="L363" s="348"/>
      <c r="M363" s="348"/>
      <c r="N363" s="348"/>
    </row>
    <row r="364" spans="2:14" ht="15.75">
      <c r="B364" s="351" t="s">
        <v>426</v>
      </c>
      <c r="C364" s="351"/>
      <c r="D364" s="27" t="s">
        <v>427</v>
      </c>
      <c r="E364" s="25">
        <v>1</v>
      </c>
      <c r="F364" s="27" t="s">
        <v>428</v>
      </c>
      <c r="G364" s="25">
        <v>4</v>
      </c>
      <c r="H364" s="26" t="s">
        <v>429</v>
      </c>
      <c r="I364" s="25">
        <v>2024</v>
      </c>
      <c r="J364" s="352"/>
      <c r="K364" s="353"/>
      <c r="L364" s="353"/>
      <c r="M364" s="353"/>
      <c r="N364" s="354"/>
    </row>
    <row r="365" spans="2:14" ht="15">
      <c r="B365" s="355"/>
      <c r="C365" s="355"/>
      <c r="D365" s="355"/>
      <c r="E365" s="355"/>
      <c r="F365" s="355"/>
      <c r="G365" s="355"/>
      <c r="H365" s="355"/>
      <c r="I365" s="355"/>
      <c r="J365" s="355"/>
      <c r="K365" s="355"/>
      <c r="L365" s="355"/>
      <c r="M365" s="355"/>
      <c r="N365" s="355"/>
    </row>
    <row r="366" spans="2:14" ht="15.75">
      <c r="B366" s="351" t="s">
        <v>430</v>
      </c>
      <c r="C366" s="351"/>
      <c r="D366" s="351"/>
      <c r="E366" s="351"/>
      <c r="F366" s="350" t="s">
        <v>431</v>
      </c>
      <c r="G366" s="350"/>
      <c r="H366" s="350"/>
      <c r="I366" s="350"/>
      <c r="J366" s="350"/>
      <c r="K366" s="350"/>
      <c r="L366" s="350"/>
      <c r="M366" s="350"/>
      <c r="N366" s="350"/>
    </row>
    <row r="367" spans="2:14" ht="15">
      <c r="B367" s="355"/>
      <c r="C367" s="355"/>
      <c r="D367" s="355"/>
      <c r="E367" s="355"/>
      <c r="F367" s="355"/>
      <c r="G367" s="355"/>
      <c r="H367" s="355"/>
      <c r="I367" s="355"/>
      <c r="J367" s="355"/>
      <c r="K367" s="355"/>
      <c r="L367" s="355"/>
      <c r="M367" s="24"/>
      <c r="N367" s="24"/>
    </row>
    <row r="368" spans="2:14" ht="35.450000000000003" customHeight="1">
      <c r="B368" s="174" t="s">
        <v>432</v>
      </c>
      <c r="C368" s="6" t="str">
        <f>'FORMULARIO 1 PRESUPUESTO'!B30</f>
        <v>5</v>
      </c>
      <c r="D368" s="27" t="s">
        <v>433</v>
      </c>
      <c r="E368" s="22" t="str">
        <f>'FORMULARIO 1 PRESUPUESTO'!B33</f>
        <v>5.03</v>
      </c>
      <c r="F368" s="352" t="s">
        <v>434</v>
      </c>
      <c r="G368" s="354"/>
      <c r="H368" s="356" t="str">
        <f>'FORMULARIO 1 PRESUPUESTO'!C33</f>
        <v>Suministro e instalación de Rejilla para piso en pvc 3"x2". Para área de residuos</v>
      </c>
      <c r="I368" s="357"/>
      <c r="J368" s="357"/>
      <c r="K368" s="357"/>
      <c r="L368" s="358"/>
      <c r="M368" s="27" t="s">
        <v>435</v>
      </c>
      <c r="N368" s="8" t="str">
        <f>'FORMULARIO 1 PRESUPUESTO'!D33</f>
        <v>Un</v>
      </c>
    </row>
    <row r="369" spans="2:14" ht="15.75">
      <c r="B369" s="355"/>
      <c r="C369" s="355"/>
      <c r="D369" s="355"/>
      <c r="E369" s="355"/>
      <c r="F369" s="355"/>
      <c r="G369" s="355"/>
      <c r="H369" s="351" t="s">
        <v>436</v>
      </c>
      <c r="I369" s="351" t="s">
        <v>437</v>
      </c>
      <c r="J369" s="351"/>
      <c r="K369" s="351"/>
      <c r="L369" s="351" t="s">
        <v>438</v>
      </c>
      <c r="M369" s="351" t="s">
        <v>439</v>
      </c>
      <c r="N369" s="351" t="s">
        <v>440</v>
      </c>
    </row>
    <row r="370" spans="2:14" ht="47.25">
      <c r="B370" s="355"/>
      <c r="C370" s="355"/>
      <c r="D370" s="355"/>
      <c r="E370" s="355"/>
      <c r="F370" s="355"/>
      <c r="G370" s="355"/>
      <c r="H370" s="351"/>
      <c r="I370" s="27" t="s">
        <v>441</v>
      </c>
      <c r="J370" s="27" t="s">
        <v>442</v>
      </c>
      <c r="K370" s="27" t="s">
        <v>443</v>
      </c>
      <c r="L370" s="351"/>
      <c r="M370" s="351"/>
      <c r="N370" s="351"/>
    </row>
    <row r="371" spans="2:14" ht="15">
      <c r="B371" s="355"/>
      <c r="C371" s="355"/>
      <c r="D371" s="355"/>
      <c r="E371" s="355"/>
      <c r="F371" s="355"/>
      <c r="G371" s="355"/>
      <c r="H371" s="8" t="s">
        <v>448</v>
      </c>
      <c r="I371" s="28"/>
      <c r="J371" s="28"/>
      <c r="K371" s="29"/>
      <c r="L371" s="23"/>
      <c r="M371" s="29">
        <v>1</v>
      </c>
      <c r="N371" s="29">
        <f>M371</f>
        <v>1</v>
      </c>
    </row>
    <row r="372" spans="2:14" ht="89.1" customHeight="1">
      <c r="B372" s="355"/>
      <c r="C372" s="355"/>
      <c r="D372" s="355"/>
      <c r="E372" s="355"/>
      <c r="F372" s="355"/>
      <c r="G372" s="355"/>
      <c r="H372" s="8"/>
      <c r="I372" s="28"/>
      <c r="J372" s="28"/>
      <c r="K372" s="29"/>
      <c r="L372" s="30"/>
      <c r="M372" s="29"/>
      <c r="N372" s="29"/>
    </row>
    <row r="373" spans="2:14" ht="15.75">
      <c r="B373" s="349" t="s">
        <v>451</v>
      </c>
      <c r="C373" s="349"/>
      <c r="D373" s="349"/>
      <c r="E373" s="349"/>
      <c r="F373" s="349"/>
      <c r="G373" s="349"/>
      <c r="H373" s="350"/>
      <c r="I373" s="350"/>
      <c r="J373" s="350"/>
      <c r="K373" s="350"/>
      <c r="L373" s="350"/>
      <c r="M373" s="350"/>
      <c r="N373" s="9"/>
    </row>
    <row r="374" spans="2:14" ht="15.6" customHeight="1">
      <c r="B374" s="349"/>
      <c r="C374" s="349"/>
      <c r="D374" s="349"/>
      <c r="E374" s="349"/>
      <c r="F374" s="349"/>
      <c r="G374" s="349"/>
      <c r="H374" s="350" t="s">
        <v>446</v>
      </c>
      <c r="I374" s="350"/>
      <c r="J374" s="350"/>
      <c r="K374" s="350"/>
      <c r="L374" s="350"/>
      <c r="M374" s="350"/>
      <c r="N374" s="8">
        <f>N371</f>
        <v>1</v>
      </c>
    </row>
    <row r="375" spans="2:14" ht="15.75">
      <c r="B375" s="349"/>
      <c r="C375" s="349"/>
      <c r="D375" s="349"/>
      <c r="E375" s="349"/>
      <c r="F375" s="349"/>
      <c r="G375" s="349"/>
      <c r="H375" s="351" t="s">
        <v>447</v>
      </c>
      <c r="I375" s="351"/>
      <c r="J375" s="351"/>
      <c r="K375" s="351"/>
      <c r="L375" s="351"/>
      <c r="M375" s="351"/>
      <c r="N375" s="10">
        <f>N374</f>
        <v>1</v>
      </c>
    </row>
    <row r="376" spans="2:14" s="11" customFormat="1">
      <c r="B376" s="173"/>
    </row>
    <row r="377" spans="2:14" s="11" customFormat="1">
      <c r="B377" s="173"/>
    </row>
    <row r="378" spans="2:14" s="11" customFormat="1" ht="15">
      <c r="B378" s="175" t="s">
        <v>262</v>
      </c>
      <c r="C378" s="371" t="str">
        <f>'FORMULARIO 1 PRESUPUESTO'!C34</f>
        <v xml:space="preserve">ENCHAPES Y ACCESORIOS </v>
      </c>
      <c r="D378" s="371"/>
      <c r="E378" s="371"/>
      <c r="F378" s="371"/>
      <c r="G378" s="371"/>
      <c r="H378" s="371"/>
      <c r="I378" s="371"/>
      <c r="J378" s="371"/>
      <c r="K378" s="371"/>
      <c r="L378" s="371"/>
      <c r="M378" s="371"/>
      <c r="N378" s="371"/>
    </row>
    <row r="379" spans="2:14">
      <c r="B379" s="346"/>
      <c r="C379" s="346"/>
      <c r="D379" s="346"/>
      <c r="E379" s="346"/>
      <c r="F379" s="346"/>
      <c r="G379" s="346"/>
      <c r="H379" s="346"/>
      <c r="I379" s="346"/>
      <c r="J379" s="346"/>
      <c r="K379" s="346"/>
      <c r="L379" s="346"/>
      <c r="M379" s="346"/>
      <c r="N379" s="346"/>
    </row>
    <row r="380" spans="2:14">
      <c r="B380" s="346"/>
      <c r="C380" s="346"/>
      <c r="D380" s="346"/>
      <c r="E380" s="346"/>
      <c r="F380" s="346"/>
      <c r="G380" s="346"/>
      <c r="H380" s="346"/>
      <c r="I380" s="346"/>
      <c r="J380" s="346"/>
      <c r="K380" s="346"/>
      <c r="L380" s="346"/>
      <c r="M380" s="346"/>
      <c r="N380" s="346"/>
    </row>
    <row r="381" spans="2:14" ht="39" customHeight="1">
      <c r="B381" s="346"/>
      <c r="C381" s="346"/>
      <c r="D381" s="346"/>
      <c r="E381" s="346"/>
      <c r="F381" s="346"/>
      <c r="G381" s="346"/>
      <c r="H381" s="346"/>
      <c r="I381" s="346"/>
      <c r="J381" s="346"/>
      <c r="K381" s="346"/>
      <c r="L381" s="346"/>
      <c r="M381" s="346"/>
      <c r="N381" s="346"/>
    </row>
    <row r="382" spans="2:14" ht="15.75">
      <c r="B382" s="347" t="s">
        <v>1</v>
      </c>
      <c r="C382" s="347"/>
      <c r="D382" s="347"/>
      <c r="E382" s="347"/>
      <c r="F382" s="347"/>
      <c r="G382" s="347"/>
      <c r="H382" s="347"/>
      <c r="I382" s="347"/>
      <c r="J382" s="347"/>
      <c r="K382" s="347"/>
      <c r="L382" s="347"/>
      <c r="M382" s="347"/>
      <c r="N382" s="347"/>
    </row>
    <row r="383" spans="2:14" ht="15.75">
      <c r="B383" s="347" t="s">
        <v>2</v>
      </c>
      <c r="C383" s="347"/>
      <c r="D383" s="347"/>
      <c r="E383" s="347"/>
      <c r="F383" s="347"/>
      <c r="G383" s="347"/>
      <c r="H383" s="347"/>
      <c r="I383" s="347"/>
      <c r="J383" s="347"/>
      <c r="K383" s="347"/>
      <c r="L383" s="347"/>
      <c r="M383" s="347"/>
      <c r="N383" s="347"/>
    </row>
    <row r="384" spans="2:14" ht="15.75">
      <c r="B384" s="347" t="s">
        <v>3</v>
      </c>
      <c r="C384" s="347"/>
      <c r="D384" s="347"/>
      <c r="E384" s="347"/>
      <c r="F384" s="347"/>
      <c r="G384" s="347"/>
      <c r="H384" s="347"/>
      <c r="I384" s="347"/>
      <c r="J384" s="347"/>
      <c r="K384" s="347"/>
      <c r="L384" s="347"/>
      <c r="M384" s="347"/>
      <c r="N384" s="347"/>
    </row>
    <row r="385" spans="2:14" ht="15">
      <c r="B385" s="348"/>
      <c r="C385" s="348"/>
      <c r="D385" s="348"/>
      <c r="E385" s="348"/>
      <c r="F385" s="348"/>
      <c r="G385" s="348"/>
      <c r="H385" s="348"/>
      <c r="I385" s="348"/>
      <c r="J385" s="348"/>
      <c r="K385" s="348"/>
      <c r="L385" s="348"/>
      <c r="M385" s="348"/>
      <c r="N385" s="348"/>
    </row>
    <row r="386" spans="2:14" ht="15.75">
      <c r="B386" s="351" t="s">
        <v>426</v>
      </c>
      <c r="C386" s="351"/>
      <c r="D386" s="27" t="s">
        <v>427</v>
      </c>
      <c r="E386" s="25">
        <v>1</v>
      </c>
      <c r="F386" s="27" t="s">
        <v>428</v>
      </c>
      <c r="G386" s="25">
        <v>4</v>
      </c>
      <c r="H386" s="26" t="s">
        <v>429</v>
      </c>
      <c r="I386" s="25">
        <v>2024</v>
      </c>
      <c r="J386" s="352"/>
      <c r="K386" s="353"/>
      <c r="L386" s="353"/>
      <c r="M386" s="353"/>
      <c r="N386" s="354"/>
    </row>
    <row r="387" spans="2:14" ht="15">
      <c r="B387" s="355"/>
      <c r="C387" s="355"/>
      <c r="D387" s="355"/>
      <c r="E387" s="355"/>
      <c r="F387" s="355"/>
      <c r="G387" s="355"/>
      <c r="H387" s="355"/>
      <c r="I387" s="355"/>
      <c r="J387" s="355"/>
      <c r="K387" s="355"/>
      <c r="L387" s="355"/>
      <c r="M387" s="355"/>
      <c r="N387" s="355"/>
    </row>
    <row r="388" spans="2:14" ht="15.75">
      <c r="B388" s="351" t="s">
        <v>430</v>
      </c>
      <c r="C388" s="351"/>
      <c r="D388" s="351"/>
      <c r="E388" s="351"/>
      <c r="F388" s="350" t="s">
        <v>431</v>
      </c>
      <c r="G388" s="350"/>
      <c r="H388" s="350"/>
      <c r="I388" s="350"/>
      <c r="J388" s="350"/>
      <c r="K388" s="350"/>
      <c r="L388" s="350"/>
      <c r="M388" s="350"/>
      <c r="N388" s="350"/>
    </row>
    <row r="389" spans="2:14" ht="15">
      <c r="B389" s="355"/>
      <c r="C389" s="355"/>
      <c r="D389" s="355"/>
      <c r="E389" s="355"/>
      <c r="F389" s="355"/>
      <c r="G389" s="355"/>
      <c r="H389" s="355"/>
      <c r="I389" s="355"/>
      <c r="J389" s="355"/>
      <c r="K389" s="355"/>
      <c r="L389" s="355"/>
      <c r="M389" s="24"/>
      <c r="N389" s="24"/>
    </row>
    <row r="390" spans="2:14" ht="48.95" customHeight="1">
      <c r="B390" s="174" t="s">
        <v>432</v>
      </c>
      <c r="C390" s="6" t="str">
        <f>'FORMULARIO 1 PRESUPUESTO'!B34</f>
        <v>6</v>
      </c>
      <c r="D390" s="27" t="s">
        <v>433</v>
      </c>
      <c r="E390" s="22" t="str">
        <f>'FORMULARIO 1 PRESUPUESTO'!B35</f>
        <v>6.01</v>
      </c>
      <c r="F390" s="352" t="s">
        <v>434</v>
      </c>
      <c r="G390" s="354"/>
      <c r="H390" s="356" t="str">
        <f>'FORMULARIO 1 PRESUPUESTO'!C35</f>
        <v>Suministro e instalación de Rejilla ventilación celosía en aluminio 30x30 cm en muro para área de residuos.</v>
      </c>
      <c r="I390" s="357"/>
      <c r="J390" s="357"/>
      <c r="K390" s="357"/>
      <c r="L390" s="358"/>
      <c r="M390" s="27" t="s">
        <v>435</v>
      </c>
      <c r="N390" s="8" t="str">
        <f>'FORMULARIO 1 PRESUPUESTO'!D35</f>
        <v>Un</v>
      </c>
    </row>
    <row r="391" spans="2:14" ht="15.75">
      <c r="B391" s="355"/>
      <c r="C391" s="355"/>
      <c r="D391" s="355"/>
      <c r="E391" s="355"/>
      <c r="F391" s="355"/>
      <c r="G391" s="355"/>
      <c r="H391" s="351" t="s">
        <v>436</v>
      </c>
      <c r="I391" s="351" t="s">
        <v>437</v>
      </c>
      <c r="J391" s="351"/>
      <c r="K391" s="351"/>
      <c r="L391" s="351" t="s">
        <v>438</v>
      </c>
      <c r="M391" s="351" t="s">
        <v>439</v>
      </c>
      <c r="N391" s="351" t="s">
        <v>440</v>
      </c>
    </row>
    <row r="392" spans="2:14" ht="47.25">
      <c r="B392" s="355"/>
      <c r="C392" s="355"/>
      <c r="D392" s="355"/>
      <c r="E392" s="355"/>
      <c r="F392" s="355"/>
      <c r="G392" s="355"/>
      <c r="H392" s="351"/>
      <c r="I392" s="27" t="s">
        <v>441</v>
      </c>
      <c r="J392" s="27" t="s">
        <v>442</v>
      </c>
      <c r="K392" s="27" t="s">
        <v>443</v>
      </c>
      <c r="L392" s="351"/>
      <c r="M392" s="351"/>
      <c r="N392" s="351"/>
    </row>
    <row r="393" spans="2:14" ht="15">
      <c r="B393" s="355"/>
      <c r="C393" s="355"/>
      <c r="D393" s="355"/>
      <c r="E393" s="355"/>
      <c r="F393" s="355"/>
      <c r="G393" s="355"/>
      <c r="H393" s="8" t="s">
        <v>448</v>
      </c>
      <c r="I393" s="28"/>
      <c r="J393" s="28"/>
      <c r="K393" s="29"/>
      <c r="L393" s="23"/>
      <c r="M393" s="29">
        <v>1</v>
      </c>
      <c r="N393" s="29">
        <f>M393</f>
        <v>1</v>
      </c>
    </row>
    <row r="394" spans="2:14" ht="81" customHeight="1">
      <c r="B394" s="355"/>
      <c r="C394" s="355"/>
      <c r="D394" s="355"/>
      <c r="E394" s="355"/>
      <c r="F394" s="355"/>
      <c r="G394" s="355"/>
      <c r="H394" s="8"/>
      <c r="I394" s="28"/>
      <c r="J394" s="28"/>
      <c r="K394" s="29"/>
      <c r="L394" s="30"/>
      <c r="M394" s="29"/>
      <c r="N394" s="29"/>
    </row>
    <row r="395" spans="2:14" ht="15.75">
      <c r="B395" s="349" t="s">
        <v>451</v>
      </c>
      <c r="C395" s="349"/>
      <c r="D395" s="349"/>
      <c r="E395" s="349"/>
      <c r="F395" s="349"/>
      <c r="G395" s="349"/>
      <c r="H395" s="350"/>
      <c r="I395" s="350"/>
      <c r="J395" s="350"/>
      <c r="K395" s="350"/>
      <c r="L395" s="350"/>
      <c r="M395" s="350"/>
      <c r="N395" s="9"/>
    </row>
    <row r="396" spans="2:14" ht="15.6" customHeight="1">
      <c r="B396" s="349"/>
      <c r="C396" s="349"/>
      <c r="D396" s="349"/>
      <c r="E396" s="349"/>
      <c r="F396" s="349"/>
      <c r="G396" s="349"/>
      <c r="H396" s="350" t="s">
        <v>446</v>
      </c>
      <c r="I396" s="350"/>
      <c r="J396" s="350"/>
      <c r="K396" s="350"/>
      <c r="L396" s="350"/>
      <c r="M396" s="350"/>
      <c r="N396" s="8">
        <f>N393</f>
        <v>1</v>
      </c>
    </row>
    <row r="397" spans="2:14" ht="15.75">
      <c r="B397" s="349"/>
      <c r="C397" s="349"/>
      <c r="D397" s="349"/>
      <c r="E397" s="349"/>
      <c r="F397" s="349"/>
      <c r="G397" s="349"/>
      <c r="H397" s="351" t="s">
        <v>447</v>
      </c>
      <c r="I397" s="351"/>
      <c r="J397" s="351"/>
      <c r="K397" s="351"/>
      <c r="L397" s="351"/>
      <c r="M397" s="351"/>
      <c r="N397" s="10">
        <f>N396</f>
        <v>1</v>
      </c>
    </row>
    <row r="400" spans="2:14" s="11" customFormat="1" ht="15.75">
      <c r="B400" s="176"/>
      <c r="C400" s="31"/>
      <c r="D400" s="31"/>
      <c r="E400" s="31"/>
      <c r="F400" s="31"/>
      <c r="G400" s="31"/>
      <c r="H400" s="32"/>
      <c r="I400" s="32"/>
      <c r="J400" s="32"/>
      <c r="K400" s="32"/>
      <c r="L400" s="32"/>
      <c r="M400" s="32"/>
      <c r="N400" s="33"/>
    </row>
    <row r="401" spans="2:14" s="11" customFormat="1" ht="15">
      <c r="B401" s="172" t="str">
        <f>'FORMULARIO 1 PRESUPUESTO'!B36</f>
        <v>7</v>
      </c>
      <c r="C401" s="372" t="str">
        <f>'FORMULARIO 1 PRESUPUESTO'!C36</f>
        <v xml:space="preserve">CARPINTERÍA METÁLICA </v>
      </c>
      <c r="D401" s="372"/>
      <c r="E401" s="372"/>
      <c r="F401" s="372"/>
      <c r="G401" s="372"/>
      <c r="H401" s="372"/>
      <c r="I401" s="372"/>
      <c r="J401" s="372"/>
      <c r="K401" s="372"/>
      <c r="L401" s="372"/>
      <c r="M401" s="372"/>
      <c r="N401" s="372"/>
    </row>
    <row r="402" spans="2:14">
      <c r="B402" s="346"/>
      <c r="C402" s="346"/>
      <c r="D402" s="346"/>
      <c r="E402" s="346"/>
      <c r="F402" s="346"/>
      <c r="G402" s="346"/>
      <c r="H402" s="346"/>
      <c r="I402" s="346"/>
      <c r="J402" s="346"/>
      <c r="K402" s="346"/>
      <c r="L402" s="346"/>
      <c r="M402" s="346"/>
      <c r="N402" s="346"/>
    </row>
    <row r="403" spans="2:14">
      <c r="B403" s="346"/>
      <c r="C403" s="346"/>
      <c r="D403" s="346"/>
      <c r="E403" s="346"/>
      <c r="F403" s="346"/>
      <c r="G403" s="346"/>
      <c r="H403" s="346"/>
      <c r="I403" s="346"/>
      <c r="J403" s="346"/>
      <c r="K403" s="346"/>
      <c r="L403" s="346"/>
      <c r="M403" s="346"/>
      <c r="N403" s="346"/>
    </row>
    <row r="404" spans="2:14" ht="36.6" customHeight="1">
      <c r="B404" s="346"/>
      <c r="C404" s="346"/>
      <c r="D404" s="346"/>
      <c r="E404" s="346"/>
      <c r="F404" s="346"/>
      <c r="G404" s="346"/>
      <c r="H404" s="346"/>
      <c r="I404" s="346"/>
      <c r="J404" s="346"/>
      <c r="K404" s="346"/>
      <c r="L404" s="346"/>
      <c r="M404" s="346"/>
      <c r="N404" s="346"/>
    </row>
    <row r="405" spans="2:14" ht="15.75">
      <c r="B405" s="347" t="s">
        <v>1</v>
      </c>
      <c r="C405" s="347"/>
      <c r="D405" s="347"/>
      <c r="E405" s="347"/>
      <c r="F405" s="347"/>
      <c r="G405" s="347"/>
      <c r="H405" s="347"/>
      <c r="I405" s="347"/>
      <c r="J405" s="347"/>
      <c r="K405" s="347"/>
      <c r="L405" s="347"/>
      <c r="M405" s="347"/>
      <c r="N405" s="347"/>
    </row>
    <row r="406" spans="2:14" ht="15.75">
      <c r="B406" s="347" t="s">
        <v>2</v>
      </c>
      <c r="C406" s="347"/>
      <c r="D406" s="347"/>
      <c r="E406" s="347"/>
      <c r="F406" s="347"/>
      <c r="G406" s="347"/>
      <c r="H406" s="347"/>
      <c r="I406" s="347"/>
      <c r="J406" s="347"/>
      <c r="K406" s="347"/>
      <c r="L406" s="347"/>
      <c r="M406" s="347"/>
      <c r="N406" s="347"/>
    </row>
    <row r="407" spans="2:14" ht="15.75">
      <c r="B407" s="347" t="s">
        <v>3</v>
      </c>
      <c r="C407" s="347"/>
      <c r="D407" s="347"/>
      <c r="E407" s="347"/>
      <c r="F407" s="347"/>
      <c r="G407" s="347"/>
      <c r="H407" s="347"/>
      <c r="I407" s="347"/>
      <c r="J407" s="347"/>
      <c r="K407" s="347"/>
      <c r="L407" s="347"/>
      <c r="M407" s="347"/>
      <c r="N407" s="347"/>
    </row>
    <row r="408" spans="2:14" ht="15">
      <c r="B408" s="348"/>
      <c r="C408" s="348"/>
      <c r="D408" s="348"/>
      <c r="E408" s="348"/>
      <c r="F408" s="348"/>
      <c r="G408" s="348"/>
      <c r="H408" s="348"/>
      <c r="I408" s="348"/>
      <c r="J408" s="348"/>
      <c r="K408" s="348"/>
      <c r="L408" s="348"/>
      <c r="M408" s="348"/>
      <c r="N408" s="348"/>
    </row>
    <row r="409" spans="2:14" ht="15.75">
      <c r="B409" s="351" t="s">
        <v>426</v>
      </c>
      <c r="C409" s="351"/>
      <c r="D409" s="27" t="s">
        <v>427</v>
      </c>
      <c r="E409" s="25">
        <v>1</v>
      </c>
      <c r="F409" s="27" t="s">
        <v>428</v>
      </c>
      <c r="G409" s="25">
        <v>4</v>
      </c>
      <c r="H409" s="26" t="s">
        <v>429</v>
      </c>
      <c r="I409" s="25">
        <v>2024</v>
      </c>
      <c r="J409" s="352"/>
      <c r="K409" s="353"/>
      <c r="L409" s="353"/>
      <c r="M409" s="353"/>
      <c r="N409" s="354"/>
    </row>
    <row r="410" spans="2:14" ht="15">
      <c r="B410" s="355"/>
      <c r="C410" s="355"/>
      <c r="D410" s="355"/>
      <c r="E410" s="355"/>
      <c r="F410" s="355"/>
      <c r="G410" s="355"/>
      <c r="H410" s="355"/>
      <c r="I410" s="355"/>
      <c r="J410" s="355"/>
      <c r="K410" s="355"/>
      <c r="L410" s="355"/>
      <c r="M410" s="355"/>
      <c r="N410" s="355"/>
    </row>
    <row r="411" spans="2:14" ht="15.75">
      <c r="B411" s="351" t="s">
        <v>430</v>
      </c>
      <c r="C411" s="351"/>
      <c r="D411" s="351"/>
      <c r="E411" s="351"/>
      <c r="F411" s="350" t="s">
        <v>431</v>
      </c>
      <c r="G411" s="350"/>
      <c r="H411" s="350"/>
      <c r="I411" s="350"/>
      <c r="J411" s="350"/>
      <c r="K411" s="350"/>
      <c r="L411" s="350"/>
      <c r="M411" s="350"/>
      <c r="N411" s="350"/>
    </row>
    <row r="412" spans="2:14" ht="15">
      <c r="B412" s="355"/>
      <c r="C412" s="355"/>
      <c r="D412" s="355"/>
      <c r="E412" s="355"/>
      <c r="F412" s="355"/>
      <c r="G412" s="355"/>
      <c r="H412" s="355"/>
      <c r="I412" s="355"/>
      <c r="J412" s="355"/>
      <c r="K412" s="355"/>
      <c r="L412" s="355"/>
      <c r="M412" s="24"/>
      <c r="N412" s="24"/>
    </row>
    <row r="413" spans="2:14" ht="76.5" customHeight="1">
      <c r="B413" s="174" t="s">
        <v>432</v>
      </c>
      <c r="C413" s="6" t="str">
        <f>'FORMULARIO 1 PRESUPUESTO'!B36</f>
        <v>7</v>
      </c>
      <c r="D413" s="27" t="s">
        <v>433</v>
      </c>
      <c r="E413" s="22" t="str">
        <f>'FORMULARIO 1 PRESUPUESTO'!B37</f>
        <v>7.01</v>
      </c>
      <c r="F413" s="352" t="s">
        <v>434</v>
      </c>
      <c r="G413" s="354"/>
      <c r="H413" s="356" t="str">
        <f>'FORMULARIO 1 PRESUPUESTO'!C37</f>
        <v>Suministro e instalación Puerta cold rolled con diseño liso lámina Cal. 20, 0.90 x 2.05 m (incl pintura gris).Acabado prime anti corrosión. Incluye manija tipo pesado, refuerzo de bisagra calibre 7</v>
      </c>
      <c r="I413" s="357"/>
      <c r="J413" s="357"/>
      <c r="K413" s="357"/>
      <c r="L413" s="358"/>
      <c r="M413" s="27" t="s">
        <v>435</v>
      </c>
      <c r="N413" s="8" t="str">
        <f>'FORMULARIO 1 PRESUPUESTO'!D37</f>
        <v>Un</v>
      </c>
    </row>
    <row r="414" spans="2:14" ht="15.75">
      <c r="B414" s="355"/>
      <c r="C414" s="355"/>
      <c r="D414" s="355"/>
      <c r="E414" s="355"/>
      <c r="F414" s="355"/>
      <c r="G414" s="355"/>
      <c r="H414" s="351" t="s">
        <v>436</v>
      </c>
      <c r="I414" s="351" t="s">
        <v>437</v>
      </c>
      <c r="J414" s="351"/>
      <c r="K414" s="351"/>
      <c r="L414" s="351" t="s">
        <v>438</v>
      </c>
      <c r="M414" s="351" t="s">
        <v>439</v>
      </c>
      <c r="N414" s="351" t="s">
        <v>440</v>
      </c>
    </row>
    <row r="415" spans="2:14" ht="47.25">
      <c r="B415" s="355"/>
      <c r="C415" s="355"/>
      <c r="D415" s="355"/>
      <c r="E415" s="355"/>
      <c r="F415" s="355"/>
      <c r="G415" s="355"/>
      <c r="H415" s="351"/>
      <c r="I415" s="27" t="s">
        <v>441</v>
      </c>
      <c r="J415" s="27" t="s">
        <v>442</v>
      </c>
      <c r="K415" s="27" t="s">
        <v>443</v>
      </c>
      <c r="L415" s="351"/>
      <c r="M415" s="351"/>
      <c r="N415" s="351"/>
    </row>
    <row r="416" spans="2:14" ht="117.6" customHeight="1">
      <c r="B416" s="355"/>
      <c r="C416" s="355"/>
      <c r="D416" s="355"/>
      <c r="E416" s="355"/>
      <c r="F416" s="355"/>
      <c r="G416" s="355"/>
      <c r="H416" s="8" t="s">
        <v>465</v>
      </c>
      <c r="I416" s="7"/>
      <c r="J416" s="7"/>
      <c r="K416" s="8"/>
      <c r="L416" s="34"/>
      <c r="M416" s="8">
        <v>1</v>
      </c>
      <c r="N416" s="8">
        <f>M416</f>
        <v>1</v>
      </c>
    </row>
    <row r="417" spans="2:14" ht="15">
      <c r="B417" s="355"/>
      <c r="C417" s="355"/>
      <c r="D417" s="355"/>
      <c r="E417" s="355"/>
      <c r="F417" s="355"/>
      <c r="G417" s="355"/>
      <c r="H417" s="8"/>
      <c r="I417" s="28"/>
      <c r="J417" s="28"/>
      <c r="K417" s="29"/>
      <c r="L417" s="30"/>
      <c r="M417" s="29"/>
      <c r="N417" s="29"/>
    </row>
    <row r="418" spans="2:14" ht="15.75">
      <c r="B418" s="349" t="s">
        <v>451</v>
      </c>
      <c r="C418" s="349"/>
      <c r="D418" s="349"/>
      <c r="E418" s="349"/>
      <c r="F418" s="349"/>
      <c r="G418" s="349"/>
      <c r="H418" s="350" t="s">
        <v>445</v>
      </c>
      <c r="I418" s="350"/>
      <c r="J418" s="350"/>
      <c r="K418" s="350"/>
      <c r="L418" s="350"/>
      <c r="M418" s="350"/>
      <c r="N418" s="9">
        <f>SUM(N416:N417)</f>
        <v>1</v>
      </c>
    </row>
    <row r="419" spans="2:14" ht="15.75">
      <c r="B419" s="349"/>
      <c r="C419" s="349"/>
      <c r="D419" s="349"/>
      <c r="E419" s="349"/>
      <c r="F419" s="349"/>
      <c r="G419" s="349"/>
      <c r="H419" s="350" t="s">
        <v>446</v>
      </c>
      <c r="I419" s="350"/>
      <c r="J419" s="350"/>
      <c r="K419" s="350"/>
      <c r="L419" s="350"/>
      <c r="M419" s="350"/>
      <c r="N419" s="9">
        <f>N418</f>
        <v>1</v>
      </c>
    </row>
    <row r="420" spans="2:14" ht="15.75">
      <c r="B420" s="349"/>
      <c r="C420" s="349"/>
      <c r="D420" s="349"/>
      <c r="E420" s="349"/>
      <c r="F420" s="349"/>
      <c r="G420" s="349"/>
      <c r="H420" s="351" t="s">
        <v>447</v>
      </c>
      <c r="I420" s="351"/>
      <c r="J420" s="351"/>
      <c r="K420" s="351"/>
      <c r="L420" s="351"/>
      <c r="M420" s="351"/>
      <c r="N420" s="10">
        <f>N419</f>
        <v>1</v>
      </c>
    </row>
    <row r="421" spans="2:14" ht="15.75">
      <c r="B421" s="176"/>
      <c r="C421" s="31"/>
      <c r="D421" s="31"/>
      <c r="E421" s="31"/>
      <c r="F421" s="31"/>
      <c r="G421" s="31"/>
      <c r="H421" s="32"/>
      <c r="I421" s="32"/>
      <c r="J421" s="32"/>
      <c r="K421" s="32"/>
      <c r="L421" s="32"/>
      <c r="M421" s="32"/>
      <c r="N421" s="33"/>
    </row>
    <row r="422" spans="2:14" ht="15.75">
      <c r="B422" s="176"/>
      <c r="C422" s="31"/>
      <c r="D422" s="31"/>
      <c r="E422" s="31"/>
      <c r="F422" s="31"/>
      <c r="G422" s="31"/>
      <c r="H422" s="32"/>
      <c r="I422" s="32"/>
      <c r="J422" s="32"/>
      <c r="K422" s="32"/>
      <c r="L422" s="32"/>
      <c r="M422" s="32"/>
      <c r="N422" s="33"/>
    </row>
    <row r="423" spans="2:14">
      <c r="B423" s="58" t="s">
        <v>284</v>
      </c>
      <c r="C423" s="360" t="str">
        <f>'FORMULARIO 1 PRESUPUESTO'!C38</f>
        <v>PINTURA</v>
      </c>
      <c r="D423" s="360"/>
      <c r="E423" s="360"/>
      <c r="F423" s="360"/>
      <c r="G423" s="360"/>
      <c r="H423" s="360"/>
      <c r="I423" s="360"/>
      <c r="J423" s="360"/>
      <c r="K423" s="360"/>
      <c r="L423" s="360"/>
      <c r="M423" s="360"/>
      <c r="N423" s="360"/>
    </row>
    <row r="424" spans="2:14">
      <c r="B424" s="346"/>
      <c r="C424" s="346"/>
      <c r="D424" s="346"/>
      <c r="E424" s="346"/>
      <c r="F424" s="346"/>
      <c r="G424" s="346"/>
      <c r="H424" s="346"/>
      <c r="I424" s="346"/>
      <c r="J424" s="346"/>
      <c r="K424" s="346"/>
      <c r="L424" s="346"/>
      <c r="M424" s="346"/>
      <c r="N424" s="346"/>
    </row>
    <row r="425" spans="2:14">
      <c r="B425" s="346"/>
      <c r="C425" s="346"/>
      <c r="D425" s="346"/>
      <c r="E425" s="346"/>
      <c r="F425" s="346"/>
      <c r="G425" s="346"/>
      <c r="H425" s="346"/>
      <c r="I425" s="346"/>
      <c r="J425" s="346"/>
      <c r="K425" s="346"/>
      <c r="L425" s="346"/>
      <c r="M425" s="346"/>
      <c r="N425" s="346"/>
    </row>
    <row r="426" spans="2:14" ht="32.450000000000003" customHeight="1">
      <c r="B426" s="346"/>
      <c r="C426" s="346"/>
      <c r="D426" s="346"/>
      <c r="E426" s="346"/>
      <c r="F426" s="346"/>
      <c r="G426" s="346"/>
      <c r="H426" s="346"/>
      <c r="I426" s="346"/>
      <c r="J426" s="346"/>
      <c r="K426" s="346"/>
      <c r="L426" s="346"/>
      <c r="M426" s="346"/>
      <c r="N426" s="346"/>
    </row>
    <row r="427" spans="2:14" ht="15.75">
      <c r="B427" s="347" t="s">
        <v>1</v>
      </c>
      <c r="C427" s="347"/>
      <c r="D427" s="347"/>
      <c r="E427" s="347"/>
      <c r="F427" s="347"/>
      <c r="G427" s="347"/>
      <c r="H427" s="347"/>
      <c r="I427" s="347"/>
      <c r="J427" s="347"/>
      <c r="K427" s="347"/>
      <c r="L427" s="347"/>
      <c r="M427" s="347"/>
      <c r="N427" s="347"/>
    </row>
    <row r="428" spans="2:14" ht="15.75">
      <c r="B428" s="347" t="s">
        <v>2</v>
      </c>
      <c r="C428" s="347"/>
      <c r="D428" s="347"/>
      <c r="E428" s="347"/>
      <c r="F428" s="347"/>
      <c r="G428" s="347"/>
      <c r="H428" s="347"/>
      <c r="I428" s="347"/>
      <c r="J428" s="347"/>
      <c r="K428" s="347"/>
      <c r="L428" s="347"/>
      <c r="M428" s="347"/>
      <c r="N428" s="347"/>
    </row>
    <row r="429" spans="2:14" ht="15.75">
      <c r="B429" s="347" t="s">
        <v>3</v>
      </c>
      <c r="C429" s="347"/>
      <c r="D429" s="347"/>
      <c r="E429" s="347"/>
      <c r="F429" s="347"/>
      <c r="G429" s="347"/>
      <c r="H429" s="347"/>
      <c r="I429" s="347"/>
      <c r="J429" s="347"/>
      <c r="K429" s="347"/>
      <c r="L429" s="347"/>
      <c r="M429" s="347"/>
      <c r="N429" s="347"/>
    </row>
    <row r="430" spans="2:14" ht="15">
      <c r="B430" s="348"/>
      <c r="C430" s="348"/>
      <c r="D430" s="348"/>
      <c r="E430" s="348"/>
      <c r="F430" s="348"/>
      <c r="G430" s="348"/>
      <c r="H430" s="348"/>
      <c r="I430" s="348"/>
      <c r="J430" s="348"/>
      <c r="K430" s="348"/>
      <c r="L430" s="348"/>
      <c r="M430" s="348"/>
      <c r="N430" s="348"/>
    </row>
    <row r="431" spans="2:14" ht="15.75">
      <c r="B431" s="351" t="s">
        <v>426</v>
      </c>
      <c r="C431" s="351"/>
      <c r="D431" s="27" t="s">
        <v>427</v>
      </c>
      <c r="E431" s="25">
        <v>1</v>
      </c>
      <c r="F431" s="27" t="s">
        <v>428</v>
      </c>
      <c r="G431" s="25">
        <v>4</v>
      </c>
      <c r="H431" s="26" t="s">
        <v>429</v>
      </c>
      <c r="I431" s="25">
        <v>2024</v>
      </c>
      <c r="J431" s="352"/>
      <c r="K431" s="353"/>
      <c r="L431" s="353"/>
      <c r="M431" s="353"/>
      <c r="N431" s="354"/>
    </row>
    <row r="432" spans="2:14" ht="15">
      <c r="B432" s="355"/>
      <c r="C432" s="355"/>
      <c r="D432" s="355"/>
      <c r="E432" s="355"/>
      <c r="F432" s="355"/>
      <c r="G432" s="355"/>
      <c r="H432" s="355"/>
      <c r="I432" s="355"/>
      <c r="J432" s="355"/>
      <c r="K432" s="355"/>
      <c r="L432" s="355"/>
      <c r="M432" s="355"/>
      <c r="N432" s="355"/>
    </row>
    <row r="433" spans="2:14" ht="15.75">
      <c r="B433" s="351" t="s">
        <v>430</v>
      </c>
      <c r="C433" s="351"/>
      <c r="D433" s="351"/>
      <c r="E433" s="351"/>
      <c r="F433" s="350" t="s">
        <v>431</v>
      </c>
      <c r="G433" s="350"/>
      <c r="H433" s="350"/>
      <c r="I433" s="350"/>
      <c r="J433" s="350"/>
      <c r="K433" s="350"/>
      <c r="L433" s="350"/>
      <c r="M433" s="350"/>
      <c r="N433" s="350"/>
    </row>
    <row r="434" spans="2:14" ht="15">
      <c r="B434" s="355"/>
      <c r="C434" s="355"/>
      <c r="D434" s="355"/>
      <c r="E434" s="355"/>
      <c r="F434" s="355"/>
      <c r="G434" s="355"/>
      <c r="H434" s="355"/>
      <c r="I434" s="355"/>
      <c r="J434" s="355"/>
      <c r="K434" s="355"/>
      <c r="L434" s="355"/>
      <c r="M434" s="24"/>
      <c r="N434" s="24"/>
    </row>
    <row r="435" spans="2:14" ht="50.45" customHeight="1">
      <c r="B435" s="174" t="s">
        <v>432</v>
      </c>
      <c r="C435" s="6" t="str">
        <f>'FORMULARIO 1 PRESUPUESTO'!B38</f>
        <v>8</v>
      </c>
      <c r="D435" s="27" t="s">
        <v>433</v>
      </c>
      <c r="E435" s="22" t="str">
        <f>'FORMULARIO 1 PRESUPUESTO'!B39</f>
        <v>8.01</v>
      </c>
      <c r="F435" s="352" t="s">
        <v>434</v>
      </c>
      <c r="G435" s="354"/>
      <c r="H435" s="356" t="str">
        <f>'FORMULARIO 1 PRESUPUESTO'!C39</f>
        <v>Suministro y aplicación de estuco plástico en muros.Incluye resanes, filos y dilataciones</v>
      </c>
      <c r="I435" s="357"/>
      <c r="J435" s="357"/>
      <c r="K435" s="357"/>
      <c r="L435" s="358"/>
      <c r="M435" s="27" t="s">
        <v>435</v>
      </c>
      <c r="N435" s="8" t="str">
        <f>'FORMULARIO 1 PRESUPUESTO'!D39</f>
        <v>m2</v>
      </c>
    </row>
    <row r="436" spans="2:14" ht="15.75">
      <c r="B436" s="355"/>
      <c r="C436" s="355"/>
      <c r="D436" s="355"/>
      <c r="E436" s="355"/>
      <c r="F436" s="355"/>
      <c r="G436" s="355"/>
      <c r="H436" s="351" t="s">
        <v>436</v>
      </c>
      <c r="I436" s="351" t="s">
        <v>437</v>
      </c>
      <c r="J436" s="351"/>
      <c r="K436" s="351"/>
      <c r="L436" s="351" t="s">
        <v>438</v>
      </c>
      <c r="M436" s="351" t="s">
        <v>439</v>
      </c>
      <c r="N436" s="351" t="s">
        <v>440</v>
      </c>
    </row>
    <row r="437" spans="2:14" ht="47.25">
      <c r="B437" s="355"/>
      <c r="C437" s="355"/>
      <c r="D437" s="355"/>
      <c r="E437" s="355"/>
      <c r="F437" s="355"/>
      <c r="G437" s="355"/>
      <c r="H437" s="351"/>
      <c r="I437" s="27" t="s">
        <v>441</v>
      </c>
      <c r="J437" s="27" t="s">
        <v>442</v>
      </c>
      <c r="K437" s="27" t="s">
        <v>443</v>
      </c>
      <c r="L437" s="351"/>
      <c r="M437" s="351"/>
      <c r="N437" s="351"/>
    </row>
    <row r="438" spans="2:14" ht="15">
      <c r="B438" s="355"/>
      <c r="C438" s="355"/>
      <c r="D438" s="355"/>
      <c r="E438" s="355"/>
      <c r="F438" s="355"/>
      <c r="G438" s="355"/>
      <c r="H438" s="8" t="s">
        <v>466</v>
      </c>
      <c r="I438" s="28">
        <v>2.0499999999999998</v>
      </c>
      <c r="J438" s="28">
        <v>3</v>
      </c>
      <c r="K438" s="29"/>
      <c r="L438" s="23">
        <f>J438*I438</f>
        <v>6.1499999999999995</v>
      </c>
      <c r="M438" s="29">
        <v>1</v>
      </c>
      <c r="N438" s="29">
        <f>M438*L438</f>
        <v>6.1499999999999995</v>
      </c>
    </row>
    <row r="439" spans="2:14" ht="15">
      <c r="B439" s="355"/>
      <c r="C439" s="355"/>
      <c r="D439" s="355"/>
      <c r="E439" s="355"/>
      <c r="F439" s="355"/>
      <c r="G439" s="355"/>
      <c r="H439" s="8" t="s">
        <v>467</v>
      </c>
      <c r="I439" s="28">
        <v>2.63</v>
      </c>
      <c r="J439" s="28">
        <v>3</v>
      </c>
      <c r="K439" s="29"/>
      <c r="L439" s="23">
        <f t="shared" ref="L439:L443" si="8">J439*I439</f>
        <v>7.89</v>
      </c>
      <c r="M439" s="29">
        <v>1</v>
      </c>
      <c r="N439" s="29">
        <f t="shared" ref="N439:N443" si="9">M439*L439</f>
        <v>7.89</v>
      </c>
    </row>
    <row r="440" spans="2:14" ht="15">
      <c r="B440" s="355"/>
      <c r="C440" s="355"/>
      <c r="D440" s="355"/>
      <c r="E440" s="355"/>
      <c r="F440" s="355"/>
      <c r="G440" s="355"/>
      <c r="H440" s="8" t="s">
        <v>468</v>
      </c>
      <c r="I440" s="28">
        <v>2.65</v>
      </c>
      <c r="J440" s="28">
        <v>3</v>
      </c>
      <c r="K440" s="29"/>
      <c r="L440" s="23">
        <f t="shared" si="8"/>
        <v>7.9499999999999993</v>
      </c>
      <c r="M440" s="29">
        <v>1</v>
      </c>
      <c r="N440" s="29">
        <f t="shared" si="9"/>
        <v>7.9499999999999993</v>
      </c>
    </row>
    <row r="441" spans="2:14" ht="15">
      <c r="B441" s="355"/>
      <c r="C441" s="355"/>
      <c r="D441" s="355"/>
      <c r="E441" s="355"/>
      <c r="F441" s="355"/>
      <c r="G441" s="355"/>
      <c r="H441" s="8" t="s">
        <v>469</v>
      </c>
      <c r="I441" s="28">
        <v>2.2999999999999998</v>
      </c>
      <c r="J441" s="28">
        <v>3</v>
      </c>
      <c r="K441" s="29"/>
      <c r="L441" s="23">
        <f t="shared" si="8"/>
        <v>6.8999999999999995</v>
      </c>
      <c r="M441" s="29">
        <v>1</v>
      </c>
      <c r="N441" s="29">
        <f t="shared" si="9"/>
        <v>6.8999999999999995</v>
      </c>
    </row>
    <row r="442" spans="2:14" ht="15">
      <c r="B442" s="355"/>
      <c r="C442" s="355"/>
      <c r="D442" s="355"/>
      <c r="E442" s="355"/>
      <c r="F442" s="355"/>
      <c r="G442" s="355"/>
      <c r="H442" s="8" t="s">
        <v>470</v>
      </c>
      <c r="I442" s="28">
        <v>2.2999999999999998</v>
      </c>
      <c r="J442" s="28">
        <v>3</v>
      </c>
      <c r="K442" s="29"/>
      <c r="L442" s="23">
        <f t="shared" si="8"/>
        <v>6.8999999999999995</v>
      </c>
      <c r="M442" s="29">
        <v>1</v>
      </c>
      <c r="N442" s="29">
        <f t="shared" si="9"/>
        <v>6.8999999999999995</v>
      </c>
    </row>
    <row r="443" spans="2:14" ht="15">
      <c r="B443" s="355"/>
      <c r="C443" s="355"/>
      <c r="D443" s="355"/>
      <c r="E443" s="355"/>
      <c r="F443" s="355"/>
      <c r="G443" s="355"/>
      <c r="H443" s="8" t="s">
        <v>471</v>
      </c>
      <c r="I443" s="28">
        <v>7</v>
      </c>
      <c r="J443" s="28">
        <v>3</v>
      </c>
      <c r="K443" s="29"/>
      <c r="L443" s="23">
        <f t="shared" si="8"/>
        <v>21</v>
      </c>
      <c r="M443" s="29">
        <v>1</v>
      </c>
      <c r="N443" s="29">
        <f t="shared" si="9"/>
        <v>21</v>
      </c>
    </row>
    <row r="444" spans="2:14" ht="15.75">
      <c r="B444" s="349" t="s">
        <v>451</v>
      </c>
      <c r="C444" s="349"/>
      <c r="D444" s="349"/>
      <c r="E444" s="349"/>
      <c r="F444" s="349"/>
      <c r="G444" s="349"/>
      <c r="H444" s="350" t="s">
        <v>445</v>
      </c>
      <c r="I444" s="350"/>
      <c r="J444" s="350"/>
      <c r="K444" s="350"/>
      <c r="L444" s="350"/>
      <c r="M444" s="350"/>
      <c r="N444" s="9">
        <f>SUM(N438:N443)</f>
        <v>56.79</v>
      </c>
    </row>
    <row r="445" spans="2:14" ht="15.75">
      <c r="B445" s="349"/>
      <c r="C445" s="349"/>
      <c r="D445" s="349"/>
      <c r="E445" s="349"/>
      <c r="F445" s="349"/>
      <c r="G445" s="349"/>
      <c r="H445" s="350" t="s">
        <v>446</v>
      </c>
      <c r="I445" s="350"/>
      <c r="J445" s="350"/>
      <c r="K445" s="350"/>
      <c r="L445" s="350"/>
      <c r="M445" s="350"/>
      <c r="N445" s="9">
        <f>N444</f>
        <v>56.79</v>
      </c>
    </row>
    <row r="446" spans="2:14" ht="15.75">
      <c r="B446" s="349"/>
      <c r="C446" s="349"/>
      <c r="D446" s="349"/>
      <c r="E446" s="349"/>
      <c r="F446" s="349"/>
      <c r="G446" s="349"/>
      <c r="H446" s="351" t="s">
        <v>447</v>
      </c>
      <c r="I446" s="351"/>
      <c r="J446" s="351"/>
      <c r="K446" s="351"/>
      <c r="L446" s="351"/>
      <c r="M446" s="351"/>
      <c r="N446" s="10">
        <f>N445</f>
        <v>56.79</v>
      </c>
    </row>
    <row r="448" spans="2:14">
      <c r="B448" s="346"/>
      <c r="C448" s="346"/>
      <c r="D448" s="346"/>
      <c r="E448" s="346"/>
      <c r="F448" s="346"/>
      <c r="G448" s="346"/>
      <c r="H448" s="346"/>
      <c r="I448" s="346"/>
      <c r="J448" s="346"/>
      <c r="K448" s="346"/>
      <c r="L448" s="346"/>
      <c r="M448" s="346"/>
      <c r="N448" s="346"/>
    </row>
    <row r="449" spans="2:14">
      <c r="B449" s="346"/>
      <c r="C449" s="346"/>
      <c r="D449" s="346"/>
      <c r="E449" s="346"/>
      <c r="F449" s="346"/>
      <c r="G449" s="346"/>
      <c r="H449" s="346"/>
      <c r="I449" s="346"/>
      <c r="J449" s="346"/>
      <c r="K449" s="346"/>
      <c r="L449" s="346"/>
      <c r="M449" s="346"/>
      <c r="N449" s="346"/>
    </row>
    <row r="450" spans="2:14" ht="42" customHeight="1">
      <c r="B450" s="346"/>
      <c r="C450" s="346"/>
      <c r="D450" s="346"/>
      <c r="E450" s="346"/>
      <c r="F450" s="346"/>
      <c r="G450" s="346"/>
      <c r="H450" s="346"/>
      <c r="I450" s="346"/>
      <c r="J450" s="346"/>
      <c r="K450" s="346"/>
      <c r="L450" s="346"/>
      <c r="M450" s="346"/>
      <c r="N450" s="346"/>
    </row>
    <row r="451" spans="2:14" ht="15.75">
      <c r="B451" s="347" t="s">
        <v>1</v>
      </c>
      <c r="C451" s="347"/>
      <c r="D451" s="347"/>
      <c r="E451" s="347"/>
      <c r="F451" s="347"/>
      <c r="G451" s="347"/>
      <c r="H451" s="347"/>
      <c r="I451" s="347"/>
      <c r="J451" s="347"/>
      <c r="K451" s="347"/>
      <c r="L451" s="347"/>
      <c r="M451" s="347"/>
      <c r="N451" s="347"/>
    </row>
    <row r="452" spans="2:14" ht="15.75">
      <c r="B452" s="347" t="s">
        <v>2</v>
      </c>
      <c r="C452" s="347"/>
      <c r="D452" s="347"/>
      <c r="E452" s="347"/>
      <c r="F452" s="347"/>
      <c r="G452" s="347"/>
      <c r="H452" s="347"/>
      <c r="I452" s="347"/>
      <c r="J452" s="347"/>
      <c r="K452" s="347"/>
      <c r="L452" s="347"/>
      <c r="M452" s="347"/>
      <c r="N452" s="347"/>
    </row>
    <row r="453" spans="2:14" ht="15.75">
      <c r="B453" s="347" t="s">
        <v>3</v>
      </c>
      <c r="C453" s="347"/>
      <c r="D453" s="347"/>
      <c r="E453" s="347"/>
      <c r="F453" s="347"/>
      <c r="G453" s="347"/>
      <c r="H453" s="347"/>
      <c r="I453" s="347"/>
      <c r="J453" s="347"/>
      <c r="K453" s="347"/>
      <c r="L453" s="347"/>
      <c r="M453" s="347"/>
      <c r="N453" s="347"/>
    </row>
    <row r="454" spans="2:14" ht="15">
      <c r="B454" s="348"/>
      <c r="C454" s="348"/>
      <c r="D454" s="348"/>
      <c r="E454" s="348"/>
      <c r="F454" s="348"/>
      <c r="G454" s="348"/>
      <c r="H454" s="348"/>
      <c r="I454" s="348"/>
      <c r="J454" s="348"/>
      <c r="K454" s="348"/>
      <c r="L454" s="348"/>
      <c r="M454" s="348"/>
      <c r="N454" s="348"/>
    </row>
    <row r="455" spans="2:14" ht="15.75">
      <c r="B455" s="351" t="s">
        <v>426</v>
      </c>
      <c r="C455" s="351"/>
      <c r="D455" s="27" t="s">
        <v>427</v>
      </c>
      <c r="E455" s="25">
        <v>1</v>
      </c>
      <c r="F455" s="27" t="s">
        <v>428</v>
      </c>
      <c r="G455" s="25">
        <v>4</v>
      </c>
      <c r="H455" s="26" t="s">
        <v>429</v>
      </c>
      <c r="I455" s="25">
        <v>2024</v>
      </c>
      <c r="J455" s="352"/>
      <c r="K455" s="353"/>
      <c r="L455" s="353"/>
      <c r="M455" s="353"/>
      <c r="N455" s="354"/>
    </row>
    <row r="456" spans="2:14" ht="15">
      <c r="B456" s="355"/>
      <c r="C456" s="355"/>
      <c r="D456" s="355"/>
      <c r="E456" s="355"/>
      <c r="F456" s="355"/>
      <c r="G456" s="355"/>
      <c r="H456" s="355"/>
      <c r="I456" s="355"/>
      <c r="J456" s="355"/>
      <c r="K456" s="355"/>
      <c r="L456" s="355"/>
      <c r="M456" s="355"/>
      <c r="N456" s="355"/>
    </row>
    <row r="457" spans="2:14" ht="15.75">
      <c r="B457" s="351" t="s">
        <v>430</v>
      </c>
      <c r="C457" s="351"/>
      <c r="D457" s="351"/>
      <c r="E457" s="351"/>
      <c r="F457" s="350" t="s">
        <v>431</v>
      </c>
      <c r="G457" s="350"/>
      <c r="H457" s="350"/>
      <c r="I457" s="350"/>
      <c r="J457" s="350"/>
      <c r="K457" s="350"/>
      <c r="L457" s="350"/>
      <c r="M457" s="350"/>
      <c r="N457" s="350"/>
    </row>
    <row r="458" spans="2:14" ht="15">
      <c r="B458" s="355"/>
      <c r="C458" s="355"/>
      <c r="D458" s="355"/>
      <c r="E458" s="355"/>
      <c r="F458" s="355"/>
      <c r="G458" s="355"/>
      <c r="H458" s="355"/>
      <c r="I458" s="355"/>
      <c r="J458" s="355"/>
      <c r="K458" s="355"/>
      <c r="L458" s="355"/>
      <c r="M458" s="24"/>
      <c r="N458" s="24"/>
    </row>
    <row r="459" spans="2:14" ht="53.1" customHeight="1">
      <c r="B459" s="174" t="s">
        <v>432</v>
      </c>
      <c r="C459" s="6" t="str">
        <f>'FORMULARIO 1 PRESUPUESTO'!B38</f>
        <v>8</v>
      </c>
      <c r="D459" s="27" t="s">
        <v>433</v>
      </c>
      <c r="E459" s="22" t="str">
        <f>'FORMULARIO 1 PRESUPUESTO'!B40</f>
        <v>8.02</v>
      </c>
      <c r="F459" s="352" t="s">
        <v>434</v>
      </c>
      <c r="G459" s="354"/>
      <c r="H459" s="356" t="str">
        <f>'FORMULARIO 1 PRESUPUESTO'!C40</f>
        <v xml:space="preserve">Suministro y aplicación de pintura epoxica en muros.Incluye resanos filos y dilataciones. Tipo pintuco y/o similar. </v>
      </c>
      <c r="I459" s="357"/>
      <c r="J459" s="357"/>
      <c r="K459" s="357"/>
      <c r="L459" s="358"/>
      <c r="M459" s="27" t="s">
        <v>435</v>
      </c>
      <c r="N459" s="8" t="str">
        <f>'FORMULARIO 1 PRESUPUESTO'!D40</f>
        <v>m2</v>
      </c>
    </row>
    <row r="460" spans="2:14" ht="15.75">
      <c r="B460" s="362"/>
      <c r="C460" s="363"/>
      <c r="D460" s="363"/>
      <c r="E460" s="363"/>
      <c r="F460" s="363"/>
      <c r="G460" s="364"/>
      <c r="H460" s="351" t="s">
        <v>436</v>
      </c>
      <c r="I460" s="351" t="s">
        <v>437</v>
      </c>
      <c r="J460" s="351"/>
      <c r="K460" s="351"/>
      <c r="L460" s="351" t="s">
        <v>438</v>
      </c>
      <c r="M460" s="351" t="s">
        <v>439</v>
      </c>
      <c r="N460" s="351" t="s">
        <v>440</v>
      </c>
    </row>
    <row r="461" spans="2:14" ht="47.25">
      <c r="B461" s="365"/>
      <c r="C461" s="366"/>
      <c r="D461" s="366"/>
      <c r="E461" s="366"/>
      <c r="F461" s="366"/>
      <c r="G461" s="367"/>
      <c r="H461" s="351"/>
      <c r="I461" s="27" t="s">
        <v>441</v>
      </c>
      <c r="J461" s="27" t="s">
        <v>442</v>
      </c>
      <c r="K461" s="27" t="s">
        <v>443</v>
      </c>
      <c r="L461" s="351"/>
      <c r="M461" s="351"/>
      <c r="N461" s="351"/>
    </row>
    <row r="462" spans="2:14" ht="32.1" customHeight="1">
      <c r="B462" s="365"/>
      <c r="C462" s="366"/>
      <c r="D462" s="366"/>
      <c r="E462" s="366"/>
      <c r="F462" s="366"/>
      <c r="G462" s="367"/>
      <c r="H462" s="8" t="s">
        <v>466</v>
      </c>
      <c r="I462" s="28">
        <v>11.95</v>
      </c>
      <c r="J462" s="28">
        <v>2.7</v>
      </c>
      <c r="K462" s="29"/>
      <c r="L462" s="23">
        <f>J462*I462</f>
        <v>32.265000000000001</v>
      </c>
      <c r="M462" s="29">
        <v>1</v>
      </c>
      <c r="N462" s="29">
        <f>M462*L462</f>
        <v>32.265000000000001</v>
      </c>
    </row>
    <row r="463" spans="2:14" ht="23.1" customHeight="1">
      <c r="B463" s="365"/>
      <c r="C463" s="366"/>
      <c r="D463" s="366"/>
      <c r="E463" s="366"/>
      <c r="F463" s="366"/>
      <c r="G463" s="367"/>
      <c r="H463" s="8" t="s">
        <v>467</v>
      </c>
      <c r="I463" s="28">
        <v>1.3</v>
      </c>
      <c r="J463" s="28">
        <v>2.7</v>
      </c>
      <c r="K463" s="29"/>
      <c r="L463" s="23">
        <f t="shared" ref="L463:L476" si="10">J463*I463</f>
        <v>3.5100000000000002</v>
      </c>
      <c r="M463" s="29">
        <v>1</v>
      </c>
      <c r="N463" s="29">
        <f t="shared" ref="N463:N474" si="11">M463*L463</f>
        <v>3.5100000000000002</v>
      </c>
    </row>
    <row r="464" spans="2:14" ht="23.1" customHeight="1">
      <c r="B464" s="365"/>
      <c r="C464" s="366"/>
      <c r="D464" s="366"/>
      <c r="E464" s="366"/>
      <c r="F464" s="366"/>
      <c r="G464" s="367"/>
      <c r="H464" s="8" t="s">
        <v>468</v>
      </c>
      <c r="I464" s="28">
        <v>8.6999999999999993</v>
      </c>
      <c r="J464" s="28">
        <v>2.7</v>
      </c>
      <c r="K464" s="29"/>
      <c r="L464" s="23">
        <f t="shared" si="10"/>
        <v>23.49</v>
      </c>
      <c r="M464" s="29">
        <v>1</v>
      </c>
      <c r="N464" s="29">
        <f t="shared" si="11"/>
        <v>23.49</v>
      </c>
    </row>
    <row r="465" spans="2:14" ht="23.1" customHeight="1">
      <c r="B465" s="365"/>
      <c r="C465" s="366"/>
      <c r="D465" s="366"/>
      <c r="E465" s="366"/>
      <c r="F465" s="366"/>
      <c r="G465" s="367"/>
      <c r="H465" s="8" t="s">
        <v>469</v>
      </c>
      <c r="I465" s="28">
        <v>2.75</v>
      </c>
      <c r="J465" s="28">
        <v>2.7</v>
      </c>
      <c r="K465" s="29"/>
      <c r="L465" s="23">
        <f t="shared" si="10"/>
        <v>7.4250000000000007</v>
      </c>
      <c r="M465" s="29">
        <v>1</v>
      </c>
      <c r="N465" s="29">
        <f t="shared" si="11"/>
        <v>7.4250000000000007</v>
      </c>
    </row>
    <row r="466" spans="2:14" ht="23.1" customHeight="1">
      <c r="B466" s="365"/>
      <c r="C466" s="366"/>
      <c r="D466" s="366"/>
      <c r="E466" s="366"/>
      <c r="F466" s="366"/>
      <c r="G466" s="367"/>
      <c r="H466" s="8" t="s">
        <v>470</v>
      </c>
      <c r="I466" s="28">
        <v>3.45</v>
      </c>
      <c r="J466" s="28">
        <v>2.7</v>
      </c>
      <c r="K466" s="29"/>
      <c r="L466" s="23">
        <f t="shared" si="10"/>
        <v>9.3150000000000013</v>
      </c>
      <c r="M466" s="29">
        <v>1</v>
      </c>
      <c r="N466" s="29">
        <f t="shared" si="11"/>
        <v>9.3150000000000013</v>
      </c>
    </row>
    <row r="467" spans="2:14" ht="23.1" customHeight="1">
      <c r="B467" s="365"/>
      <c r="C467" s="366"/>
      <c r="D467" s="366"/>
      <c r="E467" s="366"/>
      <c r="F467" s="366"/>
      <c r="G467" s="367"/>
      <c r="H467" s="8" t="s">
        <v>471</v>
      </c>
      <c r="I467" s="28">
        <v>8.8000000000000007</v>
      </c>
      <c r="J467" s="28">
        <v>2.7</v>
      </c>
      <c r="K467" s="29"/>
      <c r="L467" s="23">
        <f t="shared" si="10"/>
        <v>23.760000000000005</v>
      </c>
      <c r="M467" s="29">
        <v>1</v>
      </c>
      <c r="N467" s="29">
        <f t="shared" si="11"/>
        <v>23.760000000000005</v>
      </c>
    </row>
    <row r="468" spans="2:14" ht="23.1" customHeight="1">
      <c r="B468" s="365"/>
      <c r="C468" s="366"/>
      <c r="D468" s="366"/>
      <c r="E468" s="366"/>
      <c r="F468" s="366"/>
      <c r="G468" s="367"/>
      <c r="H468" s="8" t="s">
        <v>472</v>
      </c>
      <c r="I468" s="28">
        <v>7</v>
      </c>
      <c r="J468" s="28">
        <v>2.7</v>
      </c>
      <c r="K468" s="29"/>
      <c r="L468" s="23">
        <f t="shared" si="10"/>
        <v>18.900000000000002</v>
      </c>
      <c r="M468" s="29">
        <v>1</v>
      </c>
      <c r="N468" s="29">
        <f t="shared" si="11"/>
        <v>18.900000000000002</v>
      </c>
    </row>
    <row r="469" spans="2:14" ht="23.1" customHeight="1">
      <c r="B469" s="365"/>
      <c r="C469" s="366"/>
      <c r="D469" s="366"/>
      <c r="E469" s="366"/>
      <c r="F469" s="366"/>
      <c r="G469" s="367"/>
      <c r="H469" s="8" t="s">
        <v>473</v>
      </c>
      <c r="I469" s="28">
        <v>10.3</v>
      </c>
      <c r="J469" s="28">
        <v>2.7</v>
      </c>
      <c r="K469" s="29"/>
      <c r="L469" s="23">
        <f t="shared" si="10"/>
        <v>27.810000000000002</v>
      </c>
      <c r="M469" s="29">
        <v>1</v>
      </c>
      <c r="N469" s="29">
        <f t="shared" si="11"/>
        <v>27.810000000000002</v>
      </c>
    </row>
    <row r="470" spans="2:14" ht="23.1" customHeight="1">
      <c r="B470" s="365"/>
      <c r="C470" s="366"/>
      <c r="D470" s="366"/>
      <c r="E470" s="366"/>
      <c r="F470" s="366"/>
      <c r="G470" s="367"/>
      <c r="H470" s="8" t="s">
        <v>474</v>
      </c>
      <c r="I470" s="28">
        <v>8.4</v>
      </c>
      <c r="J470" s="28">
        <v>2.7</v>
      </c>
      <c r="K470" s="29"/>
      <c r="L470" s="23">
        <f t="shared" si="10"/>
        <v>22.680000000000003</v>
      </c>
      <c r="M470" s="29">
        <v>1</v>
      </c>
      <c r="N470" s="29">
        <f t="shared" si="11"/>
        <v>22.680000000000003</v>
      </c>
    </row>
    <row r="471" spans="2:14" ht="23.1" customHeight="1">
      <c r="B471" s="365"/>
      <c r="C471" s="366"/>
      <c r="D471" s="366"/>
      <c r="E471" s="366"/>
      <c r="F471" s="366"/>
      <c r="G471" s="367"/>
      <c r="H471" s="8" t="s">
        <v>475</v>
      </c>
      <c r="I471" s="28">
        <v>8.4</v>
      </c>
      <c r="J471" s="28">
        <v>2.7</v>
      </c>
      <c r="K471" s="29"/>
      <c r="L471" s="23">
        <f t="shared" si="10"/>
        <v>22.680000000000003</v>
      </c>
      <c r="M471" s="29">
        <v>1</v>
      </c>
      <c r="N471" s="29">
        <f t="shared" si="11"/>
        <v>22.680000000000003</v>
      </c>
    </row>
    <row r="472" spans="2:14" ht="25.5" customHeight="1">
      <c r="B472" s="365"/>
      <c r="C472" s="366"/>
      <c r="D472" s="366"/>
      <c r="E472" s="366"/>
      <c r="F472" s="366"/>
      <c r="G472" s="367"/>
      <c r="H472" s="8" t="s">
        <v>476</v>
      </c>
      <c r="I472" s="28">
        <v>8.4</v>
      </c>
      <c r="J472" s="28">
        <v>2.7</v>
      </c>
      <c r="K472" s="29"/>
      <c r="L472" s="23">
        <f t="shared" si="10"/>
        <v>22.680000000000003</v>
      </c>
      <c r="M472" s="29">
        <v>1</v>
      </c>
      <c r="N472" s="29">
        <f t="shared" si="11"/>
        <v>22.680000000000003</v>
      </c>
    </row>
    <row r="473" spans="2:14" ht="25.5" customHeight="1">
      <c r="B473" s="365"/>
      <c r="C473" s="366"/>
      <c r="D473" s="366"/>
      <c r="E473" s="366"/>
      <c r="F473" s="366"/>
      <c r="G473" s="367"/>
      <c r="H473" s="8" t="s">
        <v>477</v>
      </c>
      <c r="I473" s="28">
        <v>1</v>
      </c>
      <c r="J473" s="28">
        <v>2.7</v>
      </c>
      <c r="K473" s="29"/>
      <c r="L473" s="23">
        <f t="shared" si="10"/>
        <v>2.7</v>
      </c>
      <c r="M473" s="29">
        <v>1</v>
      </c>
      <c r="N473" s="29">
        <f t="shared" si="11"/>
        <v>2.7</v>
      </c>
    </row>
    <row r="474" spans="2:14" ht="25.5" customHeight="1">
      <c r="B474" s="365"/>
      <c r="C474" s="366"/>
      <c r="D474" s="366"/>
      <c r="E474" s="366"/>
      <c r="F474" s="366"/>
      <c r="G474" s="367"/>
      <c r="H474" s="8" t="s">
        <v>478</v>
      </c>
      <c r="I474" s="28">
        <v>1</v>
      </c>
      <c r="J474" s="28">
        <v>2.7</v>
      </c>
      <c r="K474" s="29"/>
      <c r="L474" s="23">
        <f t="shared" si="10"/>
        <v>2.7</v>
      </c>
      <c r="M474" s="29">
        <v>1</v>
      </c>
      <c r="N474" s="29">
        <f t="shared" si="11"/>
        <v>2.7</v>
      </c>
    </row>
    <row r="475" spans="2:14" ht="25.5" customHeight="1">
      <c r="B475" s="365"/>
      <c r="C475" s="366"/>
      <c r="D475" s="366"/>
      <c r="E475" s="366"/>
      <c r="F475" s="366"/>
      <c r="G475" s="367"/>
      <c r="H475" s="8" t="s">
        <v>479</v>
      </c>
      <c r="I475" s="28">
        <v>15.76</v>
      </c>
      <c r="J475" s="28">
        <v>2.7</v>
      </c>
      <c r="K475" s="29"/>
      <c r="L475" s="23">
        <f t="shared" si="10"/>
        <v>42.552</v>
      </c>
      <c r="M475" s="29">
        <v>1</v>
      </c>
      <c r="N475" s="29">
        <f t="shared" ref="N475:N476" si="12">M475*L475</f>
        <v>42.552</v>
      </c>
    </row>
    <row r="476" spans="2:14" ht="25.5" customHeight="1">
      <c r="B476" s="365"/>
      <c r="C476" s="366"/>
      <c r="D476" s="366"/>
      <c r="E476" s="366"/>
      <c r="F476" s="366"/>
      <c r="G476" s="367"/>
      <c r="H476" s="8" t="s">
        <v>480</v>
      </c>
      <c r="I476" s="28">
        <v>11.23</v>
      </c>
      <c r="J476" s="28">
        <v>2.7</v>
      </c>
      <c r="K476" s="29"/>
      <c r="L476" s="23">
        <f t="shared" si="10"/>
        <v>30.321000000000002</v>
      </c>
      <c r="M476" s="29">
        <v>1</v>
      </c>
      <c r="N476" s="29">
        <f t="shared" si="12"/>
        <v>30.321000000000002</v>
      </c>
    </row>
    <row r="477" spans="2:14" ht="25.5" customHeight="1">
      <c r="B477" s="365"/>
      <c r="C477" s="366"/>
      <c r="D477" s="366"/>
      <c r="E477" s="366"/>
      <c r="F477" s="366"/>
      <c r="G477" s="367"/>
      <c r="H477" s="8" t="s">
        <v>481</v>
      </c>
      <c r="I477" s="28">
        <v>3.12</v>
      </c>
      <c r="J477" s="28">
        <v>2.7</v>
      </c>
      <c r="K477" s="29"/>
      <c r="L477" s="23">
        <f t="shared" ref="L477:L479" si="13">J477*I477</f>
        <v>8.4240000000000013</v>
      </c>
      <c r="M477" s="29">
        <v>1</v>
      </c>
      <c r="N477" s="29">
        <f t="shared" ref="N477:N479" si="14">M477*L477</f>
        <v>8.4240000000000013</v>
      </c>
    </row>
    <row r="478" spans="2:14" ht="25.5" customHeight="1">
      <c r="B478" s="365"/>
      <c r="C478" s="366"/>
      <c r="D478" s="366"/>
      <c r="E478" s="366"/>
      <c r="F478" s="366"/>
      <c r="G478" s="367"/>
      <c r="H478" s="8" t="s">
        <v>482</v>
      </c>
      <c r="I478" s="28">
        <v>2.4</v>
      </c>
      <c r="J478" s="28">
        <v>2.7</v>
      </c>
      <c r="K478" s="29"/>
      <c r="L478" s="23">
        <f t="shared" si="13"/>
        <v>6.48</v>
      </c>
      <c r="M478" s="29">
        <v>1</v>
      </c>
      <c r="N478" s="29">
        <f t="shared" si="14"/>
        <v>6.48</v>
      </c>
    </row>
    <row r="479" spans="2:14" ht="25.5" customHeight="1">
      <c r="B479" s="365"/>
      <c r="C479" s="366"/>
      <c r="D479" s="366"/>
      <c r="E479" s="366"/>
      <c r="F479" s="366"/>
      <c r="G479" s="367"/>
      <c r="H479" s="8" t="s">
        <v>483</v>
      </c>
      <c r="I479" s="28">
        <v>9.18</v>
      </c>
      <c r="J479" s="28">
        <v>2.7</v>
      </c>
      <c r="K479" s="29"/>
      <c r="L479" s="23">
        <f t="shared" si="13"/>
        <v>24.786000000000001</v>
      </c>
      <c r="M479" s="29">
        <v>1</v>
      </c>
      <c r="N479" s="29">
        <f t="shared" si="14"/>
        <v>24.786000000000001</v>
      </c>
    </row>
    <row r="480" spans="2:14" ht="25.5" customHeight="1">
      <c r="B480" s="368"/>
      <c r="C480" s="369"/>
      <c r="D480" s="369"/>
      <c r="E480" s="369"/>
      <c r="F480" s="369"/>
      <c r="G480" s="370"/>
      <c r="H480" s="8" t="s">
        <v>484</v>
      </c>
      <c r="I480" s="28">
        <v>10</v>
      </c>
      <c r="J480" s="28">
        <v>2.7</v>
      </c>
      <c r="K480" s="29"/>
      <c r="L480" s="23">
        <f t="shared" ref="L480" si="15">J480*I480</f>
        <v>27</v>
      </c>
      <c r="M480" s="29">
        <v>1</v>
      </c>
      <c r="N480" s="29">
        <f t="shared" ref="N480" si="16">M480*L480</f>
        <v>27</v>
      </c>
    </row>
    <row r="481" spans="2:14" ht="15.75">
      <c r="B481" s="349" t="s">
        <v>451</v>
      </c>
      <c r="C481" s="349"/>
      <c r="D481" s="349"/>
      <c r="E481" s="349"/>
      <c r="F481" s="349"/>
      <c r="G481" s="349"/>
      <c r="H481" s="350" t="s">
        <v>445</v>
      </c>
      <c r="I481" s="350"/>
      <c r="J481" s="350"/>
      <c r="K481" s="350"/>
      <c r="L481" s="350"/>
      <c r="M481" s="350"/>
      <c r="N481" s="9">
        <f>SUM(N462:N480)</f>
        <v>359.47800000000007</v>
      </c>
    </row>
    <row r="482" spans="2:14" ht="15.75">
      <c r="B482" s="349"/>
      <c r="C482" s="349"/>
      <c r="D482" s="349"/>
      <c r="E482" s="349"/>
      <c r="F482" s="349"/>
      <c r="G482" s="349"/>
      <c r="H482" s="350" t="s">
        <v>446</v>
      </c>
      <c r="I482" s="350"/>
      <c r="J482" s="350"/>
      <c r="K482" s="350"/>
      <c r="L482" s="350"/>
      <c r="M482" s="350"/>
      <c r="N482" s="9">
        <f>N481</f>
        <v>359.47800000000007</v>
      </c>
    </row>
    <row r="483" spans="2:14" ht="15.75">
      <c r="B483" s="349"/>
      <c r="C483" s="349"/>
      <c r="D483" s="349"/>
      <c r="E483" s="349"/>
      <c r="F483" s="349"/>
      <c r="G483" s="349"/>
      <c r="H483" s="351" t="s">
        <v>447</v>
      </c>
      <c r="I483" s="351"/>
      <c r="J483" s="351"/>
      <c r="K483" s="351"/>
      <c r="L483" s="351"/>
      <c r="M483" s="351"/>
      <c r="N483" s="10">
        <f>N482</f>
        <v>359.47800000000007</v>
      </c>
    </row>
    <row r="485" spans="2:14">
      <c r="B485" s="346"/>
      <c r="C485" s="346"/>
      <c r="D485" s="346"/>
      <c r="E485" s="346"/>
      <c r="F485" s="346"/>
      <c r="G485" s="346"/>
      <c r="H485" s="346"/>
      <c r="I485" s="346"/>
      <c r="J485" s="346"/>
      <c r="K485" s="346"/>
      <c r="L485" s="346"/>
      <c r="M485" s="346"/>
      <c r="N485" s="346"/>
    </row>
    <row r="486" spans="2:14">
      <c r="B486" s="346"/>
      <c r="C486" s="346"/>
      <c r="D486" s="346"/>
      <c r="E486" s="346"/>
      <c r="F486" s="346"/>
      <c r="G486" s="346"/>
      <c r="H486" s="346"/>
      <c r="I486" s="346"/>
      <c r="J486" s="346"/>
      <c r="K486" s="346"/>
      <c r="L486" s="346"/>
      <c r="M486" s="346"/>
      <c r="N486" s="346"/>
    </row>
    <row r="487" spans="2:14" ht="32.1" customHeight="1">
      <c r="B487" s="346"/>
      <c r="C487" s="346"/>
      <c r="D487" s="346"/>
      <c r="E487" s="346"/>
      <c r="F487" s="346"/>
      <c r="G487" s="346"/>
      <c r="H487" s="346"/>
      <c r="I487" s="346"/>
      <c r="J487" s="346"/>
      <c r="K487" s="346"/>
      <c r="L487" s="346"/>
      <c r="M487" s="346"/>
      <c r="N487" s="346"/>
    </row>
    <row r="488" spans="2:14" ht="15.75">
      <c r="B488" s="347" t="s">
        <v>1</v>
      </c>
      <c r="C488" s="347"/>
      <c r="D488" s="347"/>
      <c r="E488" s="347"/>
      <c r="F488" s="347"/>
      <c r="G488" s="347"/>
      <c r="H488" s="347"/>
      <c r="I488" s="347"/>
      <c r="J488" s="347"/>
      <c r="K488" s="347"/>
      <c r="L488" s="347"/>
      <c r="M488" s="347"/>
      <c r="N488" s="347"/>
    </row>
    <row r="489" spans="2:14" ht="15.75">
      <c r="B489" s="347" t="s">
        <v>2</v>
      </c>
      <c r="C489" s="347"/>
      <c r="D489" s="347"/>
      <c r="E489" s="347"/>
      <c r="F489" s="347"/>
      <c r="G489" s="347"/>
      <c r="H489" s="347"/>
      <c r="I489" s="347"/>
      <c r="J489" s="347"/>
      <c r="K489" s="347"/>
      <c r="L489" s="347"/>
      <c r="M489" s="347"/>
      <c r="N489" s="347"/>
    </row>
    <row r="490" spans="2:14" ht="15.75">
      <c r="B490" s="347" t="s">
        <v>3</v>
      </c>
      <c r="C490" s="347"/>
      <c r="D490" s="347"/>
      <c r="E490" s="347"/>
      <c r="F490" s="347"/>
      <c r="G490" s="347"/>
      <c r="H490" s="347"/>
      <c r="I490" s="347"/>
      <c r="J490" s="347"/>
      <c r="K490" s="347"/>
      <c r="L490" s="347"/>
      <c r="M490" s="347"/>
      <c r="N490" s="347"/>
    </row>
    <row r="491" spans="2:14" ht="15">
      <c r="B491" s="348"/>
      <c r="C491" s="348"/>
      <c r="D491" s="348"/>
      <c r="E491" s="348"/>
      <c r="F491" s="348"/>
      <c r="G491" s="348"/>
      <c r="H491" s="348"/>
      <c r="I491" s="348"/>
      <c r="J491" s="348"/>
      <c r="K491" s="348"/>
      <c r="L491" s="348"/>
      <c r="M491" s="348"/>
      <c r="N491" s="348"/>
    </row>
    <row r="492" spans="2:14" ht="15.75">
      <c r="B492" s="351" t="s">
        <v>426</v>
      </c>
      <c r="C492" s="351"/>
      <c r="D492" s="27" t="s">
        <v>427</v>
      </c>
      <c r="E492" s="25">
        <v>1</v>
      </c>
      <c r="F492" s="27" t="s">
        <v>428</v>
      </c>
      <c r="G492" s="25">
        <v>4</v>
      </c>
      <c r="H492" s="26" t="s">
        <v>429</v>
      </c>
      <c r="I492" s="25">
        <v>2024</v>
      </c>
      <c r="J492" s="352"/>
      <c r="K492" s="353"/>
      <c r="L492" s="353"/>
      <c r="M492" s="353"/>
      <c r="N492" s="354"/>
    </row>
    <row r="493" spans="2:14" ht="15">
      <c r="B493" s="355"/>
      <c r="C493" s="355"/>
      <c r="D493" s="355"/>
      <c r="E493" s="355"/>
      <c r="F493" s="355"/>
      <c r="G493" s="355"/>
      <c r="H493" s="355"/>
      <c r="I493" s="355"/>
      <c r="J493" s="355"/>
      <c r="K493" s="355"/>
      <c r="L493" s="355"/>
      <c r="M493" s="355"/>
      <c r="N493" s="355"/>
    </row>
    <row r="494" spans="2:14" ht="15.75">
      <c r="B494" s="351" t="s">
        <v>430</v>
      </c>
      <c r="C494" s="351"/>
      <c r="D494" s="351"/>
      <c r="E494" s="351"/>
      <c r="F494" s="350" t="s">
        <v>431</v>
      </c>
      <c r="G494" s="350"/>
      <c r="H494" s="350"/>
      <c r="I494" s="350"/>
      <c r="J494" s="350"/>
      <c r="K494" s="350"/>
      <c r="L494" s="350"/>
      <c r="M494" s="350"/>
      <c r="N494" s="350"/>
    </row>
    <row r="495" spans="2:14" ht="15">
      <c r="B495" s="355"/>
      <c r="C495" s="355"/>
      <c r="D495" s="355"/>
      <c r="E495" s="355"/>
      <c r="F495" s="355"/>
      <c r="G495" s="355"/>
      <c r="H495" s="355"/>
      <c r="I495" s="355"/>
      <c r="J495" s="355"/>
      <c r="K495" s="355"/>
      <c r="L495" s="355"/>
      <c r="M495" s="24"/>
      <c r="N495" s="24"/>
    </row>
    <row r="496" spans="2:14" ht="60" customHeight="1">
      <c r="B496" s="174" t="s">
        <v>432</v>
      </c>
      <c r="C496" s="6" t="str">
        <f>'FORMULARIO 1 PRESUPUESTO'!B38</f>
        <v>8</v>
      </c>
      <c r="D496" s="27" t="s">
        <v>433</v>
      </c>
      <c r="E496" s="22" t="str">
        <f>'FORMULARIO 1 PRESUPUESTO'!B41</f>
        <v>8.03</v>
      </c>
      <c r="F496" s="352" t="s">
        <v>434</v>
      </c>
      <c r="G496" s="354"/>
      <c r="H496" s="356" t="str">
        <f>'FORMULARIO 1 PRESUPUESTO'!C41</f>
        <v xml:space="preserve">Suministro y aplicación de pintura epoxica en cieloraso.Incluye resanos filos y dilataciones. Tipo pintuco y/o similar. </v>
      </c>
      <c r="I496" s="357"/>
      <c r="J496" s="357"/>
      <c r="K496" s="357"/>
      <c r="L496" s="358"/>
      <c r="M496" s="27" t="s">
        <v>435</v>
      </c>
      <c r="N496" s="8" t="str">
        <f>'FORMULARIO 1 PRESUPUESTO'!D41</f>
        <v>m2</v>
      </c>
    </row>
    <row r="497" spans="2:14" ht="15.75">
      <c r="B497" s="355"/>
      <c r="C497" s="355"/>
      <c r="D497" s="355"/>
      <c r="E497" s="355"/>
      <c r="F497" s="355"/>
      <c r="G497" s="355"/>
      <c r="H497" s="351" t="s">
        <v>436</v>
      </c>
      <c r="I497" s="351" t="s">
        <v>437</v>
      </c>
      <c r="J497" s="351"/>
      <c r="K497" s="351"/>
      <c r="L497" s="351" t="s">
        <v>438</v>
      </c>
      <c r="M497" s="351" t="s">
        <v>439</v>
      </c>
      <c r="N497" s="351" t="s">
        <v>440</v>
      </c>
    </row>
    <row r="498" spans="2:14" ht="47.25">
      <c r="B498" s="355"/>
      <c r="C498" s="355"/>
      <c r="D498" s="355"/>
      <c r="E498" s="355"/>
      <c r="F498" s="355"/>
      <c r="G498" s="355"/>
      <c r="H498" s="351"/>
      <c r="I498" s="27" t="s">
        <v>441</v>
      </c>
      <c r="J498" s="27" t="s">
        <v>442</v>
      </c>
      <c r="K498" s="27" t="s">
        <v>443</v>
      </c>
      <c r="L498" s="351"/>
      <c r="M498" s="351"/>
      <c r="N498" s="351"/>
    </row>
    <row r="499" spans="2:14" ht="15">
      <c r="B499" s="355"/>
      <c r="C499" s="355"/>
      <c r="D499" s="355"/>
      <c r="E499" s="355"/>
      <c r="F499" s="355"/>
      <c r="G499" s="355"/>
      <c r="H499" s="8" t="s">
        <v>485</v>
      </c>
      <c r="I499" s="28"/>
      <c r="J499" s="28"/>
      <c r="K499" s="29"/>
      <c r="L499" s="23">
        <v>8.66</v>
      </c>
      <c r="M499" s="29">
        <v>1</v>
      </c>
      <c r="N499" s="29">
        <f>M499*L499</f>
        <v>8.66</v>
      </c>
    </row>
    <row r="500" spans="2:14" ht="15">
      <c r="B500" s="355"/>
      <c r="C500" s="355"/>
      <c r="D500" s="355"/>
      <c r="E500" s="355"/>
      <c r="F500" s="355"/>
      <c r="G500" s="355"/>
      <c r="H500" s="8" t="s">
        <v>486</v>
      </c>
      <c r="I500" s="28"/>
      <c r="J500" s="28"/>
      <c r="K500" s="29"/>
      <c r="L500" s="23">
        <v>1.25</v>
      </c>
      <c r="M500" s="29">
        <v>1</v>
      </c>
      <c r="N500" s="29">
        <f t="shared" ref="N500:N506" si="17">M500*L500</f>
        <v>1.25</v>
      </c>
    </row>
    <row r="501" spans="2:14" ht="15">
      <c r="B501" s="355"/>
      <c r="C501" s="355"/>
      <c r="D501" s="355"/>
      <c r="E501" s="355"/>
      <c r="F501" s="355"/>
      <c r="G501" s="355"/>
      <c r="H501" s="8" t="s">
        <v>487</v>
      </c>
      <c r="I501" s="28"/>
      <c r="J501" s="28"/>
      <c r="K501" s="29"/>
      <c r="L501" s="23">
        <v>3.78</v>
      </c>
      <c r="M501" s="29">
        <v>1</v>
      </c>
      <c r="N501" s="29">
        <f t="shared" si="17"/>
        <v>3.78</v>
      </c>
    </row>
    <row r="502" spans="2:14" ht="15">
      <c r="B502" s="355"/>
      <c r="C502" s="355"/>
      <c r="D502" s="355"/>
      <c r="E502" s="355"/>
      <c r="F502" s="355"/>
      <c r="G502" s="355"/>
      <c r="H502" s="8" t="s">
        <v>488</v>
      </c>
      <c r="I502" s="28"/>
      <c r="J502" s="28"/>
      <c r="K502" s="29"/>
      <c r="L502" s="23">
        <v>4.7</v>
      </c>
      <c r="M502" s="29">
        <v>1</v>
      </c>
      <c r="N502" s="29">
        <f t="shared" si="17"/>
        <v>4.7</v>
      </c>
    </row>
    <row r="503" spans="2:14" ht="15">
      <c r="B503" s="355"/>
      <c r="C503" s="355"/>
      <c r="D503" s="355"/>
      <c r="E503" s="355"/>
      <c r="F503" s="355"/>
      <c r="G503" s="355"/>
      <c r="H503" s="8" t="s">
        <v>489</v>
      </c>
      <c r="I503" s="28"/>
      <c r="J503" s="28"/>
      <c r="K503" s="29"/>
      <c r="L503" s="23">
        <v>9.8000000000000007</v>
      </c>
      <c r="M503" s="29">
        <v>1</v>
      </c>
      <c r="N503" s="29">
        <f t="shared" si="17"/>
        <v>9.8000000000000007</v>
      </c>
    </row>
    <row r="504" spans="2:14" ht="15">
      <c r="B504" s="355"/>
      <c r="C504" s="355"/>
      <c r="D504" s="355"/>
      <c r="E504" s="355"/>
      <c r="F504" s="355"/>
      <c r="G504" s="355"/>
      <c r="H504" s="8" t="s">
        <v>490</v>
      </c>
      <c r="I504" s="28"/>
      <c r="J504" s="28"/>
      <c r="K504" s="29"/>
      <c r="L504" s="23">
        <v>8.4</v>
      </c>
      <c r="M504" s="29">
        <v>1</v>
      </c>
      <c r="N504" s="29">
        <f t="shared" si="17"/>
        <v>8.4</v>
      </c>
    </row>
    <row r="505" spans="2:14" ht="15">
      <c r="B505" s="355"/>
      <c r="C505" s="355"/>
      <c r="D505" s="355"/>
      <c r="E505" s="355"/>
      <c r="F505" s="355"/>
      <c r="G505" s="355"/>
      <c r="H505" s="8" t="s">
        <v>491</v>
      </c>
      <c r="I505" s="28"/>
      <c r="J505" s="28"/>
      <c r="K505" s="29"/>
      <c r="L505" s="23">
        <v>8.4</v>
      </c>
      <c r="M505" s="29">
        <v>1</v>
      </c>
      <c r="N505" s="29">
        <f t="shared" si="17"/>
        <v>8.4</v>
      </c>
    </row>
    <row r="506" spans="2:14" ht="15">
      <c r="B506" s="355"/>
      <c r="C506" s="355"/>
      <c r="D506" s="355"/>
      <c r="E506" s="355"/>
      <c r="F506" s="355"/>
      <c r="G506" s="355"/>
      <c r="H506" s="8" t="s">
        <v>492</v>
      </c>
      <c r="I506" s="28"/>
      <c r="J506" s="28"/>
      <c r="K506" s="29"/>
      <c r="L506" s="23">
        <v>10.4</v>
      </c>
      <c r="M506" s="29">
        <v>1</v>
      </c>
      <c r="N506" s="29">
        <f t="shared" si="17"/>
        <v>10.4</v>
      </c>
    </row>
    <row r="507" spans="2:14" ht="15.75">
      <c r="B507" s="349" t="s">
        <v>451</v>
      </c>
      <c r="C507" s="349"/>
      <c r="D507" s="349"/>
      <c r="E507" s="349"/>
      <c r="F507" s="349"/>
      <c r="G507" s="349"/>
      <c r="H507" s="350" t="s">
        <v>445</v>
      </c>
      <c r="I507" s="350"/>
      <c r="J507" s="350"/>
      <c r="K507" s="350"/>
      <c r="L507" s="350"/>
      <c r="M507" s="350"/>
      <c r="N507" s="9">
        <f>SUM(N499:N506)</f>
        <v>55.39</v>
      </c>
    </row>
    <row r="508" spans="2:14" ht="15.75">
      <c r="B508" s="349"/>
      <c r="C508" s="349"/>
      <c r="D508" s="349"/>
      <c r="E508" s="349"/>
      <c r="F508" s="349"/>
      <c r="G508" s="349"/>
      <c r="H508" s="350" t="s">
        <v>446</v>
      </c>
      <c r="I508" s="350"/>
      <c r="J508" s="350"/>
      <c r="K508" s="350"/>
      <c r="L508" s="350"/>
      <c r="M508" s="350"/>
      <c r="N508" s="9">
        <f>N507</f>
        <v>55.39</v>
      </c>
    </row>
    <row r="509" spans="2:14" ht="15.75">
      <c r="B509" s="349"/>
      <c r="C509" s="349"/>
      <c r="D509" s="349"/>
      <c r="E509" s="349"/>
      <c r="F509" s="349"/>
      <c r="G509" s="349"/>
      <c r="H509" s="351" t="s">
        <v>447</v>
      </c>
      <c r="I509" s="351"/>
      <c r="J509" s="351"/>
      <c r="K509" s="351"/>
      <c r="L509" s="351"/>
      <c r="M509" s="351"/>
      <c r="N509" s="10">
        <f>N508</f>
        <v>55.39</v>
      </c>
    </row>
    <row r="510" spans="2:14" s="11" customFormat="1">
      <c r="B510" s="173"/>
    </row>
    <row r="511" spans="2:14">
      <c r="B511" s="346"/>
      <c r="C511" s="346"/>
      <c r="D511" s="346"/>
      <c r="E511" s="346"/>
      <c r="F511" s="346"/>
      <c r="G511" s="346"/>
      <c r="H511" s="346"/>
      <c r="I511" s="346"/>
      <c r="J511" s="346"/>
      <c r="K511" s="346"/>
      <c r="L511" s="346"/>
      <c r="M511" s="346"/>
      <c r="N511" s="346"/>
    </row>
    <row r="512" spans="2:14">
      <c r="B512" s="346"/>
      <c r="C512" s="346"/>
      <c r="D512" s="346"/>
      <c r="E512" s="346"/>
      <c r="F512" s="346"/>
      <c r="G512" s="346"/>
      <c r="H512" s="346"/>
      <c r="I512" s="346"/>
      <c r="J512" s="346"/>
      <c r="K512" s="346"/>
      <c r="L512" s="346"/>
      <c r="M512" s="346"/>
      <c r="N512" s="346"/>
    </row>
    <row r="513" spans="2:14" ht="38.1" customHeight="1">
      <c r="B513" s="346"/>
      <c r="C513" s="346"/>
      <c r="D513" s="346"/>
      <c r="E513" s="346"/>
      <c r="F513" s="346"/>
      <c r="G513" s="346"/>
      <c r="H513" s="346"/>
      <c r="I513" s="346"/>
      <c r="J513" s="346"/>
      <c r="K513" s="346"/>
      <c r="L513" s="346"/>
      <c r="M513" s="346"/>
      <c r="N513" s="346"/>
    </row>
    <row r="514" spans="2:14" ht="15.75">
      <c r="B514" s="347" t="s">
        <v>1</v>
      </c>
      <c r="C514" s="347"/>
      <c r="D514" s="347"/>
      <c r="E514" s="347"/>
      <c r="F514" s="347"/>
      <c r="G514" s="347"/>
      <c r="H514" s="347"/>
      <c r="I514" s="347"/>
      <c r="J514" s="347"/>
      <c r="K514" s="347"/>
      <c r="L514" s="347"/>
      <c r="M514" s="347"/>
      <c r="N514" s="347"/>
    </row>
    <row r="515" spans="2:14" ht="15.75">
      <c r="B515" s="347" t="s">
        <v>2</v>
      </c>
      <c r="C515" s="347"/>
      <c r="D515" s="347"/>
      <c r="E515" s="347"/>
      <c r="F515" s="347"/>
      <c r="G515" s="347"/>
      <c r="H515" s="347"/>
      <c r="I515" s="347"/>
      <c r="J515" s="347"/>
      <c r="K515" s="347"/>
      <c r="L515" s="347"/>
      <c r="M515" s="347"/>
      <c r="N515" s="347"/>
    </row>
    <row r="516" spans="2:14" ht="15.75">
      <c r="B516" s="347" t="s">
        <v>3</v>
      </c>
      <c r="C516" s="347"/>
      <c r="D516" s="347"/>
      <c r="E516" s="347"/>
      <c r="F516" s="347"/>
      <c r="G516" s="347"/>
      <c r="H516" s="347"/>
      <c r="I516" s="347"/>
      <c r="J516" s="347"/>
      <c r="K516" s="347"/>
      <c r="L516" s="347"/>
      <c r="M516" s="347"/>
      <c r="N516" s="347"/>
    </row>
    <row r="517" spans="2:14" ht="15">
      <c r="B517" s="348"/>
      <c r="C517" s="348"/>
      <c r="D517" s="348"/>
      <c r="E517" s="348"/>
      <c r="F517" s="348"/>
      <c r="G517" s="348"/>
      <c r="H517" s="348"/>
      <c r="I517" s="348"/>
      <c r="J517" s="348"/>
      <c r="K517" s="348"/>
      <c r="L517" s="348"/>
      <c r="M517" s="348"/>
      <c r="N517" s="348"/>
    </row>
    <row r="518" spans="2:14" ht="15.75">
      <c r="B518" s="351" t="s">
        <v>426</v>
      </c>
      <c r="C518" s="351"/>
      <c r="D518" s="27" t="s">
        <v>427</v>
      </c>
      <c r="E518" s="25">
        <v>1</v>
      </c>
      <c r="F518" s="27" t="s">
        <v>428</v>
      </c>
      <c r="G518" s="25">
        <v>4</v>
      </c>
      <c r="H518" s="26" t="s">
        <v>429</v>
      </c>
      <c r="I518" s="25">
        <v>2024</v>
      </c>
      <c r="J518" s="352"/>
      <c r="K518" s="353"/>
      <c r="L518" s="353"/>
      <c r="M518" s="353"/>
      <c r="N518" s="354"/>
    </row>
    <row r="519" spans="2:14" ht="15">
      <c r="B519" s="355"/>
      <c r="C519" s="355"/>
      <c r="D519" s="355"/>
      <c r="E519" s="355"/>
      <c r="F519" s="355"/>
      <c r="G519" s="355"/>
      <c r="H519" s="355"/>
      <c r="I519" s="355"/>
      <c r="J519" s="355"/>
      <c r="K519" s="355"/>
      <c r="L519" s="355"/>
      <c r="M519" s="355"/>
      <c r="N519" s="355"/>
    </row>
    <row r="520" spans="2:14" ht="15.75">
      <c r="B520" s="351" t="s">
        <v>430</v>
      </c>
      <c r="C520" s="351"/>
      <c r="D520" s="351"/>
      <c r="E520" s="351"/>
      <c r="F520" s="350" t="s">
        <v>431</v>
      </c>
      <c r="G520" s="350"/>
      <c r="H520" s="350"/>
      <c r="I520" s="350"/>
      <c r="J520" s="350"/>
      <c r="K520" s="350"/>
      <c r="L520" s="350"/>
      <c r="M520" s="350"/>
      <c r="N520" s="350"/>
    </row>
    <row r="521" spans="2:14" ht="15">
      <c r="B521" s="355"/>
      <c r="C521" s="355"/>
      <c r="D521" s="355"/>
      <c r="E521" s="355"/>
      <c r="F521" s="355"/>
      <c r="G521" s="355"/>
      <c r="H521" s="355"/>
      <c r="I521" s="355"/>
      <c r="J521" s="355"/>
      <c r="K521" s="355"/>
      <c r="L521" s="355"/>
      <c r="M521" s="24"/>
      <c r="N521" s="24"/>
    </row>
    <row r="522" spans="2:14" ht="57.95" customHeight="1">
      <c r="B522" s="174" t="s">
        <v>432</v>
      </c>
      <c r="C522" s="6" t="str">
        <f>'FORMULARIO 1 PRESUPUESTO'!B38</f>
        <v>8</v>
      </c>
      <c r="D522" s="27" t="s">
        <v>433</v>
      </c>
      <c r="E522" s="22" t="str">
        <f>'FORMULARIO 1 PRESUPUESTO'!B42</f>
        <v>8.04</v>
      </c>
      <c r="F522" s="352" t="s">
        <v>434</v>
      </c>
      <c r="G522" s="354"/>
      <c r="H522" s="356" t="str">
        <f>'FORMULARIO 1 PRESUPUESTO'!C42</f>
        <v xml:space="preserve">Suministro y aplicación de pintura koraza exterior para fachadas color blanco.Incluye resanos filos y dilataciones. Tipo pintuco y/o similar. </v>
      </c>
      <c r="I522" s="357"/>
      <c r="J522" s="357"/>
      <c r="K522" s="357"/>
      <c r="L522" s="358"/>
      <c r="M522" s="27" t="s">
        <v>435</v>
      </c>
      <c r="N522" s="8" t="str">
        <f>'FORMULARIO 1 PRESUPUESTO'!D42</f>
        <v>m2</v>
      </c>
    </row>
    <row r="523" spans="2:14" ht="15.75">
      <c r="B523" s="355"/>
      <c r="C523" s="355"/>
      <c r="D523" s="355"/>
      <c r="E523" s="355"/>
      <c r="F523" s="355"/>
      <c r="G523" s="355"/>
      <c r="H523" s="351" t="s">
        <v>436</v>
      </c>
      <c r="I523" s="351" t="s">
        <v>437</v>
      </c>
      <c r="J523" s="351"/>
      <c r="K523" s="351"/>
      <c r="L523" s="351" t="s">
        <v>438</v>
      </c>
      <c r="M523" s="351" t="s">
        <v>439</v>
      </c>
      <c r="N523" s="351" t="s">
        <v>440</v>
      </c>
    </row>
    <row r="524" spans="2:14" ht="47.25">
      <c r="B524" s="355"/>
      <c r="C524" s="355"/>
      <c r="D524" s="355"/>
      <c r="E524" s="355"/>
      <c r="F524" s="355"/>
      <c r="G524" s="355"/>
      <c r="H524" s="351"/>
      <c r="I524" s="27" t="s">
        <v>441</v>
      </c>
      <c r="J524" s="27" t="s">
        <v>442</v>
      </c>
      <c r="K524" s="27" t="s">
        <v>443</v>
      </c>
      <c r="L524" s="351"/>
      <c r="M524" s="351"/>
      <c r="N524" s="351"/>
    </row>
    <row r="525" spans="2:14" ht="88.5" customHeight="1">
      <c r="B525" s="355"/>
      <c r="C525" s="355"/>
      <c r="D525" s="355"/>
      <c r="E525" s="355"/>
      <c r="F525" s="355"/>
      <c r="G525" s="355"/>
      <c r="H525" s="8" t="s">
        <v>493</v>
      </c>
      <c r="I525" s="7">
        <v>51.55</v>
      </c>
      <c r="J525" s="7">
        <v>2.2000000000000002</v>
      </c>
      <c r="K525" s="8"/>
      <c r="L525" s="34">
        <f>J525*I525</f>
        <v>113.41</v>
      </c>
      <c r="M525" s="8">
        <v>1</v>
      </c>
      <c r="N525" s="8">
        <f>M525*L525</f>
        <v>113.41</v>
      </c>
    </row>
    <row r="526" spans="2:14" ht="15">
      <c r="B526" s="355"/>
      <c r="C526" s="355"/>
      <c r="D526" s="355"/>
      <c r="E526" s="355"/>
      <c r="F526" s="355"/>
      <c r="G526" s="355"/>
      <c r="H526" s="8"/>
      <c r="I526" s="28"/>
      <c r="J526" s="28"/>
      <c r="K526" s="29"/>
      <c r="L526" s="30"/>
      <c r="M526" s="29"/>
      <c r="N526" s="29"/>
    </row>
    <row r="527" spans="2:14" ht="15.75">
      <c r="B527" s="349" t="s">
        <v>451</v>
      </c>
      <c r="C527" s="349"/>
      <c r="D527" s="349"/>
      <c r="E527" s="349"/>
      <c r="F527" s="349"/>
      <c r="G527" s="349"/>
      <c r="H527" s="350" t="s">
        <v>445</v>
      </c>
      <c r="I527" s="350"/>
      <c r="J527" s="350"/>
      <c r="K527" s="350"/>
      <c r="L527" s="350"/>
      <c r="M527" s="350"/>
      <c r="N527" s="9">
        <f>SUM(N525:N526)</f>
        <v>113.41</v>
      </c>
    </row>
    <row r="528" spans="2:14" ht="15.75">
      <c r="B528" s="349"/>
      <c r="C528" s="349"/>
      <c r="D528" s="349"/>
      <c r="E528" s="349"/>
      <c r="F528" s="349"/>
      <c r="G528" s="349"/>
      <c r="H528" s="350" t="s">
        <v>446</v>
      </c>
      <c r="I528" s="350"/>
      <c r="J528" s="350"/>
      <c r="K528" s="350"/>
      <c r="L528" s="350"/>
      <c r="M528" s="350"/>
      <c r="N528" s="9">
        <f>N527</f>
        <v>113.41</v>
      </c>
    </row>
    <row r="529" spans="2:14" ht="15.75">
      <c r="B529" s="349"/>
      <c r="C529" s="349"/>
      <c r="D529" s="349"/>
      <c r="E529" s="349"/>
      <c r="F529" s="349"/>
      <c r="G529" s="349"/>
      <c r="H529" s="351" t="s">
        <v>447</v>
      </c>
      <c r="I529" s="351"/>
      <c r="J529" s="351"/>
      <c r="K529" s="351"/>
      <c r="L529" s="351"/>
      <c r="M529" s="351"/>
      <c r="N529" s="10">
        <f>N528</f>
        <v>113.41</v>
      </c>
    </row>
    <row r="531" spans="2:14">
      <c r="B531" s="346"/>
      <c r="C531" s="346"/>
      <c r="D531" s="346"/>
      <c r="E531" s="346"/>
      <c r="F531" s="346"/>
      <c r="G531" s="346"/>
      <c r="H531" s="346"/>
      <c r="I531" s="346"/>
      <c r="J531" s="346"/>
      <c r="K531" s="346"/>
      <c r="L531" s="346"/>
      <c r="M531" s="346"/>
      <c r="N531" s="346"/>
    </row>
    <row r="532" spans="2:14">
      <c r="B532" s="346"/>
      <c r="C532" s="346"/>
      <c r="D532" s="346"/>
      <c r="E532" s="346"/>
      <c r="F532" s="346"/>
      <c r="G532" s="346"/>
      <c r="H532" s="346"/>
      <c r="I532" s="346"/>
      <c r="J532" s="346"/>
      <c r="K532" s="346"/>
      <c r="L532" s="346"/>
      <c r="M532" s="346"/>
      <c r="N532" s="346"/>
    </row>
    <row r="533" spans="2:14" ht="33.6" customHeight="1">
      <c r="B533" s="346"/>
      <c r="C533" s="346"/>
      <c r="D533" s="346"/>
      <c r="E533" s="346"/>
      <c r="F533" s="346"/>
      <c r="G533" s="346"/>
      <c r="H533" s="346"/>
      <c r="I533" s="346"/>
      <c r="J533" s="346"/>
      <c r="K533" s="346"/>
      <c r="L533" s="346"/>
      <c r="M533" s="346"/>
      <c r="N533" s="346"/>
    </row>
    <row r="534" spans="2:14" ht="15.75">
      <c r="B534" s="347" t="s">
        <v>1</v>
      </c>
      <c r="C534" s="347"/>
      <c r="D534" s="347"/>
      <c r="E534" s="347"/>
      <c r="F534" s="347"/>
      <c r="G534" s="347"/>
      <c r="H534" s="347"/>
      <c r="I534" s="347"/>
      <c r="J534" s="347"/>
      <c r="K534" s="347"/>
      <c r="L534" s="347"/>
      <c r="M534" s="347"/>
      <c r="N534" s="347"/>
    </row>
    <row r="535" spans="2:14" ht="15.75">
      <c r="B535" s="347" t="s">
        <v>2</v>
      </c>
      <c r="C535" s="347"/>
      <c r="D535" s="347"/>
      <c r="E535" s="347"/>
      <c r="F535" s="347"/>
      <c r="G535" s="347"/>
      <c r="H535" s="347"/>
      <c r="I535" s="347"/>
      <c r="J535" s="347"/>
      <c r="K535" s="347"/>
      <c r="L535" s="347"/>
      <c r="M535" s="347"/>
      <c r="N535" s="347"/>
    </row>
    <row r="536" spans="2:14" ht="15.75">
      <c r="B536" s="347" t="s">
        <v>3</v>
      </c>
      <c r="C536" s="347"/>
      <c r="D536" s="347"/>
      <c r="E536" s="347"/>
      <c r="F536" s="347"/>
      <c r="G536" s="347"/>
      <c r="H536" s="347"/>
      <c r="I536" s="347"/>
      <c r="J536" s="347"/>
      <c r="K536" s="347"/>
      <c r="L536" s="347"/>
      <c r="M536" s="347"/>
      <c r="N536" s="347"/>
    </row>
    <row r="537" spans="2:14" ht="15">
      <c r="B537" s="348"/>
      <c r="C537" s="348"/>
      <c r="D537" s="348"/>
      <c r="E537" s="348"/>
      <c r="F537" s="348"/>
      <c r="G537" s="348"/>
      <c r="H537" s="348"/>
      <c r="I537" s="348"/>
      <c r="J537" s="348"/>
      <c r="K537" s="348"/>
      <c r="L537" s="348"/>
      <c r="M537" s="348"/>
      <c r="N537" s="348"/>
    </row>
    <row r="538" spans="2:14" ht="15.75">
      <c r="B538" s="351" t="s">
        <v>426</v>
      </c>
      <c r="C538" s="351"/>
      <c r="D538" s="27" t="s">
        <v>427</v>
      </c>
      <c r="E538" s="25">
        <v>1</v>
      </c>
      <c r="F538" s="27" t="s">
        <v>428</v>
      </c>
      <c r="G538" s="25">
        <v>4</v>
      </c>
      <c r="H538" s="26" t="s">
        <v>429</v>
      </c>
      <c r="I538" s="25">
        <v>2024</v>
      </c>
      <c r="J538" s="352"/>
      <c r="K538" s="353"/>
      <c r="L538" s="353"/>
      <c r="M538" s="353"/>
      <c r="N538" s="354"/>
    </row>
    <row r="539" spans="2:14" ht="15">
      <c r="B539" s="355"/>
      <c r="C539" s="355"/>
      <c r="D539" s="355"/>
      <c r="E539" s="355"/>
      <c r="F539" s="355"/>
      <c r="G539" s="355"/>
      <c r="H539" s="355"/>
      <c r="I539" s="355"/>
      <c r="J539" s="355"/>
      <c r="K539" s="355"/>
      <c r="L539" s="355"/>
      <c r="M539" s="355"/>
      <c r="N539" s="355"/>
    </row>
    <row r="540" spans="2:14" ht="15.75">
      <c r="B540" s="351" t="s">
        <v>430</v>
      </c>
      <c r="C540" s="351"/>
      <c r="D540" s="351"/>
      <c r="E540" s="351"/>
      <c r="F540" s="350" t="s">
        <v>431</v>
      </c>
      <c r="G540" s="350"/>
      <c r="H540" s="350"/>
      <c r="I540" s="350"/>
      <c r="J540" s="350"/>
      <c r="K540" s="350"/>
      <c r="L540" s="350"/>
      <c r="M540" s="350"/>
      <c r="N540" s="350"/>
    </row>
    <row r="541" spans="2:14" ht="15">
      <c r="B541" s="355"/>
      <c r="C541" s="355"/>
      <c r="D541" s="355"/>
      <c r="E541" s="355"/>
      <c r="F541" s="355"/>
      <c r="G541" s="355"/>
      <c r="H541" s="355"/>
      <c r="I541" s="355"/>
      <c r="J541" s="355"/>
      <c r="K541" s="355"/>
      <c r="L541" s="355"/>
      <c r="M541" s="24"/>
      <c r="N541" s="24"/>
    </row>
    <row r="542" spans="2:14" ht="57.95" customHeight="1">
      <c r="B542" s="174" t="s">
        <v>432</v>
      </c>
      <c r="C542" s="6" t="str">
        <f>'FORMULARIO 1 PRESUPUESTO'!B38</f>
        <v>8</v>
      </c>
      <c r="D542" s="27" t="s">
        <v>433</v>
      </c>
      <c r="E542" s="22" t="str">
        <f>'FORMULARIO 1 PRESUPUESTO'!B43</f>
        <v>8.05</v>
      </c>
      <c r="F542" s="352" t="s">
        <v>434</v>
      </c>
      <c r="G542" s="354"/>
      <c r="H542" s="356" t="str">
        <f>'FORMULARIO 1 PRESUPUESTO'!C43</f>
        <v xml:space="preserve">Suministro y aplicación de pintura koraza exterior para fachadas color gris zócalo.Incluye resanos filos y dilataciones. Tipo pintuco y/o similar. </v>
      </c>
      <c r="I542" s="357"/>
      <c r="J542" s="357"/>
      <c r="K542" s="357"/>
      <c r="L542" s="358"/>
      <c r="M542" s="27" t="s">
        <v>435</v>
      </c>
      <c r="N542" s="8" t="str">
        <f>'FORMULARIO 1 PRESUPUESTO'!D43</f>
        <v>m2</v>
      </c>
    </row>
    <row r="543" spans="2:14" ht="15.75">
      <c r="B543" s="355"/>
      <c r="C543" s="355"/>
      <c r="D543" s="355"/>
      <c r="E543" s="355"/>
      <c r="F543" s="355"/>
      <c r="G543" s="355"/>
      <c r="H543" s="351" t="s">
        <v>436</v>
      </c>
      <c r="I543" s="351" t="s">
        <v>437</v>
      </c>
      <c r="J543" s="351"/>
      <c r="K543" s="351"/>
      <c r="L543" s="351" t="s">
        <v>438</v>
      </c>
      <c r="M543" s="351" t="s">
        <v>439</v>
      </c>
      <c r="N543" s="351" t="s">
        <v>440</v>
      </c>
    </row>
    <row r="544" spans="2:14" ht="47.25">
      <c r="B544" s="355"/>
      <c r="C544" s="355"/>
      <c r="D544" s="355"/>
      <c r="E544" s="355"/>
      <c r="F544" s="355"/>
      <c r="G544" s="355"/>
      <c r="H544" s="351"/>
      <c r="I544" s="27" t="s">
        <v>441</v>
      </c>
      <c r="J544" s="27" t="s">
        <v>442</v>
      </c>
      <c r="K544" s="27" t="s">
        <v>443</v>
      </c>
      <c r="L544" s="351"/>
      <c r="M544" s="351"/>
      <c r="N544" s="351"/>
    </row>
    <row r="545" spans="2:14" ht="62.1" customHeight="1">
      <c r="B545" s="355"/>
      <c r="C545" s="355"/>
      <c r="D545" s="355"/>
      <c r="E545" s="355"/>
      <c r="F545" s="355"/>
      <c r="G545" s="355"/>
      <c r="H545" s="8" t="s">
        <v>493</v>
      </c>
      <c r="I545" s="7">
        <v>51.55</v>
      </c>
      <c r="J545" s="7">
        <v>1</v>
      </c>
      <c r="K545" s="8"/>
      <c r="L545" s="34">
        <f>J545*I545</f>
        <v>51.55</v>
      </c>
      <c r="M545" s="8">
        <v>1</v>
      </c>
      <c r="N545" s="8">
        <f>M545*L545</f>
        <v>51.55</v>
      </c>
    </row>
    <row r="546" spans="2:14" ht="49.5" customHeight="1">
      <c r="B546" s="355"/>
      <c r="C546" s="355"/>
      <c r="D546" s="355"/>
      <c r="E546" s="355"/>
      <c r="F546" s="355"/>
      <c r="G546" s="355"/>
      <c r="H546" s="8"/>
      <c r="I546" s="28"/>
      <c r="J546" s="28"/>
      <c r="K546" s="29"/>
      <c r="L546" s="30"/>
      <c r="M546" s="29"/>
      <c r="N546" s="29"/>
    </row>
    <row r="547" spans="2:14" ht="15.75">
      <c r="B547" s="349" t="s">
        <v>451</v>
      </c>
      <c r="C547" s="349"/>
      <c r="D547" s="349"/>
      <c r="E547" s="349"/>
      <c r="F547" s="349"/>
      <c r="G547" s="349"/>
      <c r="H547" s="350" t="s">
        <v>445</v>
      </c>
      <c r="I547" s="350"/>
      <c r="J547" s="350"/>
      <c r="K547" s="350"/>
      <c r="L547" s="350"/>
      <c r="M547" s="350"/>
      <c r="N547" s="9">
        <f>SUM(N545:N546)</f>
        <v>51.55</v>
      </c>
    </row>
    <row r="548" spans="2:14" ht="15.6" customHeight="1">
      <c r="B548" s="349"/>
      <c r="C548" s="349"/>
      <c r="D548" s="349"/>
      <c r="E548" s="349"/>
      <c r="F548" s="349"/>
      <c r="G548" s="349"/>
      <c r="H548" s="350" t="s">
        <v>446</v>
      </c>
      <c r="I548" s="350"/>
      <c r="J548" s="350"/>
      <c r="K548" s="350"/>
      <c r="L548" s="350"/>
      <c r="M548" s="350"/>
      <c r="N548" s="9">
        <f>N547</f>
        <v>51.55</v>
      </c>
    </row>
    <row r="549" spans="2:14" ht="15.75">
      <c r="B549" s="349"/>
      <c r="C549" s="349"/>
      <c r="D549" s="349"/>
      <c r="E549" s="349"/>
      <c r="F549" s="349"/>
      <c r="G549" s="349"/>
      <c r="H549" s="351" t="s">
        <v>447</v>
      </c>
      <c r="I549" s="351"/>
      <c r="J549" s="351"/>
      <c r="K549" s="351"/>
      <c r="L549" s="351"/>
      <c r="M549" s="351"/>
      <c r="N549" s="10">
        <f>N548</f>
        <v>51.55</v>
      </c>
    </row>
    <row r="551" spans="2:14" s="11" customFormat="1" ht="15.75">
      <c r="B551" s="176"/>
      <c r="C551" s="31"/>
      <c r="D551" s="31"/>
      <c r="E551" s="31"/>
      <c r="F551" s="31"/>
      <c r="G551" s="31"/>
      <c r="H551" s="32"/>
      <c r="I551" s="32"/>
      <c r="J551" s="32"/>
      <c r="K551" s="32"/>
      <c r="L551" s="32"/>
      <c r="M551" s="32"/>
      <c r="N551" s="33"/>
    </row>
    <row r="552" spans="2:14" s="11" customFormat="1" ht="15.75">
      <c r="B552" s="176"/>
      <c r="C552" s="31"/>
      <c r="D552" s="31"/>
      <c r="E552" s="31"/>
      <c r="F552" s="31"/>
      <c r="G552" s="31"/>
      <c r="H552" s="32"/>
      <c r="I552" s="32"/>
      <c r="J552" s="32"/>
      <c r="K552" s="32"/>
      <c r="L552" s="32"/>
      <c r="M552" s="32"/>
      <c r="N552" s="33"/>
    </row>
    <row r="553" spans="2:14" s="11" customFormat="1">
      <c r="B553" s="58" t="s">
        <v>494</v>
      </c>
      <c r="C553" s="360" t="str">
        <f>'FORMULARIO 1 PRESUPUESTO'!C44</f>
        <v>VARIOS</v>
      </c>
      <c r="D553" s="360"/>
      <c r="E553" s="360"/>
      <c r="F553" s="360"/>
      <c r="G553" s="360"/>
      <c r="H553" s="360"/>
      <c r="I553" s="360"/>
      <c r="J553" s="360"/>
      <c r="K553" s="360"/>
      <c r="L553" s="360"/>
      <c r="M553" s="360"/>
      <c r="N553" s="360"/>
    </row>
    <row r="554" spans="2:14">
      <c r="B554" s="346"/>
      <c r="C554" s="346"/>
      <c r="D554" s="346"/>
      <c r="E554" s="346"/>
      <c r="F554" s="346"/>
      <c r="G554" s="346"/>
      <c r="H554" s="346"/>
      <c r="I554" s="346"/>
      <c r="J554" s="346"/>
      <c r="K554" s="346"/>
      <c r="L554" s="346"/>
      <c r="M554" s="346"/>
      <c r="N554" s="346"/>
    </row>
    <row r="555" spans="2:14">
      <c r="B555" s="346"/>
      <c r="C555" s="346"/>
      <c r="D555" s="346"/>
      <c r="E555" s="346"/>
      <c r="F555" s="346"/>
      <c r="G555" s="346"/>
      <c r="H555" s="346"/>
      <c r="I555" s="346"/>
      <c r="J555" s="346"/>
      <c r="K555" s="346"/>
      <c r="L555" s="346"/>
      <c r="M555" s="346"/>
      <c r="N555" s="346"/>
    </row>
    <row r="556" spans="2:14" ht="43.5" customHeight="1">
      <c r="B556" s="346"/>
      <c r="C556" s="346"/>
      <c r="D556" s="346"/>
      <c r="E556" s="346"/>
      <c r="F556" s="346"/>
      <c r="G556" s="346"/>
      <c r="H556" s="346"/>
      <c r="I556" s="346"/>
      <c r="J556" s="346"/>
      <c r="K556" s="346"/>
      <c r="L556" s="346"/>
      <c r="M556" s="346"/>
      <c r="N556" s="346"/>
    </row>
    <row r="557" spans="2:14" ht="15.75">
      <c r="B557" s="347" t="s">
        <v>1</v>
      </c>
      <c r="C557" s="347"/>
      <c r="D557" s="347"/>
      <c r="E557" s="347"/>
      <c r="F557" s="347"/>
      <c r="G557" s="347"/>
      <c r="H557" s="347"/>
      <c r="I557" s="347"/>
      <c r="J557" s="347"/>
      <c r="K557" s="347"/>
      <c r="L557" s="347"/>
      <c r="M557" s="347"/>
      <c r="N557" s="347"/>
    </row>
    <row r="558" spans="2:14" ht="15.75">
      <c r="B558" s="347" t="s">
        <v>2</v>
      </c>
      <c r="C558" s="347"/>
      <c r="D558" s="347"/>
      <c r="E558" s="347"/>
      <c r="F558" s="347"/>
      <c r="G558" s="347"/>
      <c r="H558" s="347"/>
      <c r="I558" s="347"/>
      <c r="J558" s="347"/>
      <c r="K558" s="347"/>
      <c r="L558" s="347"/>
      <c r="M558" s="347"/>
      <c r="N558" s="347"/>
    </row>
    <row r="559" spans="2:14" ht="15.75">
      <c r="B559" s="347" t="s">
        <v>3</v>
      </c>
      <c r="C559" s="347"/>
      <c r="D559" s="347"/>
      <c r="E559" s="347"/>
      <c r="F559" s="347"/>
      <c r="G559" s="347"/>
      <c r="H559" s="347"/>
      <c r="I559" s="347"/>
      <c r="J559" s="347"/>
      <c r="K559" s="347"/>
      <c r="L559" s="347"/>
      <c r="M559" s="347"/>
      <c r="N559" s="347"/>
    </row>
    <row r="560" spans="2:14" ht="15">
      <c r="B560" s="348"/>
      <c r="C560" s="348"/>
      <c r="D560" s="348"/>
      <c r="E560" s="348"/>
      <c r="F560" s="348"/>
      <c r="G560" s="348"/>
      <c r="H560" s="348"/>
      <c r="I560" s="348"/>
      <c r="J560" s="348"/>
      <c r="K560" s="348"/>
      <c r="L560" s="348"/>
      <c r="M560" s="348"/>
      <c r="N560" s="348"/>
    </row>
    <row r="561" spans="2:14" ht="15.75">
      <c r="B561" s="351" t="s">
        <v>426</v>
      </c>
      <c r="C561" s="351"/>
      <c r="D561" s="27" t="s">
        <v>427</v>
      </c>
      <c r="E561" s="25">
        <v>1</v>
      </c>
      <c r="F561" s="27" t="s">
        <v>428</v>
      </c>
      <c r="G561" s="25">
        <v>4</v>
      </c>
      <c r="H561" s="26" t="s">
        <v>429</v>
      </c>
      <c r="I561" s="25">
        <v>2024</v>
      </c>
      <c r="J561" s="352"/>
      <c r="K561" s="353"/>
      <c r="L561" s="353"/>
      <c r="M561" s="353"/>
      <c r="N561" s="354"/>
    </row>
    <row r="562" spans="2:14" ht="15">
      <c r="B562" s="355"/>
      <c r="C562" s="355"/>
      <c r="D562" s="355"/>
      <c r="E562" s="355"/>
      <c r="F562" s="355"/>
      <c r="G562" s="355"/>
      <c r="H562" s="355"/>
      <c r="I562" s="355"/>
      <c r="J562" s="355"/>
      <c r="K562" s="355"/>
      <c r="L562" s="355"/>
      <c r="M562" s="355"/>
      <c r="N562" s="355"/>
    </row>
    <row r="563" spans="2:14" ht="15.75">
      <c r="B563" s="351" t="s">
        <v>430</v>
      </c>
      <c r="C563" s="351"/>
      <c r="D563" s="351"/>
      <c r="E563" s="351"/>
      <c r="F563" s="350" t="s">
        <v>431</v>
      </c>
      <c r="G563" s="350"/>
      <c r="H563" s="350"/>
      <c r="I563" s="350"/>
      <c r="J563" s="350"/>
      <c r="K563" s="350"/>
      <c r="L563" s="350"/>
      <c r="M563" s="350"/>
      <c r="N563" s="350"/>
    </row>
    <row r="564" spans="2:14" ht="15">
      <c r="B564" s="355"/>
      <c r="C564" s="355"/>
      <c r="D564" s="355"/>
      <c r="E564" s="355"/>
      <c r="F564" s="355"/>
      <c r="G564" s="355"/>
      <c r="H564" s="355"/>
      <c r="I564" s="355"/>
      <c r="J564" s="355"/>
      <c r="K564" s="355"/>
      <c r="L564" s="355"/>
      <c r="M564" s="24"/>
      <c r="N564" s="24"/>
    </row>
    <row r="565" spans="2:14" ht="51.95" customHeight="1">
      <c r="B565" s="174" t="s">
        <v>432</v>
      </c>
      <c r="C565" s="6" t="str">
        <f>'FORMULARIO 1 PRESUPUESTO'!B44</f>
        <v>9</v>
      </c>
      <c r="D565" s="27" t="s">
        <v>433</v>
      </c>
      <c r="E565" s="22" t="str">
        <f>'FORMULARIO 1 PRESUPUESTO'!B45</f>
        <v>9.01</v>
      </c>
      <c r="F565" s="352" t="s">
        <v>434</v>
      </c>
      <c r="G565" s="354"/>
      <c r="H565" s="356" t="str">
        <f>'FORMULARIO 1 PRESUPUESTO'!C45</f>
        <v xml:space="preserve">Limpieza y aseo general de todas las áreas intervenidas </v>
      </c>
      <c r="I565" s="357"/>
      <c r="J565" s="357"/>
      <c r="K565" s="357"/>
      <c r="L565" s="358"/>
      <c r="M565" s="27" t="s">
        <v>435</v>
      </c>
      <c r="N565" s="8" t="str">
        <f>'FORMULARIO 1 PRESUPUESTO'!D45</f>
        <v>m2</v>
      </c>
    </row>
    <row r="566" spans="2:14" ht="15.75">
      <c r="B566" s="355"/>
      <c r="C566" s="355"/>
      <c r="D566" s="355"/>
      <c r="E566" s="355"/>
      <c r="F566" s="355"/>
      <c r="G566" s="355"/>
      <c r="H566" s="351" t="s">
        <v>436</v>
      </c>
      <c r="I566" s="351" t="s">
        <v>437</v>
      </c>
      <c r="J566" s="351"/>
      <c r="K566" s="351"/>
      <c r="L566" s="351" t="s">
        <v>438</v>
      </c>
      <c r="M566" s="351" t="s">
        <v>439</v>
      </c>
      <c r="N566" s="351" t="s">
        <v>440</v>
      </c>
    </row>
    <row r="567" spans="2:14" ht="47.25">
      <c r="B567" s="355"/>
      <c r="C567" s="355"/>
      <c r="D567" s="355"/>
      <c r="E567" s="355"/>
      <c r="F567" s="355"/>
      <c r="G567" s="355"/>
      <c r="H567" s="351"/>
      <c r="I567" s="27" t="s">
        <v>441</v>
      </c>
      <c r="J567" s="27" t="s">
        <v>442</v>
      </c>
      <c r="K567" s="27" t="s">
        <v>443</v>
      </c>
      <c r="L567" s="351"/>
      <c r="M567" s="351"/>
      <c r="N567" s="351"/>
    </row>
    <row r="568" spans="2:14" ht="119.1" customHeight="1">
      <c r="B568" s="355"/>
      <c r="C568" s="355"/>
      <c r="D568" s="355"/>
      <c r="E568" s="355"/>
      <c r="F568" s="355"/>
      <c r="G568" s="355"/>
      <c r="H568" s="8" t="s">
        <v>495</v>
      </c>
      <c r="I568" s="7"/>
      <c r="J568" s="7"/>
      <c r="K568" s="8"/>
      <c r="L568" s="34">
        <v>175.3</v>
      </c>
      <c r="M568" s="8">
        <v>1</v>
      </c>
      <c r="N568" s="8">
        <f>M568*L568</f>
        <v>175.3</v>
      </c>
    </row>
    <row r="569" spans="2:14" ht="15.75">
      <c r="B569" s="349" t="s">
        <v>451</v>
      </c>
      <c r="C569" s="349"/>
      <c r="D569" s="349"/>
      <c r="E569" s="349"/>
      <c r="F569" s="349"/>
      <c r="G569" s="349"/>
      <c r="H569" s="350" t="s">
        <v>445</v>
      </c>
      <c r="I569" s="350"/>
      <c r="J569" s="350"/>
      <c r="K569" s="350"/>
      <c r="L569" s="350"/>
      <c r="M569" s="350"/>
      <c r="N569" s="9">
        <f>N568</f>
        <v>175.3</v>
      </c>
    </row>
    <row r="570" spans="2:14" ht="15.75">
      <c r="B570" s="349"/>
      <c r="C570" s="349"/>
      <c r="D570" s="349"/>
      <c r="E570" s="349"/>
      <c r="F570" s="349"/>
      <c r="G570" s="349"/>
      <c r="H570" s="350" t="s">
        <v>446</v>
      </c>
      <c r="I570" s="350"/>
      <c r="J570" s="350"/>
      <c r="K570" s="350"/>
      <c r="L570" s="350"/>
      <c r="M570" s="350"/>
      <c r="N570" s="9">
        <f>SUM(N569)</f>
        <v>175.3</v>
      </c>
    </row>
    <row r="571" spans="2:14" ht="15.75">
      <c r="B571" s="349"/>
      <c r="C571" s="349"/>
      <c r="D571" s="349"/>
      <c r="E571" s="349"/>
      <c r="F571" s="349"/>
      <c r="G571" s="349"/>
      <c r="H571" s="351" t="s">
        <v>447</v>
      </c>
      <c r="I571" s="351"/>
      <c r="J571" s="351"/>
      <c r="K571" s="351"/>
      <c r="L571" s="351"/>
      <c r="M571" s="351"/>
      <c r="N571" s="10">
        <f>N570</f>
        <v>175.3</v>
      </c>
    </row>
    <row r="573" spans="2:14">
      <c r="B573" s="346"/>
      <c r="C573" s="346"/>
      <c r="D573" s="346"/>
      <c r="E573" s="346"/>
      <c r="F573" s="346"/>
      <c r="G573" s="346"/>
      <c r="H573" s="346"/>
      <c r="I573" s="346"/>
      <c r="J573" s="346"/>
      <c r="K573" s="346"/>
      <c r="L573" s="346"/>
      <c r="M573" s="346"/>
      <c r="N573" s="346"/>
    </row>
    <row r="574" spans="2:14">
      <c r="B574" s="346"/>
      <c r="C574" s="346"/>
      <c r="D574" s="346"/>
      <c r="E574" s="346"/>
      <c r="F574" s="346"/>
      <c r="G574" s="346"/>
      <c r="H574" s="346"/>
      <c r="I574" s="346"/>
      <c r="J574" s="346"/>
      <c r="K574" s="346"/>
      <c r="L574" s="346"/>
      <c r="M574" s="346"/>
      <c r="N574" s="346"/>
    </row>
    <row r="575" spans="2:14" ht="48" customHeight="1">
      <c r="B575" s="346"/>
      <c r="C575" s="346"/>
      <c r="D575" s="346"/>
      <c r="E575" s="346"/>
      <c r="F575" s="346"/>
      <c r="G575" s="346"/>
      <c r="H575" s="346"/>
      <c r="I575" s="346"/>
      <c r="J575" s="346"/>
      <c r="K575" s="346"/>
      <c r="L575" s="346"/>
      <c r="M575" s="346"/>
      <c r="N575" s="346"/>
    </row>
    <row r="576" spans="2:14" ht="15.75">
      <c r="B576" s="347" t="s">
        <v>1</v>
      </c>
      <c r="C576" s="347"/>
      <c r="D576" s="347"/>
      <c r="E576" s="347"/>
      <c r="F576" s="347"/>
      <c r="G576" s="347"/>
      <c r="H576" s="347"/>
      <c r="I576" s="347"/>
      <c r="J576" s="347"/>
      <c r="K576" s="347"/>
      <c r="L576" s="347"/>
      <c r="M576" s="347"/>
      <c r="N576" s="347"/>
    </row>
    <row r="577" spans="2:19" ht="15.75">
      <c r="B577" s="347" t="s">
        <v>2</v>
      </c>
      <c r="C577" s="347"/>
      <c r="D577" s="347"/>
      <c r="E577" s="347"/>
      <c r="F577" s="347"/>
      <c r="G577" s="347"/>
      <c r="H577" s="347"/>
      <c r="I577" s="347"/>
      <c r="J577" s="347"/>
      <c r="K577" s="347"/>
      <c r="L577" s="347"/>
      <c r="M577" s="347"/>
      <c r="N577" s="347"/>
    </row>
    <row r="578" spans="2:19" ht="15.75">
      <c r="B578" s="347" t="s">
        <v>3</v>
      </c>
      <c r="C578" s="347"/>
      <c r="D578" s="347"/>
      <c r="E578" s="347"/>
      <c r="F578" s="347"/>
      <c r="G578" s="347"/>
      <c r="H578" s="347"/>
      <c r="I578" s="347"/>
      <c r="J578" s="347"/>
      <c r="K578" s="347"/>
      <c r="L578" s="347"/>
      <c r="M578" s="347"/>
      <c r="N578" s="347"/>
    </row>
    <row r="579" spans="2:19" ht="15">
      <c r="B579" s="348"/>
      <c r="C579" s="348"/>
      <c r="D579" s="348"/>
      <c r="E579" s="348"/>
      <c r="F579" s="348"/>
      <c r="G579" s="348"/>
      <c r="H579" s="348"/>
      <c r="I579" s="348"/>
      <c r="J579" s="348"/>
      <c r="K579" s="348"/>
      <c r="L579" s="348"/>
      <c r="M579" s="348"/>
      <c r="N579" s="348"/>
    </row>
    <row r="580" spans="2:19" ht="15.75">
      <c r="B580" s="351" t="s">
        <v>426</v>
      </c>
      <c r="C580" s="351"/>
      <c r="D580" s="27" t="s">
        <v>427</v>
      </c>
      <c r="E580" s="25">
        <v>1</v>
      </c>
      <c r="F580" s="27" t="s">
        <v>428</v>
      </c>
      <c r="G580" s="25">
        <v>4</v>
      </c>
      <c r="H580" s="26" t="s">
        <v>429</v>
      </c>
      <c r="I580" s="25">
        <v>2024</v>
      </c>
      <c r="J580" s="352"/>
      <c r="K580" s="353"/>
      <c r="L580" s="353"/>
      <c r="M580" s="353"/>
      <c r="N580" s="354"/>
    </row>
    <row r="581" spans="2:19" ht="15">
      <c r="B581" s="355"/>
      <c r="C581" s="355"/>
      <c r="D581" s="355"/>
      <c r="E581" s="355"/>
      <c r="F581" s="355"/>
      <c r="G581" s="355"/>
      <c r="H581" s="355"/>
      <c r="I581" s="355"/>
      <c r="J581" s="355"/>
      <c r="K581" s="355"/>
      <c r="L581" s="355"/>
      <c r="M581" s="355"/>
      <c r="N581" s="355"/>
    </row>
    <row r="582" spans="2:19" ht="15.75">
      <c r="B582" s="351" t="s">
        <v>430</v>
      </c>
      <c r="C582" s="351"/>
      <c r="D582" s="351"/>
      <c r="E582" s="351"/>
      <c r="F582" s="350" t="s">
        <v>431</v>
      </c>
      <c r="G582" s="350"/>
      <c r="H582" s="350"/>
      <c r="I582" s="350"/>
      <c r="J582" s="350"/>
      <c r="K582" s="350"/>
      <c r="L582" s="350"/>
      <c r="M582" s="350"/>
      <c r="N582" s="350"/>
    </row>
    <row r="583" spans="2:19" ht="15">
      <c r="B583" s="355"/>
      <c r="C583" s="355"/>
      <c r="D583" s="355"/>
      <c r="E583" s="355"/>
      <c r="F583" s="355"/>
      <c r="G583" s="355"/>
      <c r="H583" s="355"/>
      <c r="I583" s="355"/>
      <c r="J583" s="355"/>
      <c r="K583" s="355"/>
      <c r="L583" s="355"/>
      <c r="M583" s="24"/>
      <c r="N583" s="24"/>
    </row>
    <row r="584" spans="2:19" ht="130.5" customHeight="1">
      <c r="B584" s="174" t="s">
        <v>432</v>
      </c>
      <c r="C584" s="6" t="str">
        <f>'FORMULARIO 1 PRESUPUESTO'!B44</f>
        <v>9</v>
      </c>
      <c r="D584" s="27" t="s">
        <v>433</v>
      </c>
      <c r="E584" s="22" t="str">
        <f>'FORMULARIO 1 PRESUPUESTO'!B46</f>
        <v>9.02</v>
      </c>
      <c r="F584" s="352" t="s">
        <v>434</v>
      </c>
      <c r="G584" s="354"/>
      <c r="H584" s="356" t="str">
        <f>'FORMULARIO 1 PRESUPUESTO'!C46</f>
        <v xml:space="preserve">Suministro e instalación de aviso tipo caja, estrutura metálica y banner con impresión en alta resolución. Marco metálico color gris plata y/o similar, pintados con imprimación anticorrosiva+pintura acabado.Acrilico frontal translúcido. La dimensión de banner apróx. 3.30x2.00 m.Estructura con dos pilares anclados al suelo sobre dados de concreto. </v>
      </c>
      <c r="I584" s="357"/>
      <c r="J584" s="357"/>
      <c r="K584" s="357"/>
      <c r="L584" s="358"/>
      <c r="M584" s="27" t="s">
        <v>435</v>
      </c>
      <c r="N584" s="8" t="str">
        <f>'FORMULARIO 1 PRESUPUESTO'!D46</f>
        <v>m2</v>
      </c>
    </row>
    <row r="585" spans="2:19" ht="15.75">
      <c r="B585" s="355"/>
      <c r="C585" s="355"/>
      <c r="D585" s="355"/>
      <c r="E585" s="355"/>
      <c r="F585" s="355"/>
      <c r="G585" s="355"/>
      <c r="H585" s="351" t="s">
        <v>436</v>
      </c>
      <c r="I585" s="351" t="s">
        <v>437</v>
      </c>
      <c r="J585" s="351"/>
      <c r="K585" s="351"/>
      <c r="L585" s="351" t="s">
        <v>438</v>
      </c>
      <c r="M585" s="351" t="s">
        <v>439</v>
      </c>
      <c r="N585" s="351" t="s">
        <v>440</v>
      </c>
    </row>
    <row r="586" spans="2:19" ht="47.25">
      <c r="B586" s="355"/>
      <c r="C586" s="355"/>
      <c r="D586" s="355"/>
      <c r="E586" s="355"/>
      <c r="F586" s="355"/>
      <c r="G586" s="355"/>
      <c r="H586" s="351"/>
      <c r="I586" s="27" t="s">
        <v>441</v>
      </c>
      <c r="J586" s="27" t="s">
        <v>442</v>
      </c>
      <c r="K586" s="27" t="s">
        <v>443</v>
      </c>
      <c r="L586" s="351"/>
      <c r="M586" s="351"/>
      <c r="N586" s="351"/>
    </row>
    <row r="587" spans="2:19" ht="15">
      <c r="B587" s="355"/>
      <c r="C587" s="355"/>
      <c r="D587" s="355"/>
      <c r="E587" s="355"/>
      <c r="F587" s="355"/>
      <c r="G587" s="355"/>
      <c r="H587" s="8" t="s">
        <v>496</v>
      </c>
      <c r="I587" s="28">
        <v>3.3</v>
      </c>
      <c r="J587" s="28">
        <v>2</v>
      </c>
      <c r="K587" s="29"/>
      <c r="L587" s="23">
        <f>J587*I587</f>
        <v>6.6</v>
      </c>
      <c r="M587" s="29">
        <v>1</v>
      </c>
      <c r="N587" s="29">
        <f>M587*L587</f>
        <v>6.6</v>
      </c>
      <c r="S587"/>
    </row>
    <row r="588" spans="2:19" ht="90" customHeight="1">
      <c r="B588" s="355"/>
      <c r="C588" s="355"/>
      <c r="D588" s="355"/>
      <c r="E588" s="355"/>
      <c r="F588" s="355"/>
      <c r="G588" s="355"/>
      <c r="H588" s="8"/>
      <c r="I588" s="28"/>
      <c r="J588" s="28"/>
      <c r="K588" s="29"/>
      <c r="L588" s="30"/>
      <c r="M588" s="29"/>
      <c r="N588" s="29"/>
    </row>
    <row r="589" spans="2:19" ht="15.75">
      <c r="B589" s="349" t="s">
        <v>451</v>
      </c>
      <c r="C589" s="349"/>
      <c r="D589" s="349"/>
      <c r="E589" s="349"/>
      <c r="F589" s="349"/>
      <c r="G589" s="349"/>
      <c r="H589" s="350" t="s">
        <v>445</v>
      </c>
      <c r="I589" s="350"/>
      <c r="J589" s="350"/>
      <c r="K589" s="350"/>
      <c r="L589" s="350"/>
      <c r="M589" s="350"/>
      <c r="N589" s="9">
        <f>SUM(N587:N588)</f>
        <v>6.6</v>
      </c>
    </row>
    <row r="590" spans="2:19" ht="15.75">
      <c r="B590" s="349"/>
      <c r="C590" s="349"/>
      <c r="D590" s="349"/>
      <c r="E590" s="349"/>
      <c r="F590" s="349"/>
      <c r="G590" s="349"/>
      <c r="H590" s="350" t="s">
        <v>446</v>
      </c>
      <c r="I590" s="350"/>
      <c r="J590" s="350"/>
      <c r="K590" s="350"/>
      <c r="L590" s="350"/>
      <c r="M590" s="350"/>
      <c r="N590" s="9">
        <f>N589</f>
        <v>6.6</v>
      </c>
    </row>
    <row r="591" spans="2:19" ht="15.75">
      <c r="B591" s="349"/>
      <c r="C591" s="349"/>
      <c r="D591" s="349"/>
      <c r="E591" s="349"/>
      <c r="F591" s="349"/>
      <c r="G591" s="349"/>
      <c r="H591" s="351" t="s">
        <v>447</v>
      </c>
      <c r="I591" s="351"/>
      <c r="J591" s="351"/>
      <c r="K591" s="351"/>
      <c r="L591" s="351"/>
      <c r="M591" s="351"/>
      <c r="N591" s="10">
        <f>N590</f>
        <v>6.6</v>
      </c>
    </row>
    <row r="593" spans="2:14">
      <c r="B593" s="346"/>
      <c r="C593" s="346"/>
      <c r="D593" s="346"/>
      <c r="E593" s="346"/>
      <c r="F593" s="346"/>
      <c r="G593" s="346"/>
      <c r="H593" s="346"/>
      <c r="I593" s="346"/>
      <c r="J593" s="346"/>
      <c r="K593" s="346"/>
      <c r="L593" s="346"/>
      <c r="M593" s="346"/>
      <c r="N593" s="346"/>
    </row>
    <row r="594" spans="2:14">
      <c r="B594" s="346"/>
      <c r="C594" s="346"/>
      <c r="D594" s="346"/>
      <c r="E594" s="346"/>
      <c r="F594" s="346"/>
      <c r="G594" s="346"/>
      <c r="H594" s="346"/>
      <c r="I594" s="346"/>
      <c r="J594" s="346"/>
      <c r="K594" s="346"/>
      <c r="L594" s="346"/>
      <c r="M594" s="346"/>
      <c r="N594" s="346"/>
    </row>
    <row r="595" spans="2:14" ht="36.950000000000003" customHeight="1">
      <c r="B595" s="346"/>
      <c r="C595" s="346"/>
      <c r="D595" s="346"/>
      <c r="E595" s="346"/>
      <c r="F595" s="346"/>
      <c r="G595" s="346"/>
      <c r="H595" s="346"/>
      <c r="I595" s="346"/>
      <c r="J595" s="346"/>
      <c r="K595" s="346"/>
      <c r="L595" s="346"/>
      <c r="M595" s="346"/>
      <c r="N595" s="346"/>
    </row>
    <row r="596" spans="2:14" ht="15.75">
      <c r="B596" s="347" t="s">
        <v>1</v>
      </c>
      <c r="C596" s="347"/>
      <c r="D596" s="347"/>
      <c r="E596" s="347"/>
      <c r="F596" s="347"/>
      <c r="G596" s="347"/>
      <c r="H596" s="347"/>
      <c r="I596" s="347"/>
      <c r="J596" s="347"/>
      <c r="K596" s="347"/>
      <c r="L596" s="347"/>
      <c r="M596" s="347"/>
      <c r="N596" s="347"/>
    </row>
    <row r="597" spans="2:14" ht="15.75">
      <c r="B597" s="347" t="s">
        <v>2</v>
      </c>
      <c r="C597" s="347"/>
      <c r="D597" s="347"/>
      <c r="E597" s="347"/>
      <c r="F597" s="347"/>
      <c r="G597" s="347"/>
      <c r="H597" s="347"/>
      <c r="I597" s="347"/>
      <c r="J597" s="347"/>
      <c r="K597" s="347"/>
      <c r="L597" s="347"/>
      <c r="M597" s="347"/>
      <c r="N597" s="347"/>
    </row>
    <row r="598" spans="2:14" ht="15.75">
      <c r="B598" s="347" t="s">
        <v>3</v>
      </c>
      <c r="C598" s="347"/>
      <c r="D598" s="347"/>
      <c r="E598" s="347"/>
      <c r="F598" s="347"/>
      <c r="G598" s="347"/>
      <c r="H598" s="347"/>
      <c r="I598" s="347"/>
      <c r="J598" s="347"/>
      <c r="K598" s="347"/>
      <c r="L598" s="347"/>
      <c r="M598" s="347"/>
      <c r="N598" s="347"/>
    </row>
    <row r="599" spans="2:14" ht="15">
      <c r="B599" s="348"/>
      <c r="C599" s="348"/>
      <c r="D599" s="348"/>
      <c r="E599" s="348"/>
      <c r="F599" s="348"/>
      <c r="G599" s="348"/>
      <c r="H599" s="348"/>
      <c r="I599" s="348"/>
      <c r="J599" s="348"/>
      <c r="K599" s="348"/>
      <c r="L599" s="348"/>
      <c r="M599" s="348"/>
      <c r="N599" s="348"/>
    </row>
    <row r="600" spans="2:14" ht="15.75">
      <c r="B600" s="351" t="s">
        <v>426</v>
      </c>
      <c r="C600" s="351"/>
      <c r="D600" s="27" t="s">
        <v>427</v>
      </c>
      <c r="E600" s="25">
        <v>1</v>
      </c>
      <c r="F600" s="27" t="s">
        <v>428</v>
      </c>
      <c r="G600" s="25">
        <v>4</v>
      </c>
      <c r="H600" s="26" t="s">
        <v>429</v>
      </c>
      <c r="I600" s="25">
        <v>2024</v>
      </c>
      <c r="J600" s="352"/>
      <c r="K600" s="353"/>
      <c r="L600" s="353"/>
      <c r="M600" s="353"/>
      <c r="N600" s="354"/>
    </row>
    <row r="601" spans="2:14" ht="15">
      <c r="B601" s="355"/>
      <c r="C601" s="355"/>
      <c r="D601" s="355"/>
      <c r="E601" s="355"/>
      <c r="F601" s="355"/>
      <c r="G601" s="355"/>
      <c r="H601" s="355"/>
      <c r="I601" s="355"/>
      <c r="J601" s="355"/>
      <c r="K601" s="355"/>
      <c r="L601" s="355"/>
      <c r="M601" s="355"/>
      <c r="N601" s="355"/>
    </row>
    <row r="602" spans="2:14" ht="15.75">
      <c r="B602" s="351" t="s">
        <v>430</v>
      </c>
      <c r="C602" s="351"/>
      <c r="D602" s="351"/>
      <c r="E602" s="351"/>
      <c r="F602" s="350" t="s">
        <v>431</v>
      </c>
      <c r="G602" s="350"/>
      <c r="H602" s="350"/>
      <c r="I602" s="350"/>
      <c r="J602" s="350"/>
      <c r="K602" s="350"/>
      <c r="L602" s="350"/>
      <c r="M602" s="350"/>
      <c r="N602" s="350"/>
    </row>
    <row r="603" spans="2:14" ht="15">
      <c r="B603" s="355"/>
      <c r="C603" s="355"/>
      <c r="D603" s="355"/>
      <c r="E603" s="355"/>
      <c r="F603" s="355"/>
      <c r="G603" s="355"/>
      <c r="H603" s="355"/>
      <c r="I603" s="355"/>
      <c r="J603" s="355"/>
      <c r="K603" s="355"/>
      <c r="L603" s="355"/>
      <c r="M603" s="24"/>
      <c r="N603" s="24"/>
    </row>
    <row r="604" spans="2:14" ht="56.45" customHeight="1">
      <c r="B604" s="174" t="s">
        <v>432</v>
      </c>
      <c r="C604" s="6" t="str">
        <f>'FORMULARIO 1 PRESUPUESTO'!B44</f>
        <v>9</v>
      </c>
      <c r="D604" s="27" t="s">
        <v>433</v>
      </c>
      <c r="E604" s="22" t="str">
        <f>'FORMULARIO 1 PRESUPUESTO'!B47</f>
        <v>9.03</v>
      </c>
      <c r="F604" s="352" t="s">
        <v>434</v>
      </c>
      <c r="G604" s="354"/>
      <c r="H604" s="356" t="str">
        <f>'FORMULARIO 1 PRESUPUESTO'!C47</f>
        <v xml:space="preserve">Cargue manual y retiro de escombros volqueta 7m3.Incluye certificado a la escombrera autorizada. Incluye certificados. </v>
      </c>
      <c r="I604" s="357"/>
      <c r="J604" s="357"/>
      <c r="K604" s="357"/>
      <c r="L604" s="358"/>
      <c r="M604" s="27" t="s">
        <v>435</v>
      </c>
      <c r="N604" s="8" t="str">
        <f>'FORMULARIO 1 PRESUPUESTO'!D47</f>
        <v>m3</v>
      </c>
    </row>
    <row r="605" spans="2:14" ht="15.75">
      <c r="B605" s="355"/>
      <c r="C605" s="355"/>
      <c r="D605" s="355"/>
      <c r="E605" s="355"/>
      <c r="F605" s="355"/>
      <c r="G605" s="355"/>
      <c r="H605" s="351" t="s">
        <v>436</v>
      </c>
      <c r="I605" s="351" t="s">
        <v>437</v>
      </c>
      <c r="J605" s="351"/>
      <c r="K605" s="351"/>
      <c r="L605" s="351" t="s">
        <v>438</v>
      </c>
      <c r="M605" s="351" t="s">
        <v>439</v>
      </c>
      <c r="N605" s="351" t="s">
        <v>440</v>
      </c>
    </row>
    <row r="606" spans="2:14" ht="47.25">
      <c r="B606" s="355"/>
      <c r="C606" s="355"/>
      <c r="D606" s="355"/>
      <c r="E606" s="355"/>
      <c r="F606" s="355"/>
      <c r="G606" s="355"/>
      <c r="H606" s="351"/>
      <c r="I606" s="27" t="s">
        <v>441</v>
      </c>
      <c r="J606" s="27" t="s">
        <v>442</v>
      </c>
      <c r="K606" s="27" t="s">
        <v>443</v>
      </c>
      <c r="L606" s="351"/>
      <c r="M606" s="351"/>
      <c r="N606" s="351"/>
    </row>
    <row r="607" spans="2:14" ht="15">
      <c r="B607" s="355"/>
      <c r="C607" s="355"/>
      <c r="D607" s="355"/>
      <c r="E607" s="355"/>
      <c r="F607" s="355"/>
      <c r="G607" s="355"/>
      <c r="H607" s="8" t="s">
        <v>497</v>
      </c>
      <c r="I607" s="28"/>
      <c r="J607" s="28"/>
      <c r="K607" s="29"/>
      <c r="L607" s="23">
        <v>7</v>
      </c>
      <c r="M607" s="29">
        <v>1</v>
      </c>
      <c r="N607" s="29">
        <f>M607*L607</f>
        <v>7</v>
      </c>
    </row>
    <row r="608" spans="2:14" ht="15.75">
      <c r="B608" s="349" t="s">
        <v>451</v>
      </c>
      <c r="C608" s="349"/>
      <c r="D608" s="349"/>
      <c r="E608" s="349"/>
      <c r="F608" s="349"/>
      <c r="G608" s="349"/>
      <c r="H608" s="350" t="s">
        <v>445</v>
      </c>
      <c r="I608" s="350"/>
      <c r="J608" s="350"/>
      <c r="K608" s="350"/>
      <c r="L608" s="350"/>
      <c r="M608" s="350"/>
      <c r="N608" s="9">
        <f>N607</f>
        <v>7</v>
      </c>
    </row>
    <row r="609" spans="2:14" ht="15.75">
      <c r="B609" s="349"/>
      <c r="C609" s="349"/>
      <c r="D609" s="349"/>
      <c r="E609" s="349"/>
      <c r="F609" s="349"/>
      <c r="G609" s="349"/>
      <c r="H609" s="350" t="s">
        <v>446</v>
      </c>
      <c r="I609" s="350"/>
      <c r="J609" s="350"/>
      <c r="K609" s="350"/>
      <c r="L609" s="350"/>
      <c r="M609" s="350"/>
      <c r="N609" s="9">
        <f>N608</f>
        <v>7</v>
      </c>
    </row>
    <row r="610" spans="2:14" ht="15.75">
      <c r="B610" s="349"/>
      <c r="C610" s="349"/>
      <c r="D610" s="349"/>
      <c r="E610" s="349"/>
      <c r="F610" s="349"/>
      <c r="G610" s="349"/>
      <c r="H610" s="351" t="s">
        <v>447</v>
      </c>
      <c r="I610" s="351"/>
      <c r="J610" s="351"/>
      <c r="K610" s="351"/>
      <c r="L610" s="351"/>
      <c r="M610" s="351"/>
      <c r="N610" s="10">
        <f>N609</f>
        <v>7</v>
      </c>
    </row>
    <row r="612" spans="2:14">
      <c r="B612" s="346"/>
      <c r="C612" s="346"/>
      <c r="D612" s="346"/>
      <c r="E612" s="346"/>
      <c r="F612" s="346"/>
      <c r="G612" s="346"/>
      <c r="H612" s="346"/>
      <c r="I612" s="346"/>
      <c r="J612" s="346"/>
      <c r="K612" s="346"/>
      <c r="L612" s="346"/>
      <c r="M612" s="346"/>
      <c r="N612" s="346"/>
    </row>
    <row r="613" spans="2:14">
      <c r="B613" s="346"/>
      <c r="C613" s="346"/>
      <c r="D613" s="346"/>
      <c r="E613" s="346"/>
      <c r="F613" s="346"/>
      <c r="G613" s="346"/>
      <c r="H613" s="346"/>
      <c r="I613" s="346"/>
      <c r="J613" s="346"/>
      <c r="K613" s="346"/>
      <c r="L613" s="346"/>
      <c r="M613" s="346"/>
      <c r="N613" s="346"/>
    </row>
    <row r="614" spans="2:14" ht="43.5" customHeight="1">
      <c r="B614" s="346"/>
      <c r="C614" s="346"/>
      <c r="D614" s="346"/>
      <c r="E614" s="346"/>
      <c r="F614" s="346"/>
      <c r="G614" s="346"/>
      <c r="H614" s="346"/>
      <c r="I614" s="346"/>
      <c r="J614" s="346"/>
      <c r="K614" s="346"/>
      <c r="L614" s="346"/>
      <c r="M614" s="346"/>
      <c r="N614" s="346"/>
    </row>
    <row r="615" spans="2:14" ht="15.75">
      <c r="B615" s="347" t="s">
        <v>1</v>
      </c>
      <c r="C615" s="347"/>
      <c r="D615" s="347"/>
      <c r="E615" s="347"/>
      <c r="F615" s="347"/>
      <c r="G615" s="347"/>
      <c r="H615" s="347"/>
      <c r="I615" s="347"/>
      <c r="J615" s="347"/>
      <c r="K615" s="347"/>
      <c r="L615" s="347"/>
      <c r="M615" s="347"/>
      <c r="N615" s="347"/>
    </row>
    <row r="616" spans="2:14" ht="15.75">
      <c r="B616" s="347" t="s">
        <v>2</v>
      </c>
      <c r="C616" s="347"/>
      <c r="D616" s="347"/>
      <c r="E616" s="347"/>
      <c r="F616" s="347"/>
      <c r="G616" s="347"/>
      <c r="H616" s="347"/>
      <c r="I616" s="347"/>
      <c r="J616" s="347"/>
      <c r="K616" s="347"/>
      <c r="L616" s="347"/>
      <c r="M616" s="347"/>
      <c r="N616" s="347"/>
    </row>
    <row r="617" spans="2:14" ht="15.75">
      <c r="B617" s="347" t="s">
        <v>3</v>
      </c>
      <c r="C617" s="347"/>
      <c r="D617" s="347"/>
      <c r="E617" s="347"/>
      <c r="F617" s="347"/>
      <c r="G617" s="347"/>
      <c r="H617" s="347"/>
      <c r="I617" s="347"/>
      <c r="J617" s="347"/>
      <c r="K617" s="347"/>
      <c r="L617" s="347"/>
      <c r="M617" s="347"/>
      <c r="N617" s="347"/>
    </row>
    <row r="618" spans="2:14" ht="15">
      <c r="B618" s="348"/>
      <c r="C618" s="348"/>
      <c r="D618" s="348"/>
      <c r="E618" s="348"/>
      <c r="F618" s="348"/>
      <c r="G618" s="348"/>
      <c r="H618" s="348"/>
      <c r="I618" s="348"/>
      <c r="J618" s="348"/>
      <c r="K618" s="348"/>
      <c r="L618" s="348"/>
      <c r="M618" s="348"/>
      <c r="N618" s="348"/>
    </row>
    <row r="619" spans="2:14" ht="15.75">
      <c r="B619" s="351" t="s">
        <v>426</v>
      </c>
      <c r="C619" s="351"/>
      <c r="D619" s="27" t="s">
        <v>427</v>
      </c>
      <c r="E619" s="25">
        <v>1</v>
      </c>
      <c r="F619" s="27" t="s">
        <v>428</v>
      </c>
      <c r="G619" s="25">
        <v>4</v>
      </c>
      <c r="H619" s="26" t="s">
        <v>429</v>
      </c>
      <c r="I619" s="25">
        <v>2024</v>
      </c>
      <c r="J619" s="352"/>
      <c r="K619" s="353"/>
      <c r="L619" s="353"/>
      <c r="M619" s="353"/>
      <c r="N619" s="354"/>
    </row>
    <row r="620" spans="2:14" ht="15">
      <c r="B620" s="355"/>
      <c r="C620" s="355"/>
      <c r="D620" s="355"/>
      <c r="E620" s="355"/>
      <c r="F620" s="355"/>
      <c r="G620" s="355"/>
      <c r="H620" s="355"/>
      <c r="I620" s="355"/>
      <c r="J620" s="355"/>
      <c r="K620" s="355"/>
      <c r="L620" s="355"/>
      <c r="M620" s="355"/>
      <c r="N620" s="355"/>
    </row>
    <row r="621" spans="2:14" ht="15.75">
      <c r="B621" s="351" t="s">
        <v>430</v>
      </c>
      <c r="C621" s="351"/>
      <c r="D621" s="351"/>
      <c r="E621" s="351"/>
      <c r="F621" s="350" t="s">
        <v>431</v>
      </c>
      <c r="G621" s="350"/>
      <c r="H621" s="350"/>
      <c r="I621" s="350"/>
      <c r="J621" s="350"/>
      <c r="K621" s="350"/>
      <c r="L621" s="350"/>
      <c r="M621" s="350"/>
      <c r="N621" s="350"/>
    </row>
    <row r="622" spans="2:14" ht="15">
      <c r="B622" s="355"/>
      <c r="C622" s="355"/>
      <c r="D622" s="355"/>
      <c r="E622" s="355"/>
      <c r="F622" s="355"/>
      <c r="G622" s="355"/>
      <c r="H622" s="355"/>
      <c r="I622" s="355"/>
      <c r="J622" s="355"/>
      <c r="K622" s="355"/>
      <c r="L622" s="355"/>
      <c r="M622" s="24"/>
      <c r="N622" s="24"/>
    </row>
    <row r="623" spans="2:14" ht="81.95" customHeight="1">
      <c r="B623" s="174" t="s">
        <v>432</v>
      </c>
      <c r="C623" s="6" t="str">
        <f>'FORMULARIO 1 PRESUPUESTO'!B44</f>
        <v>9</v>
      </c>
      <c r="D623" s="27" t="s">
        <v>433</v>
      </c>
      <c r="E623" s="22" t="str">
        <f>'FORMULARIO 1 PRESUPUESTO'!B48</f>
        <v>9.04</v>
      </c>
      <c r="F623" s="352" t="s">
        <v>434</v>
      </c>
      <c r="G623" s="354"/>
      <c r="H623" s="356" t="str">
        <f>'FORMULARIO 1 PRESUPUESTO'!C48</f>
        <v xml:space="preserve">Suministro, transporte e instalación de señalización corporativa en acrílico.20mx0.10 y/o similar,el diseño dependerá de  las necesidades y requerimientos de la Entidad.Deberá estar fijado con tonillos y/o pines. </v>
      </c>
      <c r="I623" s="357"/>
      <c r="J623" s="357"/>
      <c r="K623" s="357"/>
      <c r="L623" s="358"/>
      <c r="M623" s="27" t="s">
        <v>435</v>
      </c>
      <c r="N623" s="8" t="str">
        <f>'FORMULARIO 1 PRESUPUESTO'!D48</f>
        <v>Und</v>
      </c>
    </row>
    <row r="624" spans="2:14" ht="15.75">
      <c r="B624" s="355"/>
      <c r="C624" s="355"/>
      <c r="D624" s="355"/>
      <c r="E624" s="355"/>
      <c r="F624" s="355"/>
      <c r="G624" s="355"/>
      <c r="H624" s="351" t="s">
        <v>436</v>
      </c>
      <c r="I624" s="351" t="s">
        <v>437</v>
      </c>
      <c r="J624" s="351"/>
      <c r="K624" s="351"/>
      <c r="L624" s="351" t="s">
        <v>438</v>
      </c>
      <c r="M624" s="351" t="s">
        <v>439</v>
      </c>
      <c r="N624" s="351" t="s">
        <v>440</v>
      </c>
    </row>
    <row r="625" spans="2:14" ht="47.25">
      <c r="B625" s="355"/>
      <c r="C625" s="355"/>
      <c r="D625" s="355"/>
      <c r="E625" s="355"/>
      <c r="F625" s="355"/>
      <c r="G625" s="355"/>
      <c r="H625" s="351"/>
      <c r="I625" s="27" t="s">
        <v>441</v>
      </c>
      <c r="J625" s="27" t="s">
        <v>442</v>
      </c>
      <c r="K625" s="27" t="s">
        <v>443</v>
      </c>
      <c r="L625" s="351"/>
      <c r="M625" s="351"/>
      <c r="N625" s="351"/>
    </row>
    <row r="626" spans="2:14" ht="30">
      <c r="B626" s="355"/>
      <c r="C626" s="355"/>
      <c r="D626" s="355"/>
      <c r="E626" s="355"/>
      <c r="F626" s="355"/>
      <c r="G626" s="355"/>
      <c r="H626" s="51" t="s">
        <v>498</v>
      </c>
      <c r="I626" s="25"/>
      <c r="J626" s="25"/>
      <c r="K626" s="25"/>
      <c r="L626" s="25"/>
      <c r="M626" s="41">
        <v>1</v>
      </c>
      <c r="N626" s="25">
        <f>M626</f>
        <v>1</v>
      </c>
    </row>
    <row r="627" spans="2:14" ht="15.75">
      <c r="B627" s="355"/>
      <c r="C627" s="355"/>
      <c r="D627" s="355"/>
      <c r="E627" s="355"/>
      <c r="F627" s="355"/>
      <c r="G627" s="355"/>
      <c r="H627" s="51" t="s">
        <v>455</v>
      </c>
      <c r="I627" s="25"/>
      <c r="J627" s="25"/>
      <c r="K627" s="25"/>
      <c r="L627" s="25"/>
      <c r="M627" s="41">
        <v>1</v>
      </c>
      <c r="N627" s="25">
        <f t="shared" ref="N627:N637" si="18">M627</f>
        <v>1</v>
      </c>
    </row>
    <row r="628" spans="2:14" ht="30">
      <c r="B628" s="355"/>
      <c r="C628" s="355"/>
      <c r="D628" s="355"/>
      <c r="E628" s="355"/>
      <c r="F628" s="355"/>
      <c r="G628" s="355"/>
      <c r="H628" s="51" t="s">
        <v>499</v>
      </c>
      <c r="I628" s="25"/>
      <c r="J628" s="25"/>
      <c r="K628" s="25"/>
      <c r="L628" s="25"/>
      <c r="M628" s="41">
        <v>1</v>
      </c>
      <c r="N628" s="25">
        <f t="shared" si="18"/>
        <v>1</v>
      </c>
    </row>
    <row r="629" spans="2:14" ht="15.75">
      <c r="B629" s="355"/>
      <c r="C629" s="355"/>
      <c r="D629" s="355"/>
      <c r="E629" s="355"/>
      <c r="F629" s="355"/>
      <c r="G629" s="355"/>
      <c r="H629" s="51" t="s">
        <v>500</v>
      </c>
      <c r="I629" s="25"/>
      <c r="J629" s="25"/>
      <c r="K629" s="25"/>
      <c r="L629" s="25"/>
      <c r="M629" s="41">
        <v>2</v>
      </c>
      <c r="N629" s="25">
        <f t="shared" si="18"/>
        <v>2</v>
      </c>
    </row>
    <row r="630" spans="2:14" ht="45">
      <c r="B630" s="355"/>
      <c r="C630" s="355"/>
      <c r="D630" s="355"/>
      <c r="E630" s="355"/>
      <c r="F630" s="355"/>
      <c r="G630" s="355"/>
      <c r="H630" s="51" t="s">
        <v>501</v>
      </c>
      <c r="I630" s="25"/>
      <c r="J630" s="25"/>
      <c r="K630" s="25"/>
      <c r="L630" s="25"/>
      <c r="M630" s="41">
        <v>2</v>
      </c>
      <c r="N630" s="25">
        <f t="shared" si="18"/>
        <v>2</v>
      </c>
    </row>
    <row r="631" spans="2:14" ht="45">
      <c r="B631" s="355"/>
      <c r="C631" s="355"/>
      <c r="D631" s="355"/>
      <c r="E631" s="355"/>
      <c r="F631" s="355"/>
      <c r="G631" s="355"/>
      <c r="H631" s="51" t="s">
        <v>502</v>
      </c>
      <c r="I631" s="25"/>
      <c r="J631" s="25"/>
      <c r="K631" s="25"/>
      <c r="L631" s="25"/>
      <c r="M631" s="41">
        <v>2</v>
      </c>
      <c r="N631" s="25">
        <f t="shared" si="18"/>
        <v>2</v>
      </c>
    </row>
    <row r="632" spans="2:14" ht="15.75">
      <c r="B632" s="355"/>
      <c r="C632" s="355"/>
      <c r="D632" s="355"/>
      <c r="E632" s="355"/>
      <c r="F632" s="355"/>
      <c r="G632" s="355"/>
      <c r="H632" s="51" t="s">
        <v>503</v>
      </c>
      <c r="I632" s="25"/>
      <c r="J632" s="25"/>
      <c r="K632" s="25"/>
      <c r="L632" s="25"/>
      <c r="M632" s="40">
        <v>2</v>
      </c>
      <c r="N632" s="25">
        <f t="shared" si="18"/>
        <v>2</v>
      </c>
    </row>
    <row r="633" spans="2:14" ht="30">
      <c r="B633" s="355"/>
      <c r="C633" s="355"/>
      <c r="D633" s="355"/>
      <c r="E633" s="355"/>
      <c r="F633" s="355"/>
      <c r="G633" s="355"/>
      <c r="H633" s="51" t="s">
        <v>504</v>
      </c>
      <c r="I633" s="25"/>
      <c r="J633" s="25"/>
      <c r="K633" s="25"/>
      <c r="L633" s="25"/>
      <c r="M633" s="41">
        <v>2</v>
      </c>
      <c r="N633" s="25">
        <f t="shared" si="18"/>
        <v>2</v>
      </c>
    </row>
    <row r="634" spans="2:14" ht="60">
      <c r="B634" s="355"/>
      <c r="C634" s="355"/>
      <c r="D634" s="355"/>
      <c r="E634" s="355"/>
      <c r="F634" s="355"/>
      <c r="G634" s="355"/>
      <c r="H634" s="51" t="s">
        <v>505</v>
      </c>
      <c r="I634" s="25"/>
      <c r="J634" s="25"/>
      <c r="K634" s="25"/>
      <c r="L634" s="25"/>
      <c r="M634" s="41">
        <v>1</v>
      </c>
      <c r="N634" s="25">
        <f t="shared" si="18"/>
        <v>1</v>
      </c>
    </row>
    <row r="635" spans="2:14" ht="30">
      <c r="B635" s="355"/>
      <c r="C635" s="355"/>
      <c r="D635" s="355"/>
      <c r="E635" s="355"/>
      <c r="F635" s="355"/>
      <c r="G635" s="355"/>
      <c r="H635" s="51" t="s">
        <v>506</v>
      </c>
      <c r="I635" s="25"/>
      <c r="J635" s="25"/>
      <c r="K635" s="25"/>
      <c r="L635" s="25"/>
      <c r="M635" s="41">
        <v>1</v>
      </c>
      <c r="N635" s="25">
        <f t="shared" si="18"/>
        <v>1</v>
      </c>
    </row>
    <row r="636" spans="2:14" ht="15.75">
      <c r="B636" s="355"/>
      <c r="C636" s="355"/>
      <c r="D636" s="355"/>
      <c r="E636" s="355"/>
      <c r="F636" s="355"/>
      <c r="G636" s="355"/>
      <c r="H636" s="51" t="s">
        <v>507</v>
      </c>
      <c r="I636" s="25"/>
      <c r="J636" s="25"/>
      <c r="K636" s="25"/>
      <c r="L636" s="25"/>
      <c r="M636" s="40">
        <v>2</v>
      </c>
      <c r="N636" s="25">
        <f t="shared" si="18"/>
        <v>2</v>
      </c>
    </row>
    <row r="637" spans="2:14" ht="15.75">
      <c r="B637" s="355"/>
      <c r="C637" s="355"/>
      <c r="D637" s="355"/>
      <c r="E637" s="355"/>
      <c r="F637" s="355"/>
      <c r="G637" s="355"/>
      <c r="H637" s="51" t="s">
        <v>508</v>
      </c>
      <c r="I637" s="25"/>
      <c r="J637" s="25"/>
      <c r="K637" s="25"/>
      <c r="L637" s="25"/>
      <c r="M637" s="41">
        <v>2</v>
      </c>
      <c r="N637" s="25">
        <f t="shared" si="18"/>
        <v>2</v>
      </c>
    </row>
    <row r="638" spans="2:14" ht="15.75">
      <c r="B638" s="349" t="s">
        <v>451</v>
      </c>
      <c r="C638" s="349"/>
      <c r="D638" s="349"/>
      <c r="E638" s="349"/>
      <c r="F638" s="349"/>
      <c r="G638" s="349"/>
      <c r="H638" s="350" t="s">
        <v>445</v>
      </c>
      <c r="I638" s="350"/>
      <c r="J638" s="350"/>
      <c r="K638" s="350"/>
      <c r="L638" s="350"/>
      <c r="M638" s="350"/>
      <c r="N638" s="9">
        <f>SUM(N626:N637)</f>
        <v>19</v>
      </c>
    </row>
    <row r="639" spans="2:14" ht="15.75">
      <c r="B639" s="349"/>
      <c r="C639" s="349"/>
      <c r="D639" s="349"/>
      <c r="E639" s="349"/>
      <c r="F639" s="349"/>
      <c r="G639" s="349"/>
      <c r="H639" s="350" t="s">
        <v>446</v>
      </c>
      <c r="I639" s="350"/>
      <c r="J639" s="350"/>
      <c r="K639" s="350"/>
      <c r="L639" s="350"/>
      <c r="M639" s="350"/>
      <c r="N639" s="9">
        <f>SUM(N638)</f>
        <v>19</v>
      </c>
    </row>
    <row r="640" spans="2:14" ht="15.75">
      <c r="B640" s="349"/>
      <c r="C640" s="349"/>
      <c r="D640" s="349"/>
      <c r="E640" s="349"/>
      <c r="F640" s="349"/>
      <c r="G640" s="349"/>
      <c r="H640" s="351" t="s">
        <v>447</v>
      </c>
      <c r="I640" s="351"/>
      <c r="J640" s="351"/>
      <c r="K640" s="351"/>
      <c r="L640" s="351"/>
      <c r="M640" s="351"/>
      <c r="N640" s="10">
        <f>N639</f>
        <v>19</v>
      </c>
    </row>
    <row r="642" spans="2:14">
      <c r="B642" s="346"/>
      <c r="C642" s="346"/>
      <c r="D642" s="346"/>
      <c r="E642" s="346"/>
      <c r="F642" s="346"/>
      <c r="G642" s="346"/>
      <c r="H642" s="346"/>
      <c r="I642" s="346"/>
      <c r="J642" s="346"/>
      <c r="K642" s="346"/>
      <c r="L642" s="346"/>
      <c r="M642" s="346"/>
      <c r="N642" s="346"/>
    </row>
    <row r="643" spans="2:14">
      <c r="B643" s="346"/>
      <c r="C643" s="346"/>
      <c r="D643" s="346"/>
      <c r="E643" s="346"/>
      <c r="F643" s="346"/>
      <c r="G643" s="346"/>
      <c r="H643" s="346"/>
      <c r="I643" s="346"/>
      <c r="J643" s="346"/>
      <c r="K643" s="346"/>
      <c r="L643" s="346"/>
      <c r="M643" s="346"/>
      <c r="N643" s="346"/>
    </row>
    <row r="644" spans="2:14" ht="47.1" customHeight="1">
      <c r="B644" s="346"/>
      <c r="C644" s="346"/>
      <c r="D644" s="346"/>
      <c r="E644" s="346"/>
      <c r="F644" s="346"/>
      <c r="G644" s="346"/>
      <c r="H644" s="346"/>
      <c r="I644" s="346"/>
      <c r="J644" s="346"/>
      <c r="K644" s="346"/>
      <c r="L644" s="346"/>
      <c r="M644" s="346"/>
      <c r="N644" s="346"/>
    </row>
    <row r="645" spans="2:14" ht="15.75">
      <c r="B645" s="347" t="s">
        <v>1</v>
      </c>
      <c r="C645" s="347"/>
      <c r="D645" s="347"/>
      <c r="E645" s="347"/>
      <c r="F645" s="347"/>
      <c r="G645" s="347"/>
      <c r="H645" s="347"/>
      <c r="I645" s="347"/>
      <c r="J645" s="347"/>
      <c r="K645" s="347"/>
      <c r="L645" s="347"/>
      <c r="M645" s="347"/>
      <c r="N645" s="347"/>
    </row>
    <row r="646" spans="2:14" ht="15.75">
      <c r="B646" s="347" t="s">
        <v>2</v>
      </c>
      <c r="C646" s="347"/>
      <c r="D646" s="347"/>
      <c r="E646" s="347"/>
      <c r="F646" s="347"/>
      <c r="G646" s="347"/>
      <c r="H646" s="347"/>
      <c r="I646" s="347"/>
      <c r="J646" s="347"/>
      <c r="K646" s="347"/>
      <c r="L646" s="347"/>
      <c r="M646" s="347"/>
      <c r="N646" s="347"/>
    </row>
    <row r="647" spans="2:14" ht="15.75">
      <c r="B647" s="347" t="s">
        <v>3</v>
      </c>
      <c r="C647" s="347"/>
      <c r="D647" s="347"/>
      <c r="E647" s="347"/>
      <c r="F647" s="347"/>
      <c r="G647" s="347"/>
      <c r="H647" s="347"/>
      <c r="I647" s="347"/>
      <c r="J647" s="347"/>
      <c r="K647" s="347"/>
      <c r="L647" s="347"/>
      <c r="M647" s="347"/>
      <c r="N647" s="347"/>
    </row>
    <row r="648" spans="2:14" ht="15">
      <c r="B648" s="348"/>
      <c r="C648" s="348"/>
      <c r="D648" s="348"/>
      <c r="E648" s="348"/>
      <c r="F648" s="348"/>
      <c r="G648" s="348"/>
      <c r="H648" s="348"/>
      <c r="I648" s="348"/>
      <c r="J648" s="348"/>
      <c r="K648" s="348"/>
      <c r="L648" s="348"/>
      <c r="M648" s="348"/>
      <c r="N648" s="348"/>
    </row>
    <row r="649" spans="2:14" ht="15.75">
      <c r="B649" s="351" t="s">
        <v>426</v>
      </c>
      <c r="C649" s="351"/>
      <c r="D649" s="27" t="s">
        <v>427</v>
      </c>
      <c r="E649" s="25">
        <v>1</v>
      </c>
      <c r="F649" s="27" t="s">
        <v>428</v>
      </c>
      <c r="G649" s="25">
        <v>4</v>
      </c>
      <c r="H649" s="26" t="s">
        <v>429</v>
      </c>
      <c r="I649" s="25">
        <v>2024</v>
      </c>
      <c r="J649" s="352"/>
      <c r="K649" s="353"/>
      <c r="L649" s="353"/>
      <c r="M649" s="353"/>
      <c r="N649" s="354"/>
    </row>
    <row r="650" spans="2:14" ht="15">
      <c r="B650" s="355"/>
      <c r="C650" s="355"/>
      <c r="D650" s="355"/>
      <c r="E650" s="355"/>
      <c r="F650" s="355"/>
      <c r="G650" s="355"/>
      <c r="H650" s="355"/>
      <c r="I650" s="355"/>
      <c r="J650" s="355"/>
      <c r="K650" s="355"/>
      <c r="L650" s="355"/>
      <c r="M650" s="355"/>
      <c r="N650" s="355"/>
    </row>
    <row r="651" spans="2:14" ht="15.75">
      <c r="B651" s="351" t="s">
        <v>430</v>
      </c>
      <c r="C651" s="351"/>
      <c r="D651" s="351"/>
      <c r="E651" s="351"/>
      <c r="F651" s="350" t="s">
        <v>431</v>
      </c>
      <c r="G651" s="350"/>
      <c r="H651" s="350"/>
      <c r="I651" s="350"/>
      <c r="J651" s="350"/>
      <c r="K651" s="350"/>
      <c r="L651" s="350"/>
      <c r="M651" s="350"/>
      <c r="N651" s="350"/>
    </row>
    <row r="652" spans="2:14" ht="15">
      <c r="B652" s="355"/>
      <c r="C652" s="355"/>
      <c r="D652" s="355"/>
      <c r="E652" s="355"/>
      <c r="F652" s="355"/>
      <c r="G652" s="355"/>
      <c r="H652" s="355"/>
      <c r="I652" s="355"/>
      <c r="J652" s="355"/>
      <c r="K652" s="355"/>
      <c r="L652" s="355"/>
      <c r="M652" s="24"/>
      <c r="N652" s="24"/>
    </row>
    <row r="653" spans="2:14" ht="68.099999999999994" customHeight="1">
      <c r="B653" s="174" t="s">
        <v>432</v>
      </c>
      <c r="C653" s="6" t="str">
        <f>'FORMULARIO 1 PRESUPUESTO'!B44</f>
        <v>9</v>
      </c>
      <c r="D653" s="27" t="s">
        <v>433</v>
      </c>
      <c r="E653" s="22" t="str">
        <f>'FORMULARIO 1 PRESUPUESTO'!B49</f>
        <v>9.05</v>
      </c>
      <c r="F653" s="352" t="s">
        <v>434</v>
      </c>
      <c r="G653" s="354"/>
      <c r="H653" s="356" t="str">
        <f>'FORMULARIO 1 PRESUPUESTO'!C49</f>
        <v>Suministro e Instalación de pelicula frost con impresión de diseño, la pelicula deberá ir con el corte del logo ICA, el diseño dependerá de  las necesidades y requerimientos de la Entidad.</v>
      </c>
      <c r="I653" s="357"/>
      <c r="J653" s="357"/>
      <c r="K653" s="357"/>
      <c r="L653" s="358"/>
      <c r="M653" s="27" t="s">
        <v>435</v>
      </c>
      <c r="N653" s="8" t="str">
        <f>'FORMULARIO 1 PRESUPUESTO'!D49</f>
        <v>m2</v>
      </c>
    </row>
    <row r="654" spans="2:14" ht="15.75">
      <c r="B654" s="362"/>
      <c r="C654" s="363"/>
      <c r="D654" s="363"/>
      <c r="E654" s="363"/>
      <c r="F654" s="363"/>
      <c r="G654" s="364"/>
      <c r="H654" s="351" t="s">
        <v>436</v>
      </c>
      <c r="I654" s="351" t="s">
        <v>437</v>
      </c>
      <c r="J654" s="351"/>
      <c r="K654" s="351"/>
      <c r="L654" s="351" t="s">
        <v>438</v>
      </c>
      <c r="M654" s="351" t="s">
        <v>439</v>
      </c>
      <c r="N654" s="351" t="s">
        <v>440</v>
      </c>
    </row>
    <row r="655" spans="2:14" ht="47.25">
      <c r="B655" s="365"/>
      <c r="C655" s="366"/>
      <c r="D655" s="366"/>
      <c r="E655" s="366"/>
      <c r="F655" s="366"/>
      <c r="G655" s="367"/>
      <c r="H655" s="351"/>
      <c r="I655" s="27" t="s">
        <v>441</v>
      </c>
      <c r="J655" s="27" t="s">
        <v>442</v>
      </c>
      <c r="K655" s="27" t="s">
        <v>443</v>
      </c>
      <c r="L655" s="351"/>
      <c r="M655" s="351"/>
      <c r="N655" s="351"/>
    </row>
    <row r="656" spans="2:14" ht="23.45" customHeight="1">
      <c r="B656" s="365"/>
      <c r="C656" s="366"/>
      <c r="D656" s="366"/>
      <c r="E656" s="366"/>
      <c r="F656" s="366"/>
      <c r="G656" s="367"/>
      <c r="H656" s="8" t="s">
        <v>509</v>
      </c>
      <c r="I656" s="28">
        <v>0.9</v>
      </c>
      <c r="J656" s="28">
        <v>0.8</v>
      </c>
      <c r="K656" s="29"/>
      <c r="L656" s="23">
        <f>J656*I656</f>
        <v>0.72000000000000008</v>
      </c>
      <c r="M656" s="29">
        <v>1</v>
      </c>
      <c r="N656" s="29">
        <f>M656*L656</f>
        <v>0.72000000000000008</v>
      </c>
    </row>
    <row r="657" spans="1:39" ht="26.45" customHeight="1">
      <c r="B657" s="365"/>
      <c r="C657" s="366"/>
      <c r="D657" s="366"/>
      <c r="E657" s="366"/>
      <c r="F657" s="366"/>
      <c r="G657" s="367"/>
      <c r="H657" s="8" t="s">
        <v>510</v>
      </c>
      <c r="I657" s="28">
        <v>0.9</v>
      </c>
      <c r="J657" s="28">
        <v>0.8</v>
      </c>
      <c r="K657" s="29"/>
      <c r="L657" s="23">
        <f t="shared" ref="L657:L658" si="19">J657*I657</f>
        <v>0.72000000000000008</v>
      </c>
      <c r="M657" s="29">
        <v>1</v>
      </c>
      <c r="N657" s="29">
        <f t="shared" ref="N657:N658" si="20">M657*L657</f>
        <v>0.72000000000000008</v>
      </c>
    </row>
    <row r="658" spans="1:39" s="1" customFormat="1" ht="94.5" customHeight="1">
      <c r="A658" s="39"/>
      <c r="B658" s="365"/>
      <c r="C658" s="366"/>
      <c r="D658" s="366"/>
      <c r="E658" s="366"/>
      <c r="F658" s="366"/>
      <c r="G658" s="367"/>
      <c r="H658" s="8" t="s">
        <v>511</v>
      </c>
      <c r="I658" s="7">
        <v>1.5</v>
      </c>
      <c r="J658" s="7">
        <v>0.8</v>
      </c>
      <c r="K658" s="8"/>
      <c r="L658" s="34">
        <f t="shared" si="19"/>
        <v>1.2000000000000002</v>
      </c>
      <c r="M658" s="8">
        <v>1</v>
      </c>
      <c r="N658" s="8">
        <f t="shared" si="20"/>
        <v>1.2000000000000002</v>
      </c>
      <c r="O658" s="39"/>
      <c r="P658" s="39"/>
      <c r="Q658" s="39"/>
      <c r="R658" s="39"/>
      <c r="S658" s="39"/>
      <c r="T658" s="39"/>
      <c r="U658" s="39"/>
      <c r="V658" s="39"/>
      <c r="W658" s="39"/>
      <c r="X658" s="39"/>
      <c r="Y658" s="39"/>
      <c r="Z658" s="39"/>
      <c r="AA658" s="39"/>
      <c r="AB658" s="39"/>
      <c r="AC658" s="39"/>
      <c r="AD658" s="39"/>
      <c r="AE658" s="39"/>
      <c r="AF658" s="39"/>
      <c r="AG658" s="39"/>
      <c r="AH658" s="39"/>
      <c r="AI658" s="39"/>
      <c r="AJ658" s="39"/>
      <c r="AK658" s="39"/>
      <c r="AL658" s="39"/>
      <c r="AM658" s="39"/>
    </row>
    <row r="659" spans="1:39" s="1" customFormat="1" ht="14.45" customHeight="1">
      <c r="A659" s="39"/>
      <c r="B659" s="368"/>
      <c r="C659" s="369"/>
      <c r="D659" s="369"/>
      <c r="E659" s="369"/>
      <c r="F659" s="369"/>
      <c r="G659" s="370"/>
      <c r="H659" s="8" t="s">
        <v>512</v>
      </c>
      <c r="I659" s="28">
        <v>0.9</v>
      </c>
      <c r="J659" s="28">
        <v>0.8</v>
      </c>
      <c r="K659" s="29"/>
      <c r="L659" s="23">
        <f>J659*I659</f>
        <v>0.72000000000000008</v>
      </c>
      <c r="M659" s="29">
        <v>1</v>
      </c>
      <c r="N659" s="29">
        <f>M659*L659</f>
        <v>0.72000000000000008</v>
      </c>
      <c r="O659" s="39"/>
      <c r="P659" s="39"/>
      <c r="Q659" s="39"/>
      <c r="R659" s="39"/>
      <c r="S659" s="39"/>
      <c r="T659" s="39"/>
      <c r="U659" s="39"/>
      <c r="V659" s="39"/>
      <c r="W659" s="39"/>
      <c r="X659" s="39"/>
      <c r="Y659" s="39"/>
      <c r="Z659" s="39"/>
      <c r="AA659" s="39"/>
      <c r="AB659" s="39"/>
      <c r="AC659" s="39"/>
      <c r="AD659" s="39"/>
      <c r="AE659" s="39"/>
      <c r="AF659" s="39"/>
      <c r="AG659" s="39"/>
      <c r="AH659" s="39"/>
      <c r="AI659" s="39"/>
      <c r="AJ659" s="39"/>
      <c r="AK659" s="39"/>
      <c r="AL659" s="39"/>
      <c r="AM659" s="39"/>
    </row>
    <row r="660" spans="1:39" ht="15.75">
      <c r="B660" s="349" t="s">
        <v>451</v>
      </c>
      <c r="C660" s="349"/>
      <c r="D660" s="349"/>
      <c r="E660" s="349"/>
      <c r="F660" s="349"/>
      <c r="G660" s="349"/>
      <c r="H660" s="350" t="s">
        <v>445</v>
      </c>
      <c r="I660" s="350"/>
      <c r="J660" s="350"/>
      <c r="K660" s="350"/>
      <c r="L660" s="350"/>
      <c r="M660" s="350"/>
      <c r="N660" s="9">
        <f>SUM(N656:N659)</f>
        <v>3.3600000000000008</v>
      </c>
    </row>
    <row r="661" spans="1:39" ht="15.75">
      <c r="B661" s="349"/>
      <c r="C661" s="349"/>
      <c r="D661" s="349"/>
      <c r="E661" s="349"/>
      <c r="F661" s="349"/>
      <c r="G661" s="349"/>
      <c r="H661" s="350" t="s">
        <v>446</v>
      </c>
      <c r="I661" s="350"/>
      <c r="J661" s="350"/>
      <c r="K661" s="350"/>
      <c r="L661" s="350"/>
      <c r="M661" s="350"/>
      <c r="N661" s="9">
        <f>N660</f>
        <v>3.3600000000000008</v>
      </c>
    </row>
    <row r="662" spans="1:39" ht="15.75">
      <c r="B662" s="349"/>
      <c r="C662" s="349"/>
      <c r="D662" s="349"/>
      <c r="E662" s="349"/>
      <c r="F662" s="349"/>
      <c r="G662" s="349"/>
      <c r="H662" s="351" t="s">
        <v>447</v>
      </c>
      <c r="I662" s="351"/>
      <c r="J662" s="351"/>
      <c r="K662" s="351"/>
      <c r="L662" s="351"/>
      <c r="M662" s="351"/>
      <c r="N662" s="10">
        <f>N661</f>
        <v>3.3600000000000008</v>
      </c>
    </row>
    <row r="664" spans="1:39">
      <c r="B664" s="346"/>
      <c r="C664" s="346"/>
      <c r="D664" s="346"/>
      <c r="E664" s="346"/>
      <c r="F664" s="346"/>
      <c r="G664" s="346"/>
      <c r="H664" s="346"/>
      <c r="I664" s="346"/>
      <c r="J664" s="346"/>
      <c r="K664" s="346"/>
      <c r="L664" s="346"/>
      <c r="M664" s="346"/>
      <c r="N664" s="346"/>
    </row>
    <row r="665" spans="1:39">
      <c r="B665" s="346"/>
      <c r="C665" s="346"/>
      <c r="D665" s="346"/>
      <c r="E665" s="346"/>
      <c r="F665" s="346"/>
      <c r="G665" s="346"/>
      <c r="H665" s="346"/>
      <c r="I665" s="346"/>
      <c r="J665" s="346"/>
      <c r="K665" s="346"/>
      <c r="L665" s="346"/>
      <c r="M665" s="346"/>
      <c r="N665" s="346"/>
    </row>
    <row r="666" spans="1:39" ht="39.950000000000003" customHeight="1">
      <c r="B666" s="346"/>
      <c r="C666" s="346"/>
      <c r="D666" s="346"/>
      <c r="E666" s="346"/>
      <c r="F666" s="346"/>
      <c r="G666" s="346"/>
      <c r="H666" s="346"/>
      <c r="I666" s="346"/>
      <c r="J666" s="346"/>
      <c r="K666" s="346"/>
      <c r="L666" s="346"/>
      <c r="M666" s="346"/>
      <c r="N666" s="346"/>
    </row>
    <row r="667" spans="1:39" ht="15.75">
      <c r="B667" s="347" t="s">
        <v>1</v>
      </c>
      <c r="C667" s="347"/>
      <c r="D667" s="347"/>
      <c r="E667" s="347"/>
      <c r="F667" s="347"/>
      <c r="G667" s="347"/>
      <c r="H667" s="347"/>
      <c r="I667" s="347"/>
      <c r="J667" s="347"/>
      <c r="K667" s="347"/>
      <c r="L667" s="347"/>
      <c r="M667" s="347"/>
      <c r="N667" s="347"/>
    </row>
    <row r="668" spans="1:39" ht="15.75">
      <c r="B668" s="347" t="s">
        <v>2</v>
      </c>
      <c r="C668" s="347"/>
      <c r="D668" s="347"/>
      <c r="E668" s="347"/>
      <c r="F668" s="347"/>
      <c r="G668" s="347"/>
      <c r="H668" s="347"/>
      <c r="I668" s="347"/>
      <c r="J668" s="347"/>
      <c r="K668" s="347"/>
      <c r="L668" s="347"/>
      <c r="M668" s="347"/>
      <c r="N668" s="347"/>
    </row>
    <row r="669" spans="1:39" ht="15.75">
      <c r="B669" s="347" t="s">
        <v>3</v>
      </c>
      <c r="C669" s="347"/>
      <c r="D669" s="347"/>
      <c r="E669" s="347"/>
      <c r="F669" s="347"/>
      <c r="G669" s="347"/>
      <c r="H669" s="347"/>
      <c r="I669" s="347"/>
      <c r="J669" s="347"/>
      <c r="K669" s="347"/>
      <c r="L669" s="347"/>
      <c r="M669" s="347"/>
      <c r="N669" s="347"/>
    </row>
    <row r="670" spans="1:39" ht="15">
      <c r="B670" s="348"/>
      <c r="C670" s="348"/>
      <c r="D670" s="348"/>
      <c r="E670" s="348"/>
      <c r="F670" s="348"/>
      <c r="G670" s="348"/>
      <c r="H670" s="348"/>
      <c r="I670" s="348"/>
      <c r="J670" s="348"/>
      <c r="K670" s="348"/>
      <c r="L670" s="348"/>
      <c r="M670" s="348"/>
      <c r="N670" s="348"/>
    </row>
    <row r="671" spans="1:39" ht="15.75">
      <c r="B671" s="351" t="s">
        <v>426</v>
      </c>
      <c r="C671" s="351"/>
      <c r="D671" s="27" t="s">
        <v>427</v>
      </c>
      <c r="E671" s="25">
        <v>1</v>
      </c>
      <c r="F671" s="27" t="s">
        <v>428</v>
      </c>
      <c r="G671" s="25">
        <v>4</v>
      </c>
      <c r="H671" s="26" t="s">
        <v>429</v>
      </c>
      <c r="I671" s="25">
        <v>2024</v>
      </c>
      <c r="J671" s="352"/>
      <c r="K671" s="353"/>
      <c r="L671" s="353"/>
      <c r="M671" s="353"/>
      <c r="N671" s="354"/>
    </row>
    <row r="672" spans="1:39" ht="15">
      <c r="B672" s="355"/>
      <c r="C672" s="355"/>
      <c r="D672" s="355"/>
      <c r="E672" s="355"/>
      <c r="F672" s="355"/>
      <c r="G672" s="355"/>
      <c r="H672" s="355"/>
      <c r="I672" s="355"/>
      <c r="J672" s="355"/>
      <c r="K672" s="355"/>
      <c r="L672" s="355"/>
      <c r="M672" s="355"/>
      <c r="N672" s="355"/>
    </row>
    <row r="673" spans="2:14" ht="15.75">
      <c r="B673" s="351" t="s">
        <v>430</v>
      </c>
      <c r="C673" s="351"/>
      <c r="D673" s="351"/>
      <c r="E673" s="351"/>
      <c r="F673" s="350" t="s">
        <v>431</v>
      </c>
      <c r="G673" s="350"/>
      <c r="H673" s="350"/>
      <c r="I673" s="350"/>
      <c r="J673" s="350"/>
      <c r="K673" s="350"/>
      <c r="L673" s="350"/>
      <c r="M673" s="350"/>
      <c r="N673" s="350"/>
    </row>
    <row r="674" spans="2:14" ht="15">
      <c r="B674" s="355"/>
      <c r="C674" s="355"/>
      <c r="D674" s="355"/>
      <c r="E674" s="355"/>
      <c r="F674" s="355"/>
      <c r="G674" s="355"/>
      <c r="H674" s="355"/>
      <c r="I674" s="355"/>
      <c r="J674" s="355"/>
      <c r="K674" s="355"/>
      <c r="L674" s="355"/>
      <c r="M674" s="24"/>
      <c r="N674" s="24"/>
    </row>
    <row r="675" spans="2:14" ht="76.5" customHeight="1">
      <c r="B675" s="174" t="s">
        <v>432</v>
      </c>
      <c r="C675" s="6" t="str">
        <f>'FORMULARIO 1 PRESUPUESTO'!B44</f>
        <v>9</v>
      </c>
      <c r="D675" s="27" t="s">
        <v>433</v>
      </c>
      <c r="E675" s="22" t="str">
        <f>'FORMULARIO 1 PRESUPUESTO'!B50</f>
        <v>9.06</v>
      </c>
      <c r="F675" s="352" t="s">
        <v>434</v>
      </c>
      <c r="G675" s="354"/>
      <c r="H675" s="356" t="str">
        <f>'FORMULARIO 1 PRESUPUESTO'!C50</f>
        <v>Suministro e instalación Aviso ICA en acero en acrilico con vinilo dorado instalado con topes transparentes a 3cm . Medidas 1.40x0.60 apróx.el diseño dependerá de  las necesidades y requerimientos de la Entidad</v>
      </c>
      <c r="I675" s="357"/>
      <c r="J675" s="357"/>
      <c r="K675" s="357"/>
      <c r="L675" s="358"/>
      <c r="M675" s="27" t="s">
        <v>435</v>
      </c>
      <c r="N675" s="8" t="str">
        <f>'FORMULARIO 1 PRESUPUESTO'!D50</f>
        <v>m2</v>
      </c>
    </row>
    <row r="676" spans="2:14" ht="15.75">
      <c r="B676" s="355"/>
      <c r="C676" s="355"/>
      <c r="D676" s="355"/>
      <c r="E676" s="355"/>
      <c r="F676" s="355"/>
      <c r="G676" s="355"/>
      <c r="H676" s="351" t="s">
        <v>436</v>
      </c>
      <c r="I676" s="351" t="s">
        <v>437</v>
      </c>
      <c r="J676" s="351"/>
      <c r="K676" s="351"/>
      <c r="L676" s="351" t="s">
        <v>438</v>
      </c>
      <c r="M676" s="351" t="s">
        <v>439</v>
      </c>
      <c r="N676" s="351" t="s">
        <v>440</v>
      </c>
    </row>
    <row r="677" spans="2:14" ht="47.25">
      <c r="B677" s="355"/>
      <c r="C677" s="355"/>
      <c r="D677" s="355"/>
      <c r="E677" s="355"/>
      <c r="F677" s="355"/>
      <c r="G677" s="355"/>
      <c r="H677" s="351"/>
      <c r="I677" s="27" t="s">
        <v>441</v>
      </c>
      <c r="J677" s="27" t="s">
        <v>442</v>
      </c>
      <c r="K677" s="27" t="s">
        <v>443</v>
      </c>
      <c r="L677" s="351"/>
      <c r="M677" s="351"/>
      <c r="N677" s="351"/>
    </row>
    <row r="678" spans="2:14" ht="121.5" customHeight="1">
      <c r="B678" s="355"/>
      <c r="C678" s="355"/>
      <c r="D678" s="355"/>
      <c r="E678" s="355"/>
      <c r="F678" s="355"/>
      <c r="G678" s="355"/>
      <c r="H678" s="8" t="s">
        <v>513</v>
      </c>
      <c r="I678" s="7">
        <v>1.5</v>
      </c>
      <c r="J678" s="7">
        <v>0.7</v>
      </c>
      <c r="K678" s="8"/>
      <c r="L678" s="34">
        <f>J678*I678</f>
        <v>1.0499999999999998</v>
      </c>
      <c r="M678" s="8">
        <v>1</v>
      </c>
      <c r="N678" s="8">
        <f>M678*L678</f>
        <v>1.0499999999999998</v>
      </c>
    </row>
    <row r="679" spans="2:14" ht="15.75">
      <c r="B679" s="349" t="s">
        <v>451</v>
      </c>
      <c r="C679" s="349"/>
      <c r="D679" s="349"/>
      <c r="E679" s="349"/>
      <c r="F679" s="349"/>
      <c r="G679" s="349"/>
      <c r="H679" s="350" t="s">
        <v>445</v>
      </c>
      <c r="I679" s="350"/>
      <c r="J679" s="350"/>
      <c r="K679" s="350"/>
      <c r="L679" s="350"/>
      <c r="M679" s="350"/>
      <c r="N679" s="9">
        <f>N678</f>
        <v>1.0499999999999998</v>
      </c>
    </row>
    <row r="680" spans="2:14" ht="15.75">
      <c r="B680" s="349"/>
      <c r="C680" s="349"/>
      <c r="D680" s="349"/>
      <c r="E680" s="349"/>
      <c r="F680" s="349"/>
      <c r="G680" s="349"/>
      <c r="H680" s="350" t="s">
        <v>446</v>
      </c>
      <c r="I680" s="350"/>
      <c r="J680" s="350"/>
      <c r="K680" s="350"/>
      <c r="L680" s="350"/>
      <c r="M680" s="350"/>
      <c r="N680" s="9">
        <f>N679</f>
        <v>1.0499999999999998</v>
      </c>
    </row>
    <row r="681" spans="2:14" ht="15.75">
      <c r="B681" s="349"/>
      <c r="C681" s="349"/>
      <c r="D681" s="349"/>
      <c r="E681" s="349"/>
      <c r="F681" s="349"/>
      <c r="G681" s="349"/>
      <c r="H681" s="351" t="s">
        <v>447</v>
      </c>
      <c r="I681" s="351"/>
      <c r="J681" s="351"/>
      <c r="K681" s="351"/>
      <c r="L681" s="351"/>
      <c r="M681" s="351"/>
      <c r="N681" s="10">
        <f>N680</f>
        <v>1.0499999999999998</v>
      </c>
    </row>
    <row r="682" spans="2:14" s="11" customFormat="1">
      <c r="B682" s="173"/>
    </row>
    <row r="683" spans="2:14">
      <c r="B683" s="346"/>
      <c r="C683" s="346"/>
      <c r="D683" s="346"/>
      <c r="E683" s="346"/>
      <c r="F683" s="346"/>
      <c r="G683" s="346"/>
      <c r="H683" s="346"/>
      <c r="I683" s="346"/>
      <c r="J683" s="346"/>
      <c r="K683" s="346"/>
      <c r="L683" s="346"/>
      <c r="M683" s="346"/>
      <c r="N683" s="346"/>
    </row>
    <row r="684" spans="2:14">
      <c r="B684" s="346"/>
      <c r="C684" s="346"/>
      <c r="D684" s="346"/>
      <c r="E684" s="346"/>
      <c r="F684" s="346"/>
      <c r="G684" s="346"/>
      <c r="H684" s="346"/>
      <c r="I684" s="346"/>
      <c r="J684" s="346"/>
      <c r="K684" s="346"/>
      <c r="L684" s="346"/>
      <c r="M684" s="346"/>
      <c r="N684" s="346"/>
    </row>
    <row r="685" spans="2:14" ht="39.950000000000003" customHeight="1">
      <c r="B685" s="346"/>
      <c r="C685" s="346"/>
      <c r="D685" s="346"/>
      <c r="E685" s="346"/>
      <c r="F685" s="346"/>
      <c r="G685" s="346"/>
      <c r="H685" s="346"/>
      <c r="I685" s="346"/>
      <c r="J685" s="346"/>
      <c r="K685" s="346"/>
      <c r="L685" s="346"/>
      <c r="M685" s="346"/>
      <c r="N685" s="346"/>
    </row>
    <row r="686" spans="2:14" ht="15.75">
      <c r="B686" s="347" t="s">
        <v>1</v>
      </c>
      <c r="C686" s="347"/>
      <c r="D686" s="347"/>
      <c r="E686" s="347"/>
      <c r="F686" s="347"/>
      <c r="G686" s="347"/>
      <c r="H686" s="347"/>
      <c r="I686" s="347"/>
      <c r="J686" s="347"/>
      <c r="K686" s="347"/>
      <c r="L686" s="347"/>
      <c r="M686" s="347"/>
      <c r="N686" s="347"/>
    </row>
    <row r="687" spans="2:14" ht="15.75">
      <c r="B687" s="347" t="s">
        <v>2</v>
      </c>
      <c r="C687" s="347"/>
      <c r="D687" s="347"/>
      <c r="E687" s="347"/>
      <c r="F687" s="347"/>
      <c r="G687" s="347"/>
      <c r="H687" s="347"/>
      <c r="I687" s="347"/>
      <c r="J687" s="347"/>
      <c r="K687" s="347"/>
      <c r="L687" s="347"/>
      <c r="M687" s="347"/>
      <c r="N687" s="347"/>
    </row>
    <row r="688" spans="2:14" ht="15.75">
      <c r="B688" s="347" t="s">
        <v>3</v>
      </c>
      <c r="C688" s="347"/>
      <c r="D688" s="347"/>
      <c r="E688" s="347"/>
      <c r="F688" s="347"/>
      <c r="G688" s="347"/>
      <c r="H688" s="347"/>
      <c r="I688" s="347"/>
      <c r="J688" s="347"/>
      <c r="K688" s="347"/>
      <c r="L688" s="347"/>
      <c r="M688" s="347"/>
      <c r="N688" s="347"/>
    </row>
    <row r="689" spans="2:14" ht="15">
      <c r="B689" s="348"/>
      <c r="C689" s="348"/>
      <c r="D689" s="348"/>
      <c r="E689" s="348"/>
      <c r="F689" s="348"/>
      <c r="G689" s="348"/>
      <c r="H689" s="348"/>
      <c r="I689" s="348"/>
      <c r="J689" s="348"/>
      <c r="K689" s="348"/>
      <c r="L689" s="348"/>
      <c r="M689" s="348"/>
      <c r="N689" s="348"/>
    </row>
    <row r="690" spans="2:14" ht="15.75">
      <c r="B690" s="351" t="s">
        <v>426</v>
      </c>
      <c r="C690" s="351"/>
      <c r="D690" s="27" t="s">
        <v>427</v>
      </c>
      <c r="E690" s="25">
        <v>1</v>
      </c>
      <c r="F690" s="27" t="s">
        <v>428</v>
      </c>
      <c r="G690" s="25">
        <v>4</v>
      </c>
      <c r="H690" s="26" t="s">
        <v>429</v>
      </c>
      <c r="I690" s="25">
        <v>2024</v>
      </c>
      <c r="J690" s="352"/>
      <c r="K690" s="353"/>
      <c r="L690" s="353"/>
      <c r="M690" s="353"/>
      <c r="N690" s="354"/>
    </row>
    <row r="691" spans="2:14" ht="15">
      <c r="B691" s="355"/>
      <c r="C691" s="355"/>
      <c r="D691" s="355"/>
      <c r="E691" s="355"/>
      <c r="F691" s="355"/>
      <c r="G691" s="355"/>
      <c r="H691" s="355"/>
      <c r="I691" s="355"/>
      <c r="J691" s="355"/>
      <c r="K691" s="355"/>
      <c r="L691" s="355"/>
      <c r="M691" s="355"/>
      <c r="N691" s="355"/>
    </row>
    <row r="692" spans="2:14" ht="15.75">
      <c r="B692" s="351" t="s">
        <v>430</v>
      </c>
      <c r="C692" s="351"/>
      <c r="D692" s="351"/>
      <c r="E692" s="351"/>
      <c r="F692" s="350" t="s">
        <v>431</v>
      </c>
      <c r="G692" s="350"/>
      <c r="H692" s="350"/>
      <c r="I692" s="350"/>
      <c r="J692" s="350"/>
      <c r="K692" s="350"/>
      <c r="L692" s="350"/>
      <c r="M692" s="350"/>
      <c r="N692" s="350"/>
    </row>
    <row r="693" spans="2:14" ht="15">
      <c r="B693" s="355"/>
      <c r="C693" s="355"/>
      <c r="D693" s="355"/>
      <c r="E693" s="355"/>
      <c r="F693" s="355"/>
      <c r="G693" s="355"/>
      <c r="H693" s="355"/>
      <c r="I693" s="355"/>
      <c r="J693" s="355"/>
      <c r="K693" s="355"/>
      <c r="L693" s="355"/>
      <c r="M693" s="24"/>
      <c r="N693" s="24"/>
    </row>
    <row r="694" spans="2:14" ht="76.5" customHeight="1">
      <c r="B694" s="174" t="s">
        <v>432</v>
      </c>
      <c r="C694" s="6" t="str">
        <f>'FORMULARIO 1 PRESUPUESTO'!B44</f>
        <v>9</v>
      </c>
      <c r="D694" s="27" t="s">
        <v>433</v>
      </c>
      <c r="E694" s="22" t="str">
        <f>'FORMULARIO 1 PRESUPUESTO'!B51</f>
        <v>9.07</v>
      </c>
      <c r="F694" s="352" t="s">
        <v>434</v>
      </c>
      <c r="G694" s="354"/>
      <c r="H694" s="356" t="str">
        <f>'FORMULARIO 1 PRESUPUESTO'!C51</f>
        <v>Suministro e Instalación de vinilo sobre pared con impresión de diseño con una altura h:0.90, la longitud depende de la pared, el diseño dependerá de  las necesidades y requerimientos de la Entidad</v>
      </c>
      <c r="I694" s="357"/>
      <c r="J694" s="357"/>
      <c r="K694" s="357"/>
      <c r="L694" s="358"/>
      <c r="M694" s="27" t="s">
        <v>435</v>
      </c>
      <c r="N694" s="8" t="str">
        <f>'FORMULARIO 1 PRESUPUESTO'!D51</f>
        <v>m2</v>
      </c>
    </row>
    <row r="695" spans="2:14" ht="15.75">
      <c r="B695" s="355"/>
      <c r="C695" s="355"/>
      <c r="D695" s="355"/>
      <c r="E695" s="355"/>
      <c r="F695" s="355"/>
      <c r="G695" s="355"/>
      <c r="H695" s="351" t="s">
        <v>436</v>
      </c>
      <c r="I695" s="351" t="s">
        <v>437</v>
      </c>
      <c r="J695" s="351"/>
      <c r="K695" s="351"/>
      <c r="L695" s="351" t="s">
        <v>438</v>
      </c>
      <c r="M695" s="351" t="s">
        <v>439</v>
      </c>
      <c r="N695" s="351" t="s">
        <v>440</v>
      </c>
    </row>
    <row r="696" spans="2:14" ht="47.25">
      <c r="B696" s="355"/>
      <c r="C696" s="355"/>
      <c r="D696" s="355"/>
      <c r="E696" s="355"/>
      <c r="F696" s="355"/>
      <c r="G696" s="355"/>
      <c r="H696" s="351"/>
      <c r="I696" s="27" t="s">
        <v>441</v>
      </c>
      <c r="J696" s="27" t="s">
        <v>442</v>
      </c>
      <c r="K696" s="27" t="s">
        <v>443</v>
      </c>
      <c r="L696" s="351"/>
      <c r="M696" s="351"/>
      <c r="N696" s="351"/>
    </row>
    <row r="697" spans="2:14" ht="15">
      <c r="B697" s="355"/>
      <c r="C697" s="355"/>
      <c r="D697" s="355"/>
      <c r="E697" s="355"/>
      <c r="F697" s="355"/>
      <c r="G697" s="355"/>
      <c r="H697" s="8" t="s">
        <v>466</v>
      </c>
      <c r="I697" s="8">
        <v>0.6</v>
      </c>
      <c r="J697" s="8">
        <v>0.9</v>
      </c>
      <c r="K697" s="8"/>
      <c r="L697" s="8">
        <f>J697*I697</f>
        <v>0.54</v>
      </c>
      <c r="M697" s="8">
        <v>1</v>
      </c>
      <c r="N697" s="8">
        <f>M697*L697</f>
        <v>0.54</v>
      </c>
    </row>
    <row r="698" spans="2:14" ht="15">
      <c r="B698" s="355"/>
      <c r="C698" s="355"/>
      <c r="D698" s="355"/>
      <c r="E698" s="355"/>
      <c r="F698" s="355"/>
      <c r="G698" s="355"/>
      <c r="H698" s="8" t="s">
        <v>467</v>
      </c>
      <c r="I698" s="8">
        <v>0.6</v>
      </c>
      <c r="J698" s="8">
        <v>0.9</v>
      </c>
      <c r="K698" s="8"/>
      <c r="L698" s="8">
        <f t="shared" ref="L698:L705" si="21">J698*I698</f>
        <v>0.54</v>
      </c>
      <c r="M698" s="8">
        <v>1</v>
      </c>
      <c r="N698" s="8">
        <f t="shared" ref="N698:N705" si="22">M698*L698</f>
        <v>0.54</v>
      </c>
    </row>
    <row r="699" spans="2:14" ht="15">
      <c r="B699" s="355"/>
      <c r="C699" s="355"/>
      <c r="D699" s="355"/>
      <c r="E699" s="355"/>
      <c r="F699" s="355"/>
      <c r="G699" s="355"/>
      <c r="H699" s="8" t="s">
        <v>468</v>
      </c>
      <c r="I699" s="8">
        <v>3.35</v>
      </c>
      <c r="J699" s="8">
        <v>0.9</v>
      </c>
      <c r="K699" s="8"/>
      <c r="L699" s="8">
        <f t="shared" si="21"/>
        <v>3.0150000000000001</v>
      </c>
      <c r="M699" s="8">
        <v>1</v>
      </c>
      <c r="N699" s="8">
        <f t="shared" si="22"/>
        <v>3.0150000000000001</v>
      </c>
    </row>
    <row r="700" spans="2:14" ht="15">
      <c r="B700" s="355"/>
      <c r="C700" s="355"/>
      <c r="D700" s="355"/>
      <c r="E700" s="355"/>
      <c r="F700" s="355"/>
      <c r="G700" s="355"/>
      <c r="H700" s="8" t="s">
        <v>469</v>
      </c>
      <c r="I700" s="8">
        <v>13.82</v>
      </c>
      <c r="J700" s="8">
        <v>0.9</v>
      </c>
      <c r="K700" s="8"/>
      <c r="L700" s="8">
        <f t="shared" si="21"/>
        <v>12.438000000000001</v>
      </c>
      <c r="M700" s="8">
        <v>1</v>
      </c>
      <c r="N700" s="8">
        <f t="shared" si="22"/>
        <v>12.438000000000001</v>
      </c>
    </row>
    <row r="701" spans="2:14" ht="15">
      <c r="B701" s="355"/>
      <c r="C701" s="355"/>
      <c r="D701" s="355"/>
      <c r="E701" s="355"/>
      <c r="F701" s="355"/>
      <c r="G701" s="355"/>
      <c r="H701" s="8" t="s">
        <v>470</v>
      </c>
      <c r="I701" s="8">
        <v>1.1000000000000001</v>
      </c>
      <c r="J701" s="8">
        <v>0.9</v>
      </c>
      <c r="K701" s="8"/>
      <c r="L701" s="8">
        <f t="shared" si="21"/>
        <v>0.9900000000000001</v>
      </c>
      <c r="M701" s="8">
        <v>1</v>
      </c>
      <c r="N701" s="8">
        <f t="shared" si="22"/>
        <v>0.9900000000000001</v>
      </c>
    </row>
    <row r="702" spans="2:14" ht="15">
      <c r="B702" s="355"/>
      <c r="C702" s="355"/>
      <c r="D702" s="355"/>
      <c r="E702" s="355"/>
      <c r="F702" s="355"/>
      <c r="G702" s="355"/>
      <c r="H702" s="8" t="s">
        <v>471</v>
      </c>
      <c r="I702" s="8">
        <v>1.2</v>
      </c>
      <c r="J702" s="8">
        <v>0.9</v>
      </c>
      <c r="K702" s="8"/>
      <c r="L702" s="8">
        <f t="shared" si="21"/>
        <v>1.08</v>
      </c>
      <c r="M702" s="8">
        <v>1</v>
      </c>
      <c r="N702" s="8">
        <f t="shared" si="22"/>
        <v>1.08</v>
      </c>
    </row>
    <row r="703" spans="2:14" ht="15">
      <c r="B703" s="355"/>
      <c r="C703" s="355"/>
      <c r="D703" s="355"/>
      <c r="E703" s="355"/>
      <c r="F703" s="355"/>
      <c r="G703" s="355"/>
      <c r="H703" s="8" t="s">
        <v>472</v>
      </c>
      <c r="I703" s="8">
        <v>10</v>
      </c>
      <c r="J703" s="8">
        <v>0.9</v>
      </c>
      <c r="K703" s="8"/>
      <c r="L703" s="8">
        <f t="shared" si="21"/>
        <v>9</v>
      </c>
      <c r="M703" s="8">
        <v>1</v>
      </c>
      <c r="N703" s="8">
        <f t="shared" si="22"/>
        <v>9</v>
      </c>
    </row>
    <row r="704" spans="2:14" ht="15">
      <c r="B704" s="355"/>
      <c r="C704" s="355"/>
      <c r="D704" s="355"/>
      <c r="E704" s="355"/>
      <c r="F704" s="355"/>
      <c r="G704" s="355"/>
      <c r="H704" s="8" t="s">
        <v>473</v>
      </c>
      <c r="I704" s="8">
        <v>2.5</v>
      </c>
      <c r="J704" s="8">
        <v>0.9</v>
      </c>
      <c r="K704" s="8"/>
      <c r="L704" s="8">
        <f t="shared" si="21"/>
        <v>2.25</v>
      </c>
      <c r="M704" s="8">
        <v>1</v>
      </c>
      <c r="N704" s="8">
        <f t="shared" si="22"/>
        <v>2.25</v>
      </c>
    </row>
    <row r="705" spans="2:14" ht="15">
      <c r="B705" s="355"/>
      <c r="C705" s="355"/>
      <c r="D705" s="355"/>
      <c r="E705" s="355"/>
      <c r="F705" s="355"/>
      <c r="G705" s="355"/>
      <c r="H705" s="8" t="s">
        <v>474</v>
      </c>
      <c r="I705" s="8">
        <v>2</v>
      </c>
      <c r="J705" s="8">
        <v>0.9</v>
      </c>
      <c r="K705" s="8"/>
      <c r="L705" s="8">
        <f t="shared" si="21"/>
        <v>1.8</v>
      </c>
      <c r="M705" s="8">
        <v>1</v>
      </c>
      <c r="N705" s="8">
        <f t="shared" si="22"/>
        <v>1.8</v>
      </c>
    </row>
    <row r="706" spans="2:14" ht="15.75">
      <c r="B706" s="349" t="s">
        <v>451</v>
      </c>
      <c r="C706" s="349"/>
      <c r="D706" s="349"/>
      <c r="E706" s="349"/>
      <c r="F706" s="349"/>
      <c r="G706" s="349"/>
      <c r="H706" s="350" t="s">
        <v>445</v>
      </c>
      <c r="I706" s="350"/>
      <c r="J706" s="350"/>
      <c r="K706" s="350"/>
      <c r="L706" s="350"/>
      <c r="M706" s="350"/>
      <c r="N706" s="9">
        <f>SUM(N697:N705)</f>
        <v>31.653000000000002</v>
      </c>
    </row>
    <row r="707" spans="2:14" ht="15.75">
      <c r="B707" s="349"/>
      <c r="C707" s="349"/>
      <c r="D707" s="349"/>
      <c r="E707" s="349"/>
      <c r="F707" s="349"/>
      <c r="G707" s="349"/>
      <c r="H707" s="350" t="s">
        <v>446</v>
      </c>
      <c r="I707" s="350"/>
      <c r="J707" s="350"/>
      <c r="K707" s="350"/>
      <c r="L707" s="350"/>
      <c r="M707" s="350"/>
      <c r="N707" s="9">
        <f>N706</f>
        <v>31.653000000000002</v>
      </c>
    </row>
    <row r="708" spans="2:14" ht="15.75">
      <c r="B708" s="349"/>
      <c r="C708" s="349"/>
      <c r="D708" s="349"/>
      <c r="E708" s="349"/>
      <c r="F708" s="349"/>
      <c r="G708" s="349"/>
      <c r="H708" s="351" t="s">
        <v>447</v>
      </c>
      <c r="I708" s="351"/>
      <c r="J708" s="351"/>
      <c r="K708" s="351"/>
      <c r="L708" s="351"/>
      <c r="M708" s="351"/>
      <c r="N708" s="10">
        <f>N707</f>
        <v>31.653000000000002</v>
      </c>
    </row>
    <row r="709" spans="2:14" s="11" customFormat="1">
      <c r="B709" s="173"/>
    </row>
    <row r="710" spans="2:14" s="11" customFormat="1">
      <c r="B710" s="173"/>
    </row>
    <row r="711" spans="2:14">
      <c r="B711" s="346"/>
      <c r="C711" s="346"/>
      <c r="D711" s="346"/>
      <c r="E711" s="346"/>
      <c r="F711" s="346"/>
      <c r="G711" s="346"/>
      <c r="H711" s="346"/>
      <c r="I711" s="346"/>
      <c r="J711" s="346"/>
      <c r="K711" s="346"/>
      <c r="L711" s="346"/>
      <c r="M711" s="346"/>
      <c r="N711" s="346"/>
    </row>
    <row r="712" spans="2:14">
      <c r="B712" s="346"/>
      <c r="C712" s="346"/>
      <c r="D712" s="346"/>
      <c r="E712" s="346"/>
      <c r="F712" s="346"/>
      <c r="G712" s="346"/>
      <c r="H712" s="346"/>
      <c r="I712" s="346"/>
      <c r="J712" s="346"/>
      <c r="K712" s="346"/>
      <c r="L712" s="346"/>
      <c r="M712" s="346"/>
      <c r="N712" s="346"/>
    </row>
    <row r="713" spans="2:14" ht="39.950000000000003" customHeight="1">
      <c r="B713" s="346"/>
      <c r="C713" s="346"/>
      <c r="D713" s="346"/>
      <c r="E713" s="346"/>
      <c r="F713" s="346"/>
      <c r="G713" s="346"/>
      <c r="H713" s="346"/>
      <c r="I713" s="346"/>
      <c r="J713" s="346"/>
      <c r="K713" s="346"/>
      <c r="L713" s="346"/>
      <c r="M713" s="346"/>
      <c r="N713" s="346"/>
    </row>
    <row r="714" spans="2:14" ht="15.75">
      <c r="B714" s="347" t="s">
        <v>1</v>
      </c>
      <c r="C714" s="347"/>
      <c r="D714" s="347"/>
      <c r="E714" s="347"/>
      <c r="F714" s="347"/>
      <c r="G714" s="347"/>
      <c r="H714" s="347"/>
      <c r="I714" s="347"/>
      <c r="J714" s="347"/>
      <c r="K714" s="347"/>
      <c r="L714" s="347"/>
      <c r="M714" s="347"/>
      <c r="N714" s="347"/>
    </row>
    <row r="715" spans="2:14" ht="15.75">
      <c r="B715" s="347" t="s">
        <v>2</v>
      </c>
      <c r="C715" s="347"/>
      <c r="D715" s="347"/>
      <c r="E715" s="347"/>
      <c r="F715" s="347"/>
      <c r="G715" s="347"/>
      <c r="H715" s="347"/>
      <c r="I715" s="347"/>
      <c r="J715" s="347"/>
      <c r="K715" s="347"/>
      <c r="L715" s="347"/>
      <c r="M715" s="347"/>
      <c r="N715" s="347"/>
    </row>
    <row r="716" spans="2:14" ht="15.75">
      <c r="B716" s="347" t="s">
        <v>3</v>
      </c>
      <c r="C716" s="347"/>
      <c r="D716" s="347"/>
      <c r="E716" s="347"/>
      <c r="F716" s="347"/>
      <c r="G716" s="347"/>
      <c r="H716" s="347"/>
      <c r="I716" s="347"/>
      <c r="J716" s="347"/>
      <c r="K716" s="347"/>
      <c r="L716" s="347"/>
      <c r="M716" s="347"/>
      <c r="N716" s="347"/>
    </row>
    <row r="717" spans="2:14" ht="15">
      <c r="B717" s="348"/>
      <c r="C717" s="348"/>
      <c r="D717" s="348"/>
      <c r="E717" s="348"/>
      <c r="F717" s="348"/>
      <c r="G717" s="348"/>
      <c r="H717" s="348"/>
      <c r="I717" s="348"/>
      <c r="J717" s="348"/>
      <c r="K717" s="348"/>
      <c r="L717" s="348"/>
      <c r="M717" s="348"/>
      <c r="N717" s="348"/>
    </row>
    <row r="718" spans="2:14" ht="15.75">
      <c r="B718" s="351" t="s">
        <v>426</v>
      </c>
      <c r="C718" s="351"/>
      <c r="D718" s="27" t="s">
        <v>427</v>
      </c>
      <c r="E718" s="25">
        <v>1</v>
      </c>
      <c r="F718" s="27" t="s">
        <v>428</v>
      </c>
      <c r="G718" s="25">
        <v>4</v>
      </c>
      <c r="H718" s="26" t="s">
        <v>429</v>
      </c>
      <c r="I718" s="25">
        <v>2024</v>
      </c>
      <c r="J718" s="352"/>
      <c r="K718" s="353"/>
      <c r="L718" s="353"/>
      <c r="M718" s="353"/>
      <c r="N718" s="354"/>
    </row>
    <row r="719" spans="2:14" ht="15">
      <c r="B719" s="355"/>
      <c r="C719" s="355"/>
      <c r="D719" s="355"/>
      <c r="E719" s="355"/>
      <c r="F719" s="355"/>
      <c r="G719" s="355"/>
      <c r="H719" s="355"/>
      <c r="I719" s="355"/>
      <c r="J719" s="355"/>
      <c r="K719" s="355"/>
      <c r="L719" s="355"/>
      <c r="M719" s="355"/>
      <c r="N719" s="355"/>
    </row>
    <row r="720" spans="2:14" ht="15.75">
      <c r="B720" s="351" t="s">
        <v>430</v>
      </c>
      <c r="C720" s="351"/>
      <c r="D720" s="351"/>
      <c r="E720" s="351"/>
      <c r="F720" s="350" t="s">
        <v>431</v>
      </c>
      <c r="G720" s="350"/>
      <c r="H720" s="350"/>
      <c r="I720" s="350"/>
      <c r="J720" s="350"/>
      <c r="K720" s="350"/>
      <c r="L720" s="350"/>
      <c r="M720" s="350"/>
      <c r="N720" s="350"/>
    </row>
    <row r="721" spans="2:14" ht="15">
      <c r="B721" s="355"/>
      <c r="C721" s="355"/>
      <c r="D721" s="355"/>
      <c r="E721" s="355"/>
      <c r="F721" s="355"/>
      <c r="G721" s="355"/>
      <c r="H721" s="355"/>
      <c r="I721" s="355"/>
      <c r="J721" s="355"/>
      <c r="K721" s="355"/>
      <c r="L721" s="355"/>
      <c r="M721" s="24"/>
      <c r="N721" s="24"/>
    </row>
    <row r="722" spans="2:14" ht="76.5" customHeight="1">
      <c r="B722" s="174" t="s">
        <v>432</v>
      </c>
      <c r="C722" s="6" t="str">
        <f>'FORMULARIO 1 PRESUPUESTO'!B44</f>
        <v>9</v>
      </c>
      <c r="D722" s="27" t="s">
        <v>433</v>
      </c>
      <c r="E722" s="22" t="str">
        <f>'FORMULARIO 1 PRESUPUESTO'!B52</f>
        <v>9.08</v>
      </c>
      <c r="F722" s="352" t="s">
        <v>434</v>
      </c>
      <c r="G722" s="354"/>
      <c r="H722" s="356" t="str">
        <f>'FORMULARIO 1 PRESUPUESTO'!C52</f>
        <v>Suministro e instalación Mesón acero inoxidable ancho:0.60m  longitud:1.20m   altura:0.90m. Incluye soportes inferiores. Salpicadero 0.07m, espesor 0.05m</v>
      </c>
      <c r="I722" s="357"/>
      <c r="J722" s="357"/>
      <c r="K722" s="357"/>
      <c r="L722" s="358"/>
      <c r="M722" s="27" t="s">
        <v>435</v>
      </c>
      <c r="N722" s="8">
        <f>'FORMULARIO 1 PRESUPUESTO'!D203</f>
        <v>0</v>
      </c>
    </row>
    <row r="723" spans="2:14" ht="15.75">
      <c r="B723" s="355"/>
      <c r="C723" s="355"/>
      <c r="D723" s="355"/>
      <c r="E723" s="355"/>
      <c r="F723" s="355"/>
      <c r="G723" s="355"/>
      <c r="H723" s="351" t="s">
        <v>436</v>
      </c>
      <c r="I723" s="351" t="s">
        <v>437</v>
      </c>
      <c r="J723" s="351"/>
      <c r="K723" s="351"/>
      <c r="L723" s="351" t="s">
        <v>438</v>
      </c>
      <c r="M723" s="351" t="s">
        <v>439</v>
      </c>
      <c r="N723" s="351" t="s">
        <v>440</v>
      </c>
    </row>
    <row r="724" spans="2:14" ht="47.25">
      <c r="B724" s="355"/>
      <c r="C724" s="355"/>
      <c r="D724" s="355"/>
      <c r="E724" s="355"/>
      <c r="F724" s="355"/>
      <c r="G724" s="355"/>
      <c r="H724" s="351"/>
      <c r="I724" s="27" t="s">
        <v>441</v>
      </c>
      <c r="J724" s="27" t="s">
        <v>442</v>
      </c>
      <c r="K724" s="27" t="s">
        <v>443</v>
      </c>
      <c r="L724" s="351"/>
      <c r="M724" s="351"/>
      <c r="N724" s="351"/>
    </row>
    <row r="725" spans="2:14" ht="15">
      <c r="B725" s="355"/>
      <c r="C725" s="355"/>
      <c r="D725" s="355"/>
      <c r="E725" s="355"/>
      <c r="F725" s="355"/>
      <c r="G725" s="355"/>
      <c r="H725" s="8" t="s">
        <v>514</v>
      </c>
      <c r="I725" s="8">
        <v>0.6</v>
      </c>
      <c r="J725" s="8">
        <v>0.9</v>
      </c>
      <c r="K725" s="8">
        <v>1.2</v>
      </c>
      <c r="L725" s="8"/>
      <c r="M725" s="8">
        <v>1</v>
      </c>
      <c r="N725" s="8">
        <f>M725</f>
        <v>1</v>
      </c>
    </row>
    <row r="726" spans="2:14" ht="15">
      <c r="B726" s="355"/>
      <c r="C726" s="355"/>
      <c r="D726" s="355"/>
      <c r="E726" s="355"/>
      <c r="F726" s="355"/>
      <c r="G726" s="355"/>
      <c r="H726" s="8" t="s">
        <v>515</v>
      </c>
      <c r="I726" s="8">
        <v>0.6</v>
      </c>
      <c r="J726" s="8">
        <v>0.9</v>
      </c>
      <c r="K726" s="8">
        <v>1.2</v>
      </c>
      <c r="L726" s="8"/>
      <c r="M726" s="8">
        <v>1</v>
      </c>
      <c r="N726" s="8">
        <f>M726</f>
        <v>1</v>
      </c>
    </row>
    <row r="727" spans="2:14" ht="15">
      <c r="B727" s="355"/>
      <c r="C727" s="355"/>
      <c r="D727" s="355"/>
      <c r="E727" s="355"/>
      <c r="F727" s="355"/>
      <c r="G727" s="355"/>
      <c r="H727" s="8" t="s">
        <v>516</v>
      </c>
      <c r="I727" s="8">
        <v>0.6</v>
      </c>
      <c r="J727" s="8">
        <v>0.9</v>
      </c>
      <c r="K727" s="8">
        <v>1.2</v>
      </c>
      <c r="L727" s="8"/>
      <c r="M727" s="8">
        <v>1</v>
      </c>
      <c r="N727" s="8">
        <f>M727</f>
        <v>1</v>
      </c>
    </row>
    <row r="728" spans="2:14" ht="15">
      <c r="B728" s="355"/>
      <c r="C728" s="355"/>
      <c r="D728" s="355"/>
      <c r="E728" s="355"/>
      <c r="F728" s="355"/>
      <c r="G728" s="355"/>
      <c r="H728" s="8"/>
      <c r="I728" s="8"/>
      <c r="J728" s="8"/>
      <c r="K728" s="8"/>
      <c r="L728" s="8"/>
      <c r="M728" s="8"/>
      <c r="N728" s="8"/>
    </row>
    <row r="729" spans="2:14" ht="15">
      <c r="B729" s="355"/>
      <c r="C729" s="355"/>
      <c r="D729" s="355"/>
      <c r="E729" s="355"/>
      <c r="F729" s="355"/>
      <c r="G729" s="355"/>
      <c r="H729" s="8"/>
      <c r="I729" s="8"/>
      <c r="J729" s="8"/>
      <c r="K729" s="8"/>
      <c r="L729" s="8"/>
      <c r="M729" s="8"/>
      <c r="N729" s="8"/>
    </row>
    <row r="730" spans="2:14" ht="15">
      <c r="B730" s="355"/>
      <c r="C730" s="355"/>
      <c r="D730" s="355"/>
      <c r="E730" s="355"/>
      <c r="F730" s="355"/>
      <c r="G730" s="355"/>
      <c r="H730" s="8"/>
      <c r="I730" s="8"/>
      <c r="J730" s="8"/>
      <c r="K730" s="8"/>
      <c r="L730" s="8"/>
      <c r="M730" s="8"/>
      <c r="N730" s="8"/>
    </row>
    <row r="731" spans="2:14" ht="15">
      <c r="B731" s="355"/>
      <c r="C731" s="355"/>
      <c r="D731" s="355"/>
      <c r="E731" s="355"/>
      <c r="F731" s="355"/>
      <c r="G731" s="355"/>
      <c r="H731" s="8"/>
      <c r="I731" s="8"/>
      <c r="J731" s="8"/>
      <c r="K731" s="8"/>
      <c r="L731" s="8"/>
      <c r="M731" s="8"/>
      <c r="N731" s="8"/>
    </row>
    <row r="732" spans="2:14" ht="15">
      <c r="B732" s="355"/>
      <c r="C732" s="355"/>
      <c r="D732" s="355"/>
      <c r="E732" s="355"/>
      <c r="F732" s="355"/>
      <c r="G732" s="355"/>
      <c r="H732" s="8"/>
      <c r="I732" s="8"/>
      <c r="J732" s="8"/>
      <c r="K732" s="8"/>
      <c r="L732" s="8"/>
      <c r="M732" s="8"/>
      <c r="N732" s="8"/>
    </row>
    <row r="733" spans="2:14" ht="7.5" customHeight="1">
      <c r="B733" s="355"/>
      <c r="C733" s="355"/>
      <c r="D733" s="355"/>
      <c r="E733" s="355"/>
      <c r="F733" s="355"/>
      <c r="G733" s="355"/>
      <c r="H733" s="8"/>
      <c r="I733" s="8"/>
      <c r="J733" s="8"/>
      <c r="K733" s="8"/>
      <c r="L733" s="8"/>
      <c r="M733" s="8"/>
      <c r="N733" s="8"/>
    </row>
    <row r="734" spans="2:14" ht="15.75">
      <c r="B734" s="349" t="s">
        <v>451</v>
      </c>
      <c r="C734" s="349"/>
      <c r="D734" s="349"/>
      <c r="E734" s="349"/>
      <c r="F734" s="349"/>
      <c r="G734" s="349"/>
      <c r="H734" s="350" t="s">
        <v>445</v>
      </c>
      <c r="I734" s="350"/>
      <c r="J734" s="350"/>
      <c r="K734" s="350"/>
      <c r="L734" s="350"/>
      <c r="M734" s="350"/>
      <c r="N734" s="9">
        <f>SUM(N725:N733)</f>
        <v>3</v>
      </c>
    </row>
    <row r="735" spans="2:14" ht="15.75">
      <c r="B735" s="349"/>
      <c r="C735" s="349"/>
      <c r="D735" s="349"/>
      <c r="E735" s="349"/>
      <c r="F735" s="349"/>
      <c r="G735" s="349"/>
      <c r="H735" s="350" t="s">
        <v>446</v>
      </c>
      <c r="I735" s="350"/>
      <c r="J735" s="350"/>
      <c r="K735" s="350"/>
      <c r="L735" s="350"/>
      <c r="M735" s="350"/>
      <c r="N735" s="9">
        <f>N734</f>
        <v>3</v>
      </c>
    </row>
    <row r="736" spans="2:14" ht="15.75">
      <c r="B736" s="349"/>
      <c r="C736" s="349"/>
      <c r="D736" s="349"/>
      <c r="E736" s="349"/>
      <c r="F736" s="349"/>
      <c r="G736" s="349"/>
      <c r="H736" s="351" t="s">
        <v>447</v>
      </c>
      <c r="I736" s="351"/>
      <c r="J736" s="351"/>
      <c r="K736" s="351"/>
      <c r="L736" s="351"/>
      <c r="M736" s="351"/>
      <c r="N736" s="10">
        <f>N735</f>
        <v>3</v>
      </c>
    </row>
    <row r="737" spans="2:14" ht="15.75">
      <c r="B737" s="176"/>
      <c r="C737" s="31"/>
      <c r="D737" s="31"/>
      <c r="E737" s="31"/>
      <c r="F737" s="31"/>
      <c r="G737" s="31"/>
      <c r="H737" s="32"/>
      <c r="I737" s="32"/>
      <c r="J737" s="32"/>
      <c r="K737" s="32"/>
      <c r="L737" s="32"/>
      <c r="M737" s="32"/>
      <c r="N737" s="33"/>
    </row>
    <row r="738" spans="2:14" ht="15.75">
      <c r="B738" s="176"/>
      <c r="C738" s="31"/>
      <c r="D738" s="31"/>
      <c r="E738" s="31"/>
      <c r="F738" s="31"/>
      <c r="G738" s="31"/>
      <c r="H738" s="32"/>
      <c r="I738" s="32"/>
      <c r="J738" s="32"/>
      <c r="K738" s="32"/>
      <c r="L738" s="32"/>
      <c r="M738" s="32"/>
      <c r="N738" s="33"/>
    </row>
    <row r="739" spans="2:14" ht="15.75">
      <c r="B739" s="176"/>
      <c r="C739" s="31"/>
      <c r="D739" s="31"/>
      <c r="E739" s="31"/>
      <c r="F739" s="31"/>
      <c r="G739" s="31"/>
      <c r="H739" s="32"/>
      <c r="I739" s="32"/>
      <c r="J739" s="32"/>
      <c r="K739" s="32"/>
      <c r="L739" s="32"/>
      <c r="M739" s="32"/>
      <c r="N739" s="33"/>
    </row>
    <row r="740" spans="2:14" s="11" customFormat="1" ht="15">
      <c r="B740" s="175" t="str">
        <f>'FORMULARIO 1 PRESUPUESTO'!B53</f>
        <v>10</v>
      </c>
      <c r="C740" s="371" t="str">
        <f>'FORMULARIO 1 PRESUPUESTO'!C53</f>
        <v xml:space="preserve">MUEBLES </v>
      </c>
      <c r="D740" s="371"/>
      <c r="E740" s="371"/>
      <c r="F740" s="371"/>
      <c r="G740" s="371"/>
      <c r="H740" s="371"/>
      <c r="I740" s="371"/>
      <c r="J740" s="371"/>
      <c r="K740" s="371"/>
      <c r="L740" s="371"/>
      <c r="M740" s="371"/>
      <c r="N740" s="371"/>
    </row>
    <row r="741" spans="2:14" s="11" customFormat="1">
      <c r="B741" s="346"/>
      <c r="C741" s="346"/>
      <c r="D741" s="346"/>
      <c r="E741" s="346"/>
      <c r="F741" s="346"/>
      <c r="G741" s="346"/>
      <c r="H741" s="346"/>
      <c r="I741" s="346"/>
      <c r="J741" s="346"/>
      <c r="K741" s="346"/>
      <c r="L741" s="346"/>
      <c r="M741" s="346"/>
      <c r="N741" s="346"/>
    </row>
    <row r="742" spans="2:14" s="11" customFormat="1">
      <c r="B742" s="346"/>
      <c r="C742" s="346"/>
      <c r="D742" s="346"/>
      <c r="E742" s="346"/>
      <c r="F742" s="346"/>
      <c r="G742" s="346"/>
      <c r="H742" s="346"/>
      <c r="I742" s="346"/>
      <c r="J742" s="346"/>
      <c r="K742" s="346"/>
      <c r="L742" s="346"/>
      <c r="M742" s="346"/>
      <c r="N742" s="346"/>
    </row>
    <row r="743" spans="2:14" s="11" customFormat="1" ht="45.6" customHeight="1">
      <c r="B743" s="346"/>
      <c r="C743" s="346"/>
      <c r="D743" s="346"/>
      <c r="E743" s="346"/>
      <c r="F743" s="346"/>
      <c r="G743" s="346"/>
      <c r="H743" s="346"/>
      <c r="I743" s="346"/>
      <c r="J743" s="346"/>
      <c r="K743" s="346"/>
      <c r="L743" s="346"/>
      <c r="M743" s="346"/>
      <c r="N743" s="346"/>
    </row>
    <row r="744" spans="2:14" s="11" customFormat="1" ht="15.75">
      <c r="B744" s="347" t="s">
        <v>1</v>
      </c>
      <c r="C744" s="347"/>
      <c r="D744" s="347"/>
      <c r="E744" s="347"/>
      <c r="F744" s="347"/>
      <c r="G744" s="347"/>
      <c r="H744" s="347"/>
      <c r="I744" s="347"/>
      <c r="J744" s="347"/>
      <c r="K744" s="347"/>
      <c r="L744" s="347"/>
      <c r="M744" s="347"/>
      <c r="N744" s="347"/>
    </row>
    <row r="745" spans="2:14" s="11" customFormat="1" ht="15.75">
      <c r="B745" s="347" t="s">
        <v>2</v>
      </c>
      <c r="C745" s="347"/>
      <c r="D745" s="347"/>
      <c r="E745" s="347"/>
      <c r="F745" s="347"/>
      <c r="G745" s="347"/>
      <c r="H745" s="347"/>
      <c r="I745" s="347"/>
      <c r="J745" s="347"/>
      <c r="K745" s="347"/>
      <c r="L745" s="347"/>
      <c r="M745" s="347"/>
      <c r="N745" s="347"/>
    </row>
    <row r="746" spans="2:14" s="11" customFormat="1" ht="15.75">
      <c r="B746" s="347" t="s">
        <v>3</v>
      </c>
      <c r="C746" s="347"/>
      <c r="D746" s="347"/>
      <c r="E746" s="347"/>
      <c r="F746" s="347"/>
      <c r="G746" s="347"/>
      <c r="H746" s="347"/>
      <c r="I746" s="347"/>
      <c r="J746" s="347"/>
      <c r="K746" s="347"/>
      <c r="L746" s="347"/>
      <c r="M746" s="347"/>
      <c r="N746" s="347"/>
    </row>
    <row r="747" spans="2:14" s="11" customFormat="1" ht="15">
      <c r="B747" s="348"/>
      <c r="C747" s="348"/>
      <c r="D747" s="348"/>
      <c r="E747" s="348"/>
      <c r="F747" s="348"/>
      <c r="G747" s="348"/>
      <c r="H747" s="348"/>
      <c r="I747" s="348"/>
      <c r="J747" s="348"/>
      <c r="K747" s="348"/>
      <c r="L747" s="348"/>
      <c r="M747" s="348"/>
      <c r="N747" s="348"/>
    </row>
    <row r="748" spans="2:14" s="11" customFormat="1" ht="15.75">
      <c r="B748" s="351" t="s">
        <v>426</v>
      </c>
      <c r="C748" s="351"/>
      <c r="D748" s="27" t="s">
        <v>427</v>
      </c>
      <c r="E748" s="25">
        <v>1</v>
      </c>
      <c r="F748" s="27" t="s">
        <v>428</v>
      </c>
      <c r="G748" s="25">
        <v>4</v>
      </c>
      <c r="H748" s="26" t="s">
        <v>429</v>
      </c>
      <c r="I748" s="25">
        <v>2024</v>
      </c>
      <c r="J748" s="352"/>
      <c r="K748" s="353"/>
      <c r="L748" s="353"/>
      <c r="M748" s="353"/>
      <c r="N748" s="354"/>
    </row>
    <row r="749" spans="2:14" s="11" customFormat="1" ht="15">
      <c r="B749" s="355"/>
      <c r="C749" s="355"/>
      <c r="D749" s="355"/>
      <c r="E749" s="355"/>
      <c r="F749" s="355"/>
      <c r="G749" s="355"/>
      <c r="H749" s="355"/>
      <c r="I749" s="355"/>
      <c r="J749" s="355"/>
      <c r="K749" s="355"/>
      <c r="L749" s="355"/>
      <c r="M749" s="355"/>
      <c r="N749" s="355"/>
    </row>
    <row r="750" spans="2:14" s="11" customFormat="1" ht="15.75">
      <c r="B750" s="351" t="s">
        <v>430</v>
      </c>
      <c r="C750" s="351"/>
      <c r="D750" s="351"/>
      <c r="E750" s="351"/>
      <c r="F750" s="350" t="s">
        <v>431</v>
      </c>
      <c r="G750" s="350"/>
      <c r="H750" s="350"/>
      <c r="I750" s="350"/>
      <c r="J750" s="350"/>
      <c r="K750" s="350"/>
      <c r="L750" s="350"/>
      <c r="M750" s="350"/>
      <c r="N750" s="350"/>
    </row>
    <row r="751" spans="2:14" s="11" customFormat="1" ht="15">
      <c r="B751" s="355"/>
      <c r="C751" s="355"/>
      <c r="D751" s="355"/>
      <c r="E751" s="355"/>
      <c r="F751" s="355"/>
      <c r="G751" s="355"/>
      <c r="H751" s="355"/>
      <c r="I751" s="355"/>
      <c r="J751" s="355"/>
      <c r="K751" s="355"/>
      <c r="L751" s="355"/>
      <c r="M751" s="24"/>
      <c r="N751" s="24"/>
    </row>
    <row r="752" spans="2:14" s="11" customFormat="1" ht="240.95" customHeight="1">
      <c r="B752" s="174" t="s">
        <v>432</v>
      </c>
      <c r="C752" s="6" t="str">
        <f>'FORMULARIO 1 PRESUPUESTO'!B53</f>
        <v>10</v>
      </c>
      <c r="D752" s="27" t="s">
        <v>433</v>
      </c>
      <c r="E752" s="22" t="str">
        <f>'FORMULARIO 1 PRESUPUESTO'!B54</f>
        <v>10.01</v>
      </c>
      <c r="F752" s="352" t="s">
        <v>434</v>
      </c>
      <c r="G752" s="354"/>
      <c r="H752" s="356" t="str">
        <f>'FORMULARIO 1 PRESUPUESTO'!C54</f>
        <v>Suministro, transporte e instalación MUEBLE DE COCINA EN FÓRMICA DE 1.50 M PARA EL MODULO INFERIOR contiene: Mueble inferior de cocina de 1,50 m fabricado en tablero aglomerado MDP resistente a la humedad de 15mm de espesor, estructura interna en color blanco, puertas del mismo material en color wood roble natural del mismo material y/o similar. Manijas y accesorios en acero, (3) puertas del mismo material. Mueble inferior con (3) puertas, un (1) cajones cubiertero con rieles de extensión total, Contiene patas niveladoras en acero inoxidable.Incluye todos los elementos para su correcta instalación.El contatista deberá asegurar el material resistente a la humedad.</v>
      </c>
      <c r="I752" s="357"/>
      <c r="J752" s="357"/>
      <c r="K752" s="357"/>
      <c r="L752" s="358"/>
      <c r="M752" s="27" t="s">
        <v>435</v>
      </c>
      <c r="N752" s="8" t="str">
        <f>'FORMULARIO 1 PRESUPUESTO'!D54</f>
        <v>m</v>
      </c>
    </row>
    <row r="753" spans="2:14" s="11" customFormat="1" ht="15.75">
      <c r="B753" s="355"/>
      <c r="C753" s="355"/>
      <c r="D753" s="355"/>
      <c r="E753" s="355"/>
      <c r="F753" s="355"/>
      <c r="G753" s="355"/>
      <c r="H753" s="351" t="s">
        <v>436</v>
      </c>
      <c r="I753" s="351" t="s">
        <v>437</v>
      </c>
      <c r="J753" s="351"/>
      <c r="K753" s="351"/>
      <c r="L753" s="351" t="s">
        <v>438</v>
      </c>
      <c r="M753" s="351" t="s">
        <v>439</v>
      </c>
      <c r="N753" s="351" t="s">
        <v>440</v>
      </c>
    </row>
    <row r="754" spans="2:14" s="11" customFormat="1" ht="47.25">
      <c r="B754" s="355"/>
      <c r="C754" s="355"/>
      <c r="D754" s="355"/>
      <c r="E754" s="355"/>
      <c r="F754" s="355"/>
      <c r="G754" s="355"/>
      <c r="H754" s="351"/>
      <c r="I754" s="27" t="s">
        <v>441</v>
      </c>
      <c r="J754" s="27" t="s">
        <v>442</v>
      </c>
      <c r="K754" s="27" t="s">
        <v>443</v>
      </c>
      <c r="L754" s="351"/>
      <c r="M754" s="351"/>
      <c r="N754" s="351"/>
    </row>
    <row r="755" spans="2:14" s="11" customFormat="1" ht="15">
      <c r="B755" s="355"/>
      <c r="C755" s="355"/>
      <c r="D755" s="355"/>
      <c r="E755" s="355"/>
      <c r="F755" s="355"/>
      <c r="G755" s="355"/>
      <c r="H755" s="8" t="s">
        <v>514</v>
      </c>
      <c r="I755" s="8">
        <v>0.6</v>
      </c>
      <c r="J755" s="8">
        <v>0.9</v>
      </c>
      <c r="K755" s="8">
        <v>1.5</v>
      </c>
      <c r="L755" s="8"/>
      <c r="M755" s="8">
        <v>1</v>
      </c>
      <c r="N755" s="8">
        <f>M755*K755</f>
        <v>1.5</v>
      </c>
    </row>
    <row r="756" spans="2:14" s="11" customFormat="1" ht="15">
      <c r="B756" s="355"/>
      <c r="C756" s="355"/>
      <c r="D756" s="355"/>
      <c r="E756" s="355"/>
      <c r="F756" s="355"/>
      <c r="G756" s="355"/>
      <c r="H756" s="8"/>
      <c r="I756" s="8"/>
      <c r="J756" s="8"/>
      <c r="K756" s="8"/>
      <c r="L756" s="8"/>
      <c r="M756" s="8"/>
      <c r="N756" s="8"/>
    </row>
    <row r="757" spans="2:14" s="11" customFormat="1" ht="15">
      <c r="B757" s="355"/>
      <c r="C757" s="355"/>
      <c r="D757" s="355"/>
      <c r="E757" s="355"/>
      <c r="F757" s="355"/>
      <c r="G757" s="355"/>
      <c r="H757" s="8"/>
      <c r="I757" s="8"/>
      <c r="J757" s="8"/>
      <c r="K757" s="8"/>
      <c r="L757" s="8"/>
      <c r="M757" s="8"/>
      <c r="N757" s="8"/>
    </row>
    <row r="758" spans="2:14" s="11" customFormat="1" ht="15">
      <c r="B758" s="355"/>
      <c r="C758" s="355"/>
      <c r="D758" s="355"/>
      <c r="E758" s="355"/>
      <c r="F758" s="355"/>
      <c r="G758" s="355"/>
      <c r="H758" s="8"/>
      <c r="I758" s="8"/>
      <c r="J758" s="8"/>
      <c r="K758" s="8"/>
      <c r="L758" s="8"/>
      <c r="M758" s="8"/>
      <c r="N758" s="8"/>
    </row>
    <row r="759" spans="2:14" s="11" customFormat="1" ht="15">
      <c r="B759" s="355"/>
      <c r="C759" s="355"/>
      <c r="D759" s="355"/>
      <c r="E759" s="355"/>
      <c r="F759" s="355"/>
      <c r="G759" s="355"/>
      <c r="H759" s="8"/>
      <c r="I759" s="8"/>
      <c r="J759" s="8"/>
      <c r="K759" s="8"/>
      <c r="L759" s="8"/>
      <c r="M759" s="8"/>
      <c r="N759" s="8"/>
    </row>
    <row r="760" spans="2:14" s="11" customFormat="1" ht="15">
      <c r="B760" s="355"/>
      <c r="C760" s="355"/>
      <c r="D760" s="355"/>
      <c r="E760" s="355"/>
      <c r="F760" s="355"/>
      <c r="G760" s="355"/>
      <c r="H760" s="8"/>
      <c r="I760" s="8"/>
      <c r="J760" s="8"/>
      <c r="K760" s="8"/>
      <c r="L760" s="8"/>
      <c r="M760" s="8"/>
      <c r="N760" s="8"/>
    </row>
    <row r="761" spans="2:14" s="11" customFormat="1" ht="15">
      <c r="B761" s="355"/>
      <c r="C761" s="355"/>
      <c r="D761" s="355"/>
      <c r="E761" s="355"/>
      <c r="F761" s="355"/>
      <c r="G761" s="355"/>
      <c r="H761" s="8"/>
      <c r="I761" s="8"/>
      <c r="J761" s="8"/>
      <c r="K761" s="8"/>
      <c r="L761" s="8"/>
      <c r="M761" s="8"/>
      <c r="N761" s="8"/>
    </row>
    <row r="762" spans="2:14" s="11" customFormat="1" ht="15">
      <c r="B762" s="355"/>
      <c r="C762" s="355"/>
      <c r="D762" s="355"/>
      <c r="E762" s="355"/>
      <c r="F762" s="355"/>
      <c r="G762" s="355"/>
      <c r="H762" s="8"/>
      <c r="I762" s="8"/>
      <c r="J762" s="8"/>
      <c r="K762" s="8"/>
      <c r="L762" s="8"/>
      <c r="M762" s="8"/>
      <c r="N762" s="8"/>
    </row>
    <row r="763" spans="2:14" s="11" customFormat="1" ht="15">
      <c r="B763" s="355"/>
      <c r="C763" s="355"/>
      <c r="D763" s="355"/>
      <c r="E763" s="355"/>
      <c r="F763" s="355"/>
      <c r="G763" s="355"/>
      <c r="H763" s="8"/>
      <c r="I763" s="8"/>
      <c r="J763" s="8"/>
      <c r="K763" s="8"/>
      <c r="L763" s="8"/>
      <c r="M763" s="8"/>
      <c r="N763" s="8"/>
    </row>
    <row r="764" spans="2:14" s="11" customFormat="1" ht="15.75">
      <c r="B764" s="349" t="s">
        <v>451</v>
      </c>
      <c r="C764" s="349"/>
      <c r="D764" s="349"/>
      <c r="E764" s="349"/>
      <c r="F764" s="349"/>
      <c r="G764" s="349"/>
      <c r="H764" s="350" t="s">
        <v>445</v>
      </c>
      <c r="I764" s="350"/>
      <c r="J764" s="350"/>
      <c r="K764" s="350"/>
      <c r="L764" s="350"/>
      <c r="M764" s="350"/>
      <c r="N764" s="9">
        <f>SUM(N755:N763)</f>
        <v>1.5</v>
      </c>
    </row>
    <row r="765" spans="2:14" s="11" customFormat="1" ht="15.75">
      <c r="B765" s="349"/>
      <c r="C765" s="349"/>
      <c r="D765" s="349"/>
      <c r="E765" s="349"/>
      <c r="F765" s="349"/>
      <c r="G765" s="349"/>
      <c r="H765" s="350" t="s">
        <v>446</v>
      </c>
      <c r="I765" s="350"/>
      <c r="J765" s="350"/>
      <c r="K765" s="350"/>
      <c r="L765" s="350"/>
      <c r="M765" s="350"/>
      <c r="N765" s="9">
        <f>N764</f>
        <v>1.5</v>
      </c>
    </row>
    <row r="766" spans="2:14" s="11" customFormat="1" ht="15.75">
      <c r="B766" s="349"/>
      <c r="C766" s="349"/>
      <c r="D766" s="349"/>
      <c r="E766" s="349"/>
      <c r="F766" s="349"/>
      <c r="G766" s="349"/>
      <c r="H766" s="351" t="s">
        <v>447</v>
      </c>
      <c r="I766" s="351"/>
      <c r="J766" s="351"/>
      <c r="K766" s="351"/>
      <c r="L766" s="351"/>
      <c r="M766" s="351"/>
      <c r="N766" s="10">
        <f>N765</f>
        <v>1.5</v>
      </c>
    </row>
    <row r="767" spans="2:14" s="11" customFormat="1">
      <c r="B767" s="173"/>
    </row>
    <row r="768" spans="2:14" s="11" customFormat="1">
      <c r="B768" s="173"/>
    </row>
    <row r="769" spans="2:14" s="11" customFormat="1">
      <c r="B769" s="346"/>
      <c r="C769" s="346"/>
      <c r="D769" s="346"/>
      <c r="E769" s="346"/>
      <c r="F769" s="346"/>
      <c r="G769" s="346"/>
      <c r="H769" s="346"/>
      <c r="I769" s="346"/>
      <c r="J769" s="346"/>
      <c r="K769" s="346"/>
      <c r="L769" s="346"/>
      <c r="M769" s="346"/>
      <c r="N769" s="346"/>
    </row>
    <row r="770" spans="2:14" s="11" customFormat="1">
      <c r="B770" s="346"/>
      <c r="C770" s="346"/>
      <c r="D770" s="346"/>
      <c r="E770" s="346"/>
      <c r="F770" s="346"/>
      <c r="G770" s="346"/>
      <c r="H770" s="346"/>
      <c r="I770" s="346"/>
      <c r="J770" s="346"/>
      <c r="K770" s="346"/>
      <c r="L770" s="346"/>
      <c r="M770" s="346"/>
      <c r="N770" s="346"/>
    </row>
    <row r="771" spans="2:14" s="11" customFormat="1" ht="50.1" customHeight="1">
      <c r="B771" s="346"/>
      <c r="C771" s="346"/>
      <c r="D771" s="346"/>
      <c r="E771" s="346"/>
      <c r="F771" s="346"/>
      <c r="G771" s="346"/>
      <c r="H771" s="346"/>
      <c r="I771" s="346"/>
      <c r="J771" s="346"/>
      <c r="K771" s="346"/>
      <c r="L771" s="346"/>
      <c r="M771" s="346"/>
      <c r="N771" s="346"/>
    </row>
    <row r="772" spans="2:14" s="11" customFormat="1" ht="15.75">
      <c r="B772" s="347" t="s">
        <v>1</v>
      </c>
      <c r="C772" s="347"/>
      <c r="D772" s="347"/>
      <c r="E772" s="347"/>
      <c r="F772" s="347"/>
      <c r="G772" s="347"/>
      <c r="H772" s="347"/>
      <c r="I772" s="347"/>
      <c r="J772" s="347"/>
      <c r="K772" s="347"/>
      <c r="L772" s="347"/>
      <c r="M772" s="347"/>
      <c r="N772" s="347"/>
    </row>
    <row r="773" spans="2:14" s="11" customFormat="1" ht="15.75">
      <c r="B773" s="347" t="s">
        <v>2</v>
      </c>
      <c r="C773" s="347"/>
      <c r="D773" s="347"/>
      <c r="E773" s="347"/>
      <c r="F773" s="347"/>
      <c r="G773" s="347"/>
      <c r="H773" s="347"/>
      <c r="I773" s="347"/>
      <c r="J773" s="347"/>
      <c r="K773" s="347"/>
      <c r="L773" s="347"/>
      <c r="M773" s="347"/>
      <c r="N773" s="347"/>
    </row>
    <row r="774" spans="2:14" s="11" customFormat="1" ht="15.75">
      <c r="B774" s="347" t="s">
        <v>3</v>
      </c>
      <c r="C774" s="347"/>
      <c r="D774" s="347"/>
      <c r="E774" s="347"/>
      <c r="F774" s="347"/>
      <c r="G774" s="347"/>
      <c r="H774" s="347"/>
      <c r="I774" s="347"/>
      <c r="J774" s="347"/>
      <c r="K774" s="347"/>
      <c r="L774" s="347"/>
      <c r="M774" s="347"/>
      <c r="N774" s="347"/>
    </row>
    <row r="775" spans="2:14" s="11" customFormat="1" ht="15">
      <c r="B775" s="348"/>
      <c r="C775" s="348"/>
      <c r="D775" s="348"/>
      <c r="E775" s="348"/>
      <c r="F775" s="348"/>
      <c r="G775" s="348"/>
      <c r="H775" s="348"/>
      <c r="I775" s="348"/>
      <c r="J775" s="348"/>
      <c r="K775" s="348"/>
      <c r="L775" s="348"/>
      <c r="M775" s="348"/>
      <c r="N775" s="348"/>
    </row>
    <row r="776" spans="2:14" s="11" customFormat="1" ht="15.75">
      <c r="B776" s="351" t="s">
        <v>426</v>
      </c>
      <c r="C776" s="351"/>
      <c r="D776" s="27" t="s">
        <v>427</v>
      </c>
      <c r="E776" s="25">
        <v>1</v>
      </c>
      <c r="F776" s="27" t="s">
        <v>428</v>
      </c>
      <c r="G776" s="25">
        <v>4</v>
      </c>
      <c r="H776" s="26" t="s">
        <v>429</v>
      </c>
      <c r="I776" s="25">
        <v>2024</v>
      </c>
      <c r="J776" s="352"/>
      <c r="K776" s="353"/>
      <c r="L776" s="353"/>
      <c r="M776" s="353"/>
      <c r="N776" s="354"/>
    </row>
    <row r="777" spans="2:14" s="11" customFormat="1" ht="15">
      <c r="B777" s="355"/>
      <c r="C777" s="355"/>
      <c r="D777" s="355"/>
      <c r="E777" s="355"/>
      <c r="F777" s="355"/>
      <c r="G777" s="355"/>
      <c r="H777" s="355"/>
      <c r="I777" s="355"/>
      <c r="J777" s="355"/>
      <c r="K777" s="355"/>
      <c r="L777" s="355"/>
      <c r="M777" s="355"/>
      <c r="N777" s="355"/>
    </row>
    <row r="778" spans="2:14" s="11" customFormat="1" ht="15.75">
      <c r="B778" s="351" t="s">
        <v>430</v>
      </c>
      <c r="C778" s="351"/>
      <c r="D778" s="351"/>
      <c r="E778" s="351"/>
      <c r="F778" s="350" t="s">
        <v>431</v>
      </c>
      <c r="G778" s="350"/>
      <c r="H778" s="350"/>
      <c r="I778" s="350"/>
      <c r="J778" s="350"/>
      <c r="K778" s="350"/>
      <c r="L778" s="350"/>
      <c r="M778" s="350"/>
      <c r="N778" s="350"/>
    </row>
    <row r="779" spans="2:14" s="11" customFormat="1" ht="15">
      <c r="B779" s="355"/>
      <c r="C779" s="355"/>
      <c r="D779" s="355"/>
      <c r="E779" s="355"/>
      <c r="F779" s="355"/>
      <c r="G779" s="355"/>
      <c r="H779" s="355"/>
      <c r="I779" s="355"/>
      <c r="J779" s="355"/>
      <c r="K779" s="355"/>
      <c r="L779" s="355"/>
      <c r="M779" s="24"/>
      <c r="N779" s="24"/>
    </row>
    <row r="780" spans="2:14" s="11" customFormat="1" ht="123.6" customHeight="1">
      <c r="B780" s="174" t="s">
        <v>432</v>
      </c>
      <c r="C780" s="6" t="str">
        <f>'FORMULARIO 1 PRESUPUESTO'!B53</f>
        <v>10</v>
      </c>
      <c r="D780" s="27" t="s">
        <v>433</v>
      </c>
      <c r="E780" s="22" t="str">
        <f>'FORMULARIO 1 PRESUPUESTO'!B55</f>
        <v>10.02</v>
      </c>
      <c r="F780" s="352" t="s">
        <v>434</v>
      </c>
      <c r="G780" s="354"/>
      <c r="H780" s="356" t="str">
        <f>'FORMULARIO 1 PRESUPUESTO'!C55</f>
        <v>Suministro e Instalación Mesón en quarztone statuario extra blanco polar y/o similar 20mm de espesor y brillado,ancho:0.60m, longitud:1.50m  Incluye todos los accesorios necesarios para su correcta instalación en mueble de cocina.</v>
      </c>
      <c r="I780" s="357"/>
      <c r="J780" s="357"/>
      <c r="K780" s="357"/>
      <c r="L780" s="358"/>
      <c r="M780" s="27" t="s">
        <v>435</v>
      </c>
      <c r="N780" s="8" t="str">
        <f>'FORMULARIO 1 PRESUPUESTO'!D55</f>
        <v>m</v>
      </c>
    </row>
    <row r="781" spans="2:14" s="11" customFormat="1" ht="15.75">
      <c r="B781" s="355"/>
      <c r="C781" s="355"/>
      <c r="D781" s="355"/>
      <c r="E781" s="355"/>
      <c r="F781" s="355"/>
      <c r="G781" s="355"/>
      <c r="H781" s="351" t="s">
        <v>436</v>
      </c>
      <c r="I781" s="351" t="s">
        <v>437</v>
      </c>
      <c r="J781" s="351"/>
      <c r="K781" s="351"/>
      <c r="L781" s="351" t="s">
        <v>438</v>
      </c>
      <c r="M781" s="351" t="s">
        <v>439</v>
      </c>
      <c r="N781" s="351" t="s">
        <v>440</v>
      </c>
    </row>
    <row r="782" spans="2:14" s="11" customFormat="1" ht="47.25">
      <c r="B782" s="355"/>
      <c r="C782" s="355"/>
      <c r="D782" s="355"/>
      <c r="E782" s="355"/>
      <c r="F782" s="355"/>
      <c r="G782" s="355"/>
      <c r="H782" s="351"/>
      <c r="I782" s="27" t="s">
        <v>441</v>
      </c>
      <c r="J782" s="27" t="s">
        <v>442</v>
      </c>
      <c r="K782" s="27" t="s">
        <v>443</v>
      </c>
      <c r="L782" s="351"/>
      <c r="M782" s="351"/>
      <c r="N782" s="351"/>
    </row>
    <row r="783" spans="2:14" s="11" customFormat="1" ht="15">
      <c r="B783" s="355"/>
      <c r="C783" s="355"/>
      <c r="D783" s="355"/>
      <c r="E783" s="355"/>
      <c r="F783" s="355"/>
      <c r="G783" s="355"/>
      <c r="H783" s="8" t="s">
        <v>514</v>
      </c>
      <c r="I783" s="8">
        <v>0.6</v>
      </c>
      <c r="J783" s="8">
        <v>0.9</v>
      </c>
      <c r="K783" s="8">
        <v>1.5</v>
      </c>
      <c r="L783" s="8"/>
      <c r="M783" s="8">
        <v>1</v>
      </c>
      <c r="N783" s="8">
        <f>M783*K783</f>
        <v>1.5</v>
      </c>
    </row>
    <row r="784" spans="2:14" s="11" customFormat="1" ht="15">
      <c r="B784" s="355"/>
      <c r="C784" s="355"/>
      <c r="D784" s="355"/>
      <c r="E784" s="355"/>
      <c r="F784" s="355"/>
      <c r="G784" s="355"/>
      <c r="H784" s="8"/>
      <c r="I784" s="8"/>
      <c r="J784" s="8"/>
      <c r="K784" s="8"/>
      <c r="L784" s="8"/>
      <c r="M784" s="8"/>
      <c r="N784" s="8"/>
    </row>
    <row r="785" spans="2:14" s="11" customFormat="1" ht="15">
      <c r="B785" s="355"/>
      <c r="C785" s="355"/>
      <c r="D785" s="355"/>
      <c r="E785" s="355"/>
      <c r="F785" s="355"/>
      <c r="G785" s="355"/>
      <c r="H785" s="8"/>
      <c r="I785" s="8"/>
      <c r="J785" s="8"/>
      <c r="K785" s="8"/>
      <c r="L785" s="8"/>
      <c r="M785" s="8"/>
      <c r="N785" s="8"/>
    </row>
    <row r="786" spans="2:14" s="11" customFormat="1" ht="15">
      <c r="B786" s="355"/>
      <c r="C786" s="355"/>
      <c r="D786" s="355"/>
      <c r="E786" s="355"/>
      <c r="F786" s="355"/>
      <c r="G786" s="355"/>
      <c r="H786" s="8"/>
      <c r="I786" s="8"/>
      <c r="J786" s="8"/>
      <c r="K786" s="8"/>
      <c r="L786" s="8"/>
      <c r="M786" s="8"/>
      <c r="N786" s="8"/>
    </row>
    <row r="787" spans="2:14" s="11" customFormat="1" ht="15">
      <c r="B787" s="355"/>
      <c r="C787" s="355"/>
      <c r="D787" s="355"/>
      <c r="E787" s="355"/>
      <c r="F787" s="355"/>
      <c r="G787" s="355"/>
      <c r="H787" s="8"/>
      <c r="I787" s="8"/>
      <c r="J787" s="8"/>
      <c r="K787" s="8"/>
      <c r="L787" s="8"/>
      <c r="M787" s="8"/>
      <c r="N787" s="8"/>
    </row>
    <row r="788" spans="2:14" s="11" customFormat="1" ht="15">
      <c r="B788" s="355"/>
      <c r="C788" s="355"/>
      <c r="D788" s="355"/>
      <c r="E788" s="355"/>
      <c r="F788" s="355"/>
      <c r="G788" s="355"/>
      <c r="H788" s="8"/>
      <c r="I788" s="8"/>
      <c r="J788" s="8"/>
      <c r="K788" s="8"/>
      <c r="L788" s="8"/>
      <c r="M788" s="8"/>
      <c r="N788" s="8"/>
    </row>
    <row r="789" spans="2:14" s="11" customFormat="1" ht="15">
      <c r="B789" s="355"/>
      <c r="C789" s="355"/>
      <c r="D789" s="355"/>
      <c r="E789" s="355"/>
      <c r="F789" s="355"/>
      <c r="G789" s="355"/>
      <c r="H789" s="8"/>
      <c r="I789" s="8"/>
      <c r="J789" s="8"/>
      <c r="K789" s="8"/>
      <c r="L789" s="8"/>
      <c r="M789" s="8"/>
      <c r="N789" s="8"/>
    </row>
    <row r="790" spans="2:14" s="11" customFormat="1" ht="15">
      <c r="B790" s="355"/>
      <c r="C790" s="355"/>
      <c r="D790" s="355"/>
      <c r="E790" s="355"/>
      <c r="F790" s="355"/>
      <c r="G790" s="355"/>
      <c r="H790" s="8"/>
      <c r="I790" s="8"/>
      <c r="J790" s="8"/>
      <c r="K790" s="8"/>
      <c r="L790" s="8"/>
      <c r="M790" s="8"/>
      <c r="N790" s="8"/>
    </row>
    <row r="791" spans="2:14" s="11" customFormat="1" ht="15">
      <c r="B791" s="355"/>
      <c r="C791" s="355"/>
      <c r="D791" s="355"/>
      <c r="E791" s="355"/>
      <c r="F791" s="355"/>
      <c r="G791" s="355"/>
      <c r="H791" s="8"/>
      <c r="I791" s="8"/>
      <c r="J791" s="8"/>
      <c r="K791" s="8"/>
      <c r="L791" s="8"/>
      <c r="M791" s="8"/>
      <c r="N791" s="8"/>
    </row>
    <row r="792" spans="2:14" s="11" customFormat="1" ht="15.75">
      <c r="B792" s="349" t="s">
        <v>451</v>
      </c>
      <c r="C792" s="349"/>
      <c r="D792" s="349"/>
      <c r="E792" s="349"/>
      <c r="F792" s="349"/>
      <c r="G792" s="349"/>
      <c r="H792" s="350" t="s">
        <v>445</v>
      </c>
      <c r="I792" s="350"/>
      <c r="J792" s="350"/>
      <c r="K792" s="350"/>
      <c r="L792" s="350"/>
      <c r="M792" s="350"/>
      <c r="N792" s="9">
        <f>SUM(N783:N791)</f>
        <v>1.5</v>
      </c>
    </row>
    <row r="793" spans="2:14" s="11" customFormat="1" ht="15.75">
      <c r="B793" s="349"/>
      <c r="C793" s="349"/>
      <c r="D793" s="349"/>
      <c r="E793" s="349"/>
      <c r="F793" s="349"/>
      <c r="G793" s="349"/>
      <c r="H793" s="350" t="s">
        <v>446</v>
      </c>
      <c r="I793" s="350"/>
      <c r="J793" s="350"/>
      <c r="K793" s="350"/>
      <c r="L793" s="350"/>
      <c r="M793" s="350"/>
      <c r="N793" s="9">
        <f>N792</f>
        <v>1.5</v>
      </c>
    </row>
    <row r="794" spans="2:14" s="11" customFormat="1" ht="15.75">
      <c r="B794" s="349"/>
      <c r="C794" s="349"/>
      <c r="D794" s="349"/>
      <c r="E794" s="349"/>
      <c r="F794" s="349"/>
      <c r="G794" s="349"/>
      <c r="H794" s="351" t="s">
        <v>447</v>
      </c>
      <c r="I794" s="351"/>
      <c r="J794" s="351"/>
      <c r="K794" s="351"/>
      <c r="L794" s="351"/>
      <c r="M794" s="351"/>
      <c r="N794" s="10">
        <f>N793</f>
        <v>1.5</v>
      </c>
    </row>
    <row r="795" spans="2:14" s="11" customFormat="1">
      <c r="B795" s="173"/>
    </row>
    <row r="796" spans="2:14" s="11" customFormat="1">
      <c r="B796" s="173"/>
    </row>
    <row r="797" spans="2:14" s="11" customFormat="1" ht="15.75">
      <c r="B797" s="361" t="str">
        <f>'FORMULARIO 1 PRESUPUESTO'!B60</f>
        <v xml:space="preserve">MANTENIMIENTO CITAG EN EL AEROPUERTO EL DORADO </v>
      </c>
      <c r="C797" s="361"/>
      <c r="D797" s="361"/>
      <c r="E797" s="361"/>
      <c r="F797" s="361"/>
      <c r="G797" s="361"/>
      <c r="H797" s="361"/>
      <c r="I797" s="361"/>
      <c r="J797" s="361"/>
      <c r="K797" s="361"/>
      <c r="L797" s="361"/>
      <c r="M797" s="361"/>
      <c r="N797" s="361"/>
    </row>
    <row r="798" spans="2:14" s="11" customFormat="1" ht="15">
      <c r="B798" s="172" t="s">
        <v>517</v>
      </c>
      <c r="C798" s="54" t="str">
        <f>'FORMULARIO 1 PRESUPUESTO'!C62</f>
        <v>PRELIMINARES</v>
      </c>
      <c r="D798" s="54"/>
      <c r="E798" s="54"/>
      <c r="F798" s="54"/>
      <c r="G798" s="54"/>
      <c r="H798" s="54"/>
      <c r="I798" s="54"/>
      <c r="J798" s="54"/>
      <c r="K798" s="54"/>
      <c r="L798" s="54"/>
      <c r="M798" s="54"/>
      <c r="N798" s="54"/>
    </row>
    <row r="799" spans="2:14" s="11" customFormat="1">
      <c r="B799" s="173"/>
    </row>
    <row r="800" spans="2:14" s="11" customFormat="1">
      <c r="B800" s="346"/>
      <c r="C800" s="346"/>
      <c r="D800" s="346"/>
      <c r="E800" s="346"/>
      <c r="F800" s="346"/>
      <c r="G800" s="346"/>
      <c r="H800" s="346"/>
      <c r="I800" s="346"/>
      <c r="J800" s="346"/>
      <c r="K800" s="346"/>
      <c r="L800" s="346"/>
      <c r="M800" s="346"/>
      <c r="N800" s="346"/>
    </row>
    <row r="801" spans="2:14" s="11" customFormat="1">
      <c r="B801" s="346"/>
      <c r="C801" s="346"/>
      <c r="D801" s="346"/>
      <c r="E801" s="346"/>
      <c r="F801" s="346"/>
      <c r="G801" s="346"/>
      <c r="H801" s="346"/>
      <c r="I801" s="346"/>
      <c r="J801" s="346"/>
      <c r="K801" s="346"/>
      <c r="L801" s="346"/>
      <c r="M801" s="346"/>
      <c r="N801" s="346"/>
    </row>
    <row r="802" spans="2:14" s="11" customFormat="1" ht="50.1" customHeight="1">
      <c r="B802" s="346"/>
      <c r="C802" s="346"/>
      <c r="D802" s="346"/>
      <c r="E802" s="346"/>
      <c r="F802" s="346"/>
      <c r="G802" s="346"/>
      <c r="H802" s="346"/>
      <c r="I802" s="346"/>
      <c r="J802" s="346"/>
      <c r="K802" s="346"/>
      <c r="L802" s="346"/>
      <c r="M802" s="346"/>
      <c r="N802" s="346"/>
    </row>
    <row r="803" spans="2:14" s="11" customFormat="1" ht="15.75">
      <c r="B803" s="347" t="s">
        <v>1</v>
      </c>
      <c r="C803" s="347"/>
      <c r="D803" s="347"/>
      <c r="E803" s="347"/>
      <c r="F803" s="347"/>
      <c r="G803" s="347"/>
      <c r="H803" s="347"/>
      <c r="I803" s="347"/>
      <c r="J803" s="347"/>
      <c r="K803" s="347"/>
      <c r="L803" s="347"/>
      <c r="M803" s="347"/>
      <c r="N803" s="347"/>
    </row>
    <row r="804" spans="2:14" s="11" customFormat="1" ht="15.75">
      <c r="B804" s="347" t="s">
        <v>2</v>
      </c>
      <c r="C804" s="347"/>
      <c r="D804" s="347"/>
      <c r="E804" s="347"/>
      <c r="F804" s="347"/>
      <c r="G804" s="347"/>
      <c r="H804" s="347"/>
      <c r="I804" s="347"/>
      <c r="J804" s="347"/>
      <c r="K804" s="347"/>
      <c r="L804" s="347"/>
      <c r="M804" s="347"/>
      <c r="N804" s="347"/>
    </row>
    <row r="805" spans="2:14" s="11" customFormat="1" ht="15.75">
      <c r="B805" s="347" t="s">
        <v>3</v>
      </c>
      <c r="C805" s="347"/>
      <c r="D805" s="347"/>
      <c r="E805" s="347"/>
      <c r="F805" s="347"/>
      <c r="G805" s="347"/>
      <c r="H805" s="347"/>
      <c r="I805" s="347"/>
      <c r="J805" s="347"/>
      <c r="K805" s="347"/>
      <c r="L805" s="347"/>
      <c r="M805" s="347"/>
      <c r="N805" s="347"/>
    </row>
    <row r="806" spans="2:14" s="11" customFormat="1" ht="15">
      <c r="B806" s="348"/>
      <c r="C806" s="348"/>
      <c r="D806" s="348"/>
      <c r="E806" s="348"/>
      <c r="F806" s="348"/>
      <c r="G806" s="348"/>
      <c r="H806" s="348"/>
      <c r="I806" s="348"/>
      <c r="J806" s="348"/>
      <c r="K806" s="348"/>
      <c r="L806" s="348"/>
      <c r="M806" s="348"/>
      <c r="N806" s="348"/>
    </row>
    <row r="807" spans="2:14" s="11" customFormat="1" ht="15.75">
      <c r="B807" s="351" t="s">
        <v>426</v>
      </c>
      <c r="C807" s="351"/>
      <c r="D807" s="27" t="s">
        <v>427</v>
      </c>
      <c r="E807" s="25">
        <v>1</v>
      </c>
      <c r="F807" s="27" t="s">
        <v>428</v>
      </c>
      <c r="G807" s="25">
        <v>4</v>
      </c>
      <c r="H807" s="26" t="s">
        <v>429</v>
      </c>
      <c r="I807" s="25">
        <v>2024</v>
      </c>
      <c r="J807" s="352"/>
      <c r="K807" s="353"/>
      <c r="L807" s="353"/>
      <c r="M807" s="353"/>
      <c r="N807" s="354"/>
    </row>
    <row r="808" spans="2:14" s="11" customFormat="1" ht="15">
      <c r="B808" s="355"/>
      <c r="C808" s="355"/>
      <c r="D808" s="355"/>
      <c r="E808" s="355"/>
      <c r="F808" s="355"/>
      <c r="G808" s="355"/>
      <c r="H808" s="355"/>
      <c r="I808" s="355"/>
      <c r="J808" s="355"/>
      <c r="K808" s="355"/>
      <c r="L808" s="355"/>
      <c r="M808" s="355"/>
      <c r="N808" s="355"/>
    </row>
    <row r="809" spans="2:14" s="11" customFormat="1" ht="15.75">
      <c r="B809" s="351" t="s">
        <v>430</v>
      </c>
      <c r="C809" s="351"/>
      <c r="D809" s="351"/>
      <c r="E809" s="351"/>
      <c r="F809" s="350" t="str">
        <f>'FORMULARIO 1 PRESUPUESTO'!B60</f>
        <v xml:space="preserve">MANTENIMIENTO CITAG EN EL AEROPUERTO EL DORADO </v>
      </c>
      <c r="G809" s="350"/>
      <c r="H809" s="350"/>
      <c r="I809" s="350"/>
      <c r="J809" s="350"/>
      <c r="K809" s="350"/>
      <c r="L809" s="350"/>
      <c r="M809" s="350"/>
      <c r="N809" s="350"/>
    </row>
    <row r="810" spans="2:14" s="11" customFormat="1" ht="15">
      <c r="B810" s="355"/>
      <c r="C810" s="355"/>
      <c r="D810" s="355"/>
      <c r="E810" s="355"/>
      <c r="F810" s="355"/>
      <c r="G810" s="355"/>
      <c r="H810" s="355"/>
      <c r="I810" s="355"/>
      <c r="J810" s="355"/>
      <c r="K810" s="355"/>
      <c r="L810" s="355"/>
      <c r="M810" s="24"/>
      <c r="N810" s="24"/>
    </row>
    <row r="811" spans="2:14" s="11" customFormat="1" ht="64.5" customHeight="1">
      <c r="B811" s="174" t="s">
        <v>432</v>
      </c>
      <c r="C811" s="6">
        <f>'FORMULARIO 1 PRESUPUESTO'!B62</f>
        <v>1</v>
      </c>
      <c r="D811" s="27" t="s">
        <v>433</v>
      </c>
      <c r="E811" s="22">
        <f>'FORMULARIO 1 PRESUPUESTO'!B63</f>
        <v>1.01</v>
      </c>
      <c r="F811" s="352" t="s">
        <v>434</v>
      </c>
      <c r="G811" s="354"/>
      <c r="H811" s="356" t="str">
        <f>'FORMULARIO 1 PRESUPUESTO'!C63</f>
        <v xml:space="preserve">Cargue manual y retiro de escombros volqueta 7m3.Incluye certificado a la escombrera autorizada. Incluye certificados. </v>
      </c>
      <c r="I811" s="357"/>
      <c r="J811" s="357"/>
      <c r="K811" s="357"/>
      <c r="L811" s="358"/>
      <c r="M811" s="27" t="s">
        <v>435</v>
      </c>
      <c r="N811" s="8" t="str">
        <f>'FORMULARIO 1 PRESUPUESTO'!D63</f>
        <v>m3</v>
      </c>
    </row>
    <row r="812" spans="2:14" s="11" customFormat="1" ht="15.75">
      <c r="B812" s="355"/>
      <c r="C812" s="355"/>
      <c r="D812" s="355"/>
      <c r="E812" s="355"/>
      <c r="F812" s="355"/>
      <c r="G812" s="355"/>
      <c r="H812" s="351" t="s">
        <v>436</v>
      </c>
      <c r="I812" s="351" t="s">
        <v>437</v>
      </c>
      <c r="J812" s="351"/>
      <c r="K812" s="351"/>
      <c r="L812" s="351" t="s">
        <v>438</v>
      </c>
      <c r="M812" s="351" t="s">
        <v>439</v>
      </c>
      <c r="N812" s="351" t="s">
        <v>440</v>
      </c>
    </row>
    <row r="813" spans="2:14" s="11" customFormat="1" ht="47.25">
      <c r="B813" s="355"/>
      <c r="C813" s="355"/>
      <c r="D813" s="355"/>
      <c r="E813" s="355"/>
      <c r="F813" s="355"/>
      <c r="G813" s="355"/>
      <c r="H813" s="351"/>
      <c r="I813" s="27" t="s">
        <v>441</v>
      </c>
      <c r="J813" s="27" t="s">
        <v>442</v>
      </c>
      <c r="K813" s="27" t="s">
        <v>443</v>
      </c>
      <c r="L813" s="351"/>
      <c r="M813" s="351"/>
      <c r="N813" s="351"/>
    </row>
    <row r="814" spans="2:14" s="11" customFormat="1" ht="15">
      <c r="B814" s="355"/>
      <c r="C814" s="355"/>
      <c r="D814" s="355"/>
      <c r="E814" s="355"/>
      <c r="F814" s="355"/>
      <c r="G814" s="355"/>
      <c r="H814" s="8"/>
      <c r="I814" s="8"/>
      <c r="J814" s="8"/>
      <c r="K814" s="8"/>
      <c r="L814" s="8">
        <v>7</v>
      </c>
      <c r="M814" s="8">
        <v>1</v>
      </c>
      <c r="N814" s="8">
        <f>M814*L814</f>
        <v>7</v>
      </c>
    </row>
    <row r="815" spans="2:14" s="11" customFormat="1" ht="15">
      <c r="B815" s="355"/>
      <c r="C815" s="355"/>
      <c r="D815" s="355"/>
      <c r="E815" s="355"/>
      <c r="F815" s="355"/>
      <c r="G815" s="355"/>
      <c r="H815" s="8"/>
      <c r="I815" s="8"/>
      <c r="J815" s="8"/>
      <c r="K815" s="8"/>
      <c r="L815" s="8"/>
      <c r="M815" s="8"/>
      <c r="N815" s="8"/>
    </row>
    <row r="816" spans="2:14" s="11" customFormat="1" ht="15">
      <c r="B816" s="355"/>
      <c r="C816" s="355"/>
      <c r="D816" s="355"/>
      <c r="E816" s="355"/>
      <c r="F816" s="355"/>
      <c r="G816" s="355"/>
      <c r="H816" s="8"/>
      <c r="I816" s="8"/>
      <c r="J816" s="8"/>
      <c r="K816" s="8"/>
      <c r="L816" s="8"/>
      <c r="M816" s="8"/>
      <c r="N816" s="8"/>
    </row>
    <row r="817" spans="2:14" s="11" customFormat="1" ht="15">
      <c r="B817" s="355"/>
      <c r="C817" s="355"/>
      <c r="D817" s="355"/>
      <c r="E817" s="355"/>
      <c r="F817" s="355"/>
      <c r="G817" s="355"/>
      <c r="H817" s="8"/>
      <c r="I817" s="8"/>
      <c r="J817" s="8"/>
      <c r="K817" s="8"/>
      <c r="L817" s="8"/>
      <c r="M817" s="8"/>
      <c r="N817" s="8"/>
    </row>
    <row r="818" spans="2:14" s="11" customFormat="1" ht="15">
      <c r="B818" s="355"/>
      <c r="C818" s="355"/>
      <c r="D818" s="355"/>
      <c r="E818" s="355"/>
      <c r="F818" s="355"/>
      <c r="G818" s="355"/>
      <c r="H818" s="8"/>
      <c r="I818" s="8"/>
      <c r="J818" s="8"/>
      <c r="K818" s="8"/>
      <c r="L818" s="8"/>
      <c r="M818" s="8"/>
      <c r="N818" s="8"/>
    </row>
    <row r="819" spans="2:14" s="11" customFormat="1" ht="15.75">
      <c r="B819" s="349" t="s">
        <v>451</v>
      </c>
      <c r="C819" s="349"/>
      <c r="D819" s="349"/>
      <c r="E819" s="349"/>
      <c r="F819" s="349"/>
      <c r="G819" s="349"/>
      <c r="H819" s="350" t="s">
        <v>445</v>
      </c>
      <c r="I819" s="350"/>
      <c r="J819" s="350"/>
      <c r="K819" s="350"/>
      <c r="L819" s="350"/>
      <c r="M819" s="350"/>
      <c r="N819" s="9">
        <f>SUM(N814:N818)</f>
        <v>7</v>
      </c>
    </row>
    <row r="820" spans="2:14" s="11" customFormat="1" ht="15.75">
      <c r="B820" s="349"/>
      <c r="C820" s="349"/>
      <c r="D820" s="349"/>
      <c r="E820" s="349"/>
      <c r="F820" s="349"/>
      <c r="G820" s="349"/>
      <c r="H820" s="350" t="s">
        <v>446</v>
      </c>
      <c r="I820" s="350"/>
      <c r="J820" s="350"/>
      <c r="K820" s="350"/>
      <c r="L820" s="350"/>
      <c r="M820" s="350"/>
      <c r="N820" s="9">
        <f>N819</f>
        <v>7</v>
      </c>
    </row>
    <row r="821" spans="2:14" s="11" customFormat="1" ht="15.75">
      <c r="B821" s="349"/>
      <c r="C821" s="349"/>
      <c r="D821" s="349"/>
      <c r="E821" s="349"/>
      <c r="F821" s="349"/>
      <c r="G821" s="349"/>
      <c r="H821" s="351" t="s">
        <v>447</v>
      </c>
      <c r="I821" s="351"/>
      <c r="J821" s="351"/>
      <c r="K821" s="351"/>
      <c r="L821" s="351"/>
      <c r="M821" s="351"/>
      <c r="N821" s="10">
        <f>N820</f>
        <v>7</v>
      </c>
    </row>
    <row r="822" spans="2:14" s="11" customFormat="1">
      <c r="B822" s="173"/>
    </row>
    <row r="823" spans="2:14" s="11" customFormat="1">
      <c r="B823" s="346"/>
      <c r="C823" s="346"/>
      <c r="D823" s="346"/>
      <c r="E823" s="346"/>
      <c r="F823" s="346"/>
      <c r="G823" s="346"/>
      <c r="H823" s="346"/>
      <c r="I823" s="346"/>
      <c r="J823" s="346"/>
      <c r="K823" s="346"/>
      <c r="L823" s="346"/>
      <c r="M823" s="346"/>
      <c r="N823" s="346"/>
    </row>
    <row r="824" spans="2:14" s="11" customFormat="1">
      <c r="B824" s="346"/>
      <c r="C824" s="346"/>
      <c r="D824" s="346"/>
      <c r="E824" s="346"/>
      <c r="F824" s="346"/>
      <c r="G824" s="346"/>
      <c r="H824" s="346"/>
      <c r="I824" s="346"/>
      <c r="J824" s="346"/>
      <c r="K824" s="346"/>
      <c r="L824" s="346"/>
      <c r="M824" s="346"/>
      <c r="N824" s="346"/>
    </row>
    <row r="825" spans="2:14" s="11" customFormat="1" ht="50.1" customHeight="1">
      <c r="B825" s="346"/>
      <c r="C825" s="346"/>
      <c r="D825" s="346"/>
      <c r="E825" s="346"/>
      <c r="F825" s="346"/>
      <c r="G825" s="346"/>
      <c r="H825" s="346"/>
      <c r="I825" s="346"/>
      <c r="J825" s="346"/>
      <c r="K825" s="346"/>
      <c r="L825" s="346"/>
      <c r="M825" s="346"/>
      <c r="N825" s="346"/>
    </row>
    <row r="826" spans="2:14" s="11" customFormat="1" ht="15.75">
      <c r="B826" s="347" t="s">
        <v>1</v>
      </c>
      <c r="C826" s="347"/>
      <c r="D826" s="347"/>
      <c r="E826" s="347"/>
      <c r="F826" s="347"/>
      <c r="G826" s="347"/>
      <c r="H826" s="347"/>
      <c r="I826" s="347"/>
      <c r="J826" s="347"/>
      <c r="K826" s="347"/>
      <c r="L826" s="347"/>
      <c r="M826" s="347"/>
      <c r="N826" s="347"/>
    </row>
    <row r="827" spans="2:14" s="11" customFormat="1" ht="15.75">
      <c r="B827" s="347" t="s">
        <v>2</v>
      </c>
      <c r="C827" s="347"/>
      <c r="D827" s="347"/>
      <c r="E827" s="347"/>
      <c r="F827" s="347"/>
      <c r="G827" s="347"/>
      <c r="H827" s="347"/>
      <c r="I827" s="347"/>
      <c r="J827" s="347"/>
      <c r="K827" s="347"/>
      <c r="L827" s="347"/>
      <c r="M827" s="347"/>
      <c r="N827" s="347"/>
    </row>
    <row r="828" spans="2:14" s="11" customFormat="1" ht="15.75">
      <c r="B828" s="347" t="s">
        <v>3</v>
      </c>
      <c r="C828" s="347"/>
      <c r="D828" s="347"/>
      <c r="E828" s="347"/>
      <c r="F828" s="347"/>
      <c r="G828" s="347"/>
      <c r="H828" s="347"/>
      <c r="I828" s="347"/>
      <c r="J828" s="347"/>
      <c r="K828" s="347"/>
      <c r="L828" s="347"/>
      <c r="M828" s="347"/>
      <c r="N828" s="347"/>
    </row>
    <row r="829" spans="2:14" s="11" customFormat="1" ht="15">
      <c r="B829" s="348"/>
      <c r="C829" s="348"/>
      <c r="D829" s="348"/>
      <c r="E829" s="348"/>
      <c r="F829" s="348"/>
      <c r="G829" s="348"/>
      <c r="H829" s="348"/>
      <c r="I829" s="348"/>
      <c r="J829" s="348"/>
      <c r="K829" s="348"/>
      <c r="L829" s="348"/>
      <c r="M829" s="348"/>
      <c r="N829" s="348"/>
    </row>
    <row r="830" spans="2:14" s="11" customFormat="1" ht="15.75">
      <c r="B830" s="351" t="s">
        <v>426</v>
      </c>
      <c r="C830" s="351"/>
      <c r="D830" s="27" t="s">
        <v>427</v>
      </c>
      <c r="E830" s="25">
        <v>1</v>
      </c>
      <c r="F830" s="27" t="s">
        <v>428</v>
      </c>
      <c r="G830" s="25">
        <v>4</v>
      </c>
      <c r="H830" s="26" t="s">
        <v>429</v>
      </c>
      <c r="I830" s="25">
        <v>2024</v>
      </c>
      <c r="J830" s="352"/>
      <c r="K830" s="353"/>
      <c r="L830" s="353"/>
      <c r="M830" s="353"/>
      <c r="N830" s="354"/>
    </row>
    <row r="831" spans="2:14" s="11" customFormat="1" ht="15">
      <c r="B831" s="355"/>
      <c r="C831" s="355"/>
      <c r="D831" s="355"/>
      <c r="E831" s="355"/>
      <c r="F831" s="355"/>
      <c r="G831" s="355"/>
      <c r="H831" s="355"/>
      <c r="I831" s="355"/>
      <c r="J831" s="355"/>
      <c r="K831" s="355"/>
      <c r="L831" s="355"/>
      <c r="M831" s="355"/>
      <c r="N831" s="355"/>
    </row>
    <row r="832" spans="2:14" s="11" customFormat="1" ht="15.75">
      <c r="B832" s="351" t="s">
        <v>430</v>
      </c>
      <c r="C832" s="351"/>
      <c r="D832" s="351"/>
      <c r="E832" s="351"/>
      <c r="F832" s="350" t="str">
        <f>'FORMULARIO 1 PRESUPUESTO'!B60</f>
        <v xml:space="preserve">MANTENIMIENTO CITAG EN EL AEROPUERTO EL DORADO </v>
      </c>
      <c r="G832" s="350"/>
      <c r="H832" s="350"/>
      <c r="I832" s="350"/>
      <c r="J832" s="350"/>
      <c r="K832" s="350"/>
      <c r="L832" s="350"/>
      <c r="M832" s="350"/>
      <c r="N832" s="350"/>
    </row>
    <row r="833" spans="2:14" s="11" customFormat="1" ht="15">
      <c r="B833" s="355"/>
      <c r="C833" s="355"/>
      <c r="D833" s="355"/>
      <c r="E833" s="355"/>
      <c r="F833" s="355"/>
      <c r="G833" s="355"/>
      <c r="H833" s="355"/>
      <c r="I833" s="355"/>
      <c r="J833" s="355"/>
      <c r="K833" s="355"/>
      <c r="L833" s="355"/>
      <c r="M833" s="24"/>
      <c r="N833" s="24"/>
    </row>
    <row r="834" spans="2:14" s="11" customFormat="1" ht="64.5" customHeight="1">
      <c r="B834" s="174" t="s">
        <v>432</v>
      </c>
      <c r="C834" s="6">
        <f>'FORMULARIO 1 PRESUPUESTO'!B62</f>
        <v>1</v>
      </c>
      <c r="D834" s="27" t="s">
        <v>433</v>
      </c>
      <c r="E834" s="22">
        <f>'FORMULARIO 1 PRESUPUESTO'!B64</f>
        <v>1.02</v>
      </c>
      <c r="F834" s="352" t="s">
        <v>434</v>
      </c>
      <c r="G834" s="354"/>
      <c r="H834" s="356" t="str">
        <f>'FORMULARIO 1 PRESUPUESTO'!C64</f>
        <v>Desmonte de cielo raso, incluye estructura y demás elementos que componen el cieloraso. Incluye retiro al botadero autorizado.</v>
      </c>
      <c r="I834" s="357"/>
      <c r="J834" s="357"/>
      <c r="K834" s="357"/>
      <c r="L834" s="358"/>
      <c r="M834" s="27" t="s">
        <v>435</v>
      </c>
      <c r="N834" s="8" t="str">
        <f>'FORMULARIO 1 PRESUPUESTO'!D64</f>
        <v>m2</v>
      </c>
    </row>
    <row r="835" spans="2:14" s="11" customFormat="1" ht="15.75">
      <c r="B835" s="355"/>
      <c r="C835" s="355"/>
      <c r="D835" s="355"/>
      <c r="E835" s="355"/>
      <c r="F835" s="355"/>
      <c r="G835" s="355"/>
      <c r="H835" s="351" t="s">
        <v>436</v>
      </c>
      <c r="I835" s="351" t="s">
        <v>437</v>
      </c>
      <c r="J835" s="351"/>
      <c r="K835" s="351"/>
      <c r="L835" s="351" t="s">
        <v>438</v>
      </c>
      <c r="M835" s="351" t="s">
        <v>439</v>
      </c>
      <c r="N835" s="351" t="s">
        <v>440</v>
      </c>
    </row>
    <row r="836" spans="2:14" s="11" customFormat="1" ht="47.25">
      <c r="B836" s="355"/>
      <c r="C836" s="355"/>
      <c r="D836" s="355"/>
      <c r="E836" s="355"/>
      <c r="F836" s="355"/>
      <c r="G836" s="355"/>
      <c r="H836" s="351"/>
      <c r="I836" s="27" t="s">
        <v>441</v>
      </c>
      <c r="J836" s="27" t="s">
        <v>442</v>
      </c>
      <c r="K836" s="27" t="s">
        <v>443</v>
      </c>
      <c r="L836" s="351"/>
      <c r="M836" s="351"/>
      <c r="N836" s="351"/>
    </row>
    <row r="837" spans="2:14" s="11" customFormat="1" ht="15">
      <c r="B837" s="355"/>
      <c r="C837" s="355"/>
      <c r="D837" s="355"/>
      <c r="E837" s="355"/>
      <c r="F837" s="355"/>
      <c r="G837" s="355"/>
      <c r="H837" s="8" t="s">
        <v>518</v>
      </c>
      <c r="I837" s="8"/>
      <c r="J837" s="8"/>
      <c r="K837" s="8"/>
      <c r="L837" s="8">
        <v>12.94</v>
      </c>
      <c r="M837" s="8">
        <v>1</v>
      </c>
      <c r="N837" s="8">
        <f>M837*L837</f>
        <v>12.94</v>
      </c>
    </row>
    <row r="838" spans="2:14" s="11" customFormat="1" ht="15">
      <c r="B838" s="355"/>
      <c r="C838" s="355"/>
      <c r="D838" s="355"/>
      <c r="E838" s="355"/>
      <c r="F838" s="355"/>
      <c r="G838" s="355"/>
      <c r="H838" s="8" t="s">
        <v>519</v>
      </c>
      <c r="I838" s="8"/>
      <c r="J838" s="8"/>
      <c r="K838" s="8"/>
      <c r="L838" s="8">
        <v>15</v>
      </c>
      <c r="M838" s="8">
        <v>1</v>
      </c>
      <c r="N838" s="8">
        <f>M838*L838</f>
        <v>15</v>
      </c>
    </row>
    <row r="839" spans="2:14" s="11" customFormat="1" ht="15">
      <c r="B839" s="355"/>
      <c r="C839" s="355"/>
      <c r="D839" s="355"/>
      <c r="E839" s="355"/>
      <c r="F839" s="355"/>
      <c r="G839" s="355"/>
      <c r="H839" s="8" t="s">
        <v>520</v>
      </c>
      <c r="I839" s="8"/>
      <c r="J839" s="8"/>
      <c r="K839" s="8"/>
      <c r="L839" s="8">
        <v>6</v>
      </c>
      <c r="M839" s="8">
        <v>1</v>
      </c>
      <c r="N839" s="8">
        <f>M839*L839</f>
        <v>6</v>
      </c>
    </row>
    <row r="840" spans="2:14" s="11" customFormat="1" ht="15">
      <c r="B840" s="355"/>
      <c r="C840" s="355"/>
      <c r="D840" s="355"/>
      <c r="E840" s="355"/>
      <c r="F840" s="355"/>
      <c r="G840" s="355"/>
      <c r="H840" s="8"/>
      <c r="I840" s="8"/>
      <c r="J840" s="8"/>
      <c r="K840" s="8"/>
      <c r="L840" s="8"/>
      <c r="M840" s="8"/>
      <c r="N840" s="8"/>
    </row>
    <row r="841" spans="2:14" s="11" customFormat="1" ht="15">
      <c r="B841" s="355"/>
      <c r="C841" s="355"/>
      <c r="D841" s="355"/>
      <c r="E841" s="355"/>
      <c r="F841" s="355"/>
      <c r="G841" s="355"/>
      <c r="H841" s="8"/>
      <c r="I841" s="8"/>
      <c r="J841" s="8"/>
      <c r="K841" s="8"/>
      <c r="L841" s="8"/>
      <c r="M841" s="8"/>
      <c r="N841" s="8"/>
    </row>
    <row r="842" spans="2:14" s="11" customFormat="1" ht="15.75">
      <c r="B842" s="349" t="s">
        <v>451</v>
      </c>
      <c r="C842" s="349"/>
      <c r="D842" s="349"/>
      <c r="E842" s="349"/>
      <c r="F842" s="349"/>
      <c r="G842" s="349"/>
      <c r="H842" s="350" t="s">
        <v>445</v>
      </c>
      <c r="I842" s="350"/>
      <c r="J842" s="350"/>
      <c r="K842" s="350"/>
      <c r="L842" s="350"/>
      <c r="M842" s="350"/>
      <c r="N842" s="9">
        <f>SUM(N837:N841)</f>
        <v>33.94</v>
      </c>
    </row>
    <row r="843" spans="2:14" s="11" customFormat="1" ht="15.75">
      <c r="B843" s="349"/>
      <c r="C843" s="349"/>
      <c r="D843" s="349"/>
      <c r="E843" s="349"/>
      <c r="F843" s="349"/>
      <c r="G843" s="349"/>
      <c r="H843" s="350" t="s">
        <v>446</v>
      </c>
      <c r="I843" s="350"/>
      <c r="J843" s="350"/>
      <c r="K843" s="350"/>
      <c r="L843" s="350"/>
      <c r="M843" s="350"/>
      <c r="N843" s="9">
        <f>N842</f>
        <v>33.94</v>
      </c>
    </row>
    <row r="844" spans="2:14" s="11" customFormat="1" ht="15.75">
      <c r="B844" s="349"/>
      <c r="C844" s="349"/>
      <c r="D844" s="349"/>
      <c r="E844" s="349"/>
      <c r="F844" s="349"/>
      <c r="G844" s="349"/>
      <c r="H844" s="351" t="s">
        <v>447</v>
      </c>
      <c r="I844" s="351"/>
      <c r="J844" s="351"/>
      <c r="K844" s="351"/>
      <c r="L844" s="351"/>
      <c r="M844" s="351"/>
      <c r="N844" s="10">
        <f>N843</f>
        <v>33.94</v>
      </c>
    </row>
    <row r="845" spans="2:14" s="11" customFormat="1">
      <c r="B845" s="173"/>
    </row>
    <row r="846" spans="2:14" s="11" customFormat="1">
      <c r="B846" s="346"/>
      <c r="C846" s="346"/>
      <c r="D846" s="346"/>
      <c r="E846" s="346"/>
      <c r="F846" s="346"/>
      <c r="G846" s="346"/>
      <c r="H846" s="346"/>
      <c r="I846" s="346"/>
      <c r="J846" s="346"/>
      <c r="K846" s="346"/>
      <c r="L846" s="346"/>
      <c r="M846" s="346"/>
      <c r="N846" s="346"/>
    </row>
    <row r="847" spans="2:14" s="11" customFormat="1">
      <c r="B847" s="346"/>
      <c r="C847" s="346"/>
      <c r="D847" s="346"/>
      <c r="E847" s="346"/>
      <c r="F847" s="346"/>
      <c r="G847" s="346"/>
      <c r="H847" s="346"/>
      <c r="I847" s="346"/>
      <c r="J847" s="346"/>
      <c r="K847" s="346"/>
      <c r="L847" s="346"/>
      <c r="M847" s="346"/>
      <c r="N847" s="346"/>
    </row>
    <row r="848" spans="2:14" s="11" customFormat="1" ht="50.1" customHeight="1">
      <c r="B848" s="346"/>
      <c r="C848" s="346"/>
      <c r="D848" s="346"/>
      <c r="E848" s="346"/>
      <c r="F848" s="346"/>
      <c r="G848" s="346"/>
      <c r="H848" s="346"/>
      <c r="I848" s="346"/>
      <c r="J848" s="346"/>
      <c r="K848" s="346"/>
      <c r="L848" s="346"/>
      <c r="M848" s="346"/>
      <c r="N848" s="346"/>
    </row>
    <row r="849" spans="2:14" s="11" customFormat="1" ht="15.75">
      <c r="B849" s="347" t="s">
        <v>1</v>
      </c>
      <c r="C849" s="347"/>
      <c r="D849" s="347"/>
      <c r="E849" s="347"/>
      <c r="F849" s="347"/>
      <c r="G849" s="347"/>
      <c r="H849" s="347"/>
      <c r="I849" s="347"/>
      <c r="J849" s="347"/>
      <c r="K849" s="347"/>
      <c r="L849" s="347"/>
      <c r="M849" s="347"/>
      <c r="N849" s="347"/>
    </row>
    <row r="850" spans="2:14" s="11" customFormat="1" ht="15.75">
      <c r="B850" s="347" t="s">
        <v>2</v>
      </c>
      <c r="C850" s="347"/>
      <c r="D850" s="347"/>
      <c r="E850" s="347"/>
      <c r="F850" s="347"/>
      <c r="G850" s="347"/>
      <c r="H850" s="347"/>
      <c r="I850" s="347"/>
      <c r="J850" s="347"/>
      <c r="K850" s="347"/>
      <c r="L850" s="347"/>
      <c r="M850" s="347"/>
      <c r="N850" s="347"/>
    </row>
    <row r="851" spans="2:14" s="11" customFormat="1" ht="15.75">
      <c r="B851" s="347" t="s">
        <v>3</v>
      </c>
      <c r="C851" s="347"/>
      <c r="D851" s="347"/>
      <c r="E851" s="347"/>
      <c r="F851" s="347"/>
      <c r="G851" s="347"/>
      <c r="H851" s="347"/>
      <c r="I851" s="347"/>
      <c r="J851" s="347"/>
      <c r="K851" s="347"/>
      <c r="L851" s="347"/>
      <c r="M851" s="347"/>
      <c r="N851" s="347"/>
    </row>
    <row r="852" spans="2:14" s="11" customFormat="1" ht="15">
      <c r="B852" s="348"/>
      <c r="C852" s="348"/>
      <c r="D852" s="348"/>
      <c r="E852" s="348"/>
      <c r="F852" s="348"/>
      <c r="G852" s="348"/>
      <c r="H852" s="348"/>
      <c r="I852" s="348"/>
      <c r="J852" s="348"/>
      <c r="K852" s="348"/>
      <c r="L852" s="348"/>
      <c r="M852" s="348"/>
      <c r="N852" s="348"/>
    </row>
    <row r="853" spans="2:14" s="11" customFormat="1" ht="15.75">
      <c r="B853" s="351" t="s">
        <v>426</v>
      </c>
      <c r="C853" s="351"/>
      <c r="D853" s="27" t="s">
        <v>427</v>
      </c>
      <c r="E853" s="25">
        <v>1</v>
      </c>
      <c r="F853" s="27" t="s">
        <v>428</v>
      </c>
      <c r="G853" s="25">
        <v>4</v>
      </c>
      <c r="H853" s="26" t="s">
        <v>429</v>
      </c>
      <c r="I853" s="25">
        <v>2024</v>
      </c>
      <c r="J853" s="352"/>
      <c r="K853" s="353"/>
      <c r="L853" s="353"/>
      <c r="M853" s="353"/>
      <c r="N853" s="354"/>
    </row>
    <row r="854" spans="2:14" s="11" customFormat="1" ht="15">
      <c r="B854" s="355"/>
      <c r="C854" s="355"/>
      <c r="D854" s="355"/>
      <c r="E854" s="355"/>
      <c r="F854" s="355"/>
      <c r="G854" s="355"/>
      <c r="H854" s="355"/>
      <c r="I854" s="355"/>
      <c r="J854" s="355"/>
      <c r="K854" s="355"/>
      <c r="L854" s="355"/>
      <c r="M854" s="355"/>
      <c r="N854" s="355"/>
    </row>
    <row r="855" spans="2:14" s="11" customFormat="1" ht="15.75">
      <c r="B855" s="351" t="s">
        <v>430</v>
      </c>
      <c r="C855" s="351"/>
      <c r="D855" s="351"/>
      <c r="E855" s="351"/>
      <c r="F855" s="350" t="str">
        <f>'FORMULARIO 1 PRESUPUESTO'!B60</f>
        <v xml:space="preserve">MANTENIMIENTO CITAG EN EL AEROPUERTO EL DORADO </v>
      </c>
      <c r="G855" s="350"/>
      <c r="H855" s="350"/>
      <c r="I855" s="350"/>
      <c r="J855" s="350"/>
      <c r="K855" s="350"/>
      <c r="L855" s="350"/>
      <c r="M855" s="350"/>
      <c r="N855" s="350"/>
    </row>
    <row r="856" spans="2:14" s="11" customFormat="1" ht="15">
      <c r="B856" s="355"/>
      <c r="C856" s="355"/>
      <c r="D856" s="355"/>
      <c r="E856" s="355"/>
      <c r="F856" s="355"/>
      <c r="G856" s="355"/>
      <c r="H856" s="355"/>
      <c r="I856" s="355"/>
      <c r="J856" s="355"/>
      <c r="K856" s="355"/>
      <c r="L856" s="355"/>
      <c r="M856" s="24"/>
      <c r="N856" s="24"/>
    </row>
    <row r="857" spans="2:14" s="11" customFormat="1" ht="64.5" customHeight="1">
      <c r="B857" s="174" t="s">
        <v>432</v>
      </c>
      <c r="C857" s="6">
        <f>'FORMULARIO 1 PRESUPUESTO'!B62</f>
        <v>1</v>
      </c>
      <c r="D857" s="27" t="s">
        <v>433</v>
      </c>
      <c r="E857" s="22">
        <f>'FORMULARIO 1 PRESUPUESTO'!B65</f>
        <v>1.03</v>
      </c>
      <c r="F857" s="352" t="s">
        <v>434</v>
      </c>
      <c r="G857" s="354"/>
      <c r="H857" s="356" t="str">
        <f>'FORMULARIO 1 PRESUPUESTO'!C65</f>
        <v>Desmonte y reinstalación de detectores en área de baños.</v>
      </c>
      <c r="I857" s="357"/>
      <c r="J857" s="357"/>
      <c r="K857" s="357"/>
      <c r="L857" s="358"/>
      <c r="M857" s="27" t="s">
        <v>435</v>
      </c>
      <c r="N857" s="8" t="str">
        <f>'FORMULARIO 1 PRESUPUESTO'!D65</f>
        <v>Un</v>
      </c>
    </row>
    <row r="858" spans="2:14" s="11" customFormat="1" ht="15.75">
      <c r="B858" s="355"/>
      <c r="C858" s="355"/>
      <c r="D858" s="355"/>
      <c r="E858" s="355"/>
      <c r="F858" s="355"/>
      <c r="G858" s="355"/>
      <c r="H858" s="351" t="s">
        <v>436</v>
      </c>
      <c r="I858" s="351" t="s">
        <v>437</v>
      </c>
      <c r="J858" s="351"/>
      <c r="K858" s="351"/>
      <c r="L858" s="351" t="s">
        <v>438</v>
      </c>
      <c r="M858" s="351" t="s">
        <v>439</v>
      </c>
      <c r="N858" s="351" t="s">
        <v>440</v>
      </c>
    </row>
    <row r="859" spans="2:14" s="11" customFormat="1" ht="47.25">
      <c r="B859" s="355"/>
      <c r="C859" s="355"/>
      <c r="D859" s="355"/>
      <c r="E859" s="355"/>
      <c r="F859" s="355"/>
      <c r="G859" s="355"/>
      <c r="H859" s="351"/>
      <c r="I859" s="27" t="s">
        <v>441</v>
      </c>
      <c r="J859" s="27" t="s">
        <v>442</v>
      </c>
      <c r="K859" s="27" t="s">
        <v>443</v>
      </c>
      <c r="L859" s="351"/>
      <c r="M859" s="351"/>
      <c r="N859" s="351"/>
    </row>
    <row r="860" spans="2:14" s="11" customFormat="1" ht="15">
      <c r="B860" s="355"/>
      <c r="C860" s="355"/>
      <c r="D860" s="355"/>
      <c r="E860" s="355"/>
      <c r="F860" s="355"/>
      <c r="G860" s="355"/>
      <c r="H860" s="8" t="s">
        <v>518</v>
      </c>
      <c r="I860" s="8"/>
      <c r="J860" s="8"/>
      <c r="K860" s="8"/>
      <c r="L860" s="8"/>
      <c r="M860" s="8">
        <v>4</v>
      </c>
      <c r="N860" s="8">
        <f>M860</f>
        <v>4</v>
      </c>
    </row>
    <row r="861" spans="2:14" s="11" customFormat="1" ht="15">
      <c r="B861" s="355"/>
      <c r="C861" s="355"/>
      <c r="D861" s="355"/>
      <c r="E861" s="355"/>
      <c r="F861" s="355"/>
      <c r="G861" s="355"/>
      <c r="H861" s="8" t="s">
        <v>519</v>
      </c>
      <c r="I861" s="8"/>
      <c r="J861" s="8"/>
      <c r="K861" s="8"/>
      <c r="L861" s="8"/>
      <c r="M861" s="8">
        <v>4</v>
      </c>
      <c r="N861" s="8">
        <f>M861</f>
        <v>4</v>
      </c>
    </row>
    <row r="862" spans="2:14" s="11" customFormat="1" ht="15">
      <c r="B862" s="355"/>
      <c r="C862" s="355"/>
      <c r="D862" s="355"/>
      <c r="E862" s="355"/>
      <c r="F862" s="355"/>
      <c r="G862" s="355"/>
      <c r="H862" s="8"/>
      <c r="I862" s="8"/>
      <c r="J862" s="8"/>
      <c r="K862" s="8"/>
      <c r="L862" s="8"/>
      <c r="M862" s="8"/>
      <c r="N862" s="8"/>
    </row>
    <row r="863" spans="2:14" s="11" customFormat="1" ht="15">
      <c r="B863" s="355"/>
      <c r="C863" s="355"/>
      <c r="D863" s="355"/>
      <c r="E863" s="355"/>
      <c r="F863" s="355"/>
      <c r="G863" s="355"/>
      <c r="H863" s="8"/>
      <c r="I863" s="8"/>
      <c r="J863" s="8"/>
      <c r="K863" s="8"/>
      <c r="L863" s="8"/>
      <c r="M863" s="8"/>
      <c r="N863" s="8"/>
    </row>
    <row r="864" spans="2:14" s="11" customFormat="1" ht="15">
      <c r="B864" s="355"/>
      <c r="C864" s="355"/>
      <c r="D864" s="355"/>
      <c r="E864" s="355"/>
      <c r="F864" s="355"/>
      <c r="G864" s="355"/>
      <c r="H864" s="8"/>
      <c r="I864" s="8"/>
      <c r="J864" s="8"/>
      <c r="K864" s="8"/>
      <c r="L864" s="8"/>
      <c r="M864" s="8"/>
      <c r="N864" s="8"/>
    </row>
    <row r="865" spans="2:14" s="11" customFormat="1" ht="15.75">
      <c r="B865" s="349" t="s">
        <v>451</v>
      </c>
      <c r="C865" s="349"/>
      <c r="D865" s="349"/>
      <c r="E865" s="349"/>
      <c r="F865" s="349"/>
      <c r="G865" s="349"/>
      <c r="H865" s="350" t="s">
        <v>445</v>
      </c>
      <c r="I865" s="350"/>
      <c r="J865" s="350"/>
      <c r="K865" s="350"/>
      <c r="L865" s="350"/>
      <c r="M865" s="350"/>
      <c r="N865" s="9">
        <f>SUM(N860:N864)</f>
        <v>8</v>
      </c>
    </row>
    <row r="866" spans="2:14" s="11" customFormat="1" ht="15.75">
      <c r="B866" s="349"/>
      <c r="C866" s="349"/>
      <c r="D866" s="349"/>
      <c r="E866" s="349"/>
      <c r="F866" s="349"/>
      <c r="G866" s="349"/>
      <c r="H866" s="350" t="s">
        <v>446</v>
      </c>
      <c r="I866" s="350"/>
      <c r="J866" s="350"/>
      <c r="K866" s="350"/>
      <c r="L866" s="350"/>
      <c r="M866" s="350"/>
      <c r="N866" s="9">
        <f>N865</f>
        <v>8</v>
      </c>
    </row>
    <row r="867" spans="2:14" s="11" customFormat="1" ht="15.75">
      <c r="B867" s="349"/>
      <c r="C867" s="349"/>
      <c r="D867" s="349"/>
      <c r="E867" s="349"/>
      <c r="F867" s="349"/>
      <c r="G867" s="349"/>
      <c r="H867" s="351" t="s">
        <v>447</v>
      </c>
      <c r="I867" s="351"/>
      <c r="J867" s="351"/>
      <c r="K867" s="351"/>
      <c r="L867" s="351"/>
      <c r="M867" s="351"/>
      <c r="N867" s="10">
        <f>N866</f>
        <v>8</v>
      </c>
    </row>
    <row r="868" spans="2:14" s="11" customFormat="1">
      <c r="B868" s="173"/>
    </row>
    <row r="869" spans="2:14" s="11" customFormat="1">
      <c r="B869" s="346"/>
      <c r="C869" s="346"/>
      <c r="D869" s="346"/>
      <c r="E869" s="346"/>
      <c r="F869" s="346"/>
      <c r="G869" s="346"/>
      <c r="H869" s="346"/>
      <c r="I869" s="346"/>
      <c r="J869" s="346"/>
      <c r="K869" s="346"/>
      <c r="L869" s="346"/>
      <c r="M869" s="346"/>
      <c r="N869" s="346"/>
    </row>
    <row r="870" spans="2:14" s="11" customFormat="1">
      <c r="B870" s="346"/>
      <c r="C870" s="346"/>
      <c r="D870" s="346"/>
      <c r="E870" s="346"/>
      <c r="F870" s="346"/>
      <c r="G870" s="346"/>
      <c r="H870" s="346"/>
      <c r="I870" s="346"/>
      <c r="J870" s="346"/>
      <c r="K870" s="346"/>
      <c r="L870" s="346"/>
      <c r="M870" s="346"/>
      <c r="N870" s="346"/>
    </row>
    <row r="871" spans="2:14" s="11" customFormat="1" ht="50.1" customHeight="1">
      <c r="B871" s="346"/>
      <c r="C871" s="346"/>
      <c r="D871" s="346"/>
      <c r="E871" s="346"/>
      <c r="F871" s="346"/>
      <c r="G871" s="346"/>
      <c r="H871" s="346"/>
      <c r="I871" s="346"/>
      <c r="J871" s="346"/>
      <c r="K871" s="346"/>
      <c r="L871" s="346"/>
      <c r="M871" s="346"/>
      <c r="N871" s="346"/>
    </row>
    <row r="872" spans="2:14" s="11" customFormat="1" ht="15.75">
      <c r="B872" s="347" t="s">
        <v>1</v>
      </c>
      <c r="C872" s="347"/>
      <c r="D872" s="347"/>
      <c r="E872" s="347"/>
      <c r="F872" s="347"/>
      <c r="G872" s="347"/>
      <c r="H872" s="347"/>
      <c r="I872" s="347"/>
      <c r="J872" s="347"/>
      <c r="K872" s="347"/>
      <c r="L872" s="347"/>
      <c r="M872" s="347"/>
      <c r="N872" s="347"/>
    </row>
    <row r="873" spans="2:14" s="11" customFormat="1" ht="15.75">
      <c r="B873" s="347" t="s">
        <v>2</v>
      </c>
      <c r="C873" s="347"/>
      <c r="D873" s="347"/>
      <c r="E873" s="347"/>
      <c r="F873" s="347"/>
      <c r="G873" s="347"/>
      <c r="H873" s="347"/>
      <c r="I873" s="347"/>
      <c r="J873" s="347"/>
      <c r="K873" s="347"/>
      <c r="L873" s="347"/>
      <c r="M873" s="347"/>
      <c r="N873" s="347"/>
    </row>
    <row r="874" spans="2:14" s="11" customFormat="1" ht="15.75">
      <c r="B874" s="347" t="s">
        <v>3</v>
      </c>
      <c r="C874" s="347"/>
      <c r="D874" s="347"/>
      <c r="E874" s="347"/>
      <c r="F874" s="347"/>
      <c r="G874" s="347"/>
      <c r="H874" s="347"/>
      <c r="I874" s="347"/>
      <c r="J874" s="347"/>
      <c r="K874" s="347"/>
      <c r="L874" s="347"/>
      <c r="M874" s="347"/>
      <c r="N874" s="347"/>
    </row>
    <row r="875" spans="2:14" s="11" customFormat="1" ht="15">
      <c r="B875" s="348"/>
      <c r="C875" s="348"/>
      <c r="D875" s="348"/>
      <c r="E875" s="348"/>
      <c r="F875" s="348"/>
      <c r="G875" s="348"/>
      <c r="H875" s="348"/>
      <c r="I875" s="348"/>
      <c r="J875" s="348"/>
      <c r="K875" s="348"/>
      <c r="L875" s="348"/>
      <c r="M875" s="348"/>
      <c r="N875" s="348"/>
    </row>
    <row r="876" spans="2:14" s="11" customFormat="1" ht="15.75">
      <c r="B876" s="351" t="s">
        <v>426</v>
      </c>
      <c r="C876" s="351"/>
      <c r="D876" s="27" t="s">
        <v>427</v>
      </c>
      <c r="E876" s="25">
        <v>1</v>
      </c>
      <c r="F876" s="27" t="s">
        <v>428</v>
      </c>
      <c r="G876" s="25">
        <v>4</v>
      </c>
      <c r="H876" s="26" t="s">
        <v>429</v>
      </c>
      <c r="I876" s="25">
        <v>2024</v>
      </c>
      <c r="J876" s="352"/>
      <c r="K876" s="353"/>
      <c r="L876" s="353"/>
      <c r="M876" s="353"/>
      <c r="N876" s="354"/>
    </row>
    <row r="877" spans="2:14" s="11" customFormat="1" ht="15">
      <c r="B877" s="355"/>
      <c r="C877" s="355"/>
      <c r="D877" s="355"/>
      <c r="E877" s="355"/>
      <c r="F877" s="355"/>
      <c r="G877" s="355"/>
      <c r="H877" s="355"/>
      <c r="I877" s="355"/>
      <c r="J877" s="355"/>
      <c r="K877" s="355"/>
      <c r="L877" s="355"/>
      <c r="M877" s="355"/>
      <c r="N877" s="355"/>
    </row>
    <row r="878" spans="2:14" s="11" customFormat="1" ht="15.75">
      <c r="B878" s="351" t="s">
        <v>430</v>
      </c>
      <c r="C878" s="351"/>
      <c r="D878" s="351"/>
      <c r="E878" s="351"/>
      <c r="F878" s="350" t="str">
        <f>'FORMULARIO 1 PRESUPUESTO'!B60</f>
        <v xml:space="preserve">MANTENIMIENTO CITAG EN EL AEROPUERTO EL DORADO </v>
      </c>
      <c r="G878" s="350"/>
      <c r="H878" s="350"/>
      <c r="I878" s="350"/>
      <c r="J878" s="350"/>
      <c r="K878" s="350"/>
      <c r="L878" s="350"/>
      <c r="M878" s="350"/>
      <c r="N878" s="350"/>
    </row>
    <row r="879" spans="2:14" s="11" customFormat="1" ht="15">
      <c r="B879" s="355"/>
      <c r="C879" s="355"/>
      <c r="D879" s="355"/>
      <c r="E879" s="355"/>
      <c r="F879" s="355"/>
      <c r="G879" s="355"/>
      <c r="H879" s="355"/>
      <c r="I879" s="355"/>
      <c r="J879" s="355"/>
      <c r="K879" s="355"/>
      <c r="L879" s="355"/>
      <c r="M879" s="24"/>
      <c r="N879" s="24"/>
    </row>
    <row r="880" spans="2:14" s="11" customFormat="1" ht="64.5" customHeight="1">
      <c r="B880" s="174" t="s">
        <v>432</v>
      </c>
      <c r="C880" s="6">
        <f>'FORMULARIO 1 PRESUPUESTO'!B62</f>
        <v>1</v>
      </c>
      <c r="D880" s="27" t="s">
        <v>433</v>
      </c>
      <c r="E880" s="22">
        <f>'FORMULARIO 1 PRESUPUESTO'!B66</f>
        <v>1.04</v>
      </c>
      <c r="F880" s="352" t="s">
        <v>434</v>
      </c>
      <c r="G880" s="354"/>
      <c r="H880" s="356" t="str">
        <f>'FORMULARIO 1 PRESUPUESTO'!C66</f>
        <v>Desmonte de flanche en lámina. Incluye retiro al botadero autorizado.</v>
      </c>
      <c r="I880" s="357"/>
      <c r="J880" s="357"/>
      <c r="K880" s="357"/>
      <c r="L880" s="358"/>
      <c r="M880" s="27" t="s">
        <v>435</v>
      </c>
      <c r="N880" s="8" t="str">
        <f>'FORMULARIO 1 PRESUPUESTO'!D66</f>
        <v>m</v>
      </c>
    </row>
    <row r="881" spans="2:14" s="11" customFormat="1" ht="15.75">
      <c r="B881" s="355"/>
      <c r="C881" s="355"/>
      <c r="D881" s="355"/>
      <c r="E881" s="355"/>
      <c r="F881" s="355"/>
      <c r="G881" s="355"/>
      <c r="H881" s="351" t="s">
        <v>436</v>
      </c>
      <c r="I881" s="351" t="s">
        <v>437</v>
      </c>
      <c r="J881" s="351"/>
      <c r="K881" s="351"/>
      <c r="L881" s="351" t="s">
        <v>438</v>
      </c>
      <c r="M881" s="351" t="s">
        <v>439</v>
      </c>
      <c r="N881" s="351" t="s">
        <v>440</v>
      </c>
    </row>
    <row r="882" spans="2:14" s="11" customFormat="1" ht="47.25">
      <c r="B882" s="355"/>
      <c r="C882" s="355"/>
      <c r="D882" s="355"/>
      <c r="E882" s="355"/>
      <c r="F882" s="355"/>
      <c r="G882" s="355"/>
      <c r="H882" s="351"/>
      <c r="I882" s="27" t="s">
        <v>441</v>
      </c>
      <c r="J882" s="27" t="s">
        <v>442</v>
      </c>
      <c r="K882" s="27" t="s">
        <v>443</v>
      </c>
      <c r="L882" s="351"/>
      <c r="M882" s="351"/>
      <c r="N882" s="351"/>
    </row>
    <row r="883" spans="2:14" s="11" customFormat="1" ht="15">
      <c r="B883" s="355"/>
      <c r="C883" s="355"/>
      <c r="D883" s="355"/>
      <c r="E883" s="355"/>
      <c r="F883" s="355"/>
      <c r="G883" s="355"/>
      <c r="H883" s="8" t="s">
        <v>521</v>
      </c>
      <c r="I883" s="8"/>
      <c r="J883" s="8"/>
      <c r="K883" s="8">
        <v>20</v>
      </c>
      <c r="L883" s="8"/>
      <c r="M883" s="8">
        <v>2</v>
      </c>
      <c r="N883" s="8">
        <f>M883*K883</f>
        <v>40</v>
      </c>
    </row>
    <row r="884" spans="2:14" s="11" customFormat="1" ht="15">
      <c r="B884" s="355"/>
      <c r="C884" s="355"/>
      <c r="D884" s="355"/>
      <c r="E884" s="355"/>
      <c r="F884" s="355"/>
      <c r="G884" s="355"/>
      <c r="H884" s="8"/>
      <c r="I884" s="8"/>
      <c r="J884" s="8"/>
      <c r="K884" s="8"/>
      <c r="L884" s="8"/>
      <c r="M884" s="8"/>
      <c r="N884" s="8"/>
    </row>
    <row r="885" spans="2:14" s="11" customFormat="1" ht="15">
      <c r="B885" s="355"/>
      <c r="C885" s="355"/>
      <c r="D885" s="355"/>
      <c r="E885" s="355"/>
      <c r="F885" s="355"/>
      <c r="G885" s="355"/>
      <c r="H885" s="8"/>
      <c r="I885" s="8"/>
      <c r="J885" s="8"/>
      <c r="K885" s="8"/>
      <c r="L885" s="8"/>
      <c r="M885" s="8"/>
      <c r="N885" s="8"/>
    </row>
    <row r="886" spans="2:14" s="11" customFormat="1" ht="15">
      <c r="B886" s="355"/>
      <c r="C886" s="355"/>
      <c r="D886" s="355"/>
      <c r="E886" s="355"/>
      <c r="F886" s="355"/>
      <c r="G886" s="355"/>
      <c r="H886" s="8"/>
      <c r="I886" s="8"/>
      <c r="J886" s="8"/>
      <c r="K886" s="8"/>
      <c r="L886" s="8"/>
      <c r="M886" s="8"/>
      <c r="N886" s="8"/>
    </row>
    <row r="887" spans="2:14" s="11" customFormat="1" ht="15">
      <c r="B887" s="355"/>
      <c r="C887" s="355"/>
      <c r="D887" s="355"/>
      <c r="E887" s="355"/>
      <c r="F887" s="355"/>
      <c r="G887" s="355"/>
      <c r="H887" s="8"/>
      <c r="I887" s="8"/>
      <c r="J887" s="8"/>
      <c r="K887" s="8"/>
      <c r="L887" s="8"/>
      <c r="M887" s="8"/>
      <c r="N887" s="8"/>
    </row>
    <row r="888" spans="2:14" s="11" customFormat="1" ht="15.75">
      <c r="B888" s="349" t="s">
        <v>451</v>
      </c>
      <c r="C888" s="349"/>
      <c r="D888" s="349"/>
      <c r="E888" s="349"/>
      <c r="F888" s="349"/>
      <c r="G888" s="349"/>
      <c r="H888" s="350" t="s">
        <v>445</v>
      </c>
      <c r="I888" s="350"/>
      <c r="J888" s="350"/>
      <c r="K888" s="350"/>
      <c r="L888" s="350"/>
      <c r="M888" s="350"/>
      <c r="N888" s="9">
        <f>SUM(N883:N887)</f>
        <v>40</v>
      </c>
    </row>
    <row r="889" spans="2:14" s="11" customFormat="1" ht="15.75">
      <c r="B889" s="349"/>
      <c r="C889" s="349"/>
      <c r="D889" s="349"/>
      <c r="E889" s="349"/>
      <c r="F889" s="349"/>
      <c r="G889" s="349"/>
      <c r="H889" s="350" t="s">
        <v>446</v>
      </c>
      <c r="I889" s="350"/>
      <c r="J889" s="350"/>
      <c r="K889" s="350"/>
      <c r="L889" s="350"/>
      <c r="M889" s="350"/>
      <c r="N889" s="9">
        <f>N888</f>
        <v>40</v>
      </c>
    </row>
    <row r="890" spans="2:14" s="11" customFormat="1" ht="15.75">
      <c r="B890" s="349"/>
      <c r="C890" s="349"/>
      <c r="D890" s="349"/>
      <c r="E890" s="349"/>
      <c r="F890" s="349"/>
      <c r="G890" s="349"/>
      <c r="H890" s="351" t="s">
        <v>447</v>
      </c>
      <c r="I890" s="351"/>
      <c r="J890" s="351"/>
      <c r="K890" s="351"/>
      <c r="L890" s="351"/>
      <c r="M890" s="351"/>
      <c r="N890" s="10">
        <f>N889</f>
        <v>40</v>
      </c>
    </row>
    <row r="891" spans="2:14" s="11" customFormat="1">
      <c r="B891" s="173"/>
    </row>
    <row r="892" spans="2:14" s="11" customFormat="1">
      <c r="B892" s="173"/>
    </row>
    <row r="893" spans="2:14" s="11" customFormat="1">
      <c r="B893" s="346"/>
      <c r="C893" s="346"/>
      <c r="D893" s="346"/>
      <c r="E893" s="346"/>
      <c r="F893" s="346"/>
      <c r="G893" s="346"/>
      <c r="H893" s="346"/>
      <c r="I893" s="346"/>
      <c r="J893" s="346"/>
      <c r="K893" s="346"/>
      <c r="L893" s="346"/>
      <c r="M893" s="346"/>
      <c r="N893" s="346"/>
    </row>
    <row r="894" spans="2:14" s="11" customFormat="1">
      <c r="B894" s="346"/>
      <c r="C894" s="346"/>
      <c r="D894" s="346"/>
      <c r="E894" s="346"/>
      <c r="F894" s="346"/>
      <c r="G894" s="346"/>
      <c r="H894" s="346"/>
      <c r="I894" s="346"/>
      <c r="J894" s="346"/>
      <c r="K894" s="346"/>
      <c r="L894" s="346"/>
      <c r="M894" s="346"/>
      <c r="N894" s="346"/>
    </row>
    <row r="895" spans="2:14" s="11" customFormat="1" ht="50.1" customHeight="1">
      <c r="B895" s="346"/>
      <c r="C895" s="346"/>
      <c r="D895" s="346"/>
      <c r="E895" s="346"/>
      <c r="F895" s="346"/>
      <c r="G895" s="346"/>
      <c r="H895" s="346"/>
      <c r="I895" s="346"/>
      <c r="J895" s="346"/>
      <c r="K895" s="346"/>
      <c r="L895" s="346"/>
      <c r="M895" s="346"/>
      <c r="N895" s="346"/>
    </row>
    <row r="896" spans="2:14" s="11" customFormat="1" ht="15.75">
      <c r="B896" s="347" t="s">
        <v>1</v>
      </c>
      <c r="C896" s="347"/>
      <c r="D896" s="347"/>
      <c r="E896" s="347"/>
      <c r="F896" s="347"/>
      <c r="G896" s="347"/>
      <c r="H896" s="347"/>
      <c r="I896" s="347"/>
      <c r="J896" s="347"/>
      <c r="K896" s="347"/>
      <c r="L896" s="347"/>
      <c r="M896" s="347"/>
      <c r="N896" s="347"/>
    </row>
    <row r="897" spans="2:14" s="11" customFormat="1" ht="15.75">
      <c r="B897" s="347" t="s">
        <v>2</v>
      </c>
      <c r="C897" s="347"/>
      <c r="D897" s="347"/>
      <c r="E897" s="347"/>
      <c r="F897" s="347"/>
      <c r="G897" s="347"/>
      <c r="H897" s="347"/>
      <c r="I897" s="347"/>
      <c r="J897" s="347"/>
      <c r="K897" s="347"/>
      <c r="L897" s="347"/>
      <c r="M897" s="347"/>
      <c r="N897" s="347"/>
    </row>
    <row r="898" spans="2:14" s="11" customFormat="1" ht="15.75">
      <c r="B898" s="347" t="s">
        <v>3</v>
      </c>
      <c r="C898" s="347"/>
      <c r="D898" s="347"/>
      <c r="E898" s="347"/>
      <c r="F898" s="347"/>
      <c r="G898" s="347"/>
      <c r="H898" s="347"/>
      <c r="I898" s="347"/>
      <c r="J898" s="347"/>
      <c r="K898" s="347"/>
      <c r="L898" s="347"/>
      <c r="M898" s="347"/>
      <c r="N898" s="347"/>
    </row>
    <row r="899" spans="2:14" s="11" customFormat="1" ht="15">
      <c r="B899" s="348"/>
      <c r="C899" s="348"/>
      <c r="D899" s="348"/>
      <c r="E899" s="348"/>
      <c r="F899" s="348"/>
      <c r="G899" s="348"/>
      <c r="H899" s="348"/>
      <c r="I899" s="348"/>
      <c r="J899" s="348"/>
      <c r="K899" s="348"/>
      <c r="L899" s="348"/>
      <c r="M899" s="348"/>
      <c r="N899" s="348"/>
    </row>
    <row r="900" spans="2:14" s="11" customFormat="1" ht="15.75">
      <c r="B900" s="351" t="s">
        <v>426</v>
      </c>
      <c r="C900" s="351"/>
      <c r="D900" s="27" t="s">
        <v>427</v>
      </c>
      <c r="E900" s="25">
        <v>1</v>
      </c>
      <c r="F900" s="27" t="s">
        <v>428</v>
      </c>
      <c r="G900" s="25">
        <v>4</v>
      </c>
      <c r="H900" s="26" t="s">
        <v>429</v>
      </c>
      <c r="I900" s="25">
        <v>2024</v>
      </c>
      <c r="J900" s="352"/>
      <c r="K900" s="353"/>
      <c r="L900" s="353"/>
      <c r="M900" s="353"/>
      <c r="N900" s="354"/>
    </row>
    <row r="901" spans="2:14" s="11" customFormat="1" ht="15">
      <c r="B901" s="355"/>
      <c r="C901" s="355"/>
      <c r="D901" s="355"/>
      <c r="E901" s="355"/>
      <c r="F901" s="355"/>
      <c r="G901" s="355"/>
      <c r="H901" s="355"/>
      <c r="I901" s="355"/>
      <c r="J901" s="355"/>
      <c r="K901" s="355"/>
      <c r="L901" s="355"/>
      <c r="M901" s="355"/>
      <c r="N901" s="355"/>
    </row>
    <row r="902" spans="2:14" s="11" customFormat="1" ht="15.75">
      <c r="B902" s="351" t="s">
        <v>430</v>
      </c>
      <c r="C902" s="351"/>
      <c r="D902" s="351"/>
      <c r="E902" s="351"/>
      <c r="F902" s="350" t="str">
        <f>'FORMULARIO 1 PRESUPUESTO'!B60</f>
        <v xml:space="preserve">MANTENIMIENTO CITAG EN EL AEROPUERTO EL DORADO </v>
      </c>
      <c r="G902" s="350"/>
      <c r="H902" s="350"/>
      <c r="I902" s="350"/>
      <c r="J902" s="350"/>
      <c r="K902" s="350"/>
      <c r="L902" s="350"/>
      <c r="M902" s="350"/>
      <c r="N902" s="350"/>
    </row>
    <row r="903" spans="2:14" s="11" customFormat="1" ht="15">
      <c r="B903" s="355"/>
      <c r="C903" s="355"/>
      <c r="D903" s="355"/>
      <c r="E903" s="355"/>
      <c r="F903" s="355"/>
      <c r="G903" s="355"/>
      <c r="H903" s="355"/>
      <c r="I903" s="355"/>
      <c r="J903" s="355"/>
      <c r="K903" s="355"/>
      <c r="L903" s="355"/>
      <c r="M903" s="24"/>
      <c r="N903" s="24"/>
    </row>
    <row r="904" spans="2:14" s="11" customFormat="1" ht="64.5" customHeight="1">
      <c r="B904" s="174" t="s">
        <v>432</v>
      </c>
      <c r="C904" s="6">
        <f>'FORMULARIO 1 PRESUPUESTO'!B62</f>
        <v>1</v>
      </c>
      <c r="D904" s="27" t="s">
        <v>433</v>
      </c>
      <c r="E904" s="22">
        <f>'FORMULARIO 1 PRESUPUESTO'!B67</f>
        <v>1.05</v>
      </c>
      <c r="F904" s="352" t="s">
        <v>434</v>
      </c>
      <c r="G904" s="354"/>
      <c r="H904" s="356" t="str">
        <f>'FORMULARIO 1 PRESUPUESTO'!C67</f>
        <v>Desmonte de grifería.Incluye retiro al botadero autorizado y/o entrega a almacen de los elementos reutilizables</v>
      </c>
      <c r="I904" s="357"/>
      <c r="J904" s="357"/>
      <c r="K904" s="357"/>
      <c r="L904" s="358"/>
      <c r="M904" s="27" t="s">
        <v>435</v>
      </c>
      <c r="N904" s="8" t="str">
        <f>'FORMULARIO 1 PRESUPUESTO'!D67</f>
        <v>Un</v>
      </c>
    </row>
    <row r="905" spans="2:14" s="11" customFormat="1" ht="15.75">
      <c r="B905" s="355"/>
      <c r="C905" s="355"/>
      <c r="D905" s="355"/>
      <c r="E905" s="355"/>
      <c r="F905" s="355"/>
      <c r="G905" s="355"/>
      <c r="H905" s="351" t="s">
        <v>436</v>
      </c>
      <c r="I905" s="351" t="s">
        <v>437</v>
      </c>
      <c r="J905" s="351"/>
      <c r="K905" s="351"/>
      <c r="L905" s="351" t="s">
        <v>438</v>
      </c>
      <c r="M905" s="351" t="s">
        <v>439</v>
      </c>
      <c r="N905" s="351" t="s">
        <v>440</v>
      </c>
    </row>
    <row r="906" spans="2:14" s="11" customFormat="1" ht="47.25">
      <c r="B906" s="355"/>
      <c r="C906" s="355"/>
      <c r="D906" s="355"/>
      <c r="E906" s="355"/>
      <c r="F906" s="355"/>
      <c r="G906" s="355"/>
      <c r="H906" s="351"/>
      <c r="I906" s="27" t="s">
        <v>441</v>
      </c>
      <c r="J906" s="27" t="s">
        <v>442</v>
      </c>
      <c r="K906" s="27" t="s">
        <v>443</v>
      </c>
      <c r="L906" s="351"/>
      <c r="M906" s="351"/>
      <c r="N906" s="351"/>
    </row>
    <row r="907" spans="2:14" s="11" customFormat="1" ht="15">
      <c r="B907" s="355"/>
      <c r="C907" s="355"/>
      <c r="D907" s="355"/>
      <c r="E907" s="355"/>
      <c r="F907" s="355"/>
      <c r="G907" s="355"/>
      <c r="H907" s="8"/>
      <c r="I907" s="8"/>
      <c r="J907" s="8"/>
      <c r="K907" s="8"/>
      <c r="L907" s="8"/>
      <c r="M907" s="8">
        <v>1</v>
      </c>
      <c r="N907" s="8">
        <f>M907</f>
        <v>1</v>
      </c>
    </row>
    <row r="908" spans="2:14" s="11" customFormat="1" ht="15">
      <c r="B908" s="355"/>
      <c r="C908" s="355"/>
      <c r="D908" s="355"/>
      <c r="E908" s="355"/>
      <c r="F908" s="355"/>
      <c r="G908" s="355"/>
      <c r="H908" s="8"/>
      <c r="I908" s="8"/>
      <c r="J908" s="8"/>
      <c r="K908" s="8"/>
      <c r="L908" s="8"/>
      <c r="M908" s="8"/>
      <c r="N908" s="8"/>
    </row>
    <row r="909" spans="2:14" s="11" customFormat="1" ht="15">
      <c r="B909" s="355"/>
      <c r="C909" s="355"/>
      <c r="D909" s="355"/>
      <c r="E909" s="355"/>
      <c r="F909" s="355"/>
      <c r="G909" s="355"/>
      <c r="H909" s="8"/>
      <c r="I909" s="8"/>
      <c r="J909" s="8"/>
      <c r="K909" s="8"/>
      <c r="L909" s="8"/>
      <c r="M909" s="8"/>
      <c r="N909" s="8"/>
    </row>
    <row r="910" spans="2:14" s="11" customFormat="1" ht="15">
      <c r="B910" s="355"/>
      <c r="C910" s="355"/>
      <c r="D910" s="355"/>
      <c r="E910" s="355"/>
      <c r="F910" s="355"/>
      <c r="G910" s="355"/>
      <c r="H910" s="8"/>
      <c r="I910" s="8"/>
      <c r="J910" s="8"/>
      <c r="K910" s="8"/>
      <c r="L910" s="8"/>
      <c r="M910" s="8"/>
      <c r="N910" s="8"/>
    </row>
    <row r="911" spans="2:14" s="11" customFormat="1" ht="15">
      <c r="B911" s="355"/>
      <c r="C911" s="355"/>
      <c r="D911" s="355"/>
      <c r="E911" s="355"/>
      <c r="F911" s="355"/>
      <c r="G911" s="355"/>
      <c r="H911" s="8"/>
      <c r="I911" s="8"/>
      <c r="J911" s="8"/>
      <c r="K911" s="8"/>
      <c r="L911" s="8"/>
      <c r="M911" s="8"/>
      <c r="N911" s="8"/>
    </row>
    <row r="912" spans="2:14" s="11" customFormat="1" ht="15.75">
      <c r="B912" s="349" t="s">
        <v>451</v>
      </c>
      <c r="C912" s="349"/>
      <c r="D912" s="349"/>
      <c r="E912" s="349"/>
      <c r="F912" s="349"/>
      <c r="G912" s="349"/>
      <c r="H912" s="350" t="s">
        <v>445</v>
      </c>
      <c r="I912" s="350"/>
      <c r="J912" s="350"/>
      <c r="K912" s="350"/>
      <c r="L912" s="350"/>
      <c r="M912" s="350"/>
      <c r="N912" s="9">
        <f>SUM(N907:N911)</f>
        <v>1</v>
      </c>
    </row>
    <row r="913" spans="2:14" s="11" customFormat="1" ht="15.75">
      <c r="B913" s="349"/>
      <c r="C913" s="349"/>
      <c r="D913" s="349"/>
      <c r="E913" s="349"/>
      <c r="F913" s="349"/>
      <c r="G913" s="349"/>
      <c r="H913" s="350" t="s">
        <v>446</v>
      </c>
      <c r="I913" s="350"/>
      <c r="J913" s="350"/>
      <c r="K913" s="350"/>
      <c r="L913" s="350"/>
      <c r="M913" s="350"/>
      <c r="N913" s="9">
        <f>N912</f>
        <v>1</v>
      </c>
    </row>
    <row r="914" spans="2:14" s="11" customFormat="1" ht="15.75">
      <c r="B914" s="349"/>
      <c r="C914" s="349"/>
      <c r="D914" s="349"/>
      <c r="E914" s="349"/>
      <c r="F914" s="349"/>
      <c r="G914" s="349"/>
      <c r="H914" s="351" t="s">
        <v>447</v>
      </c>
      <c r="I914" s="351"/>
      <c r="J914" s="351"/>
      <c r="K914" s="351"/>
      <c r="L914" s="351"/>
      <c r="M914" s="351"/>
      <c r="N914" s="10">
        <f>N913</f>
        <v>1</v>
      </c>
    </row>
    <row r="915" spans="2:14" s="11" customFormat="1">
      <c r="B915" s="173"/>
    </row>
    <row r="916" spans="2:14" s="11" customFormat="1">
      <c r="B916" s="346"/>
      <c r="C916" s="346"/>
      <c r="D916" s="346"/>
      <c r="E916" s="346"/>
      <c r="F916" s="346"/>
      <c r="G916" s="346"/>
      <c r="H916" s="346"/>
      <c r="I916" s="346"/>
      <c r="J916" s="346"/>
      <c r="K916" s="346"/>
      <c r="L916" s="346"/>
      <c r="M916" s="346"/>
      <c r="N916" s="346"/>
    </row>
    <row r="917" spans="2:14" s="11" customFormat="1">
      <c r="B917" s="346"/>
      <c r="C917" s="346"/>
      <c r="D917" s="346"/>
      <c r="E917" s="346"/>
      <c r="F917" s="346"/>
      <c r="G917" s="346"/>
      <c r="H917" s="346"/>
      <c r="I917" s="346"/>
      <c r="J917" s="346"/>
      <c r="K917" s="346"/>
      <c r="L917" s="346"/>
      <c r="M917" s="346"/>
      <c r="N917" s="346"/>
    </row>
    <row r="918" spans="2:14" s="11" customFormat="1" ht="50.1" customHeight="1">
      <c r="B918" s="346"/>
      <c r="C918" s="346"/>
      <c r="D918" s="346"/>
      <c r="E918" s="346"/>
      <c r="F918" s="346"/>
      <c r="G918" s="346"/>
      <c r="H918" s="346"/>
      <c r="I918" s="346"/>
      <c r="J918" s="346"/>
      <c r="K918" s="346"/>
      <c r="L918" s="346"/>
      <c r="M918" s="346"/>
      <c r="N918" s="346"/>
    </row>
    <row r="919" spans="2:14" s="11" customFormat="1" ht="15.75">
      <c r="B919" s="347" t="s">
        <v>1</v>
      </c>
      <c r="C919" s="347"/>
      <c r="D919" s="347"/>
      <c r="E919" s="347"/>
      <c r="F919" s="347"/>
      <c r="G919" s="347"/>
      <c r="H919" s="347"/>
      <c r="I919" s="347"/>
      <c r="J919" s="347"/>
      <c r="K919" s="347"/>
      <c r="L919" s="347"/>
      <c r="M919" s="347"/>
      <c r="N919" s="347"/>
    </row>
    <row r="920" spans="2:14" s="11" customFormat="1" ht="15.75">
      <c r="B920" s="347" t="s">
        <v>2</v>
      </c>
      <c r="C920" s="347"/>
      <c r="D920" s="347"/>
      <c r="E920" s="347"/>
      <c r="F920" s="347"/>
      <c r="G920" s="347"/>
      <c r="H920" s="347"/>
      <c r="I920" s="347"/>
      <c r="J920" s="347"/>
      <c r="K920" s="347"/>
      <c r="L920" s="347"/>
      <c r="M920" s="347"/>
      <c r="N920" s="347"/>
    </row>
    <row r="921" spans="2:14" s="11" customFormat="1" ht="15.75">
      <c r="B921" s="347" t="s">
        <v>3</v>
      </c>
      <c r="C921" s="347"/>
      <c r="D921" s="347"/>
      <c r="E921" s="347"/>
      <c r="F921" s="347"/>
      <c r="G921" s="347"/>
      <c r="H921" s="347"/>
      <c r="I921" s="347"/>
      <c r="J921" s="347"/>
      <c r="K921" s="347"/>
      <c r="L921" s="347"/>
      <c r="M921" s="347"/>
      <c r="N921" s="347"/>
    </row>
    <row r="922" spans="2:14" s="11" customFormat="1" ht="15">
      <c r="B922" s="348"/>
      <c r="C922" s="348"/>
      <c r="D922" s="348"/>
      <c r="E922" s="348"/>
      <c r="F922" s="348"/>
      <c r="G922" s="348"/>
      <c r="H922" s="348"/>
      <c r="I922" s="348"/>
      <c r="J922" s="348"/>
      <c r="K922" s="348"/>
      <c r="L922" s="348"/>
      <c r="M922" s="348"/>
      <c r="N922" s="348"/>
    </row>
    <row r="923" spans="2:14" s="11" customFormat="1" ht="15.75">
      <c r="B923" s="351" t="s">
        <v>426</v>
      </c>
      <c r="C923" s="351"/>
      <c r="D923" s="27" t="s">
        <v>427</v>
      </c>
      <c r="E923" s="25">
        <v>1</v>
      </c>
      <c r="F923" s="27" t="s">
        <v>428</v>
      </c>
      <c r="G923" s="25">
        <v>4</v>
      </c>
      <c r="H923" s="26" t="s">
        <v>429</v>
      </c>
      <c r="I923" s="25">
        <v>2024</v>
      </c>
      <c r="J923" s="352"/>
      <c r="K923" s="353"/>
      <c r="L923" s="353"/>
      <c r="M923" s="353"/>
      <c r="N923" s="354"/>
    </row>
    <row r="924" spans="2:14" s="11" customFormat="1" ht="15">
      <c r="B924" s="355"/>
      <c r="C924" s="355"/>
      <c r="D924" s="355"/>
      <c r="E924" s="355"/>
      <c r="F924" s="355"/>
      <c r="G924" s="355"/>
      <c r="H924" s="355"/>
      <c r="I924" s="355"/>
      <c r="J924" s="355"/>
      <c r="K924" s="355"/>
      <c r="L924" s="355"/>
      <c r="M924" s="355"/>
      <c r="N924" s="355"/>
    </row>
    <row r="925" spans="2:14" s="11" customFormat="1" ht="15.75">
      <c r="B925" s="351" t="s">
        <v>430</v>
      </c>
      <c r="C925" s="351"/>
      <c r="D925" s="351"/>
      <c r="E925" s="351"/>
      <c r="F925" s="350" t="str">
        <f>'FORMULARIO 1 PRESUPUESTO'!B60</f>
        <v xml:space="preserve">MANTENIMIENTO CITAG EN EL AEROPUERTO EL DORADO </v>
      </c>
      <c r="G925" s="350"/>
      <c r="H925" s="350"/>
      <c r="I925" s="350"/>
      <c r="J925" s="350"/>
      <c r="K925" s="350"/>
      <c r="L925" s="350"/>
      <c r="M925" s="350"/>
      <c r="N925" s="350"/>
    </row>
    <row r="926" spans="2:14" s="11" customFormat="1" ht="15">
      <c r="B926" s="355"/>
      <c r="C926" s="355"/>
      <c r="D926" s="355"/>
      <c r="E926" s="355"/>
      <c r="F926" s="355"/>
      <c r="G926" s="355"/>
      <c r="H926" s="355"/>
      <c r="I926" s="355"/>
      <c r="J926" s="355"/>
      <c r="K926" s="355"/>
      <c r="L926" s="355"/>
      <c r="M926" s="24"/>
      <c r="N926" s="24"/>
    </row>
    <row r="927" spans="2:14" s="11" customFormat="1" ht="64.5" customHeight="1">
      <c r="B927" s="174" t="s">
        <v>432</v>
      </c>
      <c r="C927" s="6">
        <f>'FORMULARIO 1 PRESUPUESTO'!B62</f>
        <v>1</v>
      </c>
      <c r="D927" s="27" t="s">
        <v>433</v>
      </c>
      <c r="E927" s="22">
        <f>'FORMULARIO 1 PRESUPUESTO'!B68</f>
        <v>1.06</v>
      </c>
      <c r="F927" s="352" t="s">
        <v>434</v>
      </c>
      <c r="G927" s="354"/>
      <c r="H927" s="356" t="str">
        <f>'FORMULARIO 1 PRESUPUESTO'!C68</f>
        <v>Desmonte de lámpara hermética.Incluye retiro al botadero autorizado y/o entrega a almacen de los elementos reutilizables.</v>
      </c>
      <c r="I927" s="357"/>
      <c r="J927" s="357"/>
      <c r="K927" s="357"/>
      <c r="L927" s="358"/>
      <c r="M927" s="27" t="s">
        <v>435</v>
      </c>
      <c r="N927" s="8" t="str">
        <f>'FORMULARIO 1 PRESUPUESTO'!D68</f>
        <v>Un</v>
      </c>
    </row>
    <row r="928" spans="2:14" s="11" customFormat="1" ht="15.75">
      <c r="B928" s="355"/>
      <c r="C928" s="355"/>
      <c r="D928" s="355"/>
      <c r="E928" s="355"/>
      <c r="F928" s="355"/>
      <c r="G928" s="355"/>
      <c r="H928" s="351" t="s">
        <v>436</v>
      </c>
      <c r="I928" s="351" t="s">
        <v>437</v>
      </c>
      <c r="J928" s="351"/>
      <c r="K928" s="351"/>
      <c r="L928" s="351" t="s">
        <v>438</v>
      </c>
      <c r="M928" s="351" t="s">
        <v>439</v>
      </c>
      <c r="N928" s="351" t="s">
        <v>440</v>
      </c>
    </row>
    <row r="929" spans="2:14" s="11" customFormat="1" ht="47.25">
      <c r="B929" s="355"/>
      <c r="C929" s="355"/>
      <c r="D929" s="355"/>
      <c r="E929" s="355"/>
      <c r="F929" s="355"/>
      <c r="G929" s="355"/>
      <c r="H929" s="351"/>
      <c r="I929" s="27" t="s">
        <v>441</v>
      </c>
      <c r="J929" s="27" t="s">
        <v>442</v>
      </c>
      <c r="K929" s="27" t="s">
        <v>443</v>
      </c>
      <c r="L929" s="351"/>
      <c r="M929" s="351"/>
      <c r="N929" s="351"/>
    </row>
    <row r="930" spans="2:14" s="11" customFormat="1" ht="15">
      <c r="B930" s="355"/>
      <c r="C930" s="355"/>
      <c r="D930" s="355"/>
      <c r="E930" s="355"/>
      <c r="F930" s="355"/>
      <c r="G930" s="355"/>
      <c r="H930" s="8" t="s">
        <v>522</v>
      </c>
      <c r="I930" s="8"/>
      <c r="J930" s="8"/>
      <c r="K930" s="8"/>
      <c r="L930" s="8"/>
      <c r="M930" s="8">
        <v>6</v>
      </c>
      <c r="N930" s="8">
        <f>M930</f>
        <v>6</v>
      </c>
    </row>
    <row r="931" spans="2:14" s="11" customFormat="1" ht="15">
      <c r="B931" s="355"/>
      <c r="C931" s="355"/>
      <c r="D931" s="355"/>
      <c r="E931" s="355"/>
      <c r="F931" s="355"/>
      <c r="G931" s="355"/>
      <c r="H931" s="8"/>
      <c r="I931" s="8"/>
      <c r="J931" s="8"/>
      <c r="K931" s="8"/>
      <c r="L931" s="8"/>
      <c r="M931" s="8"/>
      <c r="N931" s="8"/>
    </row>
    <row r="932" spans="2:14" s="11" customFormat="1" ht="15">
      <c r="B932" s="355"/>
      <c r="C932" s="355"/>
      <c r="D932" s="355"/>
      <c r="E932" s="355"/>
      <c r="F932" s="355"/>
      <c r="G932" s="355"/>
      <c r="H932" s="8"/>
      <c r="I932" s="8"/>
      <c r="J932" s="8"/>
      <c r="K932" s="8"/>
      <c r="L932" s="8"/>
      <c r="M932" s="8"/>
      <c r="N932" s="8"/>
    </row>
    <row r="933" spans="2:14" s="11" customFormat="1" ht="15">
      <c r="B933" s="355"/>
      <c r="C933" s="355"/>
      <c r="D933" s="355"/>
      <c r="E933" s="355"/>
      <c r="F933" s="355"/>
      <c r="G933" s="355"/>
      <c r="H933" s="8"/>
      <c r="I933" s="8"/>
      <c r="J933" s="8"/>
      <c r="K933" s="8"/>
      <c r="L933" s="8"/>
      <c r="M933" s="8"/>
      <c r="N933" s="8"/>
    </row>
    <row r="934" spans="2:14" s="11" customFormat="1" ht="15">
      <c r="B934" s="355"/>
      <c r="C934" s="355"/>
      <c r="D934" s="355"/>
      <c r="E934" s="355"/>
      <c r="F934" s="355"/>
      <c r="G934" s="355"/>
      <c r="H934" s="8"/>
      <c r="I934" s="8"/>
      <c r="J934" s="8"/>
      <c r="K934" s="8"/>
      <c r="L934" s="8"/>
      <c r="M934" s="8"/>
      <c r="N934" s="8"/>
    </row>
    <row r="935" spans="2:14" s="11" customFormat="1" ht="15.75">
      <c r="B935" s="349" t="s">
        <v>451</v>
      </c>
      <c r="C935" s="349"/>
      <c r="D935" s="349"/>
      <c r="E935" s="349"/>
      <c r="F935" s="349"/>
      <c r="G935" s="349"/>
      <c r="H935" s="350" t="s">
        <v>445</v>
      </c>
      <c r="I935" s="350"/>
      <c r="J935" s="350"/>
      <c r="K935" s="350"/>
      <c r="L935" s="350"/>
      <c r="M935" s="350"/>
      <c r="N935" s="9">
        <f>SUM(N930:N934)</f>
        <v>6</v>
      </c>
    </row>
    <row r="936" spans="2:14" s="11" customFormat="1" ht="15.75">
      <c r="B936" s="349"/>
      <c r="C936" s="349"/>
      <c r="D936" s="349"/>
      <c r="E936" s="349"/>
      <c r="F936" s="349"/>
      <c r="G936" s="349"/>
      <c r="H936" s="350" t="s">
        <v>446</v>
      </c>
      <c r="I936" s="350"/>
      <c r="J936" s="350"/>
      <c r="K936" s="350"/>
      <c r="L936" s="350"/>
      <c r="M936" s="350"/>
      <c r="N936" s="9">
        <f>N935</f>
        <v>6</v>
      </c>
    </row>
    <row r="937" spans="2:14" s="11" customFormat="1" ht="15.75">
      <c r="B937" s="349"/>
      <c r="C937" s="349"/>
      <c r="D937" s="349"/>
      <c r="E937" s="349"/>
      <c r="F937" s="349"/>
      <c r="G937" s="349"/>
      <c r="H937" s="351" t="s">
        <v>447</v>
      </c>
      <c r="I937" s="351"/>
      <c r="J937" s="351"/>
      <c r="K937" s="351"/>
      <c r="L937" s="351"/>
      <c r="M937" s="351"/>
      <c r="N937" s="10">
        <f>N936</f>
        <v>6</v>
      </c>
    </row>
    <row r="938" spans="2:14" s="11" customFormat="1">
      <c r="B938" s="173"/>
    </row>
    <row r="939" spans="2:14" s="11" customFormat="1">
      <c r="B939" s="173"/>
    </row>
    <row r="940" spans="2:14" s="11" customFormat="1">
      <c r="B940" s="346"/>
      <c r="C940" s="346"/>
      <c r="D940" s="346"/>
      <c r="E940" s="346"/>
      <c r="F940" s="346"/>
      <c r="G940" s="346"/>
      <c r="H940" s="346"/>
      <c r="I940" s="346"/>
      <c r="J940" s="346"/>
      <c r="K940" s="346"/>
      <c r="L940" s="346"/>
      <c r="M940" s="346"/>
      <c r="N940" s="346"/>
    </row>
    <row r="941" spans="2:14" s="11" customFormat="1">
      <c r="B941" s="346"/>
      <c r="C941" s="346"/>
      <c r="D941" s="346"/>
      <c r="E941" s="346"/>
      <c r="F941" s="346"/>
      <c r="G941" s="346"/>
      <c r="H941" s="346"/>
      <c r="I941" s="346"/>
      <c r="J941" s="346"/>
      <c r="K941" s="346"/>
      <c r="L941" s="346"/>
      <c r="M941" s="346"/>
      <c r="N941" s="346"/>
    </row>
    <row r="942" spans="2:14" s="11" customFormat="1" ht="50.1" customHeight="1">
      <c r="B942" s="346"/>
      <c r="C942" s="346"/>
      <c r="D942" s="346"/>
      <c r="E942" s="346"/>
      <c r="F942" s="346"/>
      <c r="G942" s="346"/>
      <c r="H942" s="346"/>
      <c r="I942" s="346"/>
      <c r="J942" s="346"/>
      <c r="K942" s="346"/>
      <c r="L942" s="346"/>
      <c r="M942" s="346"/>
      <c r="N942" s="346"/>
    </row>
    <row r="943" spans="2:14" s="11" customFormat="1" ht="15.75">
      <c r="B943" s="347" t="s">
        <v>1</v>
      </c>
      <c r="C943" s="347"/>
      <c r="D943" s="347"/>
      <c r="E943" s="347"/>
      <c r="F943" s="347"/>
      <c r="G943" s="347"/>
      <c r="H943" s="347"/>
      <c r="I943" s="347"/>
      <c r="J943" s="347"/>
      <c r="K943" s="347"/>
      <c r="L943" s="347"/>
      <c r="M943" s="347"/>
      <c r="N943" s="347"/>
    </row>
    <row r="944" spans="2:14" s="11" customFormat="1" ht="15.75">
      <c r="B944" s="347" t="s">
        <v>2</v>
      </c>
      <c r="C944" s="347"/>
      <c r="D944" s="347"/>
      <c r="E944" s="347"/>
      <c r="F944" s="347"/>
      <c r="G944" s="347"/>
      <c r="H944" s="347"/>
      <c r="I944" s="347"/>
      <c r="J944" s="347"/>
      <c r="K944" s="347"/>
      <c r="L944" s="347"/>
      <c r="M944" s="347"/>
      <c r="N944" s="347"/>
    </row>
    <row r="945" spans="2:14" s="11" customFormat="1" ht="15.75">
      <c r="B945" s="347" t="s">
        <v>3</v>
      </c>
      <c r="C945" s="347"/>
      <c r="D945" s="347"/>
      <c r="E945" s="347"/>
      <c r="F945" s="347"/>
      <c r="G945" s="347"/>
      <c r="H945" s="347"/>
      <c r="I945" s="347"/>
      <c r="J945" s="347"/>
      <c r="K945" s="347"/>
      <c r="L945" s="347"/>
      <c r="M945" s="347"/>
      <c r="N945" s="347"/>
    </row>
    <row r="946" spans="2:14" s="11" customFormat="1" ht="15">
      <c r="B946" s="348"/>
      <c r="C946" s="348"/>
      <c r="D946" s="348"/>
      <c r="E946" s="348"/>
      <c r="F946" s="348"/>
      <c r="G946" s="348"/>
      <c r="H946" s="348"/>
      <c r="I946" s="348"/>
      <c r="J946" s="348"/>
      <c r="K946" s="348"/>
      <c r="L946" s="348"/>
      <c r="M946" s="348"/>
      <c r="N946" s="348"/>
    </row>
    <row r="947" spans="2:14" s="11" customFormat="1" ht="15.75">
      <c r="B947" s="351" t="s">
        <v>426</v>
      </c>
      <c r="C947" s="351"/>
      <c r="D947" s="27" t="s">
        <v>427</v>
      </c>
      <c r="E947" s="25">
        <v>1</v>
      </c>
      <c r="F947" s="27" t="s">
        <v>428</v>
      </c>
      <c r="G947" s="25">
        <v>4</v>
      </c>
      <c r="H947" s="26" t="s">
        <v>429</v>
      </c>
      <c r="I947" s="25">
        <v>2024</v>
      </c>
      <c r="J947" s="352"/>
      <c r="K947" s="353"/>
      <c r="L947" s="353"/>
      <c r="M947" s="353"/>
      <c r="N947" s="354"/>
    </row>
    <row r="948" spans="2:14" s="11" customFormat="1" ht="15">
      <c r="B948" s="355"/>
      <c r="C948" s="355"/>
      <c r="D948" s="355"/>
      <c r="E948" s="355"/>
      <c r="F948" s="355"/>
      <c r="G948" s="355"/>
      <c r="H948" s="355"/>
      <c r="I948" s="355"/>
      <c r="J948" s="355"/>
      <c r="K948" s="355"/>
      <c r="L948" s="355"/>
      <c r="M948" s="355"/>
      <c r="N948" s="355"/>
    </row>
    <row r="949" spans="2:14" s="11" customFormat="1" ht="15.75">
      <c r="B949" s="351" t="s">
        <v>430</v>
      </c>
      <c r="C949" s="351"/>
      <c r="D949" s="351"/>
      <c r="E949" s="351"/>
      <c r="F949" s="350" t="str">
        <f>'FORMULARIO 1 PRESUPUESTO'!B60</f>
        <v xml:space="preserve">MANTENIMIENTO CITAG EN EL AEROPUERTO EL DORADO </v>
      </c>
      <c r="G949" s="350"/>
      <c r="H949" s="350"/>
      <c r="I949" s="350"/>
      <c r="J949" s="350"/>
      <c r="K949" s="350"/>
      <c r="L949" s="350"/>
      <c r="M949" s="350"/>
      <c r="N949" s="350"/>
    </row>
    <row r="950" spans="2:14" s="11" customFormat="1" ht="15">
      <c r="B950" s="355"/>
      <c r="C950" s="355"/>
      <c r="D950" s="355"/>
      <c r="E950" s="355"/>
      <c r="F950" s="355"/>
      <c r="G950" s="355"/>
      <c r="H950" s="355"/>
      <c r="I950" s="355"/>
      <c r="J950" s="355"/>
      <c r="K950" s="355"/>
      <c r="L950" s="355"/>
      <c r="M950" s="24"/>
      <c r="N950" s="24"/>
    </row>
    <row r="951" spans="2:14" s="11" customFormat="1" ht="64.5" customHeight="1">
      <c r="B951" s="174" t="s">
        <v>432</v>
      </c>
      <c r="C951" s="6">
        <f>'FORMULARIO 1 PRESUPUESTO'!B62</f>
        <v>1</v>
      </c>
      <c r="D951" s="27" t="s">
        <v>433</v>
      </c>
      <c r="E951" s="22">
        <f>'FORMULARIO 1 PRESUPUESTO'!B69</f>
        <v>1.07</v>
      </c>
      <c r="F951" s="352" t="s">
        <v>434</v>
      </c>
      <c r="G951" s="354"/>
      <c r="H951" s="356" t="str">
        <f>'FORMULARIO 1 PRESUPUESTO'!C69</f>
        <v>Desmonte de avisos fachada. Incluye retiro de sobrantes y/o entrega a almacen de los elementos reutilizables</v>
      </c>
      <c r="I951" s="357"/>
      <c r="J951" s="357"/>
      <c r="K951" s="357"/>
      <c r="L951" s="358"/>
      <c r="M951" s="27" t="s">
        <v>435</v>
      </c>
      <c r="N951" s="8" t="str">
        <f>'FORMULARIO 1 PRESUPUESTO'!D69</f>
        <v>m2</v>
      </c>
    </row>
    <row r="952" spans="2:14" s="11" customFormat="1" ht="15.75">
      <c r="B952" s="355"/>
      <c r="C952" s="355"/>
      <c r="D952" s="355"/>
      <c r="E952" s="355"/>
      <c r="F952" s="355"/>
      <c r="G952" s="355"/>
      <c r="H952" s="351" t="s">
        <v>436</v>
      </c>
      <c r="I952" s="351" t="s">
        <v>437</v>
      </c>
      <c r="J952" s="351"/>
      <c r="K952" s="351"/>
      <c r="L952" s="351" t="s">
        <v>438</v>
      </c>
      <c r="M952" s="351" t="s">
        <v>439</v>
      </c>
      <c r="N952" s="351" t="s">
        <v>440</v>
      </c>
    </row>
    <row r="953" spans="2:14" s="11" customFormat="1" ht="47.25">
      <c r="B953" s="355"/>
      <c r="C953" s="355"/>
      <c r="D953" s="355"/>
      <c r="E953" s="355"/>
      <c r="F953" s="355"/>
      <c r="G953" s="355"/>
      <c r="H953" s="351"/>
      <c r="I953" s="27" t="s">
        <v>441</v>
      </c>
      <c r="J953" s="27" t="s">
        <v>442</v>
      </c>
      <c r="K953" s="27" t="s">
        <v>443</v>
      </c>
      <c r="L953" s="351"/>
      <c r="M953" s="351"/>
      <c r="N953" s="351"/>
    </row>
    <row r="954" spans="2:14" s="11" customFormat="1" ht="15">
      <c r="B954" s="355"/>
      <c r="C954" s="355"/>
      <c r="D954" s="355"/>
      <c r="E954" s="355"/>
      <c r="F954" s="355"/>
      <c r="G954" s="355"/>
      <c r="H954" s="8" t="s">
        <v>523</v>
      </c>
      <c r="I954" s="8">
        <v>10</v>
      </c>
      <c r="J954" s="8">
        <v>1</v>
      </c>
      <c r="K954" s="8"/>
      <c r="L954" s="8">
        <f>I954*J954</f>
        <v>10</v>
      </c>
      <c r="M954" s="8">
        <v>1</v>
      </c>
      <c r="N954" s="8">
        <f>M954*L954</f>
        <v>10</v>
      </c>
    </row>
    <row r="955" spans="2:14" s="11" customFormat="1" ht="15">
      <c r="B955" s="355"/>
      <c r="C955" s="355"/>
      <c r="D955" s="355"/>
      <c r="E955" s="355"/>
      <c r="F955" s="355"/>
      <c r="G955" s="355"/>
      <c r="H955" s="8" t="s">
        <v>524</v>
      </c>
      <c r="I955" s="8">
        <v>3</v>
      </c>
      <c r="J955" s="8">
        <v>1</v>
      </c>
      <c r="K955" s="8"/>
      <c r="L955" s="8">
        <f>I955*J955</f>
        <v>3</v>
      </c>
      <c r="M955" s="8">
        <v>2</v>
      </c>
      <c r="N955" s="8">
        <f>M955*L955</f>
        <v>6</v>
      </c>
    </row>
    <row r="956" spans="2:14" s="11" customFormat="1" ht="15">
      <c r="B956" s="355"/>
      <c r="C956" s="355"/>
      <c r="D956" s="355"/>
      <c r="E956" s="355"/>
      <c r="F956" s="355"/>
      <c r="G956" s="355"/>
      <c r="H956" s="8"/>
      <c r="I956" s="8"/>
      <c r="J956" s="8"/>
      <c r="K956" s="8"/>
      <c r="L956" s="8"/>
      <c r="M956" s="8"/>
      <c r="N956" s="8"/>
    </row>
    <row r="957" spans="2:14" s="11" customFormat="1" ht="15">
      <c r="B957" s="355"/>
      <c r="C957" s="355"/>
      <c r="D957" s="355"/>
      <c r="E957" s="355"/>
      <c r="F957" s="355"/>
      <c r="G957" s="355"/>
      <c r="H957" s="8"/>
      <c r="I957" s="8"/>
      <c r="J957" s="8"/>
      <c r="K957" s="8"/>
      <c r="L957" s="8"/>
      <c r="M957" s="8"/>
      <c r="N957" s="8"/>
    </row>
    <row r="958" spans="2:14" s="11" customFormat="1" ht="15">
      <c r="B958" s="355"/>
      <c r="C958" s="355"/>
      <c r="D958" s="355"/>
      <c r="E958" s="355"/>
      <c r="F958" s="355"/>
      <c r="G958" s="355"/>
      <c r="H958" s="8"/>
      <c r="I958" s="8"/>
      <c r="J958" s="8"/>
      <c r="K958" s="8"/>
      <c r="L958" s="8"/>
      <c r="M958" s="8"/>
      <c r="N958" s="8"/>
    </row>
    <row r="959" spans="2:14" s="11" customFormat="1" ht="15.75">
      <c r="B959" s="349" t="s">
        <v>451</v>
      </c>
      <c r="C959" s="349"/>
      <c r="D959" s="349"/>
      <c r="E959" s="349"/>
      <c r="F959" s="349"/>
      <c r="G959" s="349"/>
      <c r="H959" s="350" t="s">
        <v>445</v>
      </c>
      <c r="I959" s="350"/>
      <c r="J959" s="350"/>
      <c r="K959" s="350"/>
      <c r="L959" s="350"/>
      <c r="M959" s="350"/>
      <c r="N959" s="9">
        <f>SUM(N954:N958)</f>
        <v>16</v>
      </c>
    </row>
    <row r="960" spans="2:14" s="11" customFormat="1" ht="15.75">
      <c r="B960" s="349"/>
      <c r="C960" s="349"/>
      <c r="D960" s="349"/>
      <c r="E960" s="349"/>
      <c r="F960" s="349"/>
      <c r="G960" s="349"/>
      <c r="H960" s="350" t="s">
        <v>446</v>
      </c>
      <c r="I960" s="350"/>
      <c r="J960" s="350"/>
      <c r="K960" s="350"/>
      <c r="L960" s="350"/>
      <c r="M960" s="350"/>
      <c r="N960" s="9">
        <f>N959</f>
        <v>16</v>
      </c>
    </row>
    <row r="961" spans="2:14" s="11" customFormat="1" ht="15.75">
      <c r="B961" s="349"/>
      <c r="C961" s="349"/>
      <c r="D961" s="349"/>
      <c r="E961" s="349"/>
      <c r="F961" s="349"/>
      <c r="G961" s="349"/>
      <c r="H961" s="351" t="s">
        <v>447</v>
      </c>
      <c r="I961" s="351"/>
      <c r="J961" s="351"/>
      <c r="K961" s="351"/>
      <c r="L961" s="351"/>
      <c r="M961" s="351"/>
      <c r="N961" s="10">
        <f>N960</f>
        <v>16</v>
      </c>
    </row>
    <row r="962" spans="2:14" s="11" customFormat="1">
      <c r="B962" s="173"/>
    </row>
    <row r="963" spans="2:14" s="11" customFormat="1">
      <c r="B963" s="346"/>
      <c r="C963" s="346"/>
      <c r="D963" s="346"/>
      <c r="E963" s="346"/>
      <c r="F963" s="346"/>
      <c r="G963" s="346"/>
      <c r="H963" s="346"/>
      <c r="I963" s="346"/>
      <c r="J963" s="346"/>
      <c r="K963" s="346"/>
      <c r="L963" s="346"/>
      <c r="M963" s="346"/>
      <c r="N963" s="346"/>
    </row>
    <row r="964" spans="2:14" s="11" customFormat="1">
      <c r="B964" s="346"/>
      <c r="C964" s="346"/>
      <c r="D964" s="346"/>
      <c r="E964" s="346"/>
      <c r="F964" s="346"/>
      <c r="G964" s="346"/>
      <c r="H964" s="346"/>
      <c r="I964" s="346"/>
      <c r="J964" s="346"/>
      <c r="K964" s="346"/>
      <c r="L964" s="346"/>
      <c r="M964" s="346"/>
      <c r="N964" s="346"/>
    </row>
    <row r="965" spans="2:14" s="11" customFormat="1" ht="50.1" customHeight="1">
      <c r="B965" s="346"/>
      <c r="C965" s="346"/>
      <c r="D965" s="346"/>
      <c r="E965" s="346"/>
      <c r="F965" s="346"/>
      <c r="G965" s="346"/>
      <c r="H965" s="346"/>
      <c r="I965" s="346"/>
      <c r="J965" s="346"/>
      <c r="K965" s="346"/>
      <c r="L965" s="346"/>
      <c r="M965" s="346"/>
      <c r="N965" s="346"/>
    </row>
    <row r="966" spans="2:14" s="11" customFormat="1" ht="15.75">
      <c r="B966" s="347" t="s">
        <v>1</v>
      </c>
      <c r="C966" s="347"/>
      <c r="D966" s="347"/>
      <c r="E966" s="347"/>
      <c r="F966" s="347"/>
      <c r="G966" s="347"/>
      <c r="H966" s="347"/>
      <c r="I966" s="347"/>
      <c r="J966" s="347"/>
      <c r="K966" s="347"/>
      <c r="L966" s="347"/>
      <c r="M966" s="347"/>
      <c r="N966" s="347"/>
    </row>
    <row r="967" spans="2:14" s="11" customFormat="1" ht="15.75">
      <c r="B967" s="347" t="s">
        <v>2</v>
      </c>
      <c r="C967" s="347"/>
      <c r="D967" s="347"/>
      <c r="E967" s="347"/>
      <c r="F967" s="347"/>
      <c r="G967" s="347"/>
      <c r="H967" s="347"/>
      <c r="I967" s="347"/>
      <c r="J967" s="347"/>
      <c r="K967" s="347"/>
      <c r="L967" s="347"/>
      <c r="M967" s="347"/>
      <c r="N967" s="347"/>
    </row>
    <row r="968" spans="2:14" s="11" customFormat="1" ht="15.75">
      <c r="B968" s="347" t="s">
        <v>3</v>
      </c>
      <c r="C968" s="347"/>
      <c r="D968" s="347"/>
      <c r="E968" s="347"/>
      <c r="F968" s="347"/>
      <c r="G968" s="347"/>
      <c r="H968" s="347"/>
      <c r="I968" s="347"/>
      <c r="J968" s="347"/>
      <c r="K968" s="347"/>
      <c r="L968" s="347"/>
      <c r="M968" s="347"/>
      <c r="N968" s="347"/>
    </row>
    <row r="969" spans="2:14" s="11" customFormat="1" ht="15">
      <c r="B969" s="348"/>
      <c r="C969" s="348"/>
      <c r="D969" s="348"/>
      <c r="E969" s="348"/>
      <c r="F969" s="348"/>
      <c r="G969" s="348"/>
      <c r="H969" s="348"/>
      <c r="I969" s="348"/>
      <c r="J969" s="348"/>
      <c r="K969" s="348"/>
      <c r="L969" s="348"/>
      <c r="M969" s="348"/>
      <c r="N969" s="348"/>
    </row>
    <row r="970" spans="2:14" s="11" customFormat="1" ht="15.75">
      <c r="B970" s="351" t="s">
        <v>426</v>
      </c>
      <c r="C970" s="351"/>
      <c r="D970" s="27" t="s">
        <v>427</v>
      </c>
      <c r="E970" s="25">
        <v>1</v>
      </c>
      <c r="F970" s="27" t="s">
        <v>428</v>
      </c>
      <c r="G970" s="25">
        <v>4</v>
      </c>
      <c r="H970" s="26" t="s">
        <v>429</v>
      </c>
      <c r="I970" s="25">
        <v>2024</v>
      </c>
      <c r="J970" s="352"/>
      <c r="K970" s="353"/>
      <c r="L970" s="353"/>
      <c r="M970" s="353"/>
      <c r="N970" s="354"/>
    </row>
    <row r="971" spans="2:14" s="11" customFormat="1" ht="15">
      <c r="B971" s="355"/>
      <c r="C971" s="355"/>
      <c r="D971" s="355"/>
      <c r="E971" s="355"/>
      <c r="F971" s="355"/>
      <c r="G971" s="355"/>
      <c r="H971" s="355"/>
      <c r="I971" s="355"/>
      <c r="J971" s="355"/>
      <c r="K971" s="355"/>
      <c r="L971" s="355"/>
      <c r="M971" s="355"/>
      <c r="N971" s="355"/>
    </row>
    <row r="972" spans="2:14" s="11" customFormat="1" ht="15.75">
      <c r="B972" s="351" t="s">
        <v>430</v>
      </c>
      <c r="C972" s="351"/>
      <c r="D972" s="351"/>
      <c r="E972" s="351"/>
      <c r="F972" s="350" t="str">
        <f>'FORMULARIO 1 PRESUPUESTO'!B60</f>
        <v xml:space="preserve">MANTENIMIENTO CITAG EN EL AEROPUERTO EL DORADO </v>
      </c>
      <c r="G972" s="350"/>
      <c r="H972" s="350"/>
      <c r="I972" s="350"/>
      <c r="J972" s="350"/>
      <c r="K972" s="350"/>
      <c r="L972" s="350"/>
      <c r="M972" s="350"/>
      <c r="N972" s="350"/>
    </row>
    <row r="973" spans="2:14" s="11" customFormat="1" ht="15">
      <c r="B973" s="355"/>
      <c r="C973" s="355"/>
      <c r="D973" s="355"/>
      <c r="E973" s="355"/>
      <c r="F973" s="355"/>
      <c r="G973" s="355"/>
      <c r="H973" s="355"/>
      <c r="I973" s="355"/>
      <c r="J973" s="355"/>
      <c r="K973" s="355"/>
      <c r="L973" s="355"/>
      <c r="M973" s="24"/>
      <c r="N973" s="24"/>
    </row>
    <row r="974" spans="2:14" s="11" customFormat="1" ht="64.5" customHeight="1">
      <c r="B974" s="174" t="s">
        <v>432</v>
      </c>
      <c r="C974" s="6">
        <f>'FORMULARIO 1 PRESUPUESTO'!B62</f>
        <v>1</v>
      </c>
      <c r="D974" s="27" t="s">
        <v>433</v>
      </c>
      <c r="E974" s="22">
        <f>'FORMULARIO 1 PRESUPUESTO'!B70</f>
        <v>1.08</v>
      </c>
      <c r="F974" s="352" t="s">
        <v>434</v>
      </c>
      <c r="G974" s="354"/>
      <c r="H974" s="356" t="str">
        <f>'FORMULARIO 1 PRESUPUESTO'!C70</f>
        <v>Desmonte de luminarias tipo campana ubicadas en el establo.Incluye retiro al botadero autorizado y/o entrega a almacen de los elementos reutilizables</v>
      </c>
      <c r="I974" s="357"/>
      <c r="J974" s="357"/>
      <c r="K974" s="357"/>
      <c r="L974" s="358"/>
      <c r="M974" s="27" t="s">
        <v>435</v>
      </c>
      <c r="N974" s="8" t="str">
        <f>'FORMULARIO 1 PRESUPUESTO'!D70</f>
        <v>Un</v>
      </c>
    </row>
    <row r="975" spans="2:14" s="11" customFormat="1" ht="15.75">
      <c r="B975" s="355"/>
      <c r="C975" s="355"/>
      <c r="D975" s="355"/>
      <c r="E975" s="355"/>
      <c r="F975" s="355"/>
      <c r="G975" s="355"/>
      <c r="H975" s="351" t="s">
        <v>436</v>
      </c>
      <c r="I975" s="351" t="s">
        <v>437</v>
      </c>
      <c r="J975" s="351"/>
      <c r="K975" s="351"/>
      <c r="L975" s="351" t="s">
        <v>438</v>
      </c>
      <c r="M975" s="351" t="s">
        <v>439</v>
      </c>
      <c r="N975" s="351" t="s">
        <v>440</v>
      </c>
    </row>
    <row r="976" spans="2:14" s="11" customFormat="1" ht="47.25">
      <c r="B976" s="355"/>
      <c r="C976" s="355"/>
      <c r="D976" s="355"/>
      <c r="E976" s="355"/>
      <c r="F976" s="355"/>
      <c r="G976" s="355"/>
      <c r="H976" s="351"/>
      <c r="I976" s="27" t="s">
        <v>441</v>
      </c>
      <c r="J976" s="27" t="s">
        <v>442</v>
      </c>
      <c r="K976" s="27" t="s">
        <v>443</v>
      </c>
      <c r="L976" s="351"/>
      <c r="M976" s="351"/>
      <c r="N976" s="351"/>
    </row>
    <row r="977" spans="2:14" s="11" customFormat="1" ht="15">
      <c r="B977" s="355"/>
      <c r="C977" s="355"/>
      <c r="D977" s="355"/>
      <c r="E977" s="355"/>
      <c r="F977" s="355"/>
      <c r="G977" s="355"/>
      <c r="H977" s="8"/>
      <c r="I977" s="8"/>
      <c r="J977" s="8"/>
      <c r="K977" s="8"/>
      <c r="L977" s="8"/>
      <c r="M977" s="8">
        <v>14</v>
      </c>
      <c r="N977" s="8">
        <f>M977</f>
        <v>14</v>
      </c>
    </row>
    <row r="978" spans="2:14" s="11" customFormat="1" ht="15">
      <c r="B978" s="355"/>
      <c r="C978" s="355"/>
      <c r="D978" s="355"/>
      <c r="E978" s="355"/>
      <c r="F978" s="355"/>
      <c r="G978" s="355"/>
      <c r="H978" s="8"/>
      <c r="I978" s="8"/>
      <c r="J978" s="8"/>
      <c r="K978" s="8"/>
      <c r="L978" s="8"/>
      <c r="M978" s="8"/>
      <c r="N978" s="8"/>
    </row>
    <row r="979" spans="2:14" s="11" customFormat="1" ht="15">
      <c r="B979" s="355"/>
      <c r="C979" s="355"/>
      <c r="D979" s="355"/>
      <c r="E979" s="355"/>
      <c r="F979" s="355"/>
      <c r="G979" s="355"/>
      <c r="H979" s="8"/>
      <c r="I979" s="8"/>
      <c r="J979" s="8"/>
      <c r="K979" s="8"/>
      <c r="L979" s="8"/>
      <c r="M979" s="8"/>
      <c r="N979" s="8"/>
    </row>
    <row r="980" spans="2:14" s="11" customFormat="1" ht="15">
      <c r="B980" s="355"/>
      <c r="C980" s="355"/>
      <c r="D980" s="355"/>
      <c r="E980" s="355"/>
      <c r="F980" s="355"/>
      <c r="G980" s="355"/>
      <c r="H980" s="8"/>
      <c r="I980" s="8"/>
      <c r="J980" s="8"/>
      <c r="K980" s="8"/>
      <c r="L980" s="8"/>
      <c r="M980" s="8"/>
      <c r="N980" s="8"/>
    </row>
    <row r="981" spans="2:14" s="11" customFormat="1" ht="15">
      <c r="B981" s="355"/>
      <c r="C981" s="355"/>
      <c r="D981" s="355"/>
      <c r="E981" s="355"/>
      <c r="F981" s="355"/>
      <c r="G981" s="355"/>
      <c r="H981" s="8"/>
      <c r="I981" s="8"/>
      <c r="J981" s="8"/>
      <c r="K981" s="8"/>
      <c r="L981" s="8"/>
      <c r="M981" s="8"/>
      <c r="N981" s="8"/>
    </row>
    <row r="982" spans="2:14" s="11" customFormat="1" ht="15.75">
      <c r="B982" s="349" t="s">
        <v>451</v>
      </c>
      <c r="C982" s="349"/>
      <c r="D982" s="349"/>
      <c r="E982" s="349"/>
      <c r="F982" s="349"/>
      <c r="G982" s="349"/>
      <c r="H982" s="350" t="s">
        <v>445</v>
      </c>
      <c r="I982" s="350"/>
      <c r="J982" s="350"/>
      <c r="K982" s="350"/>
      <c r="L982" s="350"/>
      <c r="M982" s="350"/>
      <c r="N982" s="9">
        <f>SUM(N977:N981)</f>
        <v>14</v>
      </c>
    </row>
    <row r="983" spans="2:14" s="11" customFormat="1" ht="15.75">
      <c r="B983" s="349"/>
      <c r="C983" s="349"/>
      <c r="D983" s="349"/>
      <c r="E983" s="349"/>
      <c r="F983" s="349"/>
      <c r="G983" s="349"/>
      <c r="H983" s="350" t="s">
        <v>446</v>
      </c>
      <c r="I983" s="350"/>
      <c r="J983" s="350"/>
      <c r="K983" s="350"/>
      <c r="L983" s="350"/>
      <c r="M983" s="350"/>
      <c r="N983" s="9">
        <f>N982</f>
        <v>14</v>
      </c>
    </row>
    <row r="984" spans="2:14" s="11" customFormat="1" ht="15.75">
      <c r="B984" s="349"/>
      <c r="C984" s="349"/>
      <c r="D984" s="349"/>
      <c r="E984" s="349"/>
      <c r="F984" s="349"/>
      <c r="G984" s="349"/>
      <c r="H984" s="351" t="s">
        <v>447</v>
      </c>
      <c r="I984" s="351"/>
      <c r="J984" s="351"/>
      <c r="K984" s="351"/>
      <c r="L984" s="351"/>
      <c r="M984" s="351"/>
      <c r="N984" s="10">
        <f>N983</f>
        <v>14</v>
      </c>
    </row>
    <row r="985" spans="2:14" s="11" customFormat="1">
      <c r="B985" s="173"/>
    </row>
    <row r="986" spans="2:14" s="11" customFormat="1">
      <c r="B986" s="346"/>
      <c r="C986" s="346"/>
      <c r="D986" s="346"/>
      <c r="E986" s="346"/>
      <c r="F986" s="346"/>
      <c r="G986" s="346"/>
      <c r="H986" s="346"/>
      <c r="I986" s="346"/>
      <c r="J986" s="346"/>
      <c r="K986" s="346"/>
      <c r="L986" s="346"/>
      <c r="M986" s="346"/>
      <c r="N986" s="346"/>
    </row>
    <row r="987" spans="2:14" s="11" customFormat="1">
      <c r="B987" s="346"/>
      <c r="C987" s="346"/>
      <c r="D987" s="346"/>
      <c r="E987" s="346"/>
      <c r="F987" s="346"/>
      <c r="G987" s="346"/>
      <c r="H987" s="346"/>
      <c r="I987" s="346"/>
      <c r="J987" s="346"/>
      <c r="K987" s="346"/>
      <c r="L987" s="346"/>
      <c r="M987" s="346"/>
      <c r="N987" s="346"/>
    </row>
    <row r="988" spans="2:14" s="11" customFormat="1" ht="50.1" customHeight="1">
      <c r="B988" s="346"/>
      <c r="C988" s="346"/>
      <c r="D988" s="346"/>
      <c r="E988" s="346"/>
      <c r="F988" s="346"/>
      <c r="G988" s="346"/>
      <c r="H988" s="346"/>
      <c r="I988" s="346"/>
      <c r="J988" s="346"/>
      <c r="K988" s="346"/>
      <c r="L988" s="346"/>
      <c r="M988" s="346"/>
      <c r="N988" s="346"/>
    </row>
    <row r="989" spans="2:14" s="11" customFormat="1" ht="15.75">
      <c r="B989" s="347" t="s">
        <v>1</v>
      </c>
      <c r="C989" s="347"/>
      <c r="D989" s="347"/>
      <c r="E989" s="347"/>
      <c r="F989" s="347"/>
      <c r="G989" s="347"/>
      <c r="H989" s="347"/>
      <c r="I989" s="347"/>
      <c r="J989" s="347"/>
      <c r="K989" s="347"/>
      <c r="L989" s="347"/>
      <c r="M989" s="347"/>
      <c r="N989" s="347"/>
    </row>
    <row r="990" spans="2:14" s="11" customFormat="1" ht="15.75">
      <c r="B990" s="347" t="s">
        <v>2</v>
      </c>
      <c r="C990" s="347"/>
      <c r="D990" s="347"/>
      <c r="E990" s="347"/>
      <c r="F990" s="347"/>
      <c r="G990" s="347"/>
      <c r="H990" s="347"/>
      <c r="I990" s="347"/>
      <c r="J990" s="347"/>
      <c r="K990" s="347"/>
      <c r="L990" s="347"/>
      <c r="M990" s="347"/>
      <c r="N990" s="347"/>
    </row>
    <row r="991" spans="2:14" s="11" customFormat="1" ht="15.75">
      <c r="B991" s="347" t="s">
        <v>3</v>
      </c>
      <c r="C991" s="347"/>
      <c r="D991" s="347"/>
      <c r="E991" s="347"/>
      <c r="F991" s="347"/>
      <c r="G991" s="347"/>
      <c r="H991" s="347"/>
      <c r="I991" s="347"/>
      <c r="J991" s="347"/>
      <c r="K991" s="347"/>
      <c r="L991" s="347"/>
      <c r="M991" s="347"/>
      <c r="N991" s="347"/>
    </row>
    <row r="992" spans="2:14" s="11" customFormat="1" ht="15">
      <c r="B992" s="348"/>
      <c r="C992" s="348"/>
      <c r="D992" s="348"/>
      <c r="E992" s="348"/>
      <c r="F992" s="348"/>
      <c r="G992" s="348"/>
      <c r="H992" s="348"/>
      <c r="I992" s="348"/>
      <c r="J992" s="348"/>
      <c r="K992" s="348"/>
      <c r="L992" s="348"/>
      <c r="M992" s="348"/>
      <c r="N992" s="348"/>
    </row>
    <row r="993" spans="2:14" s="11" customFormat="1" ht="15.75">
      <c r="B993" s="351" t="s">
        <v>426</v>
      </c>
      <c r="C993" s="351"/>
      <c r="D993" s="27" t="s">
        <v>427</v>
      </c>
      <c r="E993" s="25">
        <v>1</v>
      </c>
      <c r="F993" s="27" t="s">
        <v>428</v>
      </c>
      <c r="G993" s="25">
        <v>4</v>
      </c>
      <c r="H993" s="26" t="s">
        <v>429</v>
      </c>
      <c r="I993" s="25">
        <v>2024</v>
      </c>
      <c r="J993" s="352"/>
      <c r="K993" s="353"/>
      <c r="L993" s="353"/>
      <c r="M993" s="353"/>
      <c r="N993" s="354"/>
    </row>
    <row r="994" spans="2:14" s="11" customFormat="1" ht="15">
      <c r="B994" s="355"/>
      <c r="C994" s="355"/>
      <c r="D994" s="355"/>
      <c r="E994" s="355"/>
      <c r="F994" s="355"/>
      <c r="G994" s="355"/>
      <c r="H994" s="355"/>
      <c r="I994" s="355"/>
      <c r="J994" s="355"/>
      <c r="K994" s="355"/>
      <c r="L994" s="355"/>
      <c r="M994" s="355"/>
      <c r="N994" s="355"/>
    </row>
    <row r="995" spans="2:14" s="11" customFormat="1" ht="15.75">
      <c r="B995" s="351" t="s">
        <v>430</v>
      </c>
      <c r="C995" s="351"/>
      <c r="D995" s="351"/>
      <c r="E995" s="351"/>
      <c r="F995" s="350" t="str">
        <f>'FORMULARIO 1 PRESUPUESTO'!B60</f>
        <v xml:space="preserve">MANTENIMIENTO CITAG EN EL AEROPUERTO EL DORADO </v>
      </c>
      <c r="G995" s="350"/>
      <c r="H995" s="350"/>
      <c r="I995" s="350"/>
      <c r="J995" s="350"/>
      <c r="K995" s="350"/>
      <c r="L995" s="350"/>
      <c r="M995" s="350"/>
      <c r="N995" s="350"/>
    </row>
    <row r="996" spans="2:14" s="11" customFormat="1" ht="15">
      <c r="B996" s="355"/>
      <c r="C996" s="355"/>
      <c r="D996" s="355"/>
      <c r="E996" s="355"/>
      <c r="F996" s="355"/>
      <c r="G996" s="355"/>
      <c r="H996" s="355"/>
      <c r="I996" s="355"/>
      <c r="J996" s="355"/>
      <c r="K996" s="355"/>
      <c r="L996" s="355"/>
      <c r="M996" s="24"/>
      <c r="N996" s="24"/>
    </row>
    <row r="997" spans="2:14" s="11" customFormat="1" ht="64.5" customHeight="1">
      <c r="B997" s="174" t="s">
        <v>432</v>
      </c>
      <c r="C997" s="6">
        <f>'FORMULARIO 1 PRESUPUESTO'!B62</f>
        <v>1</v>
      </c>
      <c r="D997" s="27" t="s">
        <v>433</v>
      </c>
      <c r="E997" s="22">
        <f>'FORMULARIO 1 PRESUPUESTO'!B71</f>
        <v>1.0900000000000001</v>
      </c>
      <c r="F997" s="352" t="s">
        <v>434</v>
      </c>
      <c r="G997" s="354"/>
      <c r="H997" s="356" t="str">
        <f>'FORMULARIO 1 PRESUPUESTO'!C71</f>
        <v>Desmonte de luminarias tipo panel LED.Incluye retiro al botadero autorizado y/o entrega a almacen de los elementos reutilizables</v>
      </c>
      <c r="I997" s="357"/>
      <c r="J997" s="357"/>
      <c r="K997" s="357"/>
      <c r="L997" s="358"/>
      <c r="M997" s="27" t="s">
        <v>435</v>
      </c>
      <c r="N997" s="8" t="str">
        <f>'FORMULARIO 1 PRESUPUESTO'!D71</f>
        <v>Un</v>
      </c>
    </row>
    <row r="998" spans="2:14" s="11" customFormat="1" ht="15.75">
      <c r="B998" s="355"/>
      <c r="C998" s="355"/>
      <c r="D998" s="355"/>
      <c r="E998" s="355"/>
      <c r="F998" s="355"/>
      <c r="G998" s="355"/>
      <c r="H998" s="351" t="s">
        <v>436</v>
      </c>
      <c r="I998" s="351" t="s">
        <v>437</v>
      </c>
      <c r="J998" s="351"/>
      <c r="K998" s="351"/>
      <c r="L998" s="351" t="s">
        <v>438</v>
      </c>
      <c r="M998" s="351" t="s">
        <v>439</v>
      </c>
      <c r="N998" s="351" t="s">
        <v>440</v>
      </c>
    </row>
    <row r="999" spans="2:14" s="11" customFormat="1" ht="47.25">
      <c r="B999" s="355"/>
      <c r="C999" s="355"/>
      <c r="D999" s="355"/>
      <c r="E999" s="355"/>
      <c r="F999" s="355"/>
      <c r="G999" s="355"/>
      <c r="H999" s="351"/>
      <c r="I999" s="27" t="s">
        <v>441</v>
      </c>
      <c r="J999" s="27" t="s">
        <v>442</v>
      </c>
      <c r="K999" s="27" t="s">
        <v>443</v>
      </c>
      <c r="L999" s="351"/>
      <c r="M999" s="351"/>
      <c r="N999" s="351"/>
    </row>
    <row r="1000" spans="2:14" s="11" customFormat="1" ht="15">
      <c r="B1000" s="355"/>
      <c r="C1000" s="355"/>
      <c r="D1000" s="355"/>
      <c r="E1000" s="355"/>
      <c r="F1000" s="355"/>
      <c r="G1000" s="355"/>
      <c r="H1000" s="8"/>
      <c r="I1000" s="8"/>
      <c r="J1000" s="8"/>
      <c r="K1000" s="8"/>
      <c r="L1000" s="8"/>
      <c r="M1000" s="8">
        <v>5</v>
      </c>
      <c r="N1000" s="8">
        <f>M1000</f>
        <v>5</v>
      </c>
    </row>
    <row r="1001" spans="2:14" s="11" customFormat="1" ht="15">
      <c r="B1001" s="355"/>
      <c r="C1001" s="355"/>
      <c r="D1001" s="355"/>
      <c r="E1001" s="355"/>
      <c r="F1001" s="355"/>
      <c r="G1001" s="355"/>
      <c r="H1001" s="8"/>
      <c r="I1001" s="8"/>
      <c r="J1001" s="8"/>
      <c r="K1001" s="8"/>
      <c r="L1001" s="8"/>
      <c r="M1001" s="8"/>
      <c r="N1001" s="8"/>
    </row>
    <row r="1002" spans="2:14" s="11" customFormat="1" ht="15">
      <c r="B1002" s="355"/>
      <c r="C1002" s="355"/>
      <c r="D1002" s="355"/>
      <c r="E1002" s="355"/>
      <c r="F1002" s="355"/>
      <c r="G1002" s="355"/>
      <c r="H1002" s="8"/>
      <c r="I1002" s="8"/>
      <c r="J1002" s="8"/>
      <c r="K1002" s="8"/>
      <c r="L1002" s="8"/>
      <c r="M1002" s="8"/>
      <c r="N1002" s="8"/>
    </row>
    <row r="1003" spans="2:14" s="11" customFormat="1" ht="15">
      <c r="B1003" s="355"/>
      <c r="C1003" s="355"/>
      <c r="D1003" s="355"/>
      <c r="E1003" s="355"/>
      <c r="F1003" s="355"/>
      <c r="G1003" s="355"/>
      <c r="H1003" s="8"/>
      <c r="I1003" s="8"/>
      <c r="J1003" s="8"/>
      <c r="K1003" s="8"/>
      <c r="L1003" s="8"/>
      <c r="M1003" s="8"/>
      <c r="N1003" s="8"/>
    </row>
    <row r="1004" spans="2:14" s="11" customFormat="1" ht="15">
      <c r="B1004" s="355"/>
      <c r="C1004" s="355"/>
      <c r="D1004" s="355"/>
      <c r="E1004" s="355"/>
      <c r="F1004" s="355"/>
      <c r="G1004" s="355"/>
      <c r="H1004" s="8"/>
      <c r="I1004" s="8"/>
      <c r="J1004" s="8"/>
      <c r="K1004" s="8"/>
      <c r="L1004" s="8"/>
      <c r="M1004" s="8"/>
      <c r="N1004" s="8"/>
    </row>
    <row r="1005" spans="2:14" s="11" customFormat="1" ht="15.75">
      <c r="B1005" s="349" t="s">
        <v>451</v>
      </c>
      <c r="C1005" s="349"/>
      <c r="D1005" s="349"/>
      <c r="E1005" s="349"/>
      <c r="F1005" s="349"/>
      <c r="G1005" s="349"/>
      <c r="H1005" s="350" t="s">
        <v>445</v>
      </c>
      <c r="I1005" s="350"/>
      <c r="J1005" s="350"/>
      <c r="K1005" s="350"/>
      <c r="L1005" s="350"/>
      <c r="M1005" s="350"/>
      <c r="N1005" s="9">
        <f>SUM(N1000:N1004)</f>
        <v>5</v>
      </c>
    </row>
    <row r="1006" spans="2:14" s="11" customFormat="1" ht="15.75">
      <c r="B1006" s="349"/>
      <c r="C1006" s="349"/>
      <c r="D1006" s="349"/>
      <c r="E1006" s="349"/>
      <c r="F1006" s="349"/>
      <c r="G1006" s="349"/>
      <c r="H1006" s="350" t="s">
        <v>446</v>
      </c>
      <c r="I1006" s="350"/>
      <c r="J1006" s="350"/>
      <c r="K1006" s="350"/>
      <c r="L1006" s="350"/>
      <c r="M1006" s="350"/>
      <c r="N1006" s="9">
        <f>N1005</f>
        <v>5</v>
      </c>
    </row>
    <row r="1007" spans="2:14" s="11" customFormat="1" ht="15.75">
      <c r="B1007" s="349"/>
      <c r="C1007" s="349"/>
      <c r="D1007" s="349"/>
      <c r="E1007" s="349"/>
      <c r="F1007" s="349"/>
      <c r="G1007" s="349"/>
      <c r="H1007" s="351" t="s">
        <v>447</v>
      </c>
      <c r="I1007" s="351"/>
      <c r="J1007" s="351"/>
      <c r="K1007" s="351"/>
      <c r="L1007" s="351"/>
      <c r="M1007" s="351"/>
      <c r="N1007" s="10">
        <f>N1006</f>
        <v>5</v>
      </c>
    </row>
    <row r="1008" spans="2:14" s="11" customFormat="1">
      <c r="B1008" s="173"/>
    </row>
    <row r="1009" spans="2:14" s="11" customFormat="1">
      <c r="B1009" s="346"/>
      <c r="C1009" s="346"/>
      <c r="D1009" s="346"/>
      <c r="E1009" s="346"/>
      <c r="F1009" s="346"/>
      <c r="G1009" s="346"/>
      <c r="H1009" s="346"/>
      <c r="I1009" s="346"/>
      <c r="J1009" s="346"/>
      <c r="K1009" s="346"/>
      <c r="L1009" s="346"/>
      <c r="M1009" s="346"/>
      <c r="N1009" s="346"/>
    </row>
    <row r="1010" spans="2:14" s="11" customFormat="1">
      <c r="B1010" s="346"/>
      <c r="C1010" s="346"/>
      <c r="D1010" s="346"/>
      <c r="E1010" s="346"/>
      <c r="F1010" s="346"/>
      <c r="G1010" s="346"/>
      <c r="H1010" s="346"/>
      <c r="I1010" s="346"/>
      <c r="J1010" s="346"/>
      <c r="K1010" s="346"/>
      <c r="L1010" s="346"/>
      <c r="M1010" s="346"/>
      <c r="N1010" s="346"/>
    </row>
    <row r="1011" spans="2:14" s="11" customFormat="1" ht="50.1" customHeight="1">
      <c r="B1011" s="346"/>
      <c r="C1011" s="346"/>
      <c r="D1011" s="346"/>
      <c r="E1011" s="346"/>
      <c r="F1011" s="346"/>
      <c r="G1011" s="346"/>
      <c r="H1011" s="346"/>
      <c r="I1011" s="346"/>
      <c r="J1011" s="346"/>
      <c r="K1011" s="346"/>
      <c r="L1011" s="346"/>
      <c r="M1011" s="346"/>
      <c r="N1011" s="346"/>
    </row>
    <row r="1012" spans="2:14" s="11" customFormat="1" ht="15.75">
      <c r="B1012" s="347" t="s">
        <v>1</v>
      </c>
      <c r="C1012" s="347"/>
      <c r="D1012" s="347"/>
      <c r="E1012" s="347"/>
      <c r="F1012" s="347"/>
      <c r="G1012" s="347"/>
      <c r="H1012" s="347"/>
      <c r="I1012" s="347"/>
      <c r="J1012" s="347"/>
      <c r="K1012" s="347"/>
      <c r="L1012" s="347"/>
      <c r="M1012" s="347"/>
      <c r="N1012" s="347"/>
    </row>
    <row r="1013" spans="2:14" s="11" customFormat="1" ht="15.75">
      <c r="B1013" s="347" t="s">
        <v>2</v>
      </c>
      <c r="C1013" s="347"/>
      <c r="D1013" s="347"/>
      <c r="E1013" s="347"/>
      <c r="F1013" s="347"/>
      <c r="G1013" s="347"/>
      <c r="H1013" s="347"/>
      <c r="I1013" s="347"/>
      <c r="J1013" s="347"/>
      <c r="K1013" s="347"/>
      <c r="L1013" s="347"/>
      <c r="M1013" s="347"/>
      <c r="N1013" s="347"/>
    </row>
    <row r="1014" spans="2:14" s="11" customFormat="1" ht="15.75">
      <c r="B1014" s="347" t="s">
        <v>3</v>
      </c>
      <c r="C1014" s="347"/>
      <c r="D1014" s="347"/>
      <c r="E1014" s="347"/>
      <c r="F1014" s="347"/>
      <c r="G1014" s="347"/>
      <c r="H1014" s="347"/>
      <c r="I1014" s="347"/>
      <c r="J1014" s="347"/>
      <c r="K1014" s="347"/>
      <c r="L1014" s="347"/>
      <c r="M1014" s="347"/>
      <c r="N1014" s="347"/>
    </row>
    <row r="1015" spans="2:14" s="11" customFormat="1" ht="15">
      <c r="B1015" s="348"/>
      <c r="C1015" s="348"/>
      <c r="D1015" s="348"/>
      <c r="E1015" s="348"/>
      <c r="F1015" s="348"/>
      <c r="G1015" s="348"/>
      <c r="H1015" s="348"/>
      <c r="I1015" s="348"/>
      <c r="J1015" s="348"/>
      <c r="K1015" s="348"/>
      <c r="L1015" s="348"/>
      <c r="M1015" s="348"/>
      <c r="N1015" s="348"/>
    </row>
    <row r="1016" spans="2:14" s="11" customFormat="1" ht="15.75">
      <c r="B1016" s="351" t="s">
        <v>426</v>
      </c>
      <c r="C1016" s="351"/>
      <c r="D1016" s="27" t="s">
        <v>427</v>
      </c>
      <c r="E1016" s="25">
        <v>1</v>
      </c>
      <c r="F1016" s="27" t="s">
        <v>428</v>
      </c>
      <c r="G1016" s="25">
        <v>4</v>
      </c>
      <c r="H1016" s="26" t="s">
        <v>429</v>
      </c>
      <c r="I1016" s="25">
        <v>2024</v>
      </c>
      <c r="J1016" s="352"/>
      <c r="K1016" s="353"/>
      <c r="L1016" s="353"/>
      <c r="M1016" s="353"/>
      <c r="N1016" s="354"/>
    </row>
    <row r="1017" spans="2:14" s="11" customFormat="1" ht="15">
      <c r="B1017" s="355"/>
      <c r="C1017" s="355"/>
      <c r="D1017" s="355"/>
      <c r="E1017" s="355"/>
      <c r="F1017" s="355"/>
      <c r="G1017" s="355"/>
      <c r="H1017" s="355"/>
      <c r="I1017" s="355"/>
      <c r="J1017" s="355"/>
      <c r="K1017" s="355"/>
      <c r="L1017" s="355"/>
      <c r="M1017" s="355"/>
      <c r="N1017" s="355"/>
    </row>
    <row r="1018" spans="2:14" s="11" customFormat="1" ht="15.75">
      <c r="B1018" s="351" t="s">
        <v>430</v>
      </c>
      <c r="C1018" s="351"/>
      <c r="D1018" s="351"/>
      <c r="E1018" s="351"/>
      <c r="F1018" s="350" t="str">
        <f>'FORMULARIO 1 PRESUPUESTO'!B60</f>
        <v xml:space="preserve">MANTENIMIENTO CITAG EN EL AEROPUERTO EL DORADO </v>
      </c>
      <c r="G1018" s="350"/>
      <c r="H1018" s="350"/>
      <c r="I1018" s="350"/>
      <c r="J1018" s="350"/>
      <c r="K1018" s="350"/>
      <c r="L1018" s="350"/>
      <c r="M1018" s="350"/>
      <c r="N1018" s="350"/>
    </row>
    <row r="1019" spans="2:14" s="11" customFormat="1" ht="15">
      <c r="B1019" s="355"/>
      <c r="C1019" s="355"/>
      <c r="D1019" s="355"/>
      <c r="E1019" s="355"/>
      <c r="F1019" s="355"/>
      <c r="G1019" s="355"/>
      <c r="H1019" s="355"/>
      <c r="I1019" s="355"/>
      <c r="J1019" s="355"/>
      <c r="K1019" s="355"/>
      <c r="L1019" s="355"/>
      <c r="M1019" s="24"/>
      <c r="N1019" s="24"/>
    </row>
    <row r="1020" spans="2:14" s="11" customFormat="1" ht="64.5" customHeight="1">
      <c r="B1020" s="174" t="s">
        <v>432</v>
      </c>
      <c r="C1020" s="6">
        <f>'FORMULARIO 1 PRESUPUESTO'!B62</f>
        <v>1</v>
      </c>
      <c r="D1020" s="27" t="s">
        <v>433</v>
      </c>
      <c r="E1020" s="22">
        <f>'FORMULARIO 1 PRESUPUESTO'!B72</f>
        <v>1.1000000000000001</v>
      </c>
      <c r="F1020" s="352" t="s">
        <v>434</v>
      </c>
      <c r="G1020" s="354"/>
      <c r="H1020" s="356" t="str">
        <f>'FORMULARIO 1 PRESUPUESTO'!C72</f>
        <v xml:space="preserve">Desmonte de manto asfáltico en viga canal. Incluye retiro al botadero autorizado. </v>
      </c>
      <c r="I1020" s="357"/>
      <c r="J1020" s="357"/>
      <c r="K1020" s="357"/>
      <c r="L1020" s="358"/>
      <c r="M1020" s="27" t="s">
        <v>435</v>
      </c>
      <c r="N1020" s="8" t="str">
        <f>'FORMULARIO 1 PRESUPUESTO'!D72</f>
        <v>m2</v>
      </c>
    </row>
    <row r="1021" spans="2:14" s="11" customFormat="1" ht="15.75">
      <c r="B1021" s="355"/>
      <c r="C1021" s="355"/>
      <c r="D1021" s="355"/>
      <c r="E1021" s="355"/>
      <c r="F1021" s="355"/>
      <c r="G1021" s="355"/>
      <c r="H1021" s="351" t="s">
        <v>436</v>
      </c>
      <c r="I1021" s="351" t="s">
        <v>437</v>
      </c>
      <c r="J1021" s="351"/>
      <c r="K1021" s="351"/>
      <c r="L1021" s="351" t="s">
        <v>438</v>
      </c>
      <c r="M1021" s="351" t="s">
        <v>439</v>
      </c>
      <c r="N1021" s="351" t="s">
        <v>440</v>
      </c>
    </row>
    <row r="1022" spans="2:14" s="11" customFormat="1" ht="47.25">
      <c r="B1022" s="355"/>
      <c r="C1022" s="355"/>
      <c r="D1022" s="355"/>
      <c r="E1022" s="355"/>
      <c r="F1022" s="355"/>
      <c r="G1022" s="355"/>
      <c r="H1022" s="351"/>
      <c r="I1022" s="27" t="s">
        <v>441</v>
      </c>
      <c r="J1022" s="27" t="s">
        <v>442</v>
      </c>
      <c r="K1022" s="27" t="s">
        <v>443</v>
      </c>
      <c r="L1022" s="351"/>
      <c r="M1022" s="351"/>
      <c r="N1022" s="351"/>
    </row>
    <row r="1023" spans="2:14" s="11" customFormat="1" ht="15">
      <c r="B1023" s="355"/>
      <c r="C1023" s="355"/>
      <c r="D1023" s="355"/>
      <c r="E1023" s="355"/>
      <c r="F1023" s="355"/>
      <c r="G1023" s="355"/>
      <c r="H1023" s="8" t="s">
        <v>521</v>
      </c>
      <c r="I1023" s="8">
        <v>1</v>
      </c>
      <c r="J1023" s="8"/>
      <c r="K1023" s="8">
        <v>140</v>
      </c>
      <c r="L1023" s="8">
        <f>K1023*I1023</f>
        <v>140</v>
      </c>
      <c r="M1023" s="8">
        <v>1</v>
      </c>
      <c r="N1023" s="8">
        <f>L1023*M1023</f>
        <v>140</v>
      </c>
    </row>
    <row r="1024" spans="2:14" s="11" customFormat="1" ht="15">
      <c r="B1024" s="355"/>
      <c r="C1024" s="355"/>
      <c r="D1024" s="355"/>
      <c r="E1024" s="355"/>
      <c r="F1024" s="355"/>
      <c r="G1024" s="355"/>
      <c r="H1024" s="8"/>
      <c r="I1024" s="8"/>
      <c r="J1024" s="8"/>
      <c r="K1024" s="8"/>
      <c r="L1024" s="8"/>
      <c r="M1024" s="8"/>
      <c r="N1024" s="8"/>
    </row>
    <row r="1025" spans="2:14" s="11" customFormat="1" ht="15">
      <c r="B1025" s="355"/>
      <c r="C1025" s="355"/>
      <c r="D1025" s="355"/>
      <c r="E1025" s="355"/>
      <c r="F1025" s="355"/>
      <c r="G1025" s="355"/>
      <c r="H1025" s="8"/>
      <c r="I1025" s="8"/>
      <c r="J1025" s="8"/>
      <c r="K1025" s="8"/>
      <c r="L1025" s="8"/>
      <c r="M1025" s="8"/>
      <c r="N1025" s="8"/>
    </row>
    <row r="1026" spans="2:14" s="11" customFormat="1" ht="15">
      <c r="B1026" s="355"/>
      <c r="C1026" s="355"/>
      <c r="D1026" s="355"/>
      <c r="E1026" s="355"/>
      <c r="F1026" s="355"/>
      <c r="G1026" s="355"/>
      <c r="H1026" s="8"/>
      <c r="I1026" s="8"/>
      <c r="J1026" s="8"/>
      <c r="K1026" s="8"/>
      <c r="L1026" s="8"/>
      <c r="M1026" s="8"/>
      <c r="N1026" s="8"/>
    </row>
    <row r="1027" spans="2:14" s="11" customFormat="1" ht="15">
      <c r="B1027" s="355"/>
      <c r="C1027" s="355"/>
      <c r="D1027" s="355"/>
      <c r="E1027" s="355"/>
      <c r="F1027" s="355"/>
      <c r="G1027" s="355"/>
      <c r="H1027" s="8"/>
      <c r="I1027" s="8"/>
      <c r="J1027" s="8"/>
      <c r="K1027" s="8"/>
      <c r="L1027" s="8"/>
      <c r="M1027" s="8"/>
      <c r="N1027" s="8"/>
    </row>
    <row r="1028" spans="2:14" s="11" customFormat="1" ht="15.75">
      <c r="B1028" s="349" t="s">
        <v>451</v>
      </c>
      <c r="C1028" s="349"/>
      <c r="D1028" s="349"/>
      <c r="E1028" s="349"/>
      <c r="F1028" s="349"/>
      <c r="G1028" s="349"/>
      <c r="H1028" s="350" t="s">
        <v>445</v>
      </c>
      <c r="I1028" s="350"/>
      <c r="J1028" s="350"/>
      <c r="K1028" s="350"/>
      <c r="L1028" s="350"/>
      <c r="M1028" s="350"/>
      <c r="N1028" s="9">
        <f>SUM(N1023:N1027)</f>
        <v>140</v>
      </c>
    </row>
    <row r="1029" spans="2:14" s="11" customFormat="1" ht="15.75">
      <c r="B1029" s="349"/>
      <c r="C1029" s="349"/>
      <c r="D1029" s="349"/>
      <c r="E1029" s="349"/>
      <c r="F1029" s="349"/>
      <c r="G1029" s="349"/>
      <c r="H1029" s="350" t="s">
        <v>446</v>
      </c>
      <c r="I1029" s="350"/>
      <c r="J1029" s="350"/>
      <c r="K1029" s="350"/>
      <c r="L1029" s="350"/>
      <c r="M1029" s="350"/>
      <c r="N1029" s="9">
        <f>N1028</f>
        <v>140</v>
      </c>
    </row>
    <row r="1030" spans="2:14" s="11" customFormat="1" ht="15.75">
      <c r="B1030" s="349"/>
      <c r="C1030" s="349"/>
      <c r="D1030" s="349"/>
      <c r="E1030" s="349"/>
      <c r="F1030" s="349"/>
      <c r="G1030" s="349"/>
      <c r="H1030" s="351" t="s">
        <v>447</v>
      </c>
      <c r="I1030" s="351"/>
      <c r="J1030" s="351"/>
      <c r="K1030" s="351"/>
      <c r="L1030" s="351"/>
      <c r="M1030" s="351"/>
      <c r="N1030" s="10">
        <f>N1029</f>
        <v>140</v>
      </c>
    </row>
    <row r="1031" spans="2:14" s="11" customFormat="1">
      <c r="B1031" s="173"/>
    </row>
    <row r="1032" spans="2:14" s="11" customFormat="1">
      <c r="B1032" s="346"/>
      <c r="C1032" s="346"/>
      <c r="D1032" s="346"/>
      <c r="E1032" s="346"/>
      <c r="F1032" s="346"/>
      <c r="G1032" s="346"/>
      <c r="H1032" s="346"/>
      <c r="I1032" s="346"/>
      <c r="J1032" s="346"/>
      <c r="K1032" s="346"/>
      <c r="L1032" s="346"/>
      <c r="M1032" s="346"/>
      <c r="N1032" s="346"/>
    </row>
    <row r="1033" spans="2:14" s="11" customFormat="1">
      <c r="B1033" s="346"/>
      <c r="C1033" s="346"/>
      <c r="D1033" s="346"/>
      <c r="E1033" s="346"/>
      <c r="F1033" s="346"/>
      <c r="G1033" s="346"/>
      <c r="H1033" s="346"/>
      <c r="I1033" s="346"/>
      <c r="J1033" s="346"/>
      <c r="K1033" s="346"/>
      <c r="L1033" s="346"/>
      <c r="M1033" s="346"/>
      <c r="N1033" s="346"/>
    </row>
    <row r="1034" spans="2:14" s="11" customFormat="1" ht="50.1" customHeight="1">
      <c r="B1034" s="346"/>
      <c r="C1034" s="346"/>
      <c r="D1034" s="346"/>
      <c r="E1034" s="346"/>
      <c r="F1034" s="346"/>
      <c r="G1034" s="346"/>
      <c r="H1034" s="346"/>
      <c r="I1034" s="346"/>
      <c r="J1034" s="346"/>
      <c r="K1034" s="346"/>
      <c r="L1034" s="346"/>
      <c r="M1034" s="346"/>
      <c r="N1034" s="346"/>
    </row>
    <row r="1035" spans="2:14" s="11" customFormat="1" ht="15.75">
      <c r="B1035" s="347" t="s">
        <v>1</v>
      </c>
      <c r="C1035" s="347"/>
      <c r="D1035" s="347"/>
      <c r="E1035" s="347"/>
      <c r="F1035" s="347"/>
      <c r="G1035" s="347"/>
      <c r="H1035" s="347"/>
      <c r="I1035" s="347"/>
      <c r="J1035" s="347"/>
      <c r="K1035" s="347"/>
      <c r="L1035" s="347"/>
      <c r="M1035" s="347"/>
      <c r="N1035" s="347"/>
    </row>
    <row r="1036" spans="2:14" s="11" customFormat="1" ht="15.75">
      <c r="B1036" s="347" t="s">
        <v>2</v>
      </c>
      <c r="C1036" s="347"/>
      <c r="D1036" s="347"/>
      <c r="E1036" s="347"/>
      <c r="F1036" s="347"/>
      <c r="G1036" s="347"/>
      <c r="H1036" s="347"/>
      <c r="I1036" s="347"/>
      <c r="J1036" s="347"/>
      <c r="K1036" s="347"/>
      <c r="L1036" s="347"/>
      <c r="M1036" s="347"/>
      <c r="N1036" s="347"/>
    </row>
    <row r="1037" spans="2:14" s="11" customFormat="1" ht="15.75">
      <c r="B1037" s="347" t="s">
        <v>3</v>
      </c>
      <c r="C1037" s="347"/>
      <c r="D1037" s="347"/>
      <c r="E1037" s="347"/>
      <c r="F1037" s="347"/>
      <c r="G1037" s="347"/>
      <c r="H1037" s="347"/>
      <c r="I1037" s="347"/>
      <c r="J1037" s="347"/>
      <c r="K1037" s="347"/>
      <c r="L1037" s="347"/>
      <c r="M1037" s="347"/>
      <c r="N1037" s="347"/>
    </row>
    <row r="1038" spans="2:14" s="11" customFormat="1" ht="15">
      <c r="B1038" s="348"/>
      <c r="C1038" s="348"/>
      <c r="D1038" s="348"/>
      <c r="E1038" s="348"/>
      <c r="F1038" s="348"/>
      <c r="G1038" s="348"/>
      <c r="H1038" s="348"/>
      <c r="I1038" s="348"/>
      <c r="J1038" s="348"/>
      <c r="K1038" s="348"/>
      <c r="L1038" s="348"/>
      <c r="M1038" s="348"/>
      <c r="N1038" s="348"/>
    </row>
    <row r="1039" spans="2:14" s="11" customFormat="1" ht="15.75">
      <c r="B1039" s="351" t="s">
        <v>426</v>
      </c>
      <c r="C1039" s="351"/>
      <c r="D1039" s="27" t="s">
        <v>427</v>
      </c>
      <c r="E1039" s="25">
        <v>1</v>
      </c>
      <c r="F1039" s="27" t="s">
        <v>428</v>
      </c>
      <c r="G1039" s="25">
        <v>4</v>
      </c>
      <c r="H1039" s="26" t="s">
        <v>429</v>
      </c>
      <c r="I1039" s="25">
        <v>2024</v>
      </c>
      <c r="J1039" s="352"/>
      <c r="K1039" s="353"/>
      <c r="L1039" s="353"/>
      <c r="M1039" s="353"/>
      <c r="N1039" s="354"/>
    </row>
    <row r="1040" spans="2:14" s="11" customFormat="1" ht="15">
      <c r="B1040" s="355"/>
      <c r="C1040" s="355"/>
      <c r="D1040" s="355"/>
      <c r="E1040" s="355"/>
      <c r="F1040" s="355"/>
      <c r="G1040" s="355"/>
      <c r="H1040" s="355"/>
      <c r="I1040" s="355"/>
      <c r="J1040" s="355"/>
      <c r="K1040" s="355"/>
      <c r="L1040" s="355"/>
      <c r="M1040" s="355"/>
      <c r="N1040" s="355"/>
    </row>
    <row r="1041" spans="2:14" s="11" customFormat="1" ht="15.75">
      <c r="B1041" s="351" t="s">
        <v>430</v>
      </c>
      <c r="C1041" s="351"/>
      <c r="D1041" s="351"/>
      <c r="E1041" s="351"/>
      <c r="F1041" s="350" t="str">
        <f>'FORMULARIO 1 PRESUPUESTO'!B60</f>
        <v xml:space="preserve">MANTENIMIENTO CITAG EN EL AEROPUERTO EL DORADO </v>
      </c>
      <c r="G1041" s="350"/>
      <c r="H1041" s="350"/>
      <c r="I1041" s="350"/>
      <c r="J1041" s="350"/>
      <c r="K1041" s="350"/>
      <c r="L1041" s="350"/>
      <c r="M1041" s="350"/>
      <c r="N1041" s="350"/>
    </row>
    <row r="1042" spans="2:14" s="11" customFormat="1" ht="15">
      <c r="B1042" s="355"/>
      <c r="C1042" s="355"/>
      <c r="D1042" s="355"/>
      <c r="E1042" s="355"/>
      <c r="F1042" s="355"/>
      <c r="G1042" s="355"/>
      <c r="H1042" s="355"/>
      <c r="I1042" s="355"/>
      <c r="J1042" s="355"/>
      <c r="K1042" s="355"/>
      <c r="L1042" s="355"/>
      <c r="M1042" s="24"/>
      <c r="N1042" s="24"/>
    </row>
    <row r="1043" spans="2:14" s="11" customFormat="1" ht="64.5" customHeight="1">
      <c r="B1043" s="174" t="s">
        <v>432</v>
      </c>
      <c r="C1043" s="6">
        <f>'FORMULARIO 1 PRESUPUESTO'!B62</f>
        <v>1</v>
      </c>
      <c r="D1043" s="27" t="s">
        <v>433</v>
      </c>
      <c r="E1043" s="22">
        <f>'FORMULARIO 1 PRESUPUESTO'!B73</f>
        <v>1.1100000000000001</v>
      </c>
      <c r="F1043" s="352" t="s">
        <v>434</v>
      </c>
      <c r="G1043" s="354"/>
      <c r="H1043" s="356" t="str">
        <f>'FORMULARIO 1 PRESUPUESTO'!C73</f>
        <v>Desmonte de marcos y puertas.Incluye retiro al botadero autorizado y/o entrega a almacen de los elementos reutilizable</v>
      </c>
      <c r="I1043" s="357"/>
      <c r="J1043" s="357"/>
      <c r="K1043" s="357"/>
      <c r="L1043" s="358"/>
      <c r="M1043" s="27" t="s">
        <v>435</v>
      </c>
      <c r="N1043" s="8" t="str">
        <f>'FORMULARIO 1 PRESUPUESTO'!D73</f>
        <v>m2</v>
      </c>
    </row>
    <row r="1044" spans="2:14" s="11" customFormat="1" ht="15.75">
      <c r="B1044" s="355"/>
      <c r="C1044" s="355"/>
      <c r="D1044" s="355"/>
      <c r="E1044" s="355"/>
      <c r="F1044" s="355"/>
      <c r="G1044" s="355"/>
      <c r="H1044" s="351" t="s">
        <v>436</v>
      </c>
      <c r="I1044" s="351" t="s">
        <v>437</v>
      </c>
      <c r="J1044" s="351"/>
      <c r="K1044" s="351"/>
      <c r="L1044" s="351" t="s">
        <v>438</v>
      </c>
      <c r="M1044" s="351" t="s">
        <v>439</v>
      </c>
      <c r="N1044" s="351" t="s">
        <v>440</v>
      </c>
    </row>
    <row r="1045" spans="2:14" s="11" customFormat="1" ht="47.25">
      <c r="B1045" s="355"/>
      <c r="C1045" s="355"/>
      <c r="D1045" s="355"/>
      <c r="E1045" s="355"/>
      <c r="F1045" s="355"/>
      <c r="G1045" s="355"/>
      <c r="H1045" s="351"/>
      <c r="I1045" s="27" t="s">
        <v>441</v>
      </c>
      <c r="J1045" s="27" t="s">
        <v>442</v>
      </c>
      <c r="K1045" s="27" t="s">
        <v>443</v>
      </c>
      <c r="L1045" s="351"/>
      <c r="M1045" s="351"/>
      <c r="N1045" s="351"/>
    </row>
    <row r="1046" spans="2:14" s="11" customFormat="1" ht="15">
      <c r="B1046" s="355"/>
      <c r="C1046" s="355"/>
      <c r="D1046" s="355"/>
      <c r="E1046" s="355"/>
      <c r="F1046" s="355"/>
      <c r="G1046" s="355"/>
      <c r="H1046" s="8" t="s">
        <v>509</v>
      </c>
      <c r="I1046" s="8">
        <v>1</v>
      </c>
      <c r="J1046" s="8">
        <v>2.1</v>
      </c>
      <c r="K1046" s="8"/>
      <c r="L1046" s="8">
        <f>I1046*J1046</f>
        <v>2.1</v>
      </c>
      <c r="M1046" s="8">
        <v>1</v>
      </c>
      <c r="N1046" s="8">
        <f>M1046*L1046</f>
        <v>2.1</v>
      </c>
    </row>
    <row r="1047" spans="2:14" s="11" customFormat="1" ht="15">
      <c r="B1047" s="355"/>
      <c r="C1047" s="355"/>
      <c r="D1047" s="355"/>
      <c r="E1047" s="355"/>
      <c r="F1047" s="355"/>
      <c r="G1047" s="355"/>
      <c r="H1047" s="8" t="s">
        <v>510</v>
      </c>
      <c r="I1047" s="8">
        <v>1</v>
      </c>
      <c r="J1047" s="8">
        <v>2.1</v>
      </c>
      <c r="K1047" s="8"/>
      <c r="L1047" s="8">
        <f t="shared" ref="L1047:L1049" si="23">I1047*J1047</f>
        <v>2.1</v>
      </c>
      <c r="M1047" s="8">
        <v>1</v>
      </c>
      <c r="N1047" s="8">
        <f t="shared" ref="N1047:N1049" si="24">M1047*L1047</f>
        <v>2.1</v>
      </c>
    </row>
    <row r="1048" spans="2:14" s="11" customFormat="1" ht="15">
      <c r="B1048" s="355"/>
      <c r="C1048" s="355"/>
      <c r="D1048" s="355"/>
      <c r="E1048" s="355"/>
      <c r="F1048" s="355"/>
      <c r="G1048" s="355"/>
      <c r="H1048" s="8" t="s">
        <v>512</v>
      </c>
      <c r="I1048" s="8">
        <v>1</v>
      </c>
      <c r="J1048" s="8">
        <v>2.1</v>
      </c>
      <c r="K1048" s="8"/>
      <c r="L1048" s="8">
        <f t="shared" si="23"/>
        <v>2.1</v>
      </c>
      <c r="M1048" s="8">
        <v>1</v>
      </c>
      <c r="N1048" s="8">
        <f t="shared" si="24"/>
        <v>2.1</v>
      </c>
    </row>
    <row r="1049" spans="2:14" s="11" customFormat="1" ht="15">
      <c r="B1049" s="355"/>
      <c r="C1049" s="355"/>
      <c r="D1049" s="355"/>
      <c r="E1049" s="355"/>
      <c r="F1049" s="355"/>
      <c r="G1049" s="355"/>
      <c r="H1049" s="8" t="s">
        <v>525</v>
      </c>
      <c r="I1049" s="8">
        <v>1</v>
      </c>
      <c r="J1049" s="8">
        <v>2.1</v>
      </c>
      <c r="K1049" s="8"/>
      <c r="L1049" s="8">
        <f t="shared" si="23"/>
        <v>2.1</v>
      </c>
      <c r="M1049" s="8">
        <v>1</v>
      </c>
      <c r="N1049" s="8">
        <f t="shared" si="24"/>
        <v>2.1</v>
      </c>
    </row>
    <row r="1050" spans="2:14" s="11" customFormat="1" ht="15">
      <c r="B1050" s="355"/>
      <c r="C1050" s="355"/>
      <c r="D1050" s="355"/>
      <c r="E1050" s="355"/>
      <c r="F1050" s="355"/>
      <c r="G1050" s="355"/>
      <c r="H1050" s="8"/>
      <c r="I1050" s="8"/>
      <c r="J1050" s="8"/>
      <c r="K1050" s="8"/>
      <c r="L1050" s="8"/>
      <c r="M1050" s="8"/>
      <c r="N1050" s="8"/>
    </row>
    <row r="1051" spans="2:14" s="11" customFormat="1" ht="15.75">
      <c r="B1051" s="349" t="s">
        <v>451</v>
      </c>
      <c r="C1051" s="349"/>
      <c r="D1051" s="349"/>
      <c r="E1051" s="349"/>
      <c r="F1051" s="349"/>
      <c r="G1051" s="349"/>
      <c r="H1051" s="350" t="s">
        <v>445</v>
      </c>
      <c r="I1051" s="350"/>
      <c r="J1051" s="350"/>
      <c r="K1051" s="350"/>
      <c r="L1051" s="350"/>
      <c r="M1051" s="350"/>
      <c r="N1051" s="9">
        <f>SUM(N1046:N1050)</f>
        <v>8.4</v>
      </c>
    </row>
    <row r="1052" spans="2:14" s="11" customFormat="1" ht="15.75">
      <c r="B1052" s="349"/>
      <c r="C1052" s="349"/>
      <c r="D1052" s="349"/>
      <c r="E1052" s="349"/>
      <c r="F1052" s="349"/>
      <c r="G1052" s="349"/>
      <c r="H1052" s="350" t="s">
        <v>446</v>
      </c>
      <c r="I1052" s="350"/>
      <c r="J1052" s="350"/>
      <c r="K1052" s="350"/>
      <c r="L1052" s="350"/>
      <c r="M1052" s="350"/>
      <c r="N1052" s="9">
        <f>N1051</f>
        <v>8.4</v>
      </c>
    </row>
    <row r="1053" spans="2:14" s="11" customFormat="1" ht="15.75">
      <c r="B1053" s="349"/>
      <c r="C1053" s="349"/>
      <c r="D1053" s="349"/>
      <c r="E1053" s="349"/>
      <c r="F1053" s="349"/>
      <c r="G1053" s="349"/>
      <c r="H1053" s="351" t="s">
        <v>447</v>
      </c>
      <c r="I1053" s="351"/>
      <c r="J1053" s="351"/>
      <c r="K1053" s="351"/>
      <c r="L1053" s="351"/>
      <c r="M1053" s="351"/>
      <c r="N1053" s="10">
        <f>N1052</f>
        <v>8.4</v>
      </c>
    </row>
    <row r="1054" spans="2:14" s="11" customFormat="1">
      <c r="B1054" s="173"/>
    </row>
    <row r="1055" spans="2:14" s="11" customFormat="1">
      <c r="B1055" s="346"/>
      <c r="C1055" s="346"/>
      <c r="D1055" s="346"/>
      <c r="E1055" s="346"/>
      <c r="F1055" s="346"/>
      <c r="G1055" s="346"/>
      <c r="H1055" s="346"/>
      <c r="I1055" s="346"/>
      <c r="J1055" s="346"/>
      <c r="K1055" s="346"/>
      <c r="L1055" s="346"/>
      <c r="M1055" s="346"/>
      <c r="N1055" s="346"/>
    </row>
    <row r="1056" spans="2:14" s="11" customFormat="1">
      <c r="B1056" s="346"/>
      <c r="C1056" s="346"/>
      <c r="D1056" s="346"/>
      <c r="E1056" s="346"/>
      <c r="F1056" s="346"/>
      <c r="G1056" s="346"/>
      <c r="H1056" s="346"/>
      <c r="I1056" s="346"/>
      <c r="J1056" s="346"/>
      <c r="K1056" s="346"/>
      <c r="L1056" s="346"/>
      <c r="M1056" s="346"/>
      <c r="N1056" s="346"/>
    </row>
    <row r="1057" spans="2:14" s="11" customFormat="1" ht="50.1" customHeight="1">
      <c r="B1057" s="346"/>
      <c r="C1057" s="346"/>
      <c r="D1057" s="346"/>
      <c r="E1057" s="346"/>
      <c r="F1057" s="346"/>
      <c r="G1057" s="346"/>
      <c r="H1057" s="346"/>
      <c r="I1057" s="346"/>
      <c r="J1057" s="346"/>
      <c r="K1057" s="346"/>
      <c r="L1057" s="346"/>
      <c r="M1057" s="346"/>
      <c r="N1057" s="346"/>
    </row>
    <row r="1058" spans="2:14" s="11" customFormat="1" ht="15.75">
      <c r="B1058" s="347" t="s">
        <v>1</v>
      </c>
      <c r="C1058" s="347"/>
      <c r="D1058" s="347"/>
      <c r="E1058" s="347"/>
      <c r="F1058" s="347"/>
      <c r="G1058" s="347"/>
      <c r="H1058" s="347"/>
      <c r="I1058" s="347"/>
      <c r="J1058" s="347"/>
      <c r="K1058" s="347"/>
      <c r="L1058" s="347"/>
      <c r="M1058" s="347"/>
      <c r="N1058" s="347"/>
    </row>
    <row r="1059" spans="2:14" s="11" customFormat="1" ht="15.75">
      <c r="B1059" s="347" t="s">
        <v>2</v>
      </c>
      <c r="C1059" s="347"/>
      <c r="D1059" s="347"/>
      <c r="E1059" s="347"/>
      <c r="F1059" s="347"/>
      <c r="G1059" s="347"/>
      <c r="H1059" s="347"/>
      <c r="I1059" s="347"/>
      <c r="J1059" s="347"/>
      <c r="K1059" s="347"/>
      <c r="L1059" s="347"/>
      <c r="M1059" s="347"/>
      <c r="N1059" s="347"/>
    </row>
    <row r="1060" spans="2:14" s="11" customFormat="1" ht="15.75">
      <c r="B1060" s="347" t="s">
        <v>3</v>
      </c>
      <c r="C1060" s="347"/>
      <c r="D1060" s="347"/>
      <c r="E1060" s="347"/>
      <c r="F1060" s="347"/>
      <c r="G1060" s="347"/>
      <c r="H1060" s="347"/>
      <c r="I1060" s="347"/>
      <c r="J1060" s="347"/>
      <c r="K1060" s="347"/>
      <c r="L1060" s="347"/>
      <c r="M1060" s="347"/>
      <c r="N1060" s="347"/>
    </row>
    <row r="1061" spans="2:14" s="11" customFormat="1" ht="15">
      <c r="B1061" s="348"/>
      <c r="C1061" s="348"/>
      <c r="D1061" s="348"/>
      <c r="E1061" s="348"/>
      <c r="F1061" s="348"/>
      <c r="G1061" s="348"/>
      <c r="H1061" s="348"/>
      <c r="I1061" s="348"/>
      <c r="J1061" s="348"/>
      <c r="K1061" s="348"/>
      <c r="L1061" s="348"/>
      <c r="M1061" s="348"/>
      <c r="N1061" s="348"/>
    </row>
    <row r="1062" spans="2:14" s="11" customFormat="1" ht="15.75">
      <c r="B1062" s="351" t="s">
        <v>426</v>
      </c>
      <c r="C1062" s="351"/>
      <c r="D1062" s="27" t="s">
        <v>427</v>
      </c>
      <c r="E1062" s="25">
        <v>1</v>
      </c>
      <c r="F1062" s="27" t="s">
        <v>428</v>
      </c>
      <c r="G1062" s="25">
        <v>4</v>
      </c>
      <c r="H1062" s="26" t="s">
        <v>429</v>
      </c>
      <c r="I1062" s="25">
        <v>2024</v>
      </c>
      <c r="J1062" s="352"/>
      <c r="K1062" s="353"/>
      <c r="L1062" s="353"/>
      <c r="M1062" s="353"/>
      <c r="N1062" s="354"/>
    </row>
    <row r="1063" spans="2:14" s="11" customFormat="1" ht="15">
      <c r="B1063" s="355"/>
      <c r="C1063" s="355"/>
      <c r="D1063" s="355"/>
      <c r="E1063" s="355"/>
      <c r="F1063" s="355"/>
      <c r="G1063" s="355"/>
      <c r="H1063" s="355"/>
      <c r="I1063" s="355"/>
      <c r="J1063" s="355"/>
      <c r="K1063" s="355"/>
      <c r="L1063" s="355"/>
      <c r="M1063" s="355"/>
      <c r="N1063" s="355"/>
    </row>
    <row r="1064" spans="2:14" s="11" customFormat="1" ht="15.75">
      <c r="B1064" s="351" t="s">
        <v>430</v>
      </c>
      <c r="C1064" s="351"/>
      <c r="D1064" s="351"/>
      <c r="E1064" s="351"/>
      <c r="F1064" s="350" t="str">
        <f>'FORMULARIO 1 PRESUPUESTO'!B60</f>
        <v xml:space="preserve">MANTENIMIENTO CITAG EN EL AEROPUERTO EL DORADO </v>
      </c>
      <c r="G1064" s="350"/>
      <c r="H1064" s="350"/>
      <c r="I1064" s="350"/>
      <c r="J1064" s="350"/>
      <c r="K1064" s="350"/>
      <c r="L1064" s="350"/>
      <c r="M1064" s="350"/>
      <c r="N1064" s="350"/>
    </row>
    <row r="1065" spans="2:14" s="11" customFormat="1" ht="15">
      <c r="B1065" s="355"/>
      <c r="C1065" s="355"/>
      <c r="D1065" s="355"/>
      <c r="E1065" s="355"/>
      <c r="F1065" s="355"/>
      <c r="G1065" s="355"/>
      <c r="H1065" s="355"/>
      <c r="I1065" s="355"/>
      <c r="J1065" s="355"/>
      <c r="K1065" s="355"/>
      <c r="L1065" s="355"/>
      <c r="M1065" s="24"/>
      <c r="N1065" s="24"/>
    </row>
    <row r="1066" spans="2:14" s="11" customFormat="1" ht="64.5" customHeight="1">
      <c r="B1066" s="174" t="s">
        <v>432</v>
      </c>
      <c r="C1066" s="6">
        <f>'FORMULARIO 1 PRESUPUESTO'!B62</f>
        <v>1</v>
      </c>
      <c r="D1066" s="27" t="s">
        <v>433</v>
      </c>
      <c r="E1066" s="22">
        <f>'FORMULARIO 1 PRESUPUESTO'!B74</f>
        <v>1.1200000000000001</v>
      </c>
      <c r="F1066" s="352" t="s">
        <v>434</v>
      </c>
      <c r="G1066" s="354"/>
      <c r="H1066" s="356" t="str">
        <f>'FORMULARIO 1 PRESUPUESTO'!C74</f>
        <v>Desmonte de reflectores.Incluye retiro al botadero autorizado y/o entrega a almacen de los elementos reutilizable</v>
      </c>
      <c r="I1066" s="357"/>
      <c r="J1066" s="357"/>
      <c r="K1066" s="357"/>
      <c r="L1066" s="358"/>
      <c r="M1066" s="27" t="s">
        <v>435</v>
      </c>
      <c r="N1066" s="8" t="str">
        <f>'FORMULARIO 1 PRESUPUESTO'!D74</f>
        <v>Un</v>
      </c>
    </row>
    <row r="1067" spans="2:14" s="11" customFormat="1" ht="15.75">
      <c r="B1067" s="355"/>
      <c r="C1067" s="355"/>
      <c r="D1067" s="355"/>
      <c r="E1067" s="355"/>
      <c r="F1067" s="355"/>
      <c r="G1067" s="355"/>
      <c r="H1067" s="351" t="s">
        <v>436</v>
      </c>
      <c r="I1067" s="351" t="s">
        <v>437</v>
      </c>
      <c r="J1067" s="351"/>
      <c r="K1067" s="351"/>
      <c r="L1067" s="351" t="s">
        <v>438</v>
      </c>
      <c r="M1067" s="351" t="s">
        <v>439</v>
      </c>
      <c r="N1067" s="351" t="s">
        <v>440</v>
      </c>
    </row>
    <row r="1068" spans="2:14" s="11" customFormat="1" ht="47.25">
      <c r="B1068" s="355"/>
      <c r="C1068" s="355"/>
      <c r="D1068" s="355"/>
      <c r="E1068" s="355"/>
      <c r="F1068" s="355"/>
      <c r="G1068" s="355"/>
      <c r="H1068" s="351"/>
      <c r="I1068" s="27" t="s">
        <v>441</v>
      </c>
      <c r="J1068" s="27" t="s">
        <v>442</v>
      </c>
      <c r="K1068" s="27" t="s">
        <v>443</v>
      </c>
      <c r="L1068" s="351"/>
      <c r="M1068" s="351"/>
      <c r="N1068" s="351"/>
    </row>
    <row r="1069" spans="2:14" s="11" customFormat="1" ht="15">
      <c r="B1069" s="355"/>
      <c r="C1069" s="355"/>
      <c r="D1069" s="355"/>
      <c r="E1069" s="355"/>
      <c r="F1069" s="355"/>
      <c r="G1069" s="355"/>
      <c r="H1069" s="8"/>
      <c r="I1069" s="8"/>
      <c r="J1069" s="8"/>
      <c r="K1069" s="8"/>
      <c r="L1069" s="8"/>
      <c r="M1069" s="8">
        <v>25</v>
      </c>
      <c r="N1069" s="8">
        <v>25</v>
      </c>
    </row>
    <row r="1070" spans="2:14" s="11" customFormat="1" ht="15">
      <c r="B1070" s="355"/>
      <c r="C1070" s="355"/>
      <c r="D1070" s="355"/>
      <c r="E1070" s="355"/>
      <c r="F1070" s="355"/>
      <c r="G1070" s="355"/>
      <c r="H1070" s="8"/>
      <c r="I1070" s="8"/>
      <c r="J1070" s="8"/>
      <c r="K1070" s="8"/>
      <c r="L1070" s="8"/>
      <c r="M1070" s="8"/>
      <c r="N1070" s="8"/>
    </row>
    <row r="1071" spans="2:14" s="11" customFormat="1" ht="15">
      <c r="B1071" s="355"/>
      <c r="C1071" s="355"/>
      <c r="D1071" s="355"/>
      <c r="E1071" s="355"/>
      <c r="F1071" s="355"/>
      <c r="G1071" s="355"/>
      <c r="H1071" s="8"/>
      <c r="I1071" s="8"/>
      <c r="J1071" s="8"/>
      <c r="K1071" s="8"/>
      <c r="L1071" s="8"/>
      <c r="M1071" s="8"/>
      <c r="N1071" s="8"/>
    </row>
    <row r="1072" spans="2:14" s="11" customFormat="1" ht="15">
      <c r="B1072" s="355"/>
      <c r="C1072" s="355"/>
      <c r="D1072" s="355"/>
      <c r="E1072" s="355"/>
      <c r="F1072" s="355"/>
      <c r="G1072" s="355"/>
      <c r="H1072" s="8"/>
      <c r="I1072" s="8"/>
      <c r="J1072" s="8"/>
      <c r="K1072" s="8"/>
      <c r="L1072" s="8"/>
      <c r="M1072" s="8"/>
      <c r="N1072" s="8"/>
    </row>
    <row r="1073" spans="2:14" s="11" customFormat="1" ht="15">
      <c r="B1073" s="355"/>
      <c r="C1073" s="355"/>
      <c r="D1073" s="355"/>
      <c r="E1073" s="355"/>
      <c r="F1073" s="355"/>
      <c r="G1073" s="355"/>
      <c r="H1073" s="8"/>
      <c r="I1073" s="8"/>
      <c r="J1073" s="8"/>
      <c r="K1073" s="8"/>
      <c r="L1073" s="8"/>
      <c r="M1073" s="8"/>
      <c r="N1073" s="8"/>
    </row>
    <row r="1074" spans="2:14" s="11" customFormat="1" ht="15.75">
      <c r="B1074" s="349" t="s">
        <v>451</v>
      </c>
      <c r="C1074" s="349"/>
      <c r="D1074" s="349"/>
      <c r="E1074" s="349"/>
      <c r="F1074" s="349"/>
      <c r="G1074" s="349"/>
      <c r="H1074" s="350" t="s">
        <v>445</v>
      </c>
      <c r="I1074" s="350"/>
      <c r="J1074" s="350"/>
      <c r="K1074" s="350"/>
      <c r="L1074" s="350"/>
      <c r="M1074" s="350"/>
      <c r="N1074" s="9">
        <f>SUM(N1069:N1073)</f>
        <v>25</v>
      </c>
    </row>
    <row r="1075" spans="2:14" s="11" customFormat="1" ht="15.75">
      <c r="B1075" s="349"/>
      <c r="C1075" s="349"/>
      <c r="D1075" s="349"/>
      <c r="E1075" s="349"/>
      <c r="F1075" s="349"/>
      <c r="G1075" s="349"/>
      <c r="H1075" s="350" t="s">
        <v>446</v>
      </c>
      <c r="I1075" s="350"/>
      <c r="J1075" s="350"/>
      <c r="K1075" s="350"/>
      <c r="L1075" s="350"/>
      <c r="M1075" s="350"/>
      <c r="N1075" s="9">
        <f>N1074</f>
        <v>25</v>
      </c>
    </row>
    <row r="1076" spans="2:14" s="11" customFormat="1" ht="15.75">
      <c r="B1076" s="349"/>
      <c r="C1076" s="349"/>
      <c r="D1076" s="349"/>
      <c r="E1076" s="349"/>
      <c r="F1076" s="349"/>
      <c r="G1076" s="349"/>
      <c r="H1076" s="351" t="s">
        <v>447</v>
      </c>
      <c r="I1076" s="351"/>
      <c r="J1076" s="351"/>
      <c r="K1076" s="351"/>
      <c r="L1076" s="351"/>
      <c r="M1076" s="351"/>
      <c r="N1076" s="10">
        <f>N1075</f>
        <v>25</v>
      </c>
    </row>
    <row r="1077" spans="2:14" s="11" customFormat="1">
      <c r="B1077" s="173"/>
    </row>
    <row r="1078" spans="2:14" s="11" customFormat="1">
      <c r="B1078" s="173"/>
    </row>
    <row r="1079" spans="2:14" s="11" customFormat="1">
      <c r="B1079" s="346"/>
      <c r="C1079" s="346"/>
      <c r="D1079" s="346"/>
      <c r="E1079" s="346"/>
      <c r="F1079" s="346"/>
      <c r="G1079" s="346"/>
      <c r="H1079" s="346"/>
      <c r="I1079" s="346"/>
      <c r="J1079" s="346"/>
      <c r="K1079" s="346"/>
      <c r="L1079" s="346"/>
      <c r="M1079" s="346"/>
      <c r="N1079" s="346"/>
    </row>
    <row r="1080" spans="2:14" s="11" customFormat="1">
      <c r="B1080" s="346"/>
      <c r="C1080" s="346"/>
      <c r="D1080" s="346"/>
      <c r="E1080" s="346"/>
      <c r="F1080" s="346"/>
      <c r="G1080" s="346"/>
      <c r="H1080" s="346"/>
      <c r="I1080" s="346"/>
      <c r="J1080" s="346"/>
      <c r="K1080" s="346"/>
      <c r="L1080" s="346"/>
      <c r="M1080" s="346"/>
      <c r="N1080" s="346"/>
    </row>
    <row r="1081" spans="2:14" s="11" customFormat="1" ht="50.1" customHeight="1">
      <c r="B1081" s="346"/>
      <c r="C1081" s="346"/>
      <c r="D1081" s="346"/>
      <c r="E1081" s="346"/>
      <c r="F1081" s="346"/>
      <c r="G1081" s="346"/>
      <c r="H1081" s="346"/>
      <c r="I1081" s="346"/>
      <c r="J1081" s="346"/>
      <c r="K1081" s="346"/>
      <c r="L1081" s="346"/>
      <c r="M1081" s="346"/>
      <c r="N1081" s="346"/>
    </row>
    <row r="1082" spans="2:14" s="11" customFormat="1" ht="15.75">
      <c r="B1082" s="347" t="s">
        <v>1</v>
      </c>
      <c r="C1082" s="347"/>
      <c r="D1082" s="347"/>
      <c r="E1082" s="347"/>
      <c r="F1082" s="347"/>
      <c r="G1082" s="347"/>
      <c r="H1082" s="347"/>
      <c r="I1082" s="347"/>
      <c r="J1082" s="347"/>
      <c r="K1082" s="347"/>
      <c r="L1082" s="347"/>
      <c r="M1082" s="347"/>
      <c r="N1082" s="347"/>
    </row>
    <row r="1083" spans="2:14" s="11" customFormat="1" ht="15.75">
      <c r="B1083" s="347" t="s">
        <v>2</v>
      </c>
      <c r="C1083" s="347"/>
      <c r="D1083" s="347"/>
      <c r="E1083" s="347"/>
      <c r="F1083" s="347"/>
      <c r="G1083" s="347"/>
      <c r="H1083" s="347"/>
      <c r="I1083" s="347"/>
      <c r="J1083" s="347"/>
      <c r="K1083" s="347"/>
      <c r="L1083" s="347"/>
      <c r="M1083" s="347"/>
      <c r="N1083" s="347"/>
    </row>
    <row r="1084" spans="2:14" s="11" customFormat="1" ht="15.75">
      <c r="B1084" s="347" t="s">
        <v>3</v>
      </c>
      <c r="C1084" s="347"/>
      <c r="D1084" s="347"/>
      <c r="E1084" s="347"/>
      <c r="F1084" s="347"/>
      <c r="G1084" s="347"/>
      <c r="H1084" s="347"/>
      <c r="I1084" s="347"/>
      <c r="J1084" s="347"/>
      <c r="K1084" s="347"/>
      <c r="L1084" s="347"/>
      <c r="M1084" s="347"/>
      <c r="N1084" s="347"/>
    </row>
    <row r="1085" spans="2:14" s="11" customFormat="1" ht="15">
      <c r="B1085" s="348"/>
      <c r="C1085" s="348"/>
      <c r="D1085" s="348"/>
      <c r="E1085" s="348"/>
      <c r="F1085" s="348"/>
      <c r="G1085" s="348"/>
      <c r="H1085" s="348"/>
      <c r="I1085" s="348"/>
      <c r="J1085" s="348"/>
      <c r="K1085" s="348"/>
      <c r="L1085" s="348"/>
      <c r="M1085" s="348"/>
      <c r="N1085" s="348"/>
    </row>
    <row r="1086" spans="2:14" s="11" customFormat="1" ht="15.75">
      <c r="B1086" s="351" t="s">
        <v>426</v>
      </c>
      <c r="C1086" s="351"/>
      <c r="D1086" s="27" t="s">
        <v>427</v>
      </c>
      <c r="E1086" s="25">
        <v>1</v>
      </c>
      <c r="F1086" s="27" t="s">
        <v>428</v>
      </c>
      <c r="G1086" s="25">
        <v>4</v>
      </c>
      <c r="H1086" s="26" t="s">
        <v>429</v>
      </c>
      <c r="I1086" s="25">
        <v>2024</v>
      </c>
      <c r="J1086" s="352"/>
      <c r="K1086" s="353"/>
      <c r="L1086" s="353"/>
      <c r="M1086" s="353"/>
      <c r="N1086" s="354"/>
    </row>
    <row r="1087" spans="2:14" s="11" customFormat="1" ht="15">
      <c r="B1087" s="355"/>
      <c r="C1087" s="355"/>
      <c r="D1087" s="355"/>
      <c r="E1087" s="355"/>
      <c r="F1087" s="355"/>
      <c r="G1087" s="355"/>
      <c r="H1087" s="355"/>
      <c r="I1087" s="355"/>
      <c r="J1087" s="355"/>
      <c r="K1087" s="355"/>
      <c r="L1087" s="355"/>
      <c r="M1087" s="355"/>
      <c r="N1087" s="355"/>
    </row>
    <row r="1088" spans="2:14" s="11" customFormat="1" ht="15.75">
      <c r="B1088" s="351" t="s">
        <v>430</v>
      </c>
      <c r="C1088" s="351"/>
      <c r="D1088" s="351"/>
      <c r="E1088" s="351"/>
      <c r="F1088" s="350" t="str">
        <f>'FORMULARIO 1 PRESUPUESTO'!B60</f>
        <v xml:space="preserve">MANTENIMIENTO CITAG EN EL AEROPUERTO EL DORADO </v>
      </c>
      <c r="G1088" s="350"/>
      <c r="H1088" s="350"/>
      <c r="I1088" s="350"/>
      <c r="J1088" s="350"/>
      <c r="K1088" s="350"/>
      <c r="L1088" s="350"/>
      <c r="M1088" s="350"/>
      <c r="N1088" s="350"/>
    </row>
    <row r="1089" spans="2:14" s="11" customFormat="1" ht="15">
      <c r="B1089" s="355"/>
      <c r="C1089" s="355"/>
      <c r="D1089" s="355"/>
      <c r="E1089" s="355"/>
      <c r="F1089" s="355"/>
      <c r="G1089" s="355"/>
      <c r="H1089" s="355"/>
      <c r="I1089" s="355"/>
      <c r="J1089" s="355"/>
      <c r="K1089" s="355"/>
      <c r="L1089" s="355"/>
      <c r="M1089" s="24"/>
      <c r="N1089" s="24"/>
    </row>
    <row r="1090" spans="2:14" s="11" customFormat="1" ht="64.5" customHeight="1">
      <c r="B1090" s="174" t="s">
        <v>432</v>
      </c>
      <c r="C1090" s="6">
        <f>'FORMULARIO 1 PRESUPUESTO'!B62</f>
        <v>1</v>
      </c>
      <c r="D1090" s="27" t="s">
        <v>433</v>
      </c>
      <c r="E1090" s="22">
        <f>'FORMULARIO 1 PRESUPUESTO'!B75</f>
        <v>1.1300000000000001</v>
      </c>
      <c r="F1090" s="352" t="s">
        <v>434</v>
      </c>
      <c r="G1090" s="354"/>
      <c r="H1090" s="356" t="str">
        <f>'FORMULARIO 1 PRESUPUESTO'!C75</f>
        <v xml:space="preserve">Desmonte de ventana.Incluye retiro al botadero autorizado y/o entrega a almacen de los elementos reutilizable </v>
      </c>
      <c r="I1090" s="357"/>
      <c r="J1090" s="357"/>
      <c r="K1090" s="357"/>
      <c r="L1090" s="358"/>
      <c r="M1090" s="27" t="s">
        <v>435</v>
      </c>
      <c r="N1090" s="8" t="str">
        <f>'FORMULARIO 1 PRESUPUESTO'!D75</f>
        <v>m2</v>
      </c>
    </row>
    <row r="1091" spans="2:14" s="11" customFormat="1" ht="15.75">
      <c r="B1091" s="355"/>
      <c r="C1091" s="355"/>
      <c r="D1091" s="355"/>
      <c r="E1091" s="355"/>
      <c r="F1091" s="355"/>
      <c r="G1091" s="355"/>
      <c r="H1091" s="351" t="s">
        <v>436</v>
      </c>
      <c r="I1091" s="351" t="s">
        <v>437</v>
      </c>
      <c r="J1091" s="351"/>
      <c r="K1091" s="351"/>
      <c r="L1091" s="351" t="s">
        <v>438</v>
      </c>
      <c r="M1091" s="351" t="s">
        <v>439</v>
      </c>
      <c r="N1091" s="351" t="s">
        <v>440</v>
      </c>
    </row>
    <row r="1092" spans="2:14" s="11" customFormat="1" ht="47.25">
      <c r="B1092" s="355"/>
      <c r="C1092" s="355"/>
      <c r="D1092" s="355"/>
      <c r="E1092" s="355"/>
      <c r="F1092" s="355"/>
      <c r="G1092" s="355"/>
      <c r="H1092" s="351"/>
      <c r="I1092" s="27" t="s">
        <v>441</v>
      </c>
      <c r="J1092" s="27" t="s">
        <v>442</v>
      </c>
      <c r="K1092" s="27" t="s">
        <v>443</v>
      </c>
      <c r="L1092" s="351"/>
      <c r="M1092" s="351"/>
      <c r="N1092" s="351"/>
    </row>
    <row r="1093" spans="2:14" s="11" customFormat="1" ht="15">
      <c r="B1093" s="355"/>
      <c r="C1093" s="355"/>
      <c r="D1093" s="355"/>
      <c r="E1093" s="355"/>
      <c r="F1093" s="355"/>
      <c r="G1093" s="355"/>
      <c r="H1093" s="8"/>
      <c r="I1093" s="8">
        <v>4</v>
      </c>
      <c r="J1093" s="8">
        <v>1</v>
      </c>
      <c r="K1093" s="8"/>
      <c r="L1093" s="8">
        <f>J1093*I1093</f>
        <v>4</v>
      </c>
      <c r="M1093" s="8">
        <v>1</v>
      </c>
      <c r="N1093" s="8">
        <f>M1093*L1093</f>
        <v>4</v>
      </c>
    </row>
    <row r="1094" spans="2:14" s="11" customFormat="1" ht="15">
      <c r="B1094" s="355"/>
      <c r="C1094" s="355"/>
      <c r="D1094" s="355"/>
      <c r="E1094" s="355"/>
      <c r="F1094" s="355"/>
      <c r="G1094" s="355"/>
      <c r="H1094" s="8"/>
      <c r="I1094" s="8"/>
      <c r="J1094" s="8"/>
      <c r="K1094" s="8"/>
      <c r="L1094" s="8"/>
      <c r="M1094" s="8"/>
      <c r="N1094" s="8"/>
    </row>
    <row r="1095" spans="2:14" s="11" customFormat="1" ht="15">
      <c r="B1095" s="355"/>
      <c r="C1095" s="355"/>
      <c r="D1095" s="355"/>
      <c r="E1095" s="355"/>
      <c r="F1095" s="355"/>
      <c r="G1095" s="355"/>
      <c r="H1095" s="8"/>
      <c r="I1095" s="8"/>
      <c r="J1095" s="8"/>
      <c r="K1095" s="8"/>
      <c r="L1095" s="8"/>
      <c r="M1095" s="8"/>
      <c r="N1095" s="8"/>
    </row>
    <row r="1096" spans="2:14" s="11" customFormat="1" ht="15">
      <c r="B1096" s="355"/>
      <c r="C1096" s="355"/>
      <c r="D1096" s="355"/>
      <c r="E1096" s="355"/>
      <c r="F1096" s="355"/>
      <c r="G1096" s="355"/>
      <c r="H1096" s="8"/>
      <c r="I1096" s="8"/>
      <c r="J1096" s="8"/>
      <c r="K1096" s="8"/>
      <c r="L1096" s="8"/>
      <c r="M1096" s="8"/>
      <c r="N1096" s="8"/>
    </row>
    <row r="1097" spans="2:14" s="11" customFormat="1" ht="15">
      <c r="B1097" s="355"/>
      <c r="C1097" s="355"/>
      <c r="D1097" s="355"/>
      <c r="E1097" s="355"/>
      <c r="F1097" s="355"/>
      <c r="G1097" s="355"/>
      <c r="H1097" s="8"/>
      <c r="I1097" s="8"/>
      <c r="J1097" s="8"/>
      <c r="K1097" s="8"/>
      <c r="L1097" s="8"/>
      <c r="M1097" s="8"/>
      <c r="N1097" s="8"/>
    </row>
    <row r="1098" spans="2:14" s="11" customFormat="1" ht="15.75">
      <c r="B1098" s="349" t="s">
        <v>451</v>
      </c>
      <c r="C1098" s="349"/>
      <c r="D1098" s="349"/>
      <c r="E1098" s="349"/>
      <c r="F1098" s="349"/>
      <c r="G1098" s="349"/>
      <c r="H1098" s="350" t="s">
        <v>445</v>
      </c>
      <c r="I1098" s="350"/>
      <c r="J1098" s="350"/>
      <c r="K1098" s="350"/>
      <c r="L1098" s="350"/>
      <c r="M1098" s="350"/>
      <c r="N1098" s="9">
        <f>SUM(N1093:N1097)</f>
        <v>4</v>
      </c>
    </row>
    <row r="1099" spans="2:14" s="11" customFormat="1" ht="15.75">
      <c r="B1099" s="349"/>
      <c r="C1099" s="349"/>
      <c r="D1099" s="349"/>
      <c r="E1099" s="349"/>
      <c r="F1099" s="349"/>
      <c r="G1099" s="349"/>
      <c r="H1099" s="350" t="s">
        <v>446</v>
      </c>
      <c r="I1099" s="350"/>
      <c r="J1099" s="350"/>
      <c r="K1099" s="350"/>
      <c r="L1099" s="350"/>
      <c r="M1099" s="350"/>
      <c r="N1099" s="9">
        <f>N1098</f>
        <v>4</v>
      </c>
    </row>
    <row r="1100" spans="2:14" s="11" customFormat="1" ht="15.75">
      <c r="B1100" s="349"/>
      <c r="C1100" s="349"/>
      <c r="D1100" s="349"/>
      <c r="E1100" s="349"/>
      <c r="F1100" s="349"/>
      <c r="G1100" s="349"/>
      <c r="H1100" s="351" t="s">
        <v>447</v>
      </c>
      <c r="I1100" s="351"/>
      <c r="J1100" s="351"/>
      <c r="K1100" s="351"/>
      <c r="L1100" s="351"/>
      <c r="M1100" s="351"/>
      <c r="N1100" s="10">
        <f>N1099</f>
        <v>4</v>
      </c>
    </row>
    <row r="1101" spans="2:14" s="11" customFormat="1">
      <c r="B1101" s="173"/>
    </row>
    <row r="1102" spans="2:14" s="11" customFormat="1">
      <c r="B1102" s="173"/>
    </row>
    <row r="1103" spans="2:14" s="11" customFormat="1">
      <c r="B1103" s="173"/>
    </row>
    <row r="1104" spans="2:14" s="11" customFormat="1">
      <c r="B1104" s="346"/>
      <c r="C1104" s="346"/>
      <c r="D1104" s="346"/>
      <c r="E1104" s="346"/>
      <c r="F1104" s="346"/>
      <c r="G1104" s="346"/>
      <c r="H1104" s="346"/>
      <c r="I1104" s="346"/>
      <c r="J1104" s="346"/>
      <c r="K1104" s="346"/>
      <c r="L1104" s="346"/>
      <c r="M1104" s="346"/>
      <c r="N1104" s="346"/>
    </row>
    <row r="1105" spans="2:14" s="11" customFormat="1">
      <c r="B1105" s="346"/>
      <c r="C1105" s="346"/>
      <c r="D1105" s="346"/>
      <c r="E1105" s="346"/>
      <c r="F1105" s="346"/>
      <c r="G1105" s="346"/>
      <c r="H1105" s="346"/>
      <c r="I1105" s="346"/>
      <c r="J1105" s="346"/>
      <c r="K1105" s="346"/>
      <c r="L1105" s="346"/>
      <c r="M1105" s="346"/>
      <c r="N1105" s="346"/>
    </row>
    <row r="1106" spans="2:14" s="11" customFormat="1" ht="50.1" customHeight="1">
      <c r="B1106" s="346"/>
      <c r="C1106" s="346"/>
      <c r="D1106" s="346"/>
      <c r="E1106" s="346"/>
      <c r="F1106" s="346"/>
      <c r="G1106" s="346"/>
      <c r="H1106" s="346"/>
      <c r="I1106" s="346"/>
      <c r="J1106" s="346"/>
      <c r="K1106" s="346"/>
      <c r="L1106" s="346"/>
      <c r="M1106" s="346"/>
      <c r="N1106" s="346"/>
    </row>
    <row r="1107" spans="2:14" s="11" customFormat="1" ht="15.75">
      <c r="B1107" s="347" t="s">
        <v>1</v>
      </c>
      <c r="C1107" s="347"/>
      <c r="D1107" s="347"/>
      <c r="E1107" s="347"/>
      <c r="F1107" s="347"/>
      <c r="G1107" s="347"/>
      <c r="H1107" s="347"/>
      <c r="I1107" s="347"/>
      <c r="J1107" s="347"/>
      <c r="K1107" s="347"/>
      <c r="L1107" s="347"/>
      <c r="M1107" s="347"/>
      <c r="N1107" s="347"/>
    </row>
    <row r="1108" spans="2:14" s="11" customFormat="1" ht="15.75">
      <c r="B1108" s="347" t="s">
        <v>2</v>
      </c>
      <c r="C1108" s="347"/>
      <c r="D1108" s="347"/>
      <c r="E1108" s="347"/>
      <c r="F1108" s="347"/>
      <c r="G1108" s="347"/>
      <c r="H1108" s="347"/>
      <c r="I1108" s="347"/>
      <c r="J1108" s="347"/>
      <c r="K1108" s="347"/>
      <c r="L1108" s="347"/>
      <c r="M1108" s="347"/>
      <c r="N1108" s="347"/>
    </row>
    <row r="1109" spans="2:14" s="11" customFormat="1" ht="15.75">
      <c r="B1109" s="347" t="s">
        <v>3</v>
      </c>
      <c r="C1109" s="347"/>
      <c r="D1109" s="347"/>
      <c r="E1109" s="347"/>
      <c r="F1109" s="347"/>
      <c r="G1109" s="347"/>
      <c r="H1109" s="347"/>
      <c r="I1109" s="347"/>
      <c r="J1109" s="347"/>
      <c r="K1109" s="347"/>
      <c r="L1109" s="347"/>
      <c r="M1109" s="347"/>
      <c r="N1109" s="347"/>
    </row>
    <row r="1110" spans="2:14" s="11" customFormat="1" ht="15">
      <c r="B1110" s="348"/>
      <c r="C1110" s="348"/>
      <c r="D1110" s="348"/>
      <c r="E1110" s="348"/>
      <c r="F1110" s="348"/>
      <c r="G1110" s="348"/>
      <c r="H1110" s="348"/>
      <c r="I1110" s="348"/>
      <c r="J1110" s="348"/>
      <c r="K1110" s="348"/>
      <c r="L1110" s="348"/>
      <c r="M1110" s="348"/>
      <c r="N1110" s="348"/>
    </row>
    <row r="1111" spans="2:14" s="11" customFormat="1" ht="15.75">
      <c r="B1111" s="351" t="s">
        <v>426</v>
      </c>
      <c r="C1111" s="351"/>
      <c r="D1111" s="27" t="s">
        <v>427</v>
      </c>
      <c r="E1111" s="25">
        <v>1</v>
      </c>
      <c r="F1111" s="27" t="s">
        <v>428</v>
      </c>
      <c r="G1111" s="25">
        <v>4</v>
      </c>
      <c r="H1111" s="26" t="s">
        <v>429</v>
      </c>
      <c r="I1111" s="25">
        <v>2024</v>
      </c>
      <c r="J1111" s="352"/>
      <c r="K1111" s="353"/>
      <c r="L1111" s="353"/>
      <c r="M1111" s="353"/>
      <c r="N1111" s="354"/>
    </row>
    <row r="1112" spans="2:14" s="11" customFormat="1" ht="15">
      <c r="B1112" s="355"/>
      <c r="C1112" s="355"/>
      <c r="D1112" s="355"/>
      <c r="E1112" s="355"/>
      <c r="F1112" s="355"/>
      <c r="G1112" s="355"/>
      <c r="H1112" s="355"/>
      <c r="I1112" s="355"/>
      <c r="J1112" s="355"/>
      <c r="K1112" s="355"/>
      <c r="L1112" s="355"/>
      <c r="M1112" s="355"/>
      <c r="N1112" s="355"/>
    </row>
    <row r="1113" spans="2:14" s="11" customFormat="1" ht="15.75">
      <c r="B1113" s="351" t="s">
        <v>430</v>
      </c>
      <c r="C1113" s="351"/>
      <c r="D1113" s="351"/>
      <c r="E1113" s="351"/>
      <c r="F1113" s="350" t="str">
        <f>'FORMULARIO 1 PRESUPUESTO'!B60</f>
        <v xml:space="preserve">MANTENIMIENTO CITAG EN EL AEROPUERTO EL DORADO </v>
      </c>
      <c r="G1113" s="350"/>
      <c r="H1113" s="350"/>
      <c r="I1113" s="350"/>
      <c r="J1113" s="350"/>
      <c r="K1113" s="350"/>
      <c r="L1113" s="350"/>
      <c r="M1113" s="350"/>
      <c r="N1113" s="350"/>
    </row>
    <row r="1114" spans="2:14" s="11" customFormat="1" ht="15">
      <c r="B1114" s="355"/>
      <c r="C1114" s="355"/>
      <c r="D1114" s="355"/>
      <c r="E1114" s="355"/>
      <c r="F1114" s="355"/>
      <c r="G1114" s="355"/>
      <c r="H1114" s="355"/>
      <c r="I1114" s="355"/>
      <c r="J1114" s="355"/>
      <c r="K1114" s="355"/>
      <c r="L1114" s="355"/>
      <c r="M1114" s="24"/>
      <c r="N1114" s="24"/>
    </row>
    <row r="1115" spans="2:14" s="11" customFormat="1" ht="64.5" customHeight="1">
      <c r="B1115" s="174" t="s">
        <v>432</v>
      </c>
      <c r="C1115" s="6">
        <f>'FORMULARIO 1 PRESUPUESTO'!B62</f>
        <v>1</v>
      </c>
      <c r="D1115" s="27" t="s">
        <v>433</v>
      </c>
      <c r="E1115" s="22">
        <f>'FORMULARIO 1 PRESUPUESTO'!B76</f>
        <v>1.1400000000000001</v>
      </c>
      <c r="F1115" s="352" t="s">
        <v>434</v>
      </c>
      <c r="G1115" s="354"/>
      <c r="H1115" s="356" t="str">
        <f>'FORMULARIO 1 PRESUPUESTO'!C76</f>
        <v>Desmonte de frescasa de cielo raso. Incluye retiro al botadero autorizado.</v>
      </c>
      <c r="I1115" s="357"/>
      <c r="J1115" s="357"/>
      <c r="K1115" s="357"/>
      <c r="L1115" s="358"/>
      <c r="M1115" s="27" t="s">
        <v>435</v>
      </c>
      <c r="N1115" s="8" t="str">
        <f>'FORMULARIO 1 PRESUPUESTO'!D76</f>
        <v>m2</v>
      </c>
    </row>
    <row r="1116" spans="2:14" s="11" customFormat="1" ht="15.75">
      <c r="B1116" s="355"/>
      <c r="C1116" s="355"/>
      <c r="D1116" s="355"/>
      <c r="E1116" s="355"/>
      <c r="F1116" s="355"/>
      <c r="G1116" s="355"/>
      <c r="H1116" s="351" t="s">
        <v>436</v>
      </c>
      <c r="I1116" s="351" t="s">
        <v>437</v>
      </c>
      <c r="J1116" s="351"/>
      <c r="K1116" s="351"/>
      <c r="L1116" s="351" t="s">
        <v>438</v>
      </c>
      <c r="M1116" s="351" t="s">
        <v>439</v>
      </c>
      <c r="N1116" s="351" t="s">
        <v>440</v>
      </c>
    </row>
    <row r="1117" spans="2:14" s="11" customFormat="1" ht="47.25">
      <c r="B1117" s="355"/>
      <c r="C1117" s="355"/>
      <c r="D1117" s="355"/>
      <c r="E1117" s="355"/>
      <c r="F1117" s="355"/>
      <c r="G1117" s="355"/>
      <c r="H1117" s="351"/>
      <c r="I1117" s="27" t="s">
        <v>441</v>
      </c>
      <c r="J1117" s="27" t="s">
        <v>442</v>
      </c>
      <c r="K1117" s="27" t="s">
        <v>443</v>
      </c>
      <c r="L1117" s="351"/>
      <c r="M1117" s="351"/>
      <c r="N1117" s="351"/>
    </row>
    <row r="1118" spans="2:14" s="11" customFormat="1" ht="15">
      <c r="B1118" s="355"/>
      <c r="C1118" s="355"/>
      <c r="D1118" s="355"/>
      <c r="E1118" s="355"/>
      <c r="F1118" s="355"/>
      <c r="G1118" s="355"/>
      <c r="H1118" s="8"/>
      <c r="I1118" s="8">
        <v>3</v>
      </c>
      <c r="J1118" s="8">
        <v>2</v>
      </c>
      <c r="K1118" s="8"/>
      <c r="L1118" s="8">
        <f>J1118*I1118</f>
        <v>6</v>
      </c>
      <c r="M1118" s="8">
        <v>1</v>
      </c>
      <c r="N1118" s="8">
        <f>M1118*L1118</f>
        <v>6</v>
      </c>
    </row>
    <row r="1119" spans="2:14" s="11" customFormat="1" ht="15">
      <c r="B1119" s="355"/>
      <c r="C1119" s="355"/>
      <c r="D1119" s="355"/>
      <c r="E1119" s="355"/>
      <c r="F1119" s="355"/>
      <c r="G1119" s="355"/>
      <c r="H1119" s="8"/>
      <c r="I1119" s="8"/>
      <c r="J1119" s="8"/>
      <c r="K1119" s="8"/>
      <c r="L1119" s="8"/>
      <c r="M1119" s="8"/>
      <c r="N1119" s="8"/>
    </row>
    <row r="1120" spans="2:14" s="11" customFormat="1" ht="15">
      <c r="B1120" s="355"/>
      <c r="C1120" s="355"/>
      <c r="D1120" s="355"/>
      <c r="E1120" s="355"/>
      <c r="F1120" s="355"/>
      <c r="G1120" s="355"/>
      <c r="H1120" s="8"/>
      <c r="I1120" s="8"/>
      <c r="J1120" s="8"/>
      <c r="K1120" s="8"/>
      <c r="L1120" s="8"/>
      <c r="M1120" s="8"/>
      <c r="N1120" s="8"/>
    </row>
    <row r="1121" spans="2:14" s="11" customFormat="1" ht="15">
      <c r="B1121" s="355"/>
      <c r="C1121" s="355"/>
      <c r="D1121" s="355"/>
      <c r="E1121" s="355"/>
      <c r="F1121" s="355"/>
      <c r="G1121" s="355"/>
      <c r="H1121" s="8"/>
      <c r="I1121" s="8"/>
      <c r="J1121" s="8"/>
      <c r="K1121" s="8"/>
      <c r="L1121" s="8"/>
      <c r="M1121" s="8"/>
      <c r="N1121" s="8"/>
    </row>
    <row r="1122" spans="2:14" s="11" customFormat="1" ht="15">
      <c r="B1122" s="355"/>
      <c r="C1122" s="355"/>
      <c r="D1122" s="355"/>
      <c r="E1122" s="355"/>
      <c r="F1122" s="355"/>
      <c r="G1122" s="355"/>
      <c r="H1122" s="8"/>
      <c r="I1122" s="8"/>
      <c r="J1122" s="8"/>
      <c r="K1122" s="8"/>
      <c r="L1122" s="8"/>
      <c r="M1122" s="8"/>
      <c r="N1122" s="8"/>
    </row>
    <row r="1123" spans="2:14" s="11" customFormat="1" ht="15.75">
      <c r="B1123" s="349" t="s">
        <v>451</v>
      </c>
      <c r="C1123" s="349"/>
      <c r="D1123" s="349"/>
      <c r="E1123" s="349"/>
      <c r="F1123" s="349"/>
      <c r="G1123" s="349"/>
      <c r="H1123" s="350" t="s">
        <v>445</v>
      </c>
      <c r="I1123" s="350"/>
      <c r="J1123" s="350"/>
      <c r="K1123" s="350"/>
      <c r="L1123" s="350"/>
      <c r="M1123" s="350"/>
      <c r="N1123" s="9">
        <f>SUM(N1118:N1122)</f>
        <v>6</v>
      </c>
    </row>
    <row r="1124" spans="2:14" s="11" customFormat="1" ht="15.75">
      <c r="B1124" s="349"/>
      <c r="C1124" s="349"/>
      <c r="D1124" s="349"/>
      <c r="E1124" s="349"/>
      <c r="F1124" s="349"/>
      <c r="G1124" s="349"/>
      <c r="H1124" s="350" t="s">
        <v>446</v>
      </c>
      <c r="I1124" s="350"/>
      <c r="J1124" s="350"/>
      <c r="K1124" s="350"/>
      <c r="L1124" s="350"/>
      <c r="M1124" s="350"/>
      <c r="N1124" s="9">
        <f>N1123</f>
        <v>6</v>
      </c>
    </row>
    <row r="1125" spans="2:14" s="11" customFormat="1" ht="15.75">
      <c r="B1125" s="349"/>
      <c r="C1125" s="349"/>
      <c r="D1125" s="349"/>
      <c r="E1125" s="349"/>
      <c r="F1125" s="349"/>
      <c r="G1125" s="349"/>
      <c r="H1125" s="351" t="s">
        <v>447</v>
      </c>
      <c r="I1125" s="351"/>
      <c r="J1125" s="351"/>
      <c r="K1125" s="351"/>
      <c r="L1125" s="351"/>
      <c r="M1125" s="351"/>
      <c r="N1125" s="10">
        <f>N1124</f>
        <v>6</v>
      </c>
    </row>
    <row r="1126" spans="2:14" s="11" customFormat="1">
      <c r="B1126" s="173"/>
    </row>
    <row r="1127" spans="2:14" s="11" customFormat="1">
      <c r="B1127" s="173"/>
    </row>
    <row r="1128" spans="2:14" s="11" customFormat="1">
      <c r="B1128" s="346"/>
      <c r="C1128" s="346"/>
      <c r="D1128" s="346"/>
      <c r="E1128" s="346"/>
      <c r="F1128" s="346"/>
      <c r="G1128" s="346"/>
      <c r="H1128" s="346"/>
      <c r="I1128" s="346"/>
      <c r="J1128" s="346"/>
      <c r="K1128" s="346"/>
      <c r="L1128" s="346"/>
      <c r="M1128" s="346"/>
      <c r="N1128" s="346"/>
    </row>
    <row r="1129" spans="2:14" s="11" customFormat="1">
      <c r="B1129" s="346"/>
      <c r="C1129" s="346"/>
      <c r="D1129" s="346"/>
      <c r="E1129" s="346"/>
      <c r="F1129" s="346"/>
      <c r="G1129" s="346"/>
      <c r="H1129" s="346"/>
      <c r="I1129" s="346"/>
      <c r="J1129" s="346"/>
      <c r="K1129" s="346"/>
      <c r="L1129" s="346"/>
      <c r="M1129" s="346"/>
      <c r="N1129" s="346"/>
    </row>
    <row r="1130" spans="2:14" s="11" customFormat="1" ht="50.1" customHeight="1">
      <c r="B1130" s="346"/>
      <c r="C1130" s="346"/>
      <c r="D1130" s="346"/>
      <c r="E1130" s="346"/>
      <c r="F1130" s="346"/>
      <c r="G1130" s="346"/>
      <c r="H1130" s="346"/>
      <c r="I1130" s="346"/>
      <c r="J1130" s="346"/>
      <c r="K1130" s="346"/>
      <c r="L1130" s="346"/>
      <c r="M1130" s="346"/>
      <c r="N1130" s="346"/>
    </row>
    <row r="1131" spans="2:14" s="11" customFormat="1" ht="15.75">
      <c r="B1131" s="347" t="s">
        <v>1</v>
      </c>
      <c r="C1131" s="347"/>
      <c r="D1131" s="347"/>
      <c r="E1131" s="347"/>
      <c r="F1131" s="347"/>
      <c r="G1131" s="347"/>
      <c r="H1131" s="347"/>
      <c r="I1131" s="347"/>
      <c r="J1131" s="347"/>
      <c r="K1131" s="347"/>
      <c r="L1131" s="347"/>
      <c r="M1131" s="347"/>
      <c r="N1131" s="347"/>
    </row>
    <row r="1132" spans="2:14" s="11" customFormat="1" ht="15.75">
      <c r="B1132" s="347" t="s">
        <v>2</v>
      </c>
      <c r="C1132" s="347"/>
      <c r="D1132" s="347"/>
      <c r="E1132" s="347"/>
      <c r="F1132" s="347"/>
      <c r="G1132" s="347"/>
      <c r="H1132" s="347"/>
      <c r="I1132" s="347"/>
      <c r="J1132" s="347"/>
      <c r="K1132" s="347"/>
      <c r="L1132" s="347"/>
      <c r="M1132" s="347"/>
      <c r="N1132" s="347"/>
    </row>
    <row r="1133" spans="2:14" s="11" customFormat="1" ht="15.75">
      <c r="B1133" s="347" t="s">
        <v>3</v>
      </c>
      <c r="C1133" s="347"/>
      <c r="D1133" s="347"/>
      <c r="E1133" s="347"/>
      <c r="F1133" s="347"/>
      <c r="G1133" s="347"/>
      <c r="H1133" s="347"/>
      <c r="I1133" s="347"/>
      <c r="J1133" s="347"/>
      <c r="K1133" s="347"/>
      <c r="L1133" s="347"/>
      <c r="M1133" s="347"/>
      <c r="N1133" s="347"/>
    </row>
    <row r="1134" spans="2:14" s="11" customFormat="1" ht="15">
      <c r="B1134" s="348"/>
      <c r="C1134" s="348"/>
      <c r="D1134" s="348"/>
      <c r="E1134" s="348"/>
      <c r="F1134" s="348"/>
      <c r="G1134" s="348"/>
      <c r="H1134" s="348"/>
      <c r="I1134" s="348"/>
      <c r="J1134" s="348"/>
      <c r="K1134" s="348"/>
      <c r="L1134" s="348"/>
      <c r="M1134" s="348"/>
      <c r="N1134" s="348"/>
    </row>
    <row r="1135" spans="2:14" s="11" customFormat="1" ht="15.75">
      <c r="B1135" s="351" t="s">
        <v>426</v>
      </c>
      <c r="C1135" s="351"/>
      <c r="D1135" s="27" t="s">
        <v>427</v>
      </c>
      <c r="E1135" s="25">
        <v>1</v>
      </c>
      <c r="F1135" s="27" t="s">
        <v>428</v>
      </c>
      <c r="G1135" s="25">
        <v>4</v>
      </c>
      <c r="H1135" s="26" t="s">
        <v>429</v>
      </c>
      <c r="I1135" s="25">
        <v>2024</v>
      </c>
      <c r="J1135" s="352"/>
      <c r="K1135" s="353"/>
      <c r="L1135" s="353"/>
      <c r="M1135" s="353"/>
      <c r="N1135" s="354"/>
    </row>
    <row r="1136" spans="2:14" s="11" customFormat="1" ht="15">
      <c r="B1136" s="355"/>
      <c r="C1136" s="355"/>
      <c r="D1136" s="355"/>
      <c r="E1136" s="355"/>
      <c r="F1136" s="355"/>
      <c r="G1136" s="355"/>
      <c r="H1136" s="355"/>
      <c r="I1136" s="355"/>
      <c r="J1136" s="355"/>
      <c r="K1136" s="355"/>
      <c r="L1136" s="355"/>
      <c r="M1136" s="355"/>
      <c r="N1136" s="355"/>
    </row>
    <row r="1137" spans="2:14" s="11" customFormat="1" ht="15.75">
      <c r="B1137" s="351" t="s">
        <v>430</v>
      </c>
      <c r="C1137" s="351"/>
      <c r="D1137" s="351"/>
      <c r="E1137" s="351"/>
      <c r="F1137" s="350" t="str">
        <f>'FORMULARIO 1 PRESUPUESTO'!B60</f>
        <v xml:space="preserve">MANTENIMIENTO CITAG EN EL AEROPUERTO EL DORADO </v>
      </c>
      <c r="G1137" s="350"/>
      <c r="H1137" s="350"/>
      <c r="I1137" s="350"/>
      <c r="J1137" s="350"/>
      <c r="K1137" s="350"/>
      <c r="L1137" s="350"/>
      <c r="M1137" s="350"/>
      <c r="N1137" s="350"/>
    </row>
    <row r="1138" spans="2:14" s="11" customFormat="1" ht="15">
      <c r="B1138" s="355"/>
      <c r="C1138" s="355"/>
      <c r="D1138" s="355"/>
      <c r="E1138" s="355"/>
      <c r="F1138" s="355"/>
      <c r="G1138" s="355"/>
      <c r="H1138" s="355"/>
      <c r="I1138" s="355"/>
      <c r="J1138" s="355"/>
      <c r="K1138" s="355"/>
      <c r="L1138" s="355"/>
      <c r="M1138" s="24"/>
      <c r="N1138" s="24"/>
    </row>
    <row r="1139" spans="2:14" s="11" customFormat="1" ht="64.5" customHeight="1">
      <c r="B1139" s="174" t="s">
        <v>432</v>
      </c>
      <c r="C1139" s="6">
        <f>'FORMULARIO 1 PRESUPUESTO'!B62</f>
        <v>1</v>
      </c>
      <c r="D1139" s="27" t="s">
        <v>433</v>
      </c>
      <c r="E1139" s="22">
        <f>'FORMULARIO 1 PRESUPUESTO'!B77</f>
        <v>1.1500000000000001</v>
      </c>
      <c r="F1139" s="352" t="s">
        <v>434</v>
      </c>
      <c r="G1139" s="354"/>
      <c r="H1139" s="356" t="str">
        <f>'FORMULARIO 1 PRESUPUESTO'!C77</f>
        <v xml:space="preserve">Desmonte de llave de jardín en área de poceta. Incluye retiro al botadero autorizado. </v>
      </c>
      <c r="I1139" s="357"/>
      <c r="J1139" s="357"/>
      <c r="K1139" s="357"/>
      <c r="L1139" s="358"/>
      <c r="M1139" s="27" t="s">
        <v>435</v>
      </c>
      <c r="N1139" s="8" t="str">
        <f>'FORMULARIO 1 PRESUPUESTO'!D77</f>
        <v>Un</v>
      </c>
    </row>
    <row r="1140" spans="2:14" s="11" customFormat="1" ht="15.75">
      <c r="B1140" s="355"/>
      <c r="C1140" s="355"/>
      <c r="D1140" s="355"/>
      <c r="E1140" s="355"/>
      <c r="F1140" s="355"/>
      <c r="G1140" s="355"/>
      <c r="H1140" s="351" t="s">
        <v>436</v>
      </c>
      <c r="I1140" s="351" t="s">
        <v>437</v>
      </c>
      <c r="J1140" s="351"/>
      <c r="K1140" s="351"/>
      <c r="L1140" s="351" t="s">
        <v>438</v>
      </c>
      <c r="M1140" s="351" t="s">
        <v>439</v>
      </c>
      <c r="N1140" s="351" t="s">
        <v>440</v>
      </c>
    </row>
    <row r="1141" spans="2:14" s="11" customFormat="1" ht="47.25">
      <c r="B1141" s="355"/>
      <c r="C1141" s="355"/>
      <c r="D1141" s="355"/>
      <c r="E1141" s="355"/>
      <c r="F1141" s="355"/>
      <c r="G1141" s="355"/>
      <c r="H1141" s="351"/>
      <c r="I1141" s="27" t="s">
        <v>441</v>
      </c>
      <c r="J1141" s="27" t="s">
        <v>442</v>
      </c>
      <c r="K1141" s="27" t="s">
        <v>443</v>
      </c>
      <c r="L1141" s="351"/>
      <c r="M1141" s="351"/>
      <c r="N1141" s="351"/>
    </row>
    <row r="1142" spans="2:14" s="11" customFormat="1" ht="15">
      <c r="B1142" s="355"/>
      <c r="C1142" s="355"/>
      <c r="D1142" s="355"/>
      <c r="E1142" s="355"/>
      <c r="F1142" s="355"/>
      <c r="G1142" s="355"/>
      <c r="H1142" s="8"/>
      <c r="I1142" s="8"/>
      <c r="J1142" s="8"/>
      <c r="K1142" s="8"/>
      <c r="L1142" s="8"/>
      <c r="M1142" s="8">
        <v>2</v>
      </c>
      <c r="N1142" s="8">
        <f>M1142</f>
        <v>2</v>
      </c>
    </row>
    <row r="1143" spans="2:14" s="11" customFormat="1" ht="15">
      <c r="B1143" s="355"/>
      <c r="C1143" s="355"/>
      <c r="D1143" s="355"/>
      <c r="E1143" s="355"/>
      <c r="F1143" s="355"/>
      <c r="G1143" s="355"/>
      <c r="H1143" s="8"/>
      <c r="I1143" s="8"/>
      <c r="J1143" s="8"/>
      <c r="K1143" s="8"/>
      <c r="L1143" s="8"/>
      <c r="M1143" s="8"/>
      <c r="N1143" s="8"/>
    </row>
    <row r="1144" spans="2:14" s="11" customFormat="1" ht="15">
      <c r="B1144" s="355"/>
      <c r="C1144" s="355"/>
      <c r="D1144" s="355"/>
      <c r="E1144" s="355"/>
      <c r="F1144" s="355"/>
      <c r="G1144" s="355"/>
      <c r="H1144" s="8"/>
      <c r="I1144" s="8"/>
      <c r="J1144" s="8"/>
      <c r="K1144" s="8"/>
      <c r="L1144" s="8"/>
      <c r="M1144" s="8"/>
      <c r="N1144" s="8"/>
    </row>
    <row r="1145" spans="2:14" s="11" customFormat="1" ht="15">
      <c r="B1145" s="355"/>
      <c r="C1145" s="355"/>
      <c r="D1145" s="355"/>
      <c r="E1145" s="355"/>
      <c r="F1145" s="355"/>
      <c r="G1145" s="355"/>
      <c r="H1145" s="8"/>
      <c r="I1145" s="8"/>
      <c r="J1145" s="8"/>
      <c r="K1145" s="8"/>
      <c r="L1145" s="8"/>
      <c r="M1145" s="8"/>
      <c r="N1145" s="8"/>
    </row>
    <row r="1146" spans="2:14" s="11" customFormat="1" ht="15">
      <c r="B1146" s="355"/>
      <c r="C1146" s="355"/>
      <c r="D1146" s="355"/>
      <c r="E1146" s="355"/>
      <c r="F1146" s="355"/>
      <c r="G1146" s="355"/>
      <c r="H1146" s="8"/>
      <c r="I1146" s="8"/>
      <c r="J1146" s="8"/>
      <c r="K1146" s="8"/>
      <c r="L1146" s="8"/>
      <c r="M1146" s="8"/>
      <c r="N1146" s="8"/>
    </row>
    <row r="1147" spans="2:14" s="11" customFormat="1" ht="15.75">
      <c r="B1147" s="349" t="s">
        <v>451</v>
      </c>
      <c r="C1147" s="349"/>
      <c r="D1147" s="349"/>
      <c r="E1147" s="349"/>
      <c r="F1147" s="349"/>
      <c r="G1147" s="349"/>
      <c r="H1147" s="350" t="s">
        <v>445</v>
      </c>
      <c r="I1147" s="350"/>
      <c r="J1147" s="350"/>
      <c r="K1147" s="350"/>
      <c r="L1147" s="350"/>
      <c r="M1147" s="350"/>
      <c r="N1147" s="9">
        <f>SUM(N1142:N1146)</f>
        <v>2</v>
      </c>
    </row>
    <row r="1148" spans="2:14" s="11" customFormat="1" ht="15.75">
      <c r="B1148" s="349"/>
      <c r="C1148" s="349"/>
      <c r="D1148" s="349"/>
      <c r="E1148" s="349"/>
      <c r="F1148" s="349"/>
      <c r="G1148" s="349"/>
      <c r="H1148" s="350" t="s">
        <v>446</v>
      </c>
      <c r="I1148" s="350"/>
      <c r="J1148" s="350"/>
      <c r="K1148" s="350"/>
      <c r="L1148" s="350"/>
      <c r="M1148" s="350"/>
      <c r="N1148" s="9">
        <f>N1147</f>
        <v>2</v>
      </c>
    </row>
    <row r="1149" spans="2:14" s="11" customFormat="1" ht="15.75">
      <c r="B1149" s="349"/>
      <c r="C1149" s="349"/>
      <c r="D1149" s="349"/>
      <c r="E1149" s="349"/>
      <c r="F1149" s="349"/>
      <c r="G1149" s="349"/>
      <c r="H1149" s="351" t="s">
        <v>447</v>
      </c>
      <c r="I1149" s="351"/>
      <c r="J1149" s="351"/>
      <c r="K1149" s="351"/>
      <c r="L1149" s="351"/>
      <c r="M1149" s="351"/>
      <c r="N1149" s="10">
        <f>N1148</f>
        <v>2</v>
      </c>
    </row>
    <row r="1150" spans="2:14" s="11" customFormat="1">
      <c r="B1150" s="173"/>
    </row>
    <row r="1151" spans="2:14" s="11" customFormat="1">
      <c r="B1151" s="346"/>
      <c r="C1151" s="346"/>
      <c r="D1151" s="346"/>
      <c r="E1151" s="346"/>
      <c r="F1151" s="346"/>
      <c r="G1151" s="346"/>
      <c r="H1151" s="346"/>
      <c r="I1151" s="346"/>
      <c r="J1151" s="346"/>
      <c r="K1151" s="346"/>
      <c r="L1151" s="346"/>
      <c r="M1151" s="346"/>
      <c r="N1151" s="346"/>
    </row>
    <row r="1152" spans="2:14" s="11" customFormat="1">
      <c r="B1152" s="346"/>
      <c r="C1152" s="346"/>
      <c r="D1152" s="346"/>
      <c r="E1152" s="346"/>
      <c r="F1152" s="346"/>
      <c r="G1152" s="346"/>
      <c r="H1152" s="346"/>
      <c r="I1152" s="346"/>
      <c r="J1152" s="346"/>
      <c r="K1152" s="346"/>
      <c r="L1152" s="346"/>
      <c r="M1152" s="346"/>
      <c r="N1152" s="346"/>
    </row>
    <row r="1153" spans="2:14" s="11" customFormat="1" ht="50.1" customHeight="1">
      <c r="B1153" s="346"/>
      <c r="C1153" s="346"/>
      <c r="D1153" s="346"/>
      <c r="E1153" s="346"/>
      <c r="F1153" s="346"/>
      <c r="G1153" s="346"/>
      <c r="H1153" s="346"/>
      <c r="I1153" s="346"/>
      <c r="J1153" s="346"/>
      <c r="K1153" s="346"/>
      <c r="L1153" s="346"/>
      <c r="M1153" s="346"/>
      <c r="N1153" s="346"/>
    </row>
    <row r="1154" spans="2:14" s="11" customFormat="1" ht="15.75">
      <c r="B1154" s="347" t="s">
        <v>1</v>
      </c>
      <c r="C1154" s="347"/>
      <c r="D1154" s="347"/>
      <c r="E1154" s="347"/>
      <c r="F1154" s="347"/>
      <c r="G1154" s="347"/>
      <c r="H1154" s="347"/>
      <c r="I1154" s="347"/>
      <c r="J1154" s="347"/>
      <c r="K1154" s="347"/>
      <c r="L1154" s="347"/>
      <c r="M1154" s="347"/>
      <c r="N1154" s="347"/>
    </row>
    <row r="1155" spans="2:14" s="11" customFormat="1" ht="15.75">
      <c r="B1155" s="347" t="s">
        <v>2</v>
      </c>
      <c r="C1155" s="347"/>
      <c r="D1155" s="347"/>
      <c r="E1155" s="347"/>
      <c r="F1155" s="347"/>
      <c r="G1155" s="347"/>
      <c r="H1155" s="347"/>
      <c r="I1155" s="347"/>
      <c r="J1155" s="347"/>
      <c r="K1155" s="347"/>
      <c r="L1155" s="347"/>
      <c r="M1155" s="347"/>
      <c r="N1155" s="347"/>
    </row>
    <row r="1156" spans="2:14" s="11" customFormat="1" ht="15.75">
      <c r="B1156" s="347" t="s">
        <v>3</v>
      </c>
      <c r="C1156" s="347"/>
      <c r="D1156" s="347"/>
      <c r="E1156" s="347"/>
      <c r="F1156" s="347"/>
      <c r="G1156" s="347"/>
      <c r="H1156" s="347"/>
      <c r="I1156" s="347"/>
      <c r="J1156" s="347"/>
      <c r="K1156" s="347"/>
      <c r="L1156" s="347"/>
      <c r="M1156" s="347"/>
      <c r="N1156" s="347"/>
    </row>
    <row r="1157" spans="2:14" s="11" customFormat="1" ht="15">
      <c r="B1157" s="348"/>
      <c r="C1157" s="348"/>
      <c r="D1157" s="348"/>
      <c r="E1157" s="348"/>
      <c r="F1157" s="348"/>
      <c r="G1157" s="348"/>
      <c r="H1157" s="348"/>
      <c r="I1157" s="348"/>
      <c r="J1157" s="348"/>
      <c r="K1157" s="348"/>
      <c r="L1157" s="348"/>
      <c r="M1157" s="348"/>
      <c r="N1157" s="348"/>
    </row>
    <row r="1158" spans="2:14" s="11" customFormat="1" ht="15.75">
      <c r="B1158" s="351" t="s">
        <v>426</v>
      </c>
      <c r="C1158" s="351"/>
      <c r="D1158" s="27" t="s">
        <v>427</v>
      </c>
      <c r="E1158" s="25">
        <v>1</v>
      </c>
      <c r="F1158" s="27" t="s">
        <v>428</v>
      </c>
      <c r="G1158" s="25">
        <v>4</v>
      </c>
      <c r="H1158" s="26" t="s">
        <v>429</v>
      </c>
      <c r="I1158" s="25">
        <v>2024</v>
      </c>
      <c r="J1158" s="352"/>
      <c r="K1158" s="353"/>
      <c r="L1158" s="353"/>
      <c r="M1158" s="353"/>
      <c r="N1158" s="354"/>
    </row>
    <row r="1159" spans="2:14" s="11" customFormat="1" ht="15">
      <c r="B1159" s="355"/>
      <c r="C1159" s="355"/>
      <c r="D1159" s="355"/>
      <c r="E1159" s="355"/>
      <c r="F1159" s="355"/>
      <c r="G1159" s="355"/>
      <c r="H1159" s="355"/>
      <c r="I1159" s="355"/>
      <c r="J1159" s="355"/>
      <c r="K1159" s="355"/>
      <c r="L1159" s="355"/>
      <c r="M1159" s="355"/>
      <c r="N1159" s="355"/>
    </row>
    <row r="1160" spans="2:14" s="11" customFormat="1" ht="15.75">
      <c r="B1160" s="351" t="s">
        <v>430</v>
      </c>
      <c r="C1160" s="351"/>
      <c r="D1160" s="351"/>
      <c r="E1160" s="351"/>
      <c r="F1160" s="350" t="str">
        <f>'FORMULARIO 1 PRESUPUESTO'!B60</f>
        <v xml:space="preserve">MANTENIMIENTO CITAG EN EL AEROPUERTO EL DORADO </v>
      </c>
      <c r="G1160" s="350"/>
      <c r="H1160" s="350"/>
      <c r="I1160" s="350"/>
      <c r="J1160" s="350"/>
      <c r="K1160" s="350"/>
      <c r="L1160" s="350"/>
      <c r="M1160" s="350"/>
      <c r="N1160" s="350"/>
    </row>
    <row r="1161" spans="2:14" s="11" customFormat="1" ht="15">
      <c r="B1161" s="355"/>
      <c r="C1161" s="355"/>
      <c r="D1161" s="355"/>
      <c r="E1161" s="355"/>
      <c r="F1161" s="355"/>
      <c r="G1161" s="355"/>
      <c r="H1161" s="355"/>
      <c r="I1161" s="355"/>
      <c r="J1161" s="355"/>
      <c r="K1161" s="355"/>
      <c r="L1161" s="355"/>
      <c r="M1161" s="24"/>
      <c r="N1161" s="24"/>
    </row>
    <row r="1162" spans="2:14" s="11" customFormat="1" ht="64.5" customHeight="1">
      <c r="B1162" s="174" t="s">
        <v>432</v>
      </c>
      <c r="C1162" s="6">
        <f>'FORMULARIO 1 PRESUPUESTO'!B62</f>
        <v>1</v>
      </c>
      <c r="D1162" s="27" t="s">
        <v>433</v>
      </c>
      <c r="E1162" s="22">
        <f>'FORMULARIO 1 PRESUPUESTO'!B78</f>
        <v>1.1600000000000001</v>
      </c>
      <c r="F1162" s="352" t="s">
        <v>434</v>
      </c>
      <c r="G1162" s="354"/>
      <c r="H1162" s="356" t="str">
        <f>'FORMULARIO 1 PRESUPUESTO'!C78</f>
        <v xml:space="preserve">Desmonte de chapas y cerraduras.Incluye retiro al botadero autorizado. </v>
      </c>
      <c r="I1162" s="357"/>
      <c r="J1162" s="357"/>
      <c r="K1162" s="357"/>
      <c r="L1162" s="358"/>
      <c r="M1162" s="27" t="s">
        <v>435</v>
      </c>
      <c r="N1162" s="8" t="str">
        <f>'FORMULARIO 1 PRESUPUESTO'!D78</f>
        <v>Un</v>
      </c>
    </row>
    <row r="1163" spans="2:14" s="11" customFormat="1" ht="15.75">
      <c r="B1163" s="355"/>
      <c r="C1163" s="355"/>
      <c r="D1163" s="355"/>
      <c r="E1163" s="355"/>
      <c r="F1163" s="355"/>
      <c r="G1163" s="355"/>
      <c r="H1163" s="351" t="s">
        <v>436</v>
      </c>
      <c r="I1163" s="351" t="s">
        <v>437</v>
      </c>
      <c r="J1163" s="351"/>
      <c r="K1163" s="351"/>
      <c r="L1163" s="351" t="s">
        <v>438</v>
      </c>
      <c r="M1163" s="351" t="s">
        <v>439</v>
      </c>
      <c r="N1163" s="351" t="s">
        <v>440</v>
      </c>
    </row>
    <row r="1164" spans="2:14" s="11" customFormat="1" ht="47.25">
      <c r="B1164" s="355"/>
      <c r="C1164" s="355"/>
      <c r="D1164" s="355"/>
      <c r="E1164" s="355"/>
      <c r="F1164" s="355"/>
      <c r="G1164" s="355"/>
      <c r="H1164" s="351"/>
      <c r="I1164" s="27" t="s">
        <v>441</v>
      </c>
      <c r="J1164" s="27" t="s">
        <v>442</v>
      </c>
      <c r="K1164" s="27" t="s">
        <v>443</v>
      </c>
      <c r="L1164" s="351"/>
      <c r="M1164" s="351"/>
      <c r="N1164" s="351"/>
    </row>
    <row r="1165" spans="2:14" s="11" customFormat="1" ht="15">
      <c r="B1165" s="355"/>
      <c r="C1165" s="355"/>
      <c r="D1165" s="355"/>
      <c r="E1165" s="355"/>
      <c r="F1165" s="355"/>
      <c r="G1165" s="355"/>
      <c r="H1165" s="8"/>
      <c r="I1165" s="8"/>
      <c r="J1165" s="8"/>
      <c r="K1165" s="8"/>
      <c r="L1165" s="8"/>
      <c r="M1165" s="8">
        <v>10</v>
      </c>
      <c r="N1165" s="8">
        <f>M1165</f>
        <v>10</v>
      </c>
    </row>
    <row r="1166" spans="2:14" s="11" customFormat="1" ht="15">
      <c r="B1166" s="355"/>
      <c r="C1166" s="355"/>
      <c r="D1166" s="355"/>
      <c r="E1166" s="355"/>
      <c r="F1166" s="355"/>
      <c r="G1166" s="355"/>
      <c r="H1166" s="8"/>
      <c r="I1166" s="8"/>
      <c r="J1166" s="8"/>
      <c r="K1166" s="8"/>
      <c r="L1166" s="8"/>
      <c r="M1166" s="8"/>
      <c r="N1166" s="8"/>
    </row>
    <row r="1167" spans="2:14" s="11" customFormat="1" ht="15">
      <c r="B1167" s="355"/>
      <c r="C1167" s="355"/>
      <c r="D1167" s="355"/>
      <c r="E1167" s="355"/>
      <c r="F1167" s="355"/>
      <c r="G1167" s="355"/>
      <c r="H1167" s="8"/>
      <c r="I1167" s="8"/>
      <c r="J1167" s="8"/>
      <c r="K1167" s="8"/>
      <c r="L1167" s="8"/>
      <c r="M1167" s="8"/>
      <c r="N1167" s="8"/>
    </row>
    <row r="1168" spans="2:14" s="11" customFormat="1" ht="15">
      <c r="B1168" s="355"/>
      <c r="C1168" s="355"/>
      <c r="D1168" s="355"/>
      <c r="E1168" s="355"/>
      <c r="F1168" s="355"/>
      <c r="G1168" s="355"/>
      <c r="H1168" s="8"/>
      <c r="I1168" s="8"/>
      <c r="J1168" s="8"/>
      <c r="K1168" s="8"/>
      <c r="L1168" s="8"/>
      <c r="M1168" s="8"/>
      <c r="N1168" s="8"/>
    </row>
    <row r="1169" spans="2:14" s="11" customFormat="1" ht="15">
      <c r="B1169" s="355"/>
      <c r="C1169" s="355"/>
      <c r="D1169" s="355"/>
      <c r="E1169" s="355"/>
      <c r="F1169" s="355"/>
      <c r="G1169" s="355"/>
      <c r="H1169" s="8"/>
      <c r="I1169" s="8"/>
      <c r="J1169" s="8"/>
      <c r="K1169" s="8"/>
      <c r="L1169" s="8"/>
      <c r="M1169" s="8"/>
      <c r="N1169" s="8"/>
    </row>
    <row r="1170" spans="2:14" s="11" customFormat="1" ht="15.75">
      <c r="B1170" s="349" t="s">
        <v>451</v>
      </c>
      <c r="C1170" s="349"/>
      <c r="D1170" s="349"/>
      <c r="E1170" s="349"/>
      <c r="F1170" s="349"/>
      <c r="G1170" s="349"/>
      <c r="H1170" s="350" t="s">
        <v>445</v>
      </c>
      <c r="I1170" s="350"/>
      <c r="J1170" s="350"/>
      <c r="K1170" s="350"/>
      <c r="L1170" s="350"/>
      <c r="M1170" s="350"/>
      <c r="N1170" s="9">
        <f>SUM(N1165:N1169)</f>
        <v>10</v>
      </c>
    </row>
    <row r="1171" spans="2:14" s="11" customFormat="1" ht="15.75">
      <c r="B1171" s="349"/>
      <c r="C1171" s="349"/>
      <c r="D1171" s="349"/>
      <c r="E1171" s="349"/>
      <c r="F1171" s="349"/>
      <c r="G1171" s="349"/>
      <c r="H1171" s="350" t="s">
        <v>446</v>
      </c>
      <c r="I1171" s="350"/>
      <c r="J1171" s="350"/>
      <c r="K1171" s="350"/>
      <c r="L1171" s="350"/>
      <c r="M1171" s="350"/>
      <c r="N1171" s="9">
        <f>N1170</f>
        <v>10</v>
      </c>
    </row>
    <row r="1172" spans="2:14" s="11" customFormat="1" ht="15.75">
      <c r="B1172" s="349"/>
      <c r="C1172" s="349"/>
      <c r="D1172" s="349"/>
      <c r="E1172" s="349"/>
      <c r="F1172" s="349"/>
      <c r="G1172" s="349"/>
      <c r="H1172" s="351" t="s">
        <v>447</v>
      </c>
      <c r="I1172" s="351"/>
      <c r="J1172" s="351"/>
      <c r="K1172" s="351"/>
      <c r="L1172" s="351"/>
      <c r="M1172" s="351"/>
      <c r="N1172" s="10">
        <f>N1171</f>
        <v>10</v>
      </c>
    </row>
    <row r="1173" spans="2:14" s="11" customFormat="1">
      <c r="B1173" s="173"/>
    </row>
    <row r="1174" spans="2:14" s="11" customFormat="1">
      <c r="B1174" s="346"/>
      <c r="C1174" s="346"/>
      <c r="D1174" s="346"/>
      <c r="E1174" s="346"/>
      <c r="F1174" s="346"/>
      <c r="G1174" s="346"/>
      <c r="H1174" s="346"/>
      <c r="I1174" s="346"/>
      <c r="J1174" s="346"/>
      <c r="K1174" s="346"/>
      <c r="L1174" s="346"/>
      <c r="M1174" s="346"/>
      <c r="N1174" s="346"/>
    </row>
    <row r="1175" spans="2:14" s="11" customFormat="1">
      <c r="B1175" s="346"/>
      <c r="C1175" s="346"/>
      <c r="D1175" s="346"/>
      <c r="E1175" s="346"/>
      <c r="F1175" s="346"/>
      <c r="G1175" s="346"/>
      <c r="H1175" s="346"/>
      <c r="I1175" s="346"/>
      <c r="J1175" s="346"/>
      <c r="K1175" s="346"/>
      <c r="L1175" s="346"/>
      <c r="M1175" s="346"/>
      <c r="N1175" s="346"/>
    </row>
    <row r="1176" spans="2:14" s="11" customFormat="1" ht="50.1" customHeight="1">
      <c r="B1176" s="346"/>
      <c r="C1176" s="346"/>
      <c r="D1176" s="346"/>
      <c r="E1176" s="346"/>
      <c r="F1176" s="346"/>
      <c r="G1176" s="346"/>
      <c r="H1176" s="346"/>
      <c r="I1176" s="346"/>
      <c r="J1176" s="346"/>
      <c r="K1176" s="346"/>
      <c r="L1176" s="346"/>
      <c r="M1176" s="346"/>
      <c r="N1176" s="346"/>
    </row>
    <row r="1177" spans="2:14" s="11" customFormat="1" ht="15.75">
      <c r="B1177" s="347" t="s">
        <v>1</v>
      </c>
      <c r="C1177" s="347"/>
      <c r="D1177" s="347"/>
      <c r="E1177" s="347"/>
      <c r="F1177" s="347"/>
      <c r="G1177" s="347"/>
      <c r="H1177" s="347"/>
      <c r="I1177" s="347"/>
      <c r="J1177" s="347"/>
      <c r="K1177" s="347"/>
      <c r="L1177" s="347"/>
      <c r="M1177" s="347"/>
      <c r="N1177" s="347"/>
    </row>
    <row r="1178" spans="2:14" s="11" customFormat="1" ht="15.75">
      <c r="B1178" s="347" t="s">
        <v>2</v>
      </c>
      <c r="C1178" s="347"/>
      <c r="D1178" s="347"/>
      <c r="E1178" s="347"/>
      <c r="F1178" s="347"/>
      <c r="G1178" s="347"/>
      <c r="H1178" s="347"/>
      <c r="I1178" s="347"/>
      <c r="J1178" s="347"/>
      <c r="K1178" s="347"/>
      <c r="L1178" s="347"/>
      <c r="M1178" s="347"/>
      <c r="N1178" s="347"/>
    </row>
    <row r="1179" spans="2:14" s="11" customFormat="1" ht="15.75">
      <c r="B1179" s="347" t="s">
        <v>3</v>
      </c>
      <c r="C1179" s="347"/>
      <c r="D1179" s="347"/>
      <c r="E1179" s="347"/>
      <c r="F1179" s="347"/>
      <c r="G1179" s="347"/>
      <c r="H1179" s="347"/>
      <c r="I1179" s="347"/>
      <c r="J1179" s="347"/>
      <c r="K1179" s="347"/>
      <c r="L1179" s="347"/>
      <c r="M1179" s="347"/>
      <c r="N1179" s="347"/>
    </row>
    <row r="1180" spans="2:14" s="11" customFormat="1" ht="15">
      <c r="B1180" s="348"/>
      <c r="C1180" s="348"/>
      <c r="D1180" s="348"/>
      <c r="E1180" s="348"/>
      <c r="F1180" s="348"/>
      <c r="G1180" s="348"/>
      <c r="H1180" s="348"/>
      <c r="I1180" s="348"/>
      <c r="J1180" s="348"/>
      <c r="K1180" s="348"/>
      <c r="L1180" s="348"/>
      <c r="M1180" s="348"/>
      <c r="N1180" s="348"/>
    </row>
    <row r="1181" spans="2:14" s="11" customFormat="1" ht="15.75">
      <c r="B1181" s="351" t="s">
        <v>426</v>
      </c>
      <c r="C1181" s="351"/>
      <c r="D1181" s="27" t="s">
        <v>427</v>
      </c>
      <c r="E1181" s="25">
        <v>1</v>
      </c>
      <c r="F1181" s="27" t="s">
        <v>428</v>
      </c>
      <c r="G1181" s="25">
        <v>4</v>
      </c>
      <c r="H1181" s="26" t="s">
        <v>429</v>
      </c>
      <c r="I1181" s="25">
        <v>2024</v>
      </c>
      <c r="J1181" s="352"/>
      <c r="K1181" s="353"/>
      <c r="L1181" s="353"/>
      <c r="M1181" s="353"/>
      <c r="N1181" s="354"/>
    </row>
    <row r="1182" spans="2:14" s="11" customFormat="1" ht="15">
      <c r="B1182" s="355"/>
      <c r="C1182" s="355"/>
      <c r="D1182" s="355"/>
      <c r="E1182" s="355"/>
      <c r="F1182" s="355"/>
      <c r="G1182" s="355"/>
      <c r="H1182" s="355"/>
      <c r="I1182" s="355"/>
      <c r="J1182" s="355"/>
      <c r="K1182" s="355"/>
      <c r="L1182" s="355"/>
      <c r="M1182" s="355"/>
      <c r="N1182" s="355"/>
    </row>
    <row r="1183" spans="2:14" s="11" customFormat="1" ht="15.75">
      <c r="B1183" s="351" t="s">
        <v>430</v>
      </c>
      <c r="C1183" s="351"/>
      <c r="D1183" s="351"/>
      <c r="E1183" s="351"/>
      <c r="F1183" s="350" t="str">
        <f>'FORMULARIO 1 PRESUPUESTO'!B60</f>
        <v xml:space="preserve">MANTENIMIENTO CITAG EN EL AEROPUERTO EL DORADO </v>
      </c>
      <c r="G1183" s="350"/>
      <c r="H1183" s="350"/>
      <c r="I1183" s="350"/>
      <c r="J1183" s="350"/>
      <c r="K1183" s="350"/>
      <c r="L1183" s="350"/>
      <c r="M1183" s="350"/>
      <c r="N1183" s="350"/>
    </row>
    <row r="1184" spans="2:14" s="11" customFormat="1" ht="15">
      <c r="B1184" s="355"/>
      <c r="C1184" s="355"/>
      <c r="D1184" s="355"/>
      <c r="E1184" s="355"/>
      <c r="F1184" s="355"/>
      <c r="G1184" s="355"/>
      <c r="H1184" s="355"/>
      <c r="I1184" s="355"/>
      <c r="J1184" s="355"/>
      <c r="K1184" s="355"/>
      <c r="L1184" s="355"/>
      <c r="M1184" s="24"/>
      <c r="N1184" s="24"/>
    </row>
    <row r="1185" spans="2:14" s="11" customFormat="1" ht="64.5" customHeight="1">
      <c r="B1185" s="174" t="s">
        <v>432</v>
      </c>
      <c r="C1185" s="6">
        <f>'FORMULARIO 1 PRESUPUESTO'!B62</f>
        <v>1</v>
      </c>
      <c r="D1185" s="27" t="s">
        <v>433</v>
      </c>
      <c r="E1185" s="22">
        <f>'FORMULARIO 1 PRESUPUESTO'!B79</f>
        <v>1.1700000000000002</v>
      </c>
      <c r="F1185" s="352" t="s">
        <v>434</v>
      </c>
      <c r="G1185" s="354"/>
      <c r="H1185" s="356" t="str">
        <f>'FORMULARIO 1 PRESUPUESTO'!C79</f>
        <v>Demolición de enchape en cerámica muros. Incluye retiro de sobrantes  al botadero autorizado</v>
      </c>
      <c r="I1185" s="357"/>
      <c r="J1185" s="357"/>
      <c r="K1185" s="357"/>
      <c r="L1185" s="358"/>
      <c r="M1185" s="27" t="s">
        <v>435</v>
      </c>
      <c r="N1185" s="8" t="str">
        <f>'FORMULARIO 1 PRESUPUESTO'!D79</f>
        <v>m2</v>
      </c>
    </row>
    <row r="1186" spans="2:14" s="11" customFormat="1" ht="15.75">
      <c r="B1186" s="355"/>
      <c r="C1186" s="355"/>
      <c r="D1186" s="355"/>
      <c r="E1186" s="355"/>
      <c r="F1186" s="355"/>
      <c r="G1186" s="355"/>
      <c r="H1186" s="351" t="s">
        <v>436</v>
      </c>
      <c r="I1186" s="351" t="s">
        <v>437</v>
      </c>
      <c r="J1186" s="351"/>
      <c r="K1186" s="351"/>
      <c r="L1186" s="351" t="s">
        <v>438</v>
      </c>
      <c r="M1186" s="351" t="s">
        <v>439</v>
      </c>
      <c r="N1186" s="351" t="s">
        <v>440</v>
      </c>
    </row>
    <row r="1187" spans="2:14" s="11" customFormat="1" ht="47.25">
      <c r="B1187" s="355"/>
      <c r="C1187" s="355"/>
      <c r="D1187" s="355"/>
      <c r="E1187" s="355"/>
      <c r="F1187" s="355"/>
      <c r="G1187" s="355"/>
      <c r="H1187" s="351"/>
      <c r="I1187" s="27" t="s">
        <v>441</v>
      </c>
      <c r="J1187" s="27" t="s">
        <v>442</v>
      </c>
      <c r="K1187" s="27" t="s">
        <v>443</v>
      </c>
      <c r="L1187" s="351"/>
      <c r="M1187" s="351"/>
      <c r="N1187" s="351"/>
    </row>
    <row r="1188" spans="2:14" s="11" customFormat="1" ht="15">
      <c r="B1188" s="355"/>
      <c r="C1188" s="355"/>
      <c r="D1188" s="355"/>
      <c r="E1188" s="355"/>
      <c r="F1188" s="355"/>
      <c r="G1188" s="355"/>
      <c r="H1188" s="8"/>
      <c r="I1188" s="8"/>
      <c r="J1188" s="8"/>
      <c r="K1188" s="8"/>
      <c r="L1188" s="8">
        <v>4</v>
      </c>
      <c r="M1188" s="8">
        <v>1</v>
      </c>
      <c r="N1188" s="8">
        <f>L1188*M1188</f>
        <v>4</v>
      </c>
    </row>
    <row r="1189" spans="2:14" s="11" customFormat="1" ht="15">
      <c r="B1189" s="355"/>
      <c r="C1189" s="355"/>
      <c r="D1189" s="355"/>
      <c r="E1189" s="355"/>
      <c r="F1189" s="355"/>
      <c r="G1189" s="355"/>
      <c r="H1189" s="8"/>
      <c r="I1189" s="8"/>
      <c r="J1189" s="8"/>
      <c r="K1189" s="8"/>
      <c r="L1189" s="8"/>
      <c r="M1189" s="8"/>
      <c r="N1189" s="8"/>
    </row>
    <row r="1190" spans="2:14" s="11" customFormat="1" ht="15">
      <c r="B1190" s="355"/>
      <c r="C1190" s="355"/>
      <c r="D1190" s="355"/>
      <c r="E1190" s="355"/>
      <c r="F1190" s="355"/>
      <c r="G1190" s="355"/>
      <c r="H1190" s="8"/>
      <c r="I1190" s="8"/>
      <c r="J1190" s="8"/>
      <c r="K1190" s="8"/>
      <c r="L1190" s="8"/>
      <c r="M1190" s="8"/>
      <c r="N1190" s="8"/>
    </row>
    <row r="1191" spans="2:14" s="11" customFormat="1" ht="15">
      <c r="B1191" s="355"/>
      <c r="C1191" s="355"/>
      <c r="D1191" s="355"/>
      <c r="E1191" s="355"/>
      <c r="F1191" s="355"/>
      <c r="G1191" s="355"/>
      <c r="H1191" s="8"/>
      <c r="I1191" s="8"/>
      <c r="J1191" s="8"/>
      <c r="K1191" s="8"/>
      <c r="L1191" s="8"/>
      <c r="M1191" s="8"/>
      <c r="N1191" s="8"/>
    </row>
    <row r="1192" spans="2:14" s="11" customFormat="1" ht="15">
      <c r="B1192" s="355"/>
      <c r="C1192" s="355"/>
      <c r="D1192" s="355"/>
      <c r="E1192" s="355"/>
      <c r="F1192" s="355"/>
      <c r="G1192" s="355"/>
      <c r="H1192" s="8"/>
      <c r="I1192" s="8"/>
      <c r="J1192" s="8"/>
      <c r="K1192" s="8"/>
      <c r="L1192" s="8"/>
      <c r="M1192" s="8"/>
      <c r="N1192" s="8"/>
    </row>
    <row r="1193" spans="2:14" s="11" customFormat="1" ht="15.75">
      <c r="B1193" s="349" t="s">
        <v>451</v>
      </c>
      <c r="C1193" s="349"/>
      <c r="D1193" s="349"/>
      <c r="E1193" s="349"/>
      <c r="F1193" s="349"/>
      <c r="G1193" s="349"/>
      <c r="H1193" s="350" t="s">
        <v>445</v>
      </c>
      <c r="I1193" s="350"/>
      <c r="J1193" s="350"/>
      <c r="K1193" s="350"/>
      <c r="L1193" s="350"/>
      <c r="M1193" s="350"/>
      <c r="N1193" s="9">
        <f>SUM(N1188:N1192)</f>
        <v>4</v>
      </c>
    </row>
    <row r="1194" spans="2:14" s="11" customFormat="1" ht="15.75">
      <c r="B1194" s="349"/>
      <c r="C1194" s="349"/>
      <c r="D1194" s="349"/>
      <c r="E1194" s="349"/>
      <c r="F1194" s="349"/>
      <c r="G1194" s="349"/>
      <c r="H1194" s="350" t="s">
        <v>446</v>
      </c>
      <c r="I1194" s="350"/>
      <c r="J1194" s="350"/>
      <c r="K1194" s="350"/>
      <c r="L1194" s="350"/>
      <c r="M1194" s="350"/>
      <c r="N1194" s="9">
        <f>N1193</f>
        <v>4</v>
      </c>
    </row>
    <row r="1195" spans="2:14" s="11" customFormat="1" ht="15.75">
      <c r="B1195" s="349"/>
      <c r="C1195" s="349"/>
      <c r="D1195" s="349"/>
      <c r="E1195" s="349"/>
      <c r="F1195" s="349"/>
      <c r="G1195" s="349"/>
      <c r="H1195" s="351" t="s">
        <v>447</v>
      </c>
      <c r="I1195" s="351"/>
      <c r="J1195" s="351"/>
      <c r="K1195" s="351"/>
      <c r="L1195" s="351"/>
      <c r="M1195" s="351"/>
      <c r="N1195" s="10">
        <f>N1194</f>
        <v>4</v>
      </c>
    </row>
    <row r="1196" spans="2:14" s="11" customFormat="1">
      <c r="B1196" s="173"/>
    </row>
    <row r="1197" spans="2:14" s="11" customFormat="1">
      <c r="B1197" s="346"/>
      <c r="C1197" s="346"/>
      <c r="D1197" s="346"/>
      <c r="E1197" s="346"/>
      <c r="F1197" s="346"/>
      <c r="G1197" s="346"/>
      <c r="H1197" s="346"/>
      <c r="I1197" s="346"/>
      <c r="J1197" s="346"/>
      <c r="K1197" s="346"/>
      <c r="L1197" s="346"/>
      <c r="M1197" s="346"/>
      <c r="N1197" s="346"/>
    </row>
    <row r="1198" spans="2:14" s="11" customFormat="1">
      <c r="B1198" s="346"/>
      <c r="C1198" s="346"/>
      <c r="D1198" s="346"/>
      <c r="E1198" s="346"/>
      <c r="F1198" s="346"/>
      <c r="G1198" s="346"/>
      <c r="H1198" s="346"/>
      <c r="I1198" s="346"/>
      <c r="J1198" s="346"/>
      <c r="K1198" s="346"/>
      <c r="L1198" s="346"/>
      <c r="M1198" s="346"/>
      <c r="N1198" s="346"/>
    </row>
    <row r="1199" spans="2:14" s="11" customFormat="1" ht="50.1" customHeight="1">
      <c r="B1199" s="346"/>
      <c r="C1199" s="346"/>
      <c r="D1199" s="346"/>
      <c r="E1199" s="346"/>
      <c r="F1199" s="346"/>
      <c r="G1199" s="346"/>
      <c r="H1199" s="346"/>
      <c r="I1199" s="346"/>
      <c r="J1199" s="346"/>
      <c r="K1199" s="346"/>
      <c r="L1199" s="346"/>
      <c r="M1199" s="346"/>
      <c r="N1199" s="346"/>
    </row>
    <row r="1200" spans="2:14" s="11" customFormat="1" ht="15.75">
      <c r="B1200" s="347" t="s">
        <v>1</v>
      </c>
      <c r="C1200" s="347"/>
      <c r="D1200" s="347"/>
      <c r="E1200" s="347"/>
      <c r="F1200" s="347"/>
      <c r="G1200" s="347"/>
      <c r="H1200" s="347"/>
      <c r="I1200" s="347"/>
      <c r="J1200" s="347"/>
      <c r="K1200" s="347"/>
      <c r="L1200" s="347"/>
      <c r="M1200" s="347"/>
      <c r="N1200" s="347"/>
    </row>
    <row r="1201" spans="2:14" s="11" customFormat="1" ht="15.75">
      <c r="B1201" s="347" t="s">
        <v>2</v>
      </c>
      <c r="C1201" s="347"/>
      <c r="D1201" s="347"/>
      <c r="E1201" s="347"/>
      <c r="F1201" s="347"/>
      <c r="G1201" s="347"/>
      <c r="H1201" s="347"/>
      <c r="I1201" s="347"/>
      <c r="J1201" s="347"/>
      <c r="K1201" s="347"/>
      <c r="L1201" s="347"/>
      <c r="M1201" s="347"/>
      <c r="N1201" s="347"/>
    </row>
    <row r="1202" spans="2:14" s="11" customFormat="1" ht="15.75">
      <c r="B1202" s="347" t="s">
        <v>3</v>
      </c>
      <c r="C1202" s="347"/>
      <c r="D1202" s="347"/>
      <c r="E1202" s="347"/>
      <c r="F1202" s="347"/>
      <c r="G1202" s="347"/>
      <c r="H1202" s="347"/>
      <c r="I1202" s="347"/>
      <c r="J1202" s="347"/>
      <c r="K1202" s="347"/>
      <c r="L1202" s="347"/>
      <c r="M1202" s="347"/>
      <c r="N1202" s="347"/>
    </row>
    <row r="1203" spans="2:14" s="11" customFormat="1" ht="15">
      <c r="B1203" s="348"/>
      <c r="C1203" s="348"/>
      <c r="D1203" s="348"/>
      <c r="E1203" s="348"/>
      <c r="F1203" s="348"/>
      <c r="G1203" s="348"/>
      <c r="H1203" s="348"/>
      <c r="I1203" s="348"/>
      <c r="J1203" s="348"/>
      <c r="K1203" s="348"/>
      <c r="L1203" s="348"/>
      <c r="M1203" s="348"/>
      <c r="N1203" s="348"/>
    </row>
    <row r="1204" spans="2:14" s="11" customFormat="1" ht="15.75">
      <c r="B1204" s="351" t="s">
        <v>426</v>
      </c>
      <c r="C1204" s="351"/>
      <c r="D1204" s="27" t="s">
        <v>427</v>
      </c>
      <c r="E1204" s="25">
        <v>1</v>
      </c>
      <c r="F1204" s="27" t="s">
        <v>428</v>
      </c>
      <c r="G1204" s="25">
        <v>4</v>
      </c>
      <c r="H1204" s="26" t="s">
        <v>429</v>
      </c>
      <c r="I1204" s="25">
        <v>2024</v>
      </c>
      <c r="J1204" s="352"/>
      <c r="K1204" s="353"/>
      <c r="L1204" s="353"/>
      <c r="M1204" s="353"/>
      <c r="N1204" s="354"/>
    </row>
    <row r="1205" spans="2:14" s="11" customFormat="1" ht="15">
      <c r="B1205" s="355"/>
      <c r="C1205" s="355"/>
      <c r="D1205" s="355"/>
      <c r="E1205" s="355"/>
      <c r="F1205" s="355"/>
      <c r="G1205" s="355"/>
      <c r="H1205" s="355"/>
      <c r="I1205" s="355"/>
      <c r="J1205" s="355"/>
      <c r="K1205" s="355"/>
      <c r="L1205" s="355"/>
      <c r="M1205" s="355"/>
      <c r="N1205" s="355"/>
    </row>
    <row r="1206" spans="2:14" s="11" customFormat="1" ht="15.75">
      <c r="B1206" s="351" t="s">
        <v>430</v>
      </c>
      <c r="C1206" s="351"/>
      <c r="D1206" s="351"/>
      <c r="E1206" s="351"/>
      <c r="F1206" s="350" t="str">
        <f>'FORMULARIO 1 PRESUPUESTO'!B60</f>
        <v xml:space="preserve">MANTENIMIENTO CITAG EN EL AEROPUERTO EL DORADO </v>
      </c>
      <c r="G1206" s="350"/>
      <c r="H1206" s="350"/>
      <c r="I1206" s="350"/>
      <c r="J1206" s="350"/>
      <c r="K1206" s="350"/>
      <c r="L1206" s="350"/>
      <c r="M1206" s="350"/>
      <c r="N1206" s="350"/>
    </row>
    <row r="1207" spans="2:14" s="11" customFormat="1" ht="15">
      <c r="B1207" s="355"/>
      <c r="C1207" s="355"/>
      <c r="D1207" s="355"/>
      <c r="E1207" s="355"/>
      <c r="F1207" s="355"/>
      <c r="G1207" s="355"/>
      <c r="H1207" s="355"/>
      <c r="I1207" s="355"/>
      <c r="J1207" s="355"/>
      <c r="K1207" s="355"/>
      <c r="L1207" s="355"/>
      <c r="M1207" s="24"/>
      <c r="N1207" s="24"/>
    </row>
    <row r="1208" spans="2:14" s="11" customFormat="1" ht="64.5" customHeight="1">
      <c r="B1208" s="174" t="s">
        <v>432</v>
      </c>
      <c r="C1208" s="6">
        <f>'FORMULARIO 1 PRESUPUESTO'!B62</f>
        <v>1</v>
      </c>
      <c r="D1208" s="27" t="s">
        <v>433</v>
      </c>
      <c r="E1208" s="22">
        <f>'FORMULARIO 1 PRESUPUESTO'!B80</f>
        <v>1.1800000000000002</v>
      </c>
      <c r="F1208" s="352" t="s">
        <v>434</v>
      </c>
      <c r="G1208" s="354"/>
      <c r="H1208" s="356" t="str">
        <f>'FORMULARIO 1 PRESUPUESTO'!C80</f>
        <v>Desmonte de piso en neopreno de establos. Incluye retiro de sobrantes  al botadero autorizado</v>
      </c>
      <c r="I1208" s="357"/>
      <c r="J1208" s="357"/>
      <c r="K1208" s="357"/>
      <c r="L1208" s="358"/>
      <c r="M1208" s="27" t="s">
        <v>435</v>
      </c>
      <c r="N1208" s="8" t="str">
        <f>'FORMULARIO 1 PRESUPUESTO'!D80</f>
        <v>m2</v>
      </c>
    </row>
    <row r="1209" spans="2:14" s="11" customFormat="1" ht="15.75">
      <c r="B1209" s="355"/>
      <c r="C1209" s="355"/>
      <c r="D1209" s="355"/>
      <c r="E1209" s="355"/>
      <c r="F1209" s="355"/>
      <c r="G1209" s="355"/>
      <c r="H1209" s="351" t="s">
        <v>436</v>
      </c>
      <c r="I1209" s="351" t="s">
        <v>437</v>
      </c>
      <c r="J1209" s="351"/>
      <c r="K1209" s="351"/>
      <c r="L1209" s="351" t="s">
        <v>438</v>
      </c>
      <c r="M1209" s="351" t="s">
        <v>439</v>
      </c>
      <c r="N1209" s="351" t="s">
        <v>440</v>
      </c>
    </row>
    <row r="1210" spans="2:14" s="11" customFormat="1" ht="47.25">
      <c r="B1210" s="355"/>
      <c r="C1210" s="355"/>
      <c r="D1210" s="355"/>
      <c r="E1210" s="355"/>
      <c r="F1210" s="355"/>
      <c r="G1210" s="355"/>
      <c r="H1210" s="351"/>
      <c r="I1210" s="27" t="s">
        <v>441</v>
      </c>
      <c r="J1210" s="27" t="s">
        <v>442</v>
      </c>
      <c r="K1210" s="27" t="s">
        <v>443</v>
      </c>
      <c r="L1210" s="351"/>
      <c r="M1210" s="351"/>
      <c r="N1210" s="351"/>
    </row>
    <row r="1211" spans="2:14" s="11" customFormat="1" ht="15">
      <c r="B1211" s="355"/>
      <c r="C1211" s="355"/>
      <c r="D1211" s="355"/>
      <c r="E1211" s="355"/>
      <c r="F1211" s="355"/>
      <c r="G1211" s="355"/>
      <c r="H1211" s="8" t="s">
        <v>526</v>
      </c>
      <c r="I1211" s="8">
        <v>4</v>
      </c>
      <c r="J1211" s="8">
        <v>3.5</v>
      </c>
      <c r="K1211" s="8"/>
      <c r="L1211" s="8">
        <f>I1211*J1211</f>
        <v>14</v>
      </c>
      <c r="M1211" s="8">
        <v>20</v>
      </c>
      <c r="N1211" s="8">
        <f>M1211*L1211</f>
        <v>280</v>
      </c>
    </row>
    <row r="1212" spans="2:14" s="11" customFormat="1" ht="15">
      <c r="B1212" s="355"/>
      <c r="C1212" s="355"/>
      <c r="D1212" s="355"/>
      <c r="E1212" s="355"/>
      <c r="F1212" s="355"/>
      <c r="G1212" s="355"/>
      <c r="H1212" s="8"/>
      <c r="I1212" s="8"/>
      <c r="J1212" s="8"/>
      <c r="K1212" s="8"/>
      <c r="L1212" s="8"/>
      <c r="M1212" s="8"/>
      <c r="N1212" s="8"/>
    </row>
    <row r="1213" spans="2:14" s="11" customFormat="1" ht="15">
      <c r="B1213" s="355"/>
      <c r="C1213" s="355"/>
      <c r="D1213" s="355"/>
      <c r="E1213" s="355"/>
      <c r="F1213" s="355"/>
      <c r="G1213" s="355"/>
      <c r="H1213" s="8"/>
      <c r="I1213" s="8"/>
      <c r="J1213" s="8"/>
      <c r="K1213" s="8"/>
      <c r="L1213" s="8"/>
      <c r="M1213" s="8"/>
      <c r="N1213" s="8"/>
    </row>
    <row r="1214" spans="2:14" s="11" customFormat="1" ht="15">
      <c r="B1214" s="355"/>
      <c r="C1214" s="355"/>
      <c r="D1214" s="355"/>
      <c r="E1214" s="355"/>
      <c r="F1214" s="355"/>
      <c r="G1214" s="355"/>
      <c r="H1214" s="8"/>
      <c r="I1214" s="8"/>
      <c r="J1214" s="8"/>
      <c r="K1214" s="8"/>
      <c r="L1214" s="8"/>
      <c r="M1214" s="8"/>
      <c r="N1214" s="8"/>
    </row>
    <row r="1215" spans="2:14" s="11" customFormat="1" ht="15">
      <c r="B1215" s="355"/>
      <c r="C1215" s="355"/>
      <c r="D1215" s="355"/>
      <c r="E1215" s="355"/>
      <c r="F1215" s="355"/>
      <c r="G1215" s="355"/>
      <c r="H1215" s="8"/>
      <c r="I1215" s="8"/>
      <c r="J1215" s="8"/>
      <c r="K1215" s="8"/>
      <c r="L1215" s="8"/>
      <c r="M1215" s="8"/>
      <c r="N1215" s="8"/>
    </row>
    <row r="1216" spans="2:14" s="11" customFormat="1" ht="15.75">
      <c r="B1216" s="349" t="s">
        <v>451</v>
      </c>
      <c r="C1216" s="349"/>
      <c r="D1216" s="349"/>
      <c r="E1216" s="349"/>
      <c r="F1216" s="349"/>
      <c r="G1216" s="349"/>
      <c r="H1216" s="350" t="s">
        <v>445</v>
      </c>
      <c r="I1216" s="350"/>
      <c r="J1216" s="350"/>
      <c r="K1216" s="350"/>
      <c r="L1216" s="350"/>
      <c r="M1216" s="350"/>
      <c r="N1216" s="9">
        <f>SUM(N1211:N1215)</f>
        <v>280</v>
      </c>
    </row>
    <row r="1217" spans="2:14" s="11" customFormat="1" ht="15.75">
      <c r="B1217" s="349"/>
      <c r="C1217" s="349"/>
      <c r="D1217" s="349"/>
      <c r="E1217" s="349"/>
      <c r="F1217" s="349"/>
      <c r="G1217" s="349"/>
      <c r="H1217" s="350" t="s">
        <v>446</v>
      </c>
      <c r="I1217" s="350"/>
      <c r="J1217" s="350"/>
      <c r="K1217" s="350"/>
      <c r="L1217" s="350"/>
      <c r="M1217" s="350"/>
      <c r="N1217" s="9">
        <f>N1216</f>
        <v>280</v>
      </c>
    </row>
    <row r="1218" spans="2:14" s="11" customFormat="1" ht="15.75">
      <c r="B1218" s="349"/>
      <c r="C1218" s="349"/>
      <c r="D1218" s="349"/>
      <c r="E1218" s="349"/>
      <c r="F1218" s="349"/>
      <c r="G1218" s="349"/>
      <c r="H1218" s="351" t="s">
        <v>447</v>
      </c>
      <c r="I1218" s="351"/>
      <c r="J1218" s="351"/>
      <c r="K1218" s="351"/>
      <c r="L1218" s="351"/>
      <c r="M1218" s="351"/>
      <c r="N1218" s="10">
        <f>N1217</f>
        <v>280</v>
      </c>
    </row>
    <row r="1219" spans="2:14" s="11" customFormat="1">
      <c r="B1219" s="173"/>
    </row>
    <row r="1220" spans="2:14" s="11" customFormat="1">
      <c r="B1220" s="173"/>
    </row>
    <row r="1221" spans="2:14" s="11" customFormat="1">
      <c r="B1221" s="346"/>
      <c r="C1221" s="346"/>
      <c r="D1221" s="346"/>
      <c r="E1221" s="346"/>
      <c r="F1221" s="346"/>
      <c r="G1221" s="346"/>
      <c r="H1221" s="346"/>
      <c r="I1221" s="346"/>
      <c r="J1221" s="346"/>
      <c r="K1221" s="346"/>
      <c r="L1221" s="346"/>
      <c r="M1221" s="346"/>
      <c r="N1221" s="346"/>
    </row>
    <row r="1222" spans="2:14" s="11" customFormat="1">
      <c r="B1222" s="346"/>
      <c r="C1222" s="346"/>
      <c r="D1222" s="346"/>
      <c r="E1222" s="346"/>
      <c r="F1222" s="346"/>
      <c r="G1222" s="346"/>
      <c r="H1222" s="346"/>
      <c r="I1222" s="346"/>
      <c r="J1222" s="346"/>
      <c r="K1222" s="346"/>
      <c r="L1222" s="346"/>
      <c r="M1222" s="346"/>
      <c r="N1222" s="346"/>
    </row>
    <row r="1223" spans="2:14" s="11" customFormat="1" ht="50.1" customHeight="1">
      <c r="B1223" s="346"/>
      <c r="C1223" s="346"/>
      <c r="D1223" s="346"/>
      <c r="E1223" s="346"/>
      <c r="F1223" s="346"/>
      <c r="G1223" s="346"/>
      <c r="H1223" s="346"/>
      <c r="I1223" s="346"/>
      <c r="J1223" s="346"/>
      <c r="K1223" s="346"/>
      <c r="L1223" s="346"/>
      <c r="M1223" s="346"/>
      <c r="N1223" s="346"/>
    </row>
    <row r="1224" spans="2:14" s="11" customFormat="1" ht="15.75">
      <c r="B1224" s="347" t="s">
        <v>1</v>
      </c>
      <c r="C1224" s="347"/>
      <c r="D1224" s="347"/>
      <c r="E1224" s="347"/>
      <c r="F1224" s="347"/>
      <c r="G1224" s="347"/>
      <c r="H1224" s="347"/>
      <c r="I1224" s="347"/>
      <c r="J1224" s="347"/>
      <c r="K1224" s="347"/>
      <c r="L1224" s="347"/>
      <c r="M1224" s="347"/>
      <c r="N1224" s="347"/>
    </row>
    <row r="1225" spans="2:14" s="11" customFormat="1" ht="15.75">
      <c r="B1225" s="347" t="s">
        <v>2</v>
      </c>
      <c r="C1225" s="347"/>
      <c r="D1225" s="347"/>
      <c r="E1225" s="347"/>
      <c r="F1225" s="347"/>
      <c r="G1225" s="347"/>
      <c r="H1225" s="347"/>
      <c r="I1225" s="347"/>
      <c r="J1225" s="347"/>
      <c r="K1225" s="347"/>
      <c r="L1225" s="347"/>
      <c r="M1225" s="347"/>
      <c r="N1225" s="347"/>
    </row>
    <row r="1226" spans="2:14" s="11" customFormat="1" ht="15.75">
      <c r="B1226" s="347" t="s">
        <v>3</v>
      </c>
      <c r="C1226" s="347"/>
      <c r="D1226" s="347"/>
      <c r="E1226" s="347"/>
      <c r="F1226" s="347"/>
      <c r="G1226" s="347"/>
      <c r="H1226" s="347"/>
      <c r="I1226" s="347"/>
      <c r="J1226" s="347"/>
      <c r="K1226" s="347"/>
      <c r="L1226" s="347"/>
      <c r="M1226" s="347"/>
      <c r="N1226" s="347"/>
    </row>
    <row r="1227" spans="2:14" s="11" customFormat="1" ht="15">
      <c r="B1227" s="348"/>
      <c r="C1227" s="348"/>
      <c r="D1227" s="348"/>
      <c r="E1227" s="348"/>
      <c r="F1227" s="348"/>
      <c r="G1227" s="348"/>
      <c r="H1227" s="348"/>
      <c r="I1227" s="348"/>
      <c r="J1227" s="348"/>
      <c r="K1227" s="348"/>
      <c r="L1227" s="348"/>
      <c r="M1227" s="348"/>
      <c r="N1227" s="348"/>
    </row>
    <row r="1228" spans="2:14" s="11" customFormat="1" ht="15.75">
      <c r="B1228" s="351" t="s">
        <v>426</v>
      </c>
      <c r="C1228" s="351"/>
      <c r="D1228" s="27" t="s">
        <v>427</v>
      </c>
      <c r="E1228" s="25">
        <v>1</v>
      </c>
      <c r="F1228" s="27" t="s">
        <v>428</v>
      </c>
      <c r="G1228" s="25">
        <v>4</v>
      </c>
      <c r="H1228" s="26" t="s">
        <v>429</v>
      </c>
      <c r="I1228" s="25">
        <v>2024</v>
      </c>
      <c r="J1228" s="352"/>
      <c r="K1228" s="353"/>
      <c r="L1228" s="353"/>
      <c r="M1228" s="353"/>
      <c r="N1228" s="354"/>
    </row>
    <row r="1229" spans="2:14" s="11" customFormat="1" ht="15">
      <c r="B1229" s="355"/>
      <c r="C1229" s="355"/>
      <c r="D1229" s="355"/>
      <c r="E1229" s="355"/>
      <c r="F1229" s="355"/>
      <c r="G1229" s="355"/>
      <c r="H1229" s="355"/>
      <c r="I1229" s="355"/>
      <c r="J1229" s="355"/>
      <c r="K1229" s="355"/>
      <c r="L1229" s="355"/>
      <c r="M1229" s="355"/>
      <c r="N1229" s="355"/>
    </row>
    <row r="1230" spans="2:14" s="11" customFormat="1" ht="15.75">
      <c r="B1230" s="351" t="s">
        <v>430</v>
      </c>
      <c r="C1230" s="351"/>
      <c r="D1230" s="351"/>
      <c r="E1230" s="351"/>
      <c r="F1230" s="350" t="str">
        <f>'FORMULARIO 1 PRESUPUESTO'!B60</f>
        <v xml:space="preserve">MANTENIMIENTO CITAG EN EL AEROPUERTO EL DORADO </v>
      </c>
      <c r="G1230" s="350"/>
      <c r="H1230" s="350"/>
      <c r="I1230" s="350"/>
      <c r="J1230" s="350"/>
      <c r="K1230" s="350"/>
      <c r="L1230" s="350"/>
      <c r="M1230" s="350"/>
      <c r="N1230" s="350"/>
    </row>
    <row r="1231" spans="2:14" s="11" customFormat="1" ht="15">
      <c r="B1231" s="355"/>
      <c r="C1231" s="355"/>
      <c r="D1231" s="355"/>
      <c r="E1231" s="355"/>
      <c r="F1231" s="355"/>
      <c r="G1231" s="355"/>
      <c r="H1231" s="355"/>
      <c r="I1231" s="355"/>
      <c r="J1231" s="355"/>
      <c r="K1231" s="355"/>
      <c r="L1231" s="355"/>
      <c r="M1231" s="24"/>
      <c r="N1231" s="24"/>
    </row>
    <row r="1232" spans="2:14" s="11" customFormat="1" ht="64.5" customHeight="1">
      <c r="B1232" s="174" t="s">
        <v>432</v>
      </c>
      <c r="C1232" s="6">
        <f>'FORMULARIO 1 PRESUPUESTO'!B62</f>
        <v>1</v>
      </c>
      <c r="D1232" s="27" t="s">
        <v>433</v>
      </c>
      <c r="E1232" s="22">
        <f>'FORMULARIO 1 PRESUPUESTO'!B81</f>
        <v>1.1900000000000002</v>
      </c>
      <c r="F1232" s="352" t="s">
        <v>434</v>
      </c>
      <c r="G1232" s="354"/>
      <c r="H1232" s="356" t="str">
        <f>'FORMULARIO 1 PRESUPUESTO'!C81</f>
        <v xml:space="preserve">Desmonte de puerta establo con medidas apróx. 4.00x900m. </v>
      </c>
      <c r="I1232" s="357"/>
      <c r="J1232" s="357"/>
      <c r="K1232" s="357"/>
      <c r="L1232" s="358"/>
      <c r="M1232" s="27" t="s">
        <v>435</v>
      </c>
      <c r="N1232" s="8" t="str">
        <f>'FORMULARIO 1 PRESUPUESTO'!D81</f>
        <v>m2</v>
      </c>
    </row>
    <row r="1233" spans="2:14" s="11" customFormat="1" ht="15.75">
      <c r="B1233" s="355"/>
      <c r="C1233" s="355"/>
      <c r="D1233" s="355"/>
      <c r="E1233" s="355"/>
      <c r="F1233" s="355"/>
      <c r="G1233" s="355"/>
      <c r="H1233" s="351" t="s">
        <v>436</v>
      </c>
      <c r="I1233" s="351" t="s">
        <v>437</v>
      </c>
      <c r="J1233" s="351"/>
      <c r="K1233" s="351"/>
      <c r="L1233" s="351" t="s">
        <v>438</v>
      </c>
      <c r="M1233" s="351" t="s">
        <v>439</v>
      </c>
      <c r="N1233" s="351" t="s">
        <v>440</v>
      </c>
    </row>
    <row r="1234" spans="2:14" s="11" customFormat="1" ht="47.25">
      <c r="B1234" s="355"/>
      <c r="C1234" s="355"/>
      <c r="D1234" s="355"/>
      <c r="E1234" s="355"/>
      <c r="F1234" s="355"/>
      <c r="G1234" s="355"/>
      <c r="H1234" s="351"/>
      <c r="I1234" s="27" t="s">
        <v>441</v>
      </c>
      <c r="J1234" s="27" t="s">
        <v>442</v>
      </c>
      <c r="K1234" s="27" t="s">
        <v>443</v>
      </c>
      <c r="L1234" s="351"/>
      <c r="M1234" s="351"/>
      <c r="N1234" s="351"/>
    </row>
    <row r="1235" spans="2:14" s="11" customFormat="1" ht="15">
      <c r="B1235" s="355"/>
      <c r="C1235" s="355"/>
      <c r="D1235" s="355"/>
      <c r="E1235" s="355"/>
      <c r="F1235" s="355"/>
      <c r="G1235" s="355"/>
      <c r="H1235" s="8"/>
      <c r="I1235" s="8">
        <v>9</v>
      </c>
      <c r="J1235" s="8">
        <v>4</v>
      </c>
      <c r="K1235" s="8"/>
      <c r="L1235" s="8">
        <f>I1235*J1235</f>
        <v>36</v>
      </c>
      <c r="M1235" s="8">
        <v>1</v>
      </c>
      <c r="N1235" s="8">
        <f>M1235*L1235</f>
        <v>36</v>
      </c>
    </row>
    <row r="1236" spans="2:14" s="11" customFormat="1" ht="15">
      <c r="B1236" s="355"/>
      <c r="C1236" s="355"/>
      <c r="D1236" s="355"/>
      <c r="E1236" s="355"/>
      <c r="F1236" s="355"/>
      <c r="G1236" s="355"/>
      <c r="H1236" s="8"/>
      <c r="I1236" s="8"/>
      <c r="J1236" s="8"/>
      <c r="K1236" s="8"/>
      <c r="L1236" s="8"/>
      <c r="M1236" s="8"/>
      <c r="N1236" s="8"/>
    </row>
    <row r="1237" spans="2:14" s="11" customFormat="1" ht="15">
      <c r="B1237" s="355"/>
      <c r="C1237" s="355"/>
      <c r="D1237" s="355"/>
      <c r="E1237" s="355"/>
      <c r="F1237" s="355"/>
      <c r="G1237" s="355"/>
      <c r="H1237" s="8"/>
      <c r="I1237" s="8"/>
      <c r="J1237" s="8"/>
      <c r="K1237" s="8"/>
      <c r="L1237" s="8"/>
      <c r="M1237" s="8"/>
      <c r="N1237" s="8"/>
    </row>
    <row r="1238" spans="2:14" s="11" customFormat="1" ht="15">
      <c r="B1238" s="355"/>
      <c r="C1238" s="355"/>
      <c r="D1238" s="355"/>
      <c r="E1238" s="355"/>
      <c r="F1238" s="355"/>
      <c r="G1238" s="355"/>
      <c r="H1238" s="8"/>
      <c r="I1238" s="8"/>
      <c r="J1238" s="8"/>
      <c r="K1238" s="8"/>
      <c r="L1238" s="8"/>
      <c r="M1238" s="8"/>
      <c r="N1238" s="8"/>
    </row>
    <row r="1239" spans="2:14" s="11" customFormat="1" ht="15">
      <c r="B1239" s="355"/>
      <c r="C1239" s="355"/>
      <c r="D1239" s="355"/>
      <c r="E1239" s="355"/>
      <c r="F1239" s="355"/>
      <c r="G1239" s="355"/>
      <c r="H1239" s="8"/>
      <c r="I1239" s="8"/>
      <c r="J1239" s="8"/>
      <c r="K1239" s="8"/>
      <c r="L1239" s="8"/>
      <c r="M1239" s="8"/>
      <c r="N1239" s="8"/>
    </row>
    <row r="1240" spans="2:14" s="11" customFormat="1" ht="15.75">
      <c r="B1240" s="349" t="s">
        <v>451</v>
      </c>
      <c r="C1240" s="349"/>
      <c r="D1240" s="349"/>
      <c r="E1240" s="349"/>
      <c r="F1240" s="349"/>
      <c r="G1240" s="349"/>
      <c r="H1240" s="350" t="s">
        <v>445</v>
      </c>
      <c r="I1240" s="350"/>
      <c r="J1240" s="350"/>
      <c r="K1240" s="350"/>
      <c r="L1240" s="350"/>
      <c r="M1240" s="350"/>
      <c r="N1240" s="9">
        <f>SUM(N1235:N1239)</f>
        <v>36</v>
      </c>
    </row>
    <row r="1241" spans="2:14" s="11" customFormat="1" ht="15.75">
      <c r="B1241" s="349"/>
      <c r="C1241" s="349"/>
      <c r="D1241" s="349"/>
      <c r="E1241" s="349"/>
      <c r="F1241" s="349"/>
      <c r="G1241" s="349"/>
      <c r="H1241" s="350" t="s">
        <v>446</v>
      </c>
      <c r="I1241" s="350"/>
      <c r="J1241" s="350"/>
      <c r="K1241" s="350"/>
      <c r="L1241" s="350"/>
      <c r="M1241" s="350"/>
      <c r="N1241" s="9">
        <f>N1240</f>
        <v>36</v>
      </c>
    </row>
    <row r="1242" spans="2:14" s="11" customFormat="1" ht="15.75">
      <c r="B1242" s="349"/>
      <c r="C1242" s="349"/>
      <c r="D1242" s="349"/>
      <c r="E1242" s="349"/>
      <c r="F1242" s="349"/>
      <c r="G1242" s="349"/>
      <c r="H1242" s="351" t="s">
        <v>447</v>
      </c>
      <c r="I1242" s="351"/>
      <c r="J1242" s="351"/>
      <c r="K1242" s="351"/>
      <c r="L1242" s="351"/>
      <c r="M1242" s="351"/>
      <c r="N1242" s="10">
        <f>N1241</f>
        <v>36</v>
      </c>
    </row>
    <row r="1243" spans="2:14" s="11" customFormat="1">
      <c r="B1243" s="173"/>
    </row>
    <row r="1244" spans="2:14" s="11" customFormat="1">
      <c r="B1244" s="346"/>
      <c r="C1244" s="346"/>
      <c r="D1244" s="346"/>
      <c r="E1244" s="346"/>
      <c r="F1244" s="346"/>
      <c r="G1244" s="346"/>
      <c r="H1244" s="346"/>
      <c r="I1244" s="346"/>
      <c r="J1244" s="346"/>
      <c r="K1244" s="346"/>
      <c r="L1244" s="346"/>
      <c r="M1244" s="346"/>
      <c r="N1244" s="346"/>
    </row>
    <row r="1245" spans="2:14" s="11" customFormat="1">
      <c r="B1245" s="346"/>
      <c r="C1245" s="346"/>
      <c r="D1245" s="346"/>
      <c r="E1245" s="346"/>
      <c r="F1245" s="346"/>
      <c r="G1245" s="346"/>
      <c r="H1245" s="346"/>
      <c r="I1245" s="346"/>
      <c r="J1245" s="346"/>
      <c r="K1245" s="346"/>
      <c r="L1245" s="346"/>
      <c r="M1245" s="346"/>
      <c r="N1245" s="346"/>
    </row>
    <row r="1246" spans="2:14" s="11" customFormat="1" ht="50.1" customHeight="1">
      <c r="B1246" s="346"/>
      <c r="C1246" s="346"/>
      <c r="D1246" s="346"/>
      <c r="E1246" s="346"/>
      <c r="F1246" s="346"/>
      <c r="G1246" s="346"/>
      <c r="H1246" s="346"/>
      <c r="I1246" s="346"/>
      <c r="J1246" s="346"/>
      <c r="K1246" s="346"/>
      <c r="L1246" s="346"/>
      <c r="M1246" s="346"/>
      <c r="N1246" s="346"/>
    </row>
    <row r="1247" spans="2:14" s="11" customFormat="1" ht="15.75">
      <c r="B1247" s="347" t="s">
        <v>1</v>
      </c>
      <c r="C1247" s="347"/>
      <c r="D1247" s="347"/>
      <c r="E1247" s="347"/>
      <c r="F1247" s="347"/>
      <c r="G1247" s="347"/>
      <c r="H1247" s="347"/>
      <c r="I1247" s="347"/>
      <c r="J1247" s="347"/>
      <c r="K1247" s="347"/>
      <c r="L1247" s="347"/>
      <c r="M1247" s="347"/>
      <c r="N1247" s="347"/>
    </row>
    <row r="1248" spans="2:14" s="11" customFormat="1" ht="15.75">
      <c r="B1248" s="347" t="s">
        <v>2</v>
      </c>
      <c r="C1248" s="347"/>
      <c r="D1248" s="347"/>
      <c r="E1248" s="347"/>
      <c r="F1248" s="347"/>
      <c r="G1248" s="347"/>
      <c r="H1248" s="347"/>
      <c r="I1248" s="347"/>
      <c r="J1248" s="347"/>
      <c r="K1248" s="347"/>
      <c r="L1248" s="347"/>
      <c r="M1248" s="347"/>
      <c r="N1248" s="347"/>
    </row>
    <row r="1249" spans="2:14" s="11" customFormat="1" ht="15.75">
      <c r="B1249" s="347" t="s">
        <v>3</v>
      </c>
      <c r="C1249" s="347"/>
      <c r="D1249" s="347"/>
      <c r="E1249" s="347"/>
      <c r="F1249" s="347"/>
      <c r="G1249" s="347"/>
      <c r="H1249" s="347"/>
      <c r="I1249" s="347"/>
      <c r="J1249" s="347"/>
      <c r="K1249" s="347"/>
      <c r="L1249" s="347"/>
      <c r="M1249" s="347"/>
      <c r="N1249" s="347"/>
    </row>
    <row r="1250" spans="2:14" s="11" customFormat="1" ht="15">
      <c r="B1250" s="348"/>
      <c r="C1250" s="348"/>
      <c r="D1250" s="348"/>
      <c r="E1250" s="348"/>
      <c r="F1250" s="348"/>
      <c r="G1250" s="348"/>
      <c r="H1250" s="348"/>
      <c r="I1250" s="348"/>
      <c r="J1250" s="348"/>
      <c r="K1250" s="348"/>
      <c r="L1250" s="348"/>
      <c r="M1250" s="348"/>
      <c r="N1250" s="348"/>
    </row>
    <row r="1251" spans="2:14" s="11" customFormat="1" ht="15.75">
      <c r="B1251" s="351" t="s">
        <v>426</v>
      </c>
      <c r="C1251" s="351"/>
      <c r="D1251" s="27" t="s">
        <v>427</v>
      </c>
      <c r="E1251" s="25">
        <v>1</v>
      </c>
      <c r="F1251" s="27" t="s">
        <v>428</v>
      </c>
      <c r="G1251" s="25">
        <v>4</v>
      </c>
      <c r="H1251" s="26" t="s">
        <v>429</v>
      </c>
      <c r="I1251" s="25">
        <v>2024</v>
      </c>
      <c r="J1251" s="352"/>
      <c r="K1251" s="353"/>
      <c r="L1251" s="353"/>
      <c r="M1251" s="353"/>
      <c r="N1251" s="354"/>
    </row>
    <row r="1252" spans="2:14" s="11" customFormat="1" ht="15">
      <c r="B1252" s="355"/>
      <c r="C1252" s="355"/>
      <c r="D1252" s="355"/>
      <c r="E1252" s="355"/>
      <c r="F1252" s="355"/>
      <c r="G1252" s="355"/>
      <c r="H1252" s="355"/>
      <c r="I1252" s="355"/>
      <c r="J1252" s="355"/>
      <c r="K1252" s="355"/>
      <c r="L1252" s="355"/>
      <c r="M1252" s="355"/>
      <c r="N1252" s="355"/>
    </row>
    <row r="1253" spans="2:14" s="11" customFormat="1" ht="15.75">
      <c r="B1253" s="351" t="s">
        <v>430</v>
      </c>
      <c r="C1253" s="351"/>
      <c r="D1253" s="351"/>
      <c r="E1253" s="351"/>
      <c r="F1253" s="350" t="str">
        <f>'FORMULARIO 1 PRESUPUESTO'!B60</f>
        <v xml:space="preserve">MANTENIMIENTO CITAG EN EL AEROPUERTO EL DORADO </v>
      </c>
      <c r="G1253" s="350"/>
      <c r="H1253" s="350"/>
      <c r="I1253" s="350"/>
      <c r="J1253" s="350"/>
      <c r="K1253" s="350"/>
      <c r="L1253" s="350"/>
      <c r="M1253" s="350"/>
      <c r="N1253" s="350"/>
    </row>
    <row r="1254" spans="2:14" s="11" customFormat="1" ht="15">
      <c r="B1254" s="355"/>
      <c r="C1254" s="355"/>
      <c r="D1254" s="355"/>
      <c r="E1254" s="355"/>
      <c r="F1254" s="355"/>
      <c r="G1254" s="355"/>
      <c r="H1254" s="355"/>
      <c r="I1254" s="355"/>
      <c r="J1254" s="355"/>
      <c r="K1254" s="355"/>
      <c r="L1254" s="355"/>
      <c r="M1254" s="24"/>
      <c r="N1254" s="24"/>
    </row>
    <row r="1255" spans="2:14" s="11" customFormat="1" ht="64.5" customHeight="1">
      <c r="B1255" s="174" t="s">
        <v>432</v>
      </c>
      <c r="C1255" s="6">
        <f>'FORMULARIO 1 PRESUPUESTO'!B62</f>
        <v>1</v>
      </c>
      <c r="D1255" s="27" t="s">
        <v>433</v>
      </c>
      <c r="E1255" s="22">
        <f>'FORMULARIO 1 PRESUPUESTO'!B82</f>
        <v>1.2000000000000002</v>
      </c>
      <c r="F1255" s="352" t="s">
        <v>434</v>
      </c>
      <c r="G1255" s="354"/>
      <c r="H1255" s="356" t="str">
        <f>'FORMULARIO 1 PRESUPUESTO'!C82</f>
        <v xml:space="preserve">Desmonte de cárcamo metálicos.Incluye retiro al botadero autorizado y/o entrega a almacen de los elementos reutilizable </v>
      </c>
      <c r="I1255" s="357"/>
      <c r="J1255" s="357"/>
      <c r="K1255" s="357"/>
      <c r="L1255" s="358"/>
      <c r="M1255" s="27" t="s">
        <v>435</v>
      </c>
      <c r="N1255" s="8" t="str">
        <f>'FORMULARIO 1 PRESUPUESTO'!D82</f>
        <v>m</v>
      </c>
    </row>
    <row r="1256" spans="2:14" s="11" customFormat="1" ht="15.75">
      <c r="B1256" s="355"/>
      <c r="C1256" s="355"/>
      <c r="D1256" s="355"/>
      <c r="E1256" s="355"/>
      <c r="F1256" s="355"/>
      <c r="G1256" s="355"/>
      <c r="H1256" s="351" t="s">
        <v>436</v>
      </c>
      <c r="I1256" s="351" t="s">
        <v>437</v>
      </c>
      <c r="J1256" s="351"/>
      <c r="K1256" s="351"/>
      <c r="L1256" s="351" t="s">
        <v>438</v>
      </c>
      <c r="M1256" s="351" t="s">
        <v>439</v>
      </c>
      <c r="N1256" s="351" t="s">
        <v>440</v>
      </c>
    </row>
    <row r="1257" spans="2:14" s="11" customFormat="1" ht="47.25">
      <c r="B1257" s="355"/>
      <c r="C1257" s="355"/>
      <c r="D1257" s="355"/>
      <c r="E1257" s="355"/>
      <c r="F1257" s="355"/>
      <c r="G1257" s="355"/>
      <c r="H1257" s="351"/>
      <c r="I1257" s="27" t="s">
        <v>441</v>
      </c>
      <c r="J1257" s="27" t="s">
        <v>442</v>
      </c>
      <c r="K1257" s="27" t="s">
        <v>443</v>
      </c>
      <c r="L1257" s="351"/>
      <c r="M1257" s="351"/>
      <c r="N1257" s="351"/>
    </row>
    <row r="1258" spans="2:14" s="11" customFormat="1" ht="15">
      <c r="B1258" s="355"/>
      <c r="C1258" s="355"/>
      <c r="D1258" s="355"/>
      <c r="E1258" s="355"/>
      <c r="F1258" s="355"/>
      <c r="G1258" s="355"/>
      <c r="H1258" s="8"/>
      <c r="I1258" s="8">
        <v>5</v>
      </c>
      <c r="J1258" s="8"/>
      <c r="K1258" s="8"/>
      <c r="L1258" s="8"/>
      <c r="M1258" s="8">
        <v>20</v>
      </c>
      <c r="N1258" s="8">
        <f>M1258*I1258</f>
        <v>100</v>
      </c>
    </row>
    <row r="1259" spans="2:14" s="11" customFormat="1" ht="15">
      <c r="B1259" s="355"/>
      <c r="C1259" s="355"/>
      <c r="D1259" s="355"/>
      <c r="E1259" s="355"/>
      <c r="F1259" s="355"/>
      <c r="G1259" s="355"/>
      <c r="H1259" s="8"/>
      <c r="I1259" s="8"/>
      <c r="J1259" s="8"/>
      <c r="K1259" s="8"/>
      <c r="L1259" s="8"/>
      <c r="M1259" s="8"/>
      <c r="N1259" s="8"/>
    </row>
    <row r="1260" spans="2:14" s="11" customFormat="1" ht="15">
      <c r="B1260" s="355"/>
      <c r="C1260" s="355"/>
      <c r="D1260" s="355"/>
      <c r="E1260" s="355"/>
      <c r="F1260" s="355"/>
      <c r="G1260" s="355"/>
      <c r="H1260" s="8"/>
      <c r="I1260" s="8"/>
      <c r="J1260" s="8"/>
      <c r="K1260" s="8"/>
      <c r="L1260" s="8"/>
      <c r="M1260" s="8"/>
      <c r="N1260" s="8"/>
    </row>
    <row r="1261" spans="2:14" s="11" customFormat="1" ht="15">
      <c r="B1261" s="355"/>
      <c r="C1261" s="355"/>
      <c r="D1261" s="355"/>
      <c r="E1261" s="355"/>
      <c r="F1261" s="355"/>
      <c r="G1261" s="355"/>
      <c r="H1261" s="8"/>
      <c r="I1261" s="8"/>
      <c r="J1261" s="8"/>
      <c r="K1261" s="8"/>
      <c r="L1261" s="8"/>
      <c r="M1261" s="8"/>
      <c r="N1261" s="8"/>
    </row>
    <row r="1262" spans="2:14" s="11" customFormat="1" ht="15">
      <c r="B1262" s="355"/>
      <c r="C1262" s="355"/>
      <c r="D1262" s="355"/>
      <c r="E1262" s="355"/>
      <c r="F1262" s="355"/>
      <c r="G1262" s="355"/>
      <c r="H1262" s="8"/>
      <c r="I1262" s="8"/>
      <c r="J1262" s="8"/>
      <c r="K1262" s="8"/>
      <c r="L1262" s="8"/>
      <c r="M1262" s="8"/>
      <c r="N1262" s="8"/>
    </row>
    <row r="1263" spans="2:14" s="11" customFormat="1" ht="15.75">
      <c r="B1263" s="349" t="s">
        <v>451</v>
      </c>
      <c r="C1263" s="349"/>
      <c r="D1263" s="349"/>
      <c r="E1263" s="349"/>
      <c r="F1263" s="349"/>
      <c r="G1263" s="349"/>
      <c r="H1263" s="350" t="s">
        <v>445</v>
      </c>
      <c r="I1263" s="350"/>
      <c r="J1263" s="350"/>
      <c r="K1263" s="350"/>
      <c r="L1263" s="350"/>
      <c r="M1263" s="350"/>
      <c r="N1263" s="9">
        <f>SUM(N1258:N1262)</f>
        <v>100</v>
      </c>
    </row>
    <row r="1264" spans="2:14" s="11" customFormat="1" ht="15.75">
      <c r="B1264" s="349"/>
      <c r="C1264" s="349"/>
      <c r="D1264" s="349"/>
      <c r="E1264" s="349"/>
      <c r="F1264" s="349"/>
      <c r="G1264" s="349"/>
      <c r="H1264" s="350" t="s">
        <v>446</v>
      </c>
      <c r="I1264" s="350"/>
      <c r="J1264" s="350"/>
      <c r="K1264" s="350"/>
      <c r="L1264" s="350"/>
      <c r="M1264" s="350"/>
      <c r="N1264" s="9">
        <f>N1263</f>
        <v>100</v>
      </c>
    </row>
    <row r="1265" spans="2:14" s="11" customFormat="1" ht="15.75">
      <c r="B1265" s="349"/>
      <c r="C1265" s="349"/>
      <c r="D1265" s="349"/>
      <c r="E1265" s="349"/>
      <c r="F1265" s="349"/>
      <c r="G1265" s="349"/>
      <c r="H1265" s="351" t="s">
        <v>447</v>
      </c>
      <c r="I1265" s="351"/>
      <c r="J1265" s="351"/>
      <c r="K1265" s="351"/>
      <c r="L1265" s="351"/>
      <c r="M1265" s="351"/>
      <c r="N1265" s="10">
        <f>N1264</f>
        <v>100</v>
      </c>
    </row>
    <row r="1266" spans="2:14" s="11" customFormat="1">
      <c r="B1266" s="173"/>
    </row>
    <row r="1267" spans="2:14" s="11" customFormat="1">
      <c r="B1267" s="173"/>
    </row>
    <row r="1268" spans="2:14" s="11" customFormat="1">
      <c r="B1268" s="173"/>
    </row>
    <row r="1269" spans="2:14" s="11" customFormat="1">
      <c r="B1269" s="346"/>
      <c r="C1269" s="346"/>
      <c r="D1269" s="346"/>
      <c r="E1269" s="346"/>
      <c r="F1269" s="346"/>
      <c r="G1269" s="346"/>
      <c r="H1269" s="346"/>
      <c r="I1269" s="346"/>
      <c r="J1269" s="346"/>
      <c r="K1269" s="346"/>
      <c r="L1269" s="346"/>
      <c r="M1269" s="346"/>
      <c r="N1269" s="346"/>
    </row>
    <row r="1270" spans="2:14" s="11" customFormat="1">
      <c r="B1270" s="346"/>
      <c r="C1270" s="346"/>
      <c r="D1270" s="346"/>
      <c r="E1270" s="346"/>
      <c r="F1270" s="346"/>
      <c r="G1270" s="346"/>
      <c r="H1270" s="346"/>
      <c r="I1270" s="346"/>
      <c r="J1270" s="346"/>
      <c r="K1270" s="346"/>
      <c r="L1270" s="346"/>
      <c r="M1270" s="346"/>
      <c r="N1270" s="346"/>
    </row>
    <row r="1271" spans="2:14" s="11" customFormat="1" ht="50.1" customHeight="1">
      <c r="B1271" s="346"/>
      <c r="C1271" s="346"/>
      <c r="D1271" s="346"/>
      <c r="E1271" s="346"/>
      <c r="F1271" s="346"/>
      <c r="G1271" s="346"/>
      <c r="H1271" s="346"/>
      <c r="I1271" s="346"/>
      <c r="J1271" s="346"/>
      <c r="K1271" s="346"/>
      <c r="L1271" s="346"/>
      <c r="M1271" s="346"/>
      <c r="N1271" s="346"/>
    </row>
    <row r="1272" spans="2:14" s="11" customFormat="1" ht="15.75">
      <c r="B1272" s="347" t="s">
        <v>1</v>
      </c>
      <c r="C1272" s="347"/>
      <c r="D1272" s="347"/>
      <c r="E1272" s="347"/>
      <c r="F1272" s="347"/>
      <c r="G1272" s="347"/>
      <c r="H1272" s="347"/>
      <c r="I1272" s="347"/>
      <c r="J1272" s="347"/>
      <c r="K1272" s="347"/>
      <c r="L1272" s="347"/>
      <c r="M1272" s="347"/>
      <c r="N1272" s="347"/>
    </row>
    <row r="1273" spans="2:14" s="11" customFormat="1" ht="15.75">
      <c r="B1273" s="347" t="s">
        <v>2</v>
      </c>
      <c r="C1273" s="347"/>
      <c r="D1273" s="347"/>
      <c r="E1273" s="347"/>
      <c r="F1273" s="347"/>
      <c r="G1273" s="347"/>
      <c r="H1273" s="347"/>
      <c r="I1273" s="347"/>
      <c r="J1273" s="347"/>
      <c r="K1273" s="347"/>
      <c r="L1273" s="347"/>
      <c r="M1273" s="347"/>
      <c r="N1273" s="347"/>
    </row>
    <row r="1274" spans="2:14" s="11" customFormat="1" ht="15.75">
      <c r="B1274" s="347" t="s">
        <v>3</v>
      </c>
      <c r="C1274" s="347"/>
      <c r="D1274" s="347"/>
      <c r="E1274" s="347"/>
      <c r="F1274" s="347"/>
      <c r="G1274" s="347"/>
      <c r="H1274" s="347"/>
      <c r="I1274" s="347"/>
      <c r="J1274" s="347"/>
      <c r="K1274" s="347"/>
      <c r="L1274" s="347"/>
      <c r="M1274" s="347"/>
      <c r="N1274" s="347"/>
    </row>
    <row r="1275" spans="2:14" s="11" customFormat="1" ht="15">
      <c r="B1275" s="348"/>
      <c r="C1275" s="348"/>
      <c r="D1275" s="348"/>
      <c r="E1275" s="348"/>
      <c r="F1275" s="348"/>
      <c r="G1275" s="348"/>
      <c r="H1275" s="348"/>
      <c r="I1275" s="348"/>
      <c r="J1275" s="348"/>
      <c r="K1275" s="348"/>
      <c r="L1275" s="348"/>
      <c r="M1275" s="348"/>
      <c r="N1275" s="348"/>
    </row>
    <row r="1276" spans="2:14" s="11" customFormat="1" ht="15.75">
      <c r="B1276" s="351" t="s">
        <v>426</v>
      </c>
      <c r="C1276" s="351"/>
      <c r="D1276" s="27" t="s">
        <v>427</v>
      </c>
      <c r="E1276" s="25">
        <v>1</v>
      </c>
      <c r="F1276" s="27" t="s">
        <v>428</v>
      </c>
      <c r="G1276" s="25">
        <v>4</v>
      </c>
      <c r="H1276" s="26" t="s">
        <v>429</v>
      </c>
      <c r="I1276" s="25">
        <v>2024</v>
      </c>
      <c r="J1276" s="352"/>
      <c r="K1276" s="353"/>
      <c r="L1276" s="353"/>
      <c r="M1276" s="353"/>
      <c r="N1276" s="354"/>
    </row>
    <row r="1277" spans="2:14" s="11" customFormat="1" ht="15">
      <c r="B1277" s="355"/>
      <c r="C1277" s="355"/>
      <c r="D1277" s="355"/>
      <c r="E1277" s="355"/>
      <c r="F1277" s="355"/>
      <c r="G1277" s="355"/>
      <c r="H1277" s="355"/>
      <c r="I1277" s="355"/>
      <c r="J1277" s="355"/>
      <c r="K1277" s="355"/>
      <c r="L1277" s="355"/>
      <c r="M1277" s="355"/>
      <c r="N1277" s="355"/>
    </row>
    <row r="1278" spans="2:14" s="11" customFormat="1" ht="15.75">
      <c r="B1278" s="351" t="s">
        <v>430</v>
      </c>
      <c r="C1278" s="351"/>
      <c r="D1278" s="351"/>
      <c r="E1278" s="351"/>
      <c r="F1278" s="350" t="str">
        <f>'FORMULARIO 1 PRESUPUESTO'!B60</f>
        <v xml:space="preserve">MANTENIMIENTO CITAG EN EL AEROPUERTO EL DORADO </v>
      </c>
      <c r="G1278" s="350"/>
      <c r="H1278" s="350"/>
      <c r="I1278" s="350"/>
      <c r="J1278" s="350"/>
      <c r="K1278" s="350"/>
      <c r="L1278" s="350"/>
      <c r="M1278" s="350"/>
      <c r="N1278" s="350"/>
    </row>
    <row r="1279" spans="2:14" s="11" customFormat="1" ht="15">
      <c r="B1279" s="355"/>
      <c r="C1279" s="355"/>
      <c r="D1279" s="355"/>
      <c r="E1279" s="355"/>
      <c r="F1279" s="355"/>
      <c r="G1279" s="355"/>
      <c r="H1279" s="355"/>
      <c r="I1279" s="355"/>
      <c r="J1279" s="355"/>
      <c r="K1279" s="355"/>
      <c r="L1279" s="355"/>
      <c r="M1279" s="24"/>
      <c r="N1279" s="24"/>
    </row>
    <row r="1280" spans="2:14" s="11" customFormat="1" ht="77.099999999999994" customHeight="1">
      <c r="B1280" s="174" t="s">
        <v>432</v>
      </c>
      <c r="C1280" s="6">
        <f>'FORMULARIO 1 PRESUPUESTO'!B62</f>
        <v>1</v>
      </c>
      <c r="D1280" s="27" t="s">
        <v>433</v>
      </c>
      <c r="E1280" s="22">
        <f>'FORMULARIO 1 PRESUPUESTO'!B83</f>
        <v>1.2100000000000002</v>
      </c>
      <c r="F1280" s="352" t="s">
        <v>434</v>
      </c>
      <c r="G1280" s="354"/>
      <c r="H1280" s="356" t="str">
        <f>'FORMULARIO 1 PRESUPUESTO'!C83</f>
        <v xml:space="preserve">Desmonte de cubierta en acceso. Incluye estructuras y todos los elementos que componen la estructura. .Incluye retiro al botadero autorizado y/o entrega a almacen de los elementos reutilizable </v>
      </c>
      <c r="I1280" s="357"/>
      <c r="J1280" s="357"/>
      <c r="K1280" s="357"/>
      <c r="L1280" s="358"/>
      <c r="M1280" s="27" t="s">
        <v>435</v>
      </c>
      <c r="N1280" s="8" t="str">
        <f>'FORMULARIO 1 PRESUPUESTO'!D83</f>
        <v>m2</v>
      </c>
    </row>
    <row r="1281" spans="2:14" s="11" customFormat="1" ht="15.75">
      <c r="B1281" s="355"/>
      <c r="C1281" s="355"/>
      <c r="D1281" s="355"/>
      <c r="E1281" s="355"/>
      <c r="F1281" s="355"/>
      <c r="G1281" s="355"/>
      <c r="H1281" s="351" t="s">
        <v>436</v>
      </c>
      <c r="I1281" s="351" t="s">
        <v>437</v>
      </c>
      <c r="J1281" s="351"/>
      <c r="K1281" s="351"/>
      <c r="L1281" s="351" t="s">
        <v>438</v>
      </c>
      <c r="M1281" s="351" t="s">
        <v>439</v>
      </c>
      <c r="N1281" s="351" t="s">
        <v>440</v>
      </c>
    </row>
    <row r="1282" spans="2:14" s="11" customFormat="1" ht="47.25">
      <c r="B1282" s="355"/>
      <c r="C1282" s="355"/>
      <c r="D1282" s="355"/>
      <c r="E1282" s="355"/>
      <c r="F1282" s="355"/>
      <c r="G1282" s="355"/>
      <c r="H1282" s="351"/>
      <c r="I1282" s="27" t="s">
        <v>441</v>
      </c>
      <c r="J1282" s="27" t="s">
        <v>442</v>
      </c>
      <c r="K1282" s="27" t="s">
        <v>443</v>
      </c>
      <c r="L1282" s="351"/>
      <c r="M1282" s="351"/>
      <c r="N1282" s="351"/>
    </row>
    <row r="1283" spans="2:14" s="11" customFormat="1" ht="15">
      <c r="B1283" s="355"/>
      <c r="C1283" s="355"/>
      <c r="D1283" s="355"/>
      <c r="E1283" s="355"/>
      <c r="F1283" s="355"/>
      <c r="G1283" s="355"/>
      <c r="H1283" s="8"/>
      <c r="I1283" s="8"/>
      <c r="J1283" s="8"/>
      <c r="K1283" s="8"/>
      <c r="L1283" s="8">
        <v>4</v>
      </c>
      <c r="M1283" s="8">
        <v>1</v>
      </c>
      <c r="N1283" s="8">
        <f>M1283*L1283</f>
        <v>4</v>
      </c>
    </row>
    <row r="1284" spans="2:14" s="11" customFormat="1" ht="15">
      <c r="B1284" s="355"/>
      <c r="C1284" s="355"/>
      <c r="D1284" s="355"/>
      <c r="E1284" s="355"/>
      <c r="F1284" s="355"/>
      <c r="G1284" s="355"/>
      <c r="H1284" s="8"/>
      <c r="I1284" s="8"/>
      <c r="J1284" s="8"/>
      <c r="K1284" s="8"/>
      <c r="L1284" s="8"/>
      <c r="M1284" s="8"/>
      <c r="N1284" s="8"/>
    </row>
    <row r="1285" spans="2:14" s="11" customFormat="1" ht="15">
      <c r="B1285" s="355"/>
      <c r="C1285" s="355"/>
      <c r="D1285" s="355"/>
      <c r="E1285" s="355"/>
      <c r="F1285" s="355"/>
      <c r="G1285" s="355"/>
      <c r="H1285" s="8"/>
      <c r="I1285" s="8"/>
      <c r="J1285" s="8"/>
      <c r="K1285" s="8"/>
      <c r="L1285" s="8"/>
      <c r="M1285" s="8"/>
      <c r="N1285" s="8"/>
    </row>
    <row r="1286" spans="2:14" s="11" customFormat="1" ht="15">
      <c r="B1286" s="355"/>
      <c r="C1286" s="355"/>
      <c r="D1286" s="355"/>
      <c r="E1286" s="355"/>
      <c r="F1286" s="355"/>
      <c r="G1286" s="355"/>
      <c r="H1286" s="8"/>
      <c r="I1286" s="8"/>
      <c r="J1286" s="8"/>
      <c r="K1286" s="8"/>
      <c r="L1286" s="8"/>
      <c r="M1286" s="8"/>
      <c r="N1286" s="8"/>
    </row>
    <row r="1287" spans="2:14" s="11" customFormat="1" ht="15">
      <c r="B1287" s="355"/>
      <c r="C1287" s="355"/>
      <c r="D1287" s="355"/>
      <c r="E1287" s="355"/>
      <c r="F1287" s="355"/>
      <c r="G1287" s="355"/>
      <c r="H1287" s="8"/>
      <c r="I1287" s="8"/>
      <c r="J1287" s="8"/>
      <c r="K1287" s="8"/>
      <c r="L1287" s="8"/>
      <c r="M1287" s="8"/>
      <c r="N1287" s="8"/>
    </row>
    <row r="1288" spans="2:14" s="11" customFormat="1" ht="15.75">
      <c r="B1288" s="349" t="s">
        <v>451</v>
      </c>
      <c r="C1288" s="349"/>
      <c r="D1288" s="349"/>
      <c r="E1288" s="349"/>
      <c r="F1288" s="349"/>
      <c r="G1288" s="349"/>
      <c r="H1288" s="350" t="s">
        <v>445</v>
      </c>
      <c r="I1288" s="350"/>
      <c r="J1288" s="350"/>
      <c r="K1288" s="350"/>
      <c r="L1288" s="350"/>
      <c r="M1288" s="350"/>
      <c r="N1288" s="9">
        <f>SUM(N1283:N1287)</f>
        <v>4</v>
      </c>
    </row>
    <row r="1289" spans="2:14" s="11" customFormat="1" ht="15.75">
      <c r="B1289" s="349"/>
      <c r="C1289" s="349"/>
      <c r="D1289" s="349"/>
      <c r="E1289" s="349"/>
      <c r="F1289" s="349"/>
      <c r="G1289" s="349"/>
      <c r="H1289" s="350" t="s">
        <v>446</v>
      </c>
      <c r="I1289" s="350"/>
      <c r="J1289" s="350"/>
      <c r="K1289" s="350"/>
      <c r="L1289" s="350"/>
      <c r="M1289" s="350"/>
      <c r="N1289" s="9">
        <f>N1288</f>
        <v>4</v>
      </c>
    </row>
    <row r="1290" spans="2:14" s="11" customFormat="1" ht="15.75">
      <c r="B1290" s="349"/>
      <c r="C1290" s="349"/>
      <c r="D1290" s="349"/>
      <c r="E1290" s="349"/>
      <c r="F1290" s="349"/>
      <c r="G1290" s="349"/>
      <c r="H1290" s="351" t="s">
        <v>447</v>
      </c>
      <c r="I1290" s="351"/>
      <c r="J1290" s="351"/>
      <c r="K1290" s="351"/>
      <c r="L1290" s="351"/>
      <c r="M1290" s="351"/>
      <c r="N1290" s="10">
        <f>N1289</f>
        <v>4</v>
      </c>
    </row>
    <row r="1291" spans="2:14" s="11" customFormat="1">
      <c r="B1291" s="173"/>
    </row>
    <row r="1292" spans="2:14" s="11" customFormat="1">
      <c r="B1292" s="346"/>
      <c r="C1292" s="346"/>
      <c r="D1292" s="346"/>
      <c r="E1292" s="346"/>
      <c r="F1292" s="346"/>
      <c r="G1292" s="346"/>
      <c r="H1292" s="346"/>
      <c r="I1292" s="346"/>
      <c r="J1292" s="346"/>
      <c r="K1292" s="346"/>
      <c r="L1292" s="346"/>
      <c r="M1292" s="346"/>
      <c r="N1292" s="346"/>
    </row>
    <row r="1293" spans="2:14" s="11" customFormat="1">
      <c r="B1293" s="346"/>
      <c r="C1293" s="346"/>
      <c r="D1293" s="346"/>
      <c r="E1293" s="346"/>
      <c r="F1293" s="346"/>
      <c r="G1293" s="346"/>
      <c r="H1293" s="346"/>
      <c r="I1293" s="346"/>
      <c r="J1293" s="346"/>
      <c r="K1293" s="346"/>
      <c r="L1293" s="346"/>
      <c r="M1293" s="346"/>
      <c r="N1293" s="346"/>
    </row>
    <row r="1294" spans="2:14" s="11" customFormat="1" ht="50.1" customHeight="1">
      <c r="B1294" s="346"/>
      <c r="C1294" s="346"/>
      <c r="D1294" s="346"/>
      <c r="E1294" s="346"/>
      <c r="F1294" s="346"/>
      <c r="G1294" s="346"/>
      <c r="H1294" s="346"/>
      <c r="I1294" s="346"/>
      <c r="J1294" s="346"/>
      <c r="K1294" s="346"/>
      <c r="L1294" s="346"/>
      <c r="M1294" s="346"/>
      <c r="N1294" s="346"/>
    </row>
    <row r="1295" spans="2:14" s="11" customFormat="1" ht="15.75">
      <c r="B1295" s="347" t="s">
        <v>1</v>
      </c>
      <c r="C1295" s="347"/>
      <c r="D1295" s="347"/>
      <c r="E1295" s="347"/>
      <c r="F1295" s="347"/>
      <c r="G1295" s="347"/>
      <c r="H1295" s="347"/>
      <c r="I1295" s="347"/>
      <c r="J1295" s="347"/>
      <c r="K1295" s="347"/>
      <c r="L1295" s="347"/>
      <c r="M1295" s="347"/>
      <c r="N1295" s="347"/>
    </row>
    <row r="1296" spans="2:14" s="11" customFormat="1" ht="15.75">
      <c r="B1296" s="347" t="s">
        <v>2</v>
      </c>
      <c r="C1296" s="347"/>
      <c r="D1296" s="347"/>
      <c r="E1296" s="347"/>
      <c r="F1296" s="347"/>
      <c r="G1296" s="347"/>
      <c r="H1296" s="347"/>
      <c r="I1296" s="347"/>
      <c r="J1296" s="347"/>
      <c r="K1296" s="347"/>
      <c r="L1296" s="347"/>
      <c r="M1296" s="347"/>
      <c r="N1296" s="347"/>
    </row>
    <row r="1297" spans="2:14" s="11" customFormat="1" ht="15.75">
      <c r="B1297" s="347" t="s">
        <v>3</v>
      </c>
      <c r="C1297" s="347"/>
      <c r="D1297" s="347"/>
      <c r="E1297" s="347"/>
      <c r="F1297" s="347"/>
      <c r="G1297" s="347"/>
      <c r="H1297" s="347"/>
      <c r="I1297" s="347"/>
      <c r="J1297" s="347"/>
      <c r="K1297" s="347"/>
      <c r="L1297" s="347"/>
      <c r="M1297" s="347"/>
      <c r="N1297" s="347"/>
    </row>
    <row r="1298" spans="2:14" s="11" customFormat="1" ht="15">
      <c r="B1298" s="348"/>
      <c r="C1298" s="348"/>
      <c r="D1298" s="348"/>
      <c r="E1298" s="348"/>
      <c r="F1298" s="348"/>
      <c r="G1298" s="348"/>
      <c r="H1298" s="348"/>
      <c r="I1298" s="348"/>
      <c r="J1298" s="348"/>
      <c r="K1298" s="348"/>
      <c r="L1298" s="348"/>
      <c r="M1298" s="348"/>
      <c r="N1298" s="348"/>
    </row>
    <row r="1299" spans="2:14" s="11" customFormat="1" ht="15.75">
      <c r="B1299" s="351" t="s">
        <v>426</v>
      </c>
      <c r="C1299" s="351"/>
      <c r="D1299" s="27" t="s">
        <v>427</v>
      </c>
      <c r="E1299" s="25">
        <v>1</v>
      </c>
      <c r="F1299" s="27" t="s">
        <v>428</v>
      </c>
      <c r="G1299" s="25">
        <v>4</v>
      </c>
      <c r="H1299" s="26" t="s">
        <v>429</v>
      </c>
      <c r="I1299" s="25">
        <v>2024</v>
      </c>
      <c r="J1299" s="352"/>
      <c r="K1299" s="353"/>
      <c r="L1299" s="353"/>
      <c r="M1299" s="353"/>
      <c r="N1299" s="354"/>
    </row>
    <row r="1300" spans="2:14" s="11" customFormat="1" ht="15">
      <c r="B1300" s="355"/>
      <c r="C1300" s="355"/>
      <c r="D1300" s="355"/>
      <c r="E1300" s="355"/>
      <c r="F1300" s="355"/>
      <c r="G1300" s="355"/>
      <c r="H1300" s="355"/>
      <c r="I1300" s="355"/>
      <c r="J1300" s="355"/>
      <c r="K1300" s="355"/>
      <c r="L1300" s="355"/>
      <c r="M1300" s="355"/>
      <c r="N1300" s="355"/>
    </row>
    <row r="1301" spans="2:14" s="11" customFormat="1" ht="15.75">
      <c r="B1301" s="351" t="s">
        <v>430</v>
      </c>
      <c r="C1301" s="351"/>
      <c r="D1301" s="351"/>
      <c r="E1301" s="351"/>
      <c r="F1301" s="350" t="str">
        <f>'FORMULARIO 1 PRESUPUESTO'!B60</f>
        <v xml:space="preserve">MANTENIMIENTO CITAG EN EL AEROPUERTO EL DORADO </v>
      </c>
      <c r="G1301" s="350"/>
      <c r="H1301" s="350"/>
      <c r="I1301" s="350"/>
      <c r="J1301" s="350"/>
      <c r="K1301" s="350"/>
      <c r="L1301" s="350"/>
      <c r="M1301" s="350"/>
      <c r="N1301" s="350"/>
    </row>
    <row r="1302" spans="2:14" s="11" customFormat="1" ht="15">
      <c r="B1302" s="355"/>
      <c r="C1302" s="355"/>
      <c r="D1302" s="355"/>
      <c r="E1302" s="355"/>
      <c r="F1302" s="355"/>
      <c r="G1302" s="355"/>
      <c r="H1302" s="355"/>
      <c r="I1302" s="355"/>
      <c r="J1302" s="355"/>
      <c r="K1302" s="355"/>
      <c r="L1302" s="355"/>
      <c r="M1302" s="24"/>
      <c r="N1302" s="24"/>
    </row>
    <row r="1303" spans="2:14" s="11" customFormat="1" ht="64.5" customHeight="1">
      <c r="B1303" s="174" t="s">
        <v>432</v>
      </c>
      <c r="C1303" s="6">
        <f>'FORMULARIO 1 PRESUPUESTO'!B62</f>
        <v>1</v>
      </c>
      <c r="D1303" s="27" t="s">
        <v>433</v>
      </c>
      <c r="E1303" s="22">
        <f>'FORMULARIO 1 PRESUPUESTO'!B84</f>
        <v>1.2200000000000002</v>
      </c>
      <c r="F1303" s="352" t="s">
        <v>434</v>
      </c>
      <c r="G1303" s="354"/>
      <c r="H1303" s="356" t="str">
        <f>'FORMULARIO 1 PRESUPUESTO'!C84</f>
        <v>Desmonte de avisos , letreros, pancartas</v>
      </c>
      <c r="I1303" s="357"/>
      <c r="J1303" s="357"/>
      <c r="K1303" s="357"/>
      <c r="L1303" s="358"/>
      <c r="M1303" s="27" t="s">
        <v>435</v>
      </c>
      <c r="N1303" s="8" t="str">
        <f>'FORMULARIO 1 PRESUPUESTO'!D84</f>
        <v>Un</v>
      </c>
    </row>
    <row r="1304" spans="2:14" s="11" customFormat="1" ht="15.75">
      <c r="B1304" s="355"/>
      <c r="C1304" s="355"/>
      <c r="D1304" s="355"/>
      <c r="E1304" s="355"/>
      <c r="F1304" s="355"/>
      <c r="G1304" s="355"/>
      <c r="H1304" s="351" t="s">
        <v>436</v>
      </c>
      <c r="I1304" s="351" t="s">
        <v>437</v>
      </c>
      <c r="J1304" s="351"/>
      <c r="K1304" s="351"/>
      <c r="L1304" s="351" t="s">
        <v>438</v>
      </c>
      <c r="M1304" s="351" t="s">
        <v>439</v>
      </c>
      <c r="N1304" s="351" t="s">
        <v>440</v>
      </c>
    </row>
    <row r="1305" spans="2:14" s="11" customFormat="1" ht="47.25">
      <c r="B1305" s="355"/>
      <c r="C1305" s="355"/>
      <c r="D1305" s="355"/>
      <c r="E1305" s="355"/>
      <c r="F1305" s="355"/>
      <c r="G1305" s="355"/>
      <c r="H1305" s="351"/>
      <c r="I1305" s="27" t="s">
        <v>441</v>
      </c>
      <c r="J1305" s="27" t="s">
        <v>442</v>
      </c>
      <c r="K1305" s="27" t="s">
        <v>443</v>
      </c>
      <c r="L1305" s="351"/>
      <c r="M1305" s="351"/>
      <c r="N1305" s="351"/>
    </row>
    <row r="1306" spans="2:14" s="11" customFormat="1" ht="15">
      <c r="B1306" s="355"/>
      <c r="C1306" s="355"/>
      <c r="D1306" s="355"/>
      <c r="E1306" s="355"/>
      <c r="F1306" s="355"/>
      <c r="G1306" s="355"/>
      <c r="H1306" s="8"/>
      <c r="I1306" s="8"/>
      <c r="J1306" s="8"/>
      <c r="K1306" s="8"/>
      <c r="L1306" s="8"/>
      <c r="M1306" s="8">
        <v>60</v>
      </c>
      <c r="N1306" s="8">
        <f>M1306</f>
        <v>60</v>
      </c>
    </row>
    <row r="1307" spans="2:14" s="11" customFormat="1" ht="15">
      <c r="B1307" s="355"/>
      <c r="C1307" s="355"/>
      <c r="D1307" s="355"/>
      <c r="E1307" s="355"/>
      <c r="F1307" s="355"/>
      <c r="G1307" s="355"/>
      <c r="H1307" s="8"/>
      <c r="I1307" s="8"/>
      <c r="J1307" s="8"/>
      <c r="K1307" s="8"/>
      <c r="L1307" s="8"/>
      <c r="M1307" s="8"/>
      <c r="N1307" s="8"/>
    </row>
    <row r="1308" spans="2:14" s="11" customFormat="1" ht="15">
      <c r="B1308" s="355"/>
      <c r="C1308" s="355"/>
      <c r="D1308" s="355"/>
      <c r="E1308" s="355"/>
      <c r="F1308" s="355"/>
      <c r="G1308" s="355"/>
      <c r="H1308" s="8"/>
      <c r="I1308" s="8"/>
      <c r="J1308" s="8"/>
      <c r="K1308" s="8"/>
      <c r="L1308" s="8"/>
      <c r="M1308" s="8"/>
      <c r="N1308" s="8"/>
    </row>
    <row r="1309" spans="2:14" s="11" customFormat="1" ht="15">
      <c r="B1309" s="355"/>
      <c r="C1309" s="355"/>
      <c r="D1309" s="355"/>
      <c r="E1309" s="355"/>
      <c r="F1309" s="355"/>
      <c r="G1309" s="355"/>
      <c r="H1309" s="8"/>
      <c r="I1309" s="8"/>
      <c r="J1309" s="8"/>
      <c r="K1309" s="8"/>
      <c r="L1309" s="8"/>
      <c r="M1309" s="8"/>
      <c r="N1309" s="8"/>
    </row>
    <row r="1310" spans="2:14" s="11" customFormat="1" ht="15">
      <c r="B1310" s="355"/>
      <c r="C1310" s="355"/>
      <c r="D1310" s="355"/>
      <c r="E1310" s="355"/>
      <c r="F1310" s="355"/>
      <c r="G1310" s="355"/>
      <c r="H1310" s="8"/>
      <c r="I1310" s="8"/>
      <c r="J1310" s="8"/>
      <c r="K1310" s="8"/>
      <c r="L1310" s="8"/>
      <c r="M1310" s="8"/>
      <c r="N1310" s="8"/>
    </row>
    <row r="1311" spans="2:14" s="11" customFormat="1" ht="15.75">
      <c r="B1311" s="349" t="s">
        <v>451</v>
      </c>
      <c r="C1311" s="349"/>
      <c r="D1311" s="349"/>
      <c r="E1311" s="349"/>
      <c r="F1311" s="349"/>
      <c r="G1311" s="349"/>
      <c r="H1311" s="350" t="s">
        <v>445</v>
      </c>
      <c r="I1311" s="350"/>
      <c r="J1311" s="350"/>
      <c r="K1311" s="350"/>
      <c r="L1311" s="350"/>
      <c r="M1311" s="350"/>
      <c r="N1311" s="9">
        <f>SUM(N1306:N1310)</f>
        <v>60</v>
      </c>
    </row>
    <row r="1312" spans="2:14" s="11" customFormat="1" ht="15.75">
      <c r="B1312" s="349"/>
      <c r="C1312" s="349"/>
      <c r="D1312" s="349"/>
      <c r="E1312" s="349"/>
      <c r="F1312" s="349"/>
      <c r="G1312" s="349"/>
      <c r="H1312" s="350" t="s">
        <v>446</v>
      </c>
      <c r="I1312" s="350"/>
      <c r="J1312" s="350"/>
      <c r="K1312" s="350"/>
      <c r="L1312" s="350"/>
      <c r="M1312" s="350"/>
      <c r="N1312" s="9">
        <f>N1311</f>
        <v>60</v>
      </c>
    </row>
    <row r="1313" spans="2:14" s="11" customFormat="1" ht="15.75">
      <c r="B1313" s="349"/>
      <c r="C1313" s="349"/>
      <c r="D1313" s="349"/>
      <c r="E1313" s="349"/>
      <c r="F1313" s="349"/>
      <c r="G1313" s="349"/>
      <c r="H1313" s="351" t="s">
        <v>447</v>
      </c>
      <c r="I1313" s="351"/>
      <c r="J1313" s="351"/>
      <c r="K1313" s="351"/>
      <c r="L1313" s="351"/>
      <c r="M1313" s="351"/>
      <c r="N1313" s="10">
        <f>N1312</f>
        <v>60</v>
      </c>
    </row>
    <row r="1314" spans="2:14" s="11" customFormat="1">
      <c r="B1314" s="173"/>
    </row>
    <row r="1315" spans="2:14" s="11" customFormat="1">
      <c r="B1315" s="173"/>
    </row>
    <row r="1316" spans="2:14" s="128" customFormat="1" ht="15">
      <c r="B1316" s="172">
        <f>'FORMULARIO 1 PRESUPUESTO'!B85</f>
        <v>2</v>
      </c>
      <c r="C1316" s="54" t="str">
        <f>'FORMULARIO 1 PRESUPUESTO'!C85</f>
        <v>ESTRUCTURAS EN CONCRETO</v>
      </c>
      <c r="D1316" s="54"/>
      <c r="E1316" s="54"/>
      <c r="F1316" s="54"/>
      <c r="G1316" s="54"/>
      <c r="H1316" s="54"/>
      <c r="I1316" s="54"/>
      <c r="J1316" s="54"/>
      <c r="K1316" s="54"/>
      <c r="L1316" s="54"/>
      <c r="M1316" s="54"/>
      <c r="N1316" s="54"/>
    </row>
    <row r="1317" spans="2:14" s="11" customFormat="1">
      <c r="B1317" s="346"/>
      <c r="C1317" s="346"/>
      <c r="D1317" s="346"/>
      <c r="E1317" s="346"/>
      <c r="F1317" s="346"/>
      <c r="G1317" s="346"/>
      <c r="H1317" s="346"/>
      <c r="I1317" s="346"/>
      <c r="J1317" s="346"/>
      <c r="K1317" s="346"/>
      <c r="L1317" s="346"/>
      <c r="M1317" s="346"/>
      <c r="N1317" s="346"/>
    </row>
    <row r="1318" spans="2:14" s="11" customFormat="1">
      <c r="B1318" s="346"/>
      <c r="C1318" s="346"/>
      <c r="D1318" s="346"/>
      <c r="E1318" s="346"/>
      <c r="F1318" s="346"/>
      <c r="G1318" s="346"/>
      <c r="H1318" s="346"/>
      <c r="I1318" s="346"/>
      <c r="J1318" s="346"/>
      <c r="K1318" s="346"/>
      <c r="L1318" s="346"/>
      <c r="M1318" s="346"/>
      <c r="N1318" s="346"/>
    </row>
    <row r="1319" spans="2:14" s="11" customFormat="1" ht="50.1" customHeight="1">
      <c r="B1319" s="346"/>
      <c r="C1319" s="346"/>
      <c r="D1319" s="346"/>
      <c r="E1319" s="346"/>
      <c r="F1319" s="346"/>
      <c r="G1319" s="346"/>
      <c r="H1319" s="346"/>
      <c r="I1319" s="346"/>
      <c r="J1319" s="346"/>
      <c r="K1319" s="346"/>
      <c r="L1319" s="346"/>
      <c r="M1319" s="346"/>
      <c r="N1319" s="346"/>
    </row>
    <row r="1320" spans="2:14" s="11" customFormat="1" ht="15.75">
      <c r="B1320" s="347" t="s">
        <v>1</v>
      </c>
      <c r="C1320" s="347"/>
      <c r="D1320" s="347"/>
      <c r="E1320" s="347"/>
      <c r="F1320" s="347"/>
      <c r="G1320" s="347"/>
      <c r="H1320" s="347"/>
      <c r="I1320" s="347"/>
      <c r="J1320" s="347"/>
      <c r="K1320" s="347"/>
      <c r="L1320" s="347"/>
      <c r="M1320" s="347"/>
      <c r="N1320" s="347"/>
    </row>
    <row r="1321" spans="2:14" s="11" customFormat="1" ht="15.75">
      <c r="B1321" s="347" t="s">
        <v>2</v>
      </c>
      <c r="C1321" s="347"/>
      <c r="D1321" s="347"/>
      <c r="E1321" s="347"/>
      <c r="F1321" s="347"/>
      <c r="G1321" s="347"/>
      <c r="H1321" s="347"/>
      <c r="I1321" s="347"/>
      <c r="J1321" s="347"/>
      <c r="K1321" s="347"/>
      <c r="L1321" s="347"/>
      <c r="M1321" s="347"/>
      <c r="N1321" s="347"/>
    </row>
    <row r="1322" spans="2:14" s="11" customFormat="1" ht="15.75">
      <c r="B1322" s="347" t="s">
        <v>3</v>
      </c>
      <c r="C1322" s="347"/>
      <c r="D1322" s="347"/>
      <c r="E1322" s="347"/>
      <c r="F1322" s="347"/>
      <c r="G1322" s="347"/>
      <c r="H1322" s="347"/>
      <c r="I1322" s="347"/>
      <c r="J1322" s="347"/>
      <c r="K1322" s="347"/>
      <c r="L1322" s="347"/>
      <c r="M1322" s="347"/>
      <c r="N1322" s="347"/>
    </row>
    <row r="1323" spans="2:14" s="11" customFormat="1" ht="15">
      <c r="B1323" s="348"/>
      <c r="C1323" s="348"/>
      <c r="D1323" s="348"/>
      <c r="E1323" s="348"/>
      <c r="F1323" s="348"/>
      <c r="G1323" s="348"/>
      <c r="H1323" s="348"/>
      <c r="I1323" s="348"/>
      <c r="J1323" s="348"/>
      <c r="K1323" s="348"/>
      <c r="L1323" s="348"/>
      <c r="M1323" s="348"/>
      <c r="N1323" s="348"/>
    </row>
    <row r="1324" spans="2:14" s="11" customFormat="1" ht="15.75">
      <c r="B1324" s="351" t="s">
        <v>426</v>
      </c>
      <c r="C1324" s="351"/>
      <c r="D1324" s="27" t="s">
        <v>427</v>
      </c>
      <c r="E1324" s="25">
        <v>1</v>
      </c>
      <c r="F1324" s="27" t="s">
        <v>428</v>
      </c>
      <c r="G1324" s="25">
        <v>4</v>
      </c>
      <c r="H1324" s="26" t="s">
        <v>429</v>
      </c>
      <c r="I1324" s="25">
        <v>2024</v>
      </c>
      <c r="J1324" s="352"/>
      <c r="K1324" s="353"/>
      <c r="L1324" s="353"/>
      <c r="M1324" s="353"/>
      <c r="N1324" s="354"/>
    </row>
    <row r="1325" spans="2:14" s="11" customFormat="1" ht="15">
      <c r="B1325" s="355"/>
      <c r="C1325" s="355"/>
      <c r="D1325" s="355"/>
      <c r="E1325" s="355"/>
      <c r="F1325" s="355"/>
      <c r="G1325" s="355"/>
      <c r="H1325" s="355"/>
      <c r="I1325" s="355"/>
      <c r="J1325" s="355"/>
      <c r="K1325" s="355"/>
      <c r="L1325" s="355"/>
      <c r="M1325" s="355"/>
      <c r="N1325" s="355"/>
    </row>
    <row r="1326" spans="2:14" s="11" customFormat="1" ht="15.75">
      <c r="B1326" s="351" t="s">
        <v>430</v>
      </c>
      <c r="C1326" s="351"/>
      <c r="D1326" s="351"/>
      <c r="E1326" s="351"/>
      <c r="F1326" s="350" t="str">
        <f>'FORMULARIO 1 PRESUPUESTO'!B60</f>
        <v xml:space="preserve">MANTENIMIENTO CITAG EN EL AEROPUERTO EL DORADO </v>
      </c>
      <c r="G1326" s="350"/>
      <c r="H1326" s="350"/>
      <c r="I1326" s="350"/>
      <c r="J1326" s="350"/>
      <c r="K1326" s="350"/>
      <c r="L1326" s="350"/>
      <c r="M1326" s="350"/>
      <c r="N1326" s="350"/>
    </row>
    <row r="1327" spans="2:14" s="11" customFormat="1" ht="15">
      <c r="B1327" s="355"/>
      <c r="C1327" s="355"/>
      <c r="D1327" s="355"/>
      <c r="E1327" s="355"/>
      <c r="F1327" s="355"/>
      <c r="G1327" s="355"/>
      <c r="H1327" s="355"/>
      <c r="I1327" s="355"/>
      <c r="J1327" s="355"/>
      <c r="K1327" s="355"/>
      <c r="L1327" s="355"/>
      <c r="M1327" s="24"/>
      <c r="N1327" s="24"/>
    </row>
    <row r="1328" spans="2:14" s="11" customFormat="1" ht="64.5" customHeight="1">
      <c r="B1328" s="174" t="s">
        <v>432</v>
      </c>
      <c r="C1328" s="6">
        <f>'FORMULARIO 1 PRESUPUESTO'!B85</f>
        <v>2</v>
      </c>
      <c r="D1328" s="27" t="s">
        <v>433</v>
      </c>
      <c r="E1328" s="22">
        <f>'FORMULARIO 1 PRESUPUESTO'!B86</f>
        <v>2.0099999999999998</v>
      </c>
      <c r="F1328" s="352" t="s">
        <v>434</v>
      </c>
      <c r="G1328" s="354"/>
      <c r="H1328" s="356" t="str">
        <f>'FORMULARIO 1 PRESUPUESTO'!C86</f>
        <v>Suministro rampa fundida concreto con refuerzo, puerta acceso a cuarto frio.0,10 x 0,15 X 100 cm</v>
      </c>
      <c r="I1328" s="357"/>
      <c r="J1328" s="357"/>
      <c r="K1328" s="357"/>
      <c r="L1328" s="358"/>
      <c r="M1328" s="27" t="s">
        <v>435</v>
      </c>
      <c r="N1328" s="8" t="str">
        <f>'FORMULARIO 1 PRESUPUESTO'!D86</f>
        <v>m2</v>
      </c>
    </row>
    <row r="1329" spans="2:14" s="11" customFormat="1" ht="15.75">
      <c r="B1329" s="355"/>
      <c r="C1329" s="355"/>
      <c r="D1329" s="355"/>
      <c r="E1329" s="355"/>
      <c r="F1329" s="355"/>
      <c r="G1329" s="355"/>
      <c r="H1329" s="351" t="s">
        <v>436</v>
      </c>
      <c r="I1329" s="351" t="s">
        <v>437</v>
      </c>
      <c r="J1329" s="351"/>
      <c r="K1329" s="351"/>
      <c r="L1329" s="351" t="s">
        <v>438</v>
      </c>
      <c r="M1329" s="351" t="s">
        <v>439</v>
      </c>
      <c r="N1329" s="351" t="s">
        <v>440</v>
      </c>
    </row>
    <row r="1330" spans="2:14" s="11" customFormat="1" ht="47.25">
      <c r="B1330" s="355"/>
      <c r="C1330" s="355"/>
      <c r="D1330" s="355"/>
      <c r="E1330" s="355"/>
      <c r="F1330" s="355"/>
      <c r="G1330" s="355"/>
      <c r="H1330" s="351"/>
      <c r="I1330" s="27" t="s">
        <v>441</v>
      </c>
      <c r="J1330" s="27" t="s">
        <v>442</v>
      </c>
      <c r="K1330" s="27" t="s">
        <v>443</v>
      </c>
      <c r="L1330" s="351"/>
      <c r="M1330" s="351"/>
      <c r="N1330" s="351"/>
    </row>
    <row r="1331" spans="2:14" s="11" customFormat="1" ht="15">
      <c r="B1331" s="355"/>
      <c r="C1331" s="355"/>
      <c r="D1331" s="355"/>
      <c r="E1331" s="355"/>
      <c r="F1331" s="355"/>
      <c r="G1331" s="355"/>
      <c r="H1331" s="8" t="s">
        <v>527</v>
      </c>
      <c r="I1331" s="8">
        <v>1</v>
      </c>
      <c r="J1331" s="8">
        <v>1.2</v>
      </c>
      <c r="K1331" s="8"/>
      <c r="L1331" s="8">
        <f>J1331*I1331</f>
        <v>1.2</v>
      </c>
      <c r="M1331" s="8">
        <v>1</v>
      </c>
      <c r="N1331" s="8">
        <f>M1331*L1331</f>
        <v>1.2</v>
      </c>
    </row>
    <row r="1332" spans="2:14" s="11" customFormat="1" ht="15">
      <c r="B1332" s="355"/>
      <c r="C1332" s="355"/>
      <c r="D1332" s="355"/>
      <c r="E1332" s="355"/>
      <c r="F1332" s="355"/>
      <c r="G1332" s="355"/>
      <c r="H1332" s="8"/>
      <c r="I1332" s="8"/>
      <c r="J1332" s="8"/>
      <c r="K1332" s="8"/>
      <c r="L1332" s="8"/>
      <c r="M1332" s="8"/>
      <c r="N1332" s="8"/>
    </row>
    <row r="1333" spans="2:14" s="11" customFormat="1" ht="15">
      <c r="B1333" s="355"/>
      <c r="C1333" s="355"/>
      <c r="D1333" s="355"/>
      <c r="E1333" s="355"/>
      <c r="F1333" s="355"/>
      <c r="G1333" s="355"/>
      <c r="H1333" s="8"/>
      <c r="I1333" s="8"/>
      <c r="J1333" s="8"/>
      <c r="K1333" s="8"/>
      <c r="L1333" s="8"/>
      <c r="M1333" s="8"/>
      <c r="N1333" s="8"/>
    </row>
    <row r="1334" spans="2:14" s="11" customFormat="1" ht="15">
      <c r="B1334" s="355"/>
      <c r="C1334" s="355"/>
      <c r="D1334" s="355"/>
      <c r="E1334" s="355"/>
      <c r="F1334" s="355"/>
      <c r="G1334" s="355"/>
      <c r="H1334" s="8"/>
      <c r="I1334" s="8"/>
      <c r="J1334" s="8"/>
      <c r="K1334" s="8"/>
      <c r="L1334" s="8"/>
      <c r="M1334" s="8"/>
      <c r="N1334" s="8"/>
    </row>
    <row r="1335" spans="2:14" s="11" customFormat="1" ht="15">
      <c r="B1335" s="355"/>
      <c r="C1335" s="355"/>
      <c r="D1335" s="355"/>
      <c r="E1335" s="355"/>
      <c r="F1335" s="355"/>
      <c r="G1335" s="355"/>
      <c r="H1335" s="8"/>
      <c r="I1335" s="8"/>
      <c r="J1335" s="8"/>
      <c r="K1335" s="8"/>
      <c r="L1335" s="8"/>
      <c r="M1335" s="8"/>
      <c r="N1335" s="8"/>
    </row>
    <row r="1336" spans="2:14" s="11" customFormat="1" ht="15.75">
      <c r="B1336" s="349" t="s">
        <v>451</v>
      </c>
      <c r="C1336" s="349"/>
      <c r="D1336" s="349"/>
      <c r="E1336" s="349"/>
      <c r="F1336" s="349"/>
      <c r="G1336" s="349"/>
      <c r="H1336" s="350" t="s">
        <v>445</v>
      </c>
      <c r="I1336" s="350"/>
      <c r="J1336" s="350"/>
      <c r="K1336" s="350"/>
      <c r="L1336" s="350"/>
      <c r="M1336" s="350"/>
      <c r="N1336" s="9">
        <f>SUM(N1331:N1335)</f>
        <v>1.2</v>
      </c>
    </row>
    <row r="1337" spans="2:14" s="11" customFormat="1" ht="15.75">
      <c r="B1337" s="349"/>
      <c r="C1337" s="349"/>
      <c r="D1337" s="349"/>
      <c r="E1337" s="349"/>
      <c r="F1337" s="349"/>
      <c r="G1337" s="349"/>
      <c r="H1337" s="350" t="s">
        <v>446</v>
      </c>
      <c r="I1337" s="350"/>
      <c r="J1337" s="350"/>
      <c r="K1337" s="350"/>
      <c r="L1337" s="350"/>
      <c r="M1337" s="350"/>
      <c r="N1337" s="9">
        <f>N1336</f>
        <v>1.2</v>
      </c>
    </row>
    <row r="1338" spans="2:14" s="11" customFormat="1" ht="15.75">
      <c r="B1338" s="349"/>
      <c r="C1338" s="349"/>
      <c r="D1338" s="349"/>
      <c r="E1338" s="349"/>
      <c r="F1338" s="349"/>
      <c r="G1338" s="349"/>
      <c r="H1338" s="351" t="s">
        <v>447</v>
      </c>
      <c r="I1338" s="351"/>
      <c r="J1338" s="351"/>
      <c r="K1338" s="351"/>
      <c r="L1338" s="351"/>
      <c r="M1338" s="351"/>
      <c r="N1338" s="10">
        <f>N1337</f>
        <v>1.2</v>
      </c>
    </row>
    <row r="1339" spans="2:14" s="11" customFormat="1">
      <c r="B1339" s="173"/>
    </row>
    <row r="1340" spans="2:14" s="11" customFormat="1">
      <c r="B1340" s="173"/>
    </row>
    <row r="1341" spans="2:14" s="11" customFormat="1">
      <c r="B1341" s="173"/>
    </row>
    <row r="1342" spans="2:14" s="11" customFormat="1" ht="15">
      <c r="B1342" s="172">
        <f>'FORMULARIO 1 PRESUPUESTO'!B87</f>
        <v>3</v>
      </c>
      <c r="C1342" s="54" t="str">
        <f>'FORMULARIO 1 PRESUPUESTO'!C87</f>
        <v>ESTRUCTURA METÁLICA</v>
      </c>
      <c r="D1342" s="54"/>
      <c r="E1342" s="54"/>
      <c r="F1342" s="54"/>
      <c r="G1342" s="54"/>
      <c r="H1342" s="54"/>
      <c r="I1342" s="54"/>
      <c r="J1342" s="54"/>
      <c r="K1342" s="54"/>
      <c r="L1342" s="54"/>
      <c r="M1342" s="54"/>
      <c r="N1342" s="54"/>
    </row>
    <row r="1343" spans="2:14" s="11" customFormat="1">
      <c r="B1343" s="346"/>
      <c r="C1343" s="346"/>
      <c r="D1343" s="346"/>
      <c r="E1343" s="346"/>
      <c r="F1343" s="346"/>
      <c r="G1343" s="346"/>
      <c r="H1343" s="346"/>
      <c r="I1343" s="346"/>
      <c r="J1343" s="346"/>
      <c r="K1343" s="346"/>
      <c r="L1343" s="346"/>
      <c r="M1343" s="346"/>
      <c r="N1343" s="346"/>
    </row>
    <row r="1344" spans="2:14" s="11" customFormat="1">
      <c r="B1344" s="346"/>
      <c r="C1344" s="346"/>
      <c r="D1344" s="346"/>
      <c r="E1344" s="346"/>
      <c r="F1344" s="346"/>
      <c r="G1344" s="346"/>
      <c r="H1344" s="346"/>
      <c r="I1344" s="346"/>
      <c r="J1344" s="346"/>
      <c r="K1344" s="346"/>
      <c r="L1344" s="346"/>
      <c r="M1344" s="346"/>
      <c r="N1344" s="346"/>
    </row>
    <row r="1345" spans="2:14" s="11" customFormat="1" ht="50.1" customHeight="1">
      <c r="B1345" s="346"/>
      <c r="C1345" s="346"/>
      <c r="D1345" s="346"/>
      <c r="E1345" s="346"/>
      <c r="F1345" s="346"/>
      <c r="G1345" s="346"/>
      <c r="H1345" s="346"/>
      <c r="I1345" s="346"/>
      <c r="J1345" s="346"/>
      <c r="K1345" s="346"/>
      <c r="L1345" s="346"/>
      <c r="M1345" s="346"/>
      <c r="N1345" s="346"/>
    </row>
    <row r="1346" spans="2:14" s="11" customFormat="1" ht="15.75">
      <c r="B1346" s="347" t="s">
        <v>1</v>
      </c>
      <c r="C1346" s="347"/>
      <c r="D1346" s="347"/>
      <c r="E1346" s="347"/>
      <c r="F1346" s="347"/>
      <c r="G1346" s="347"/>
      <c r="H1346" s="347"/>
      <c r="I1346" s="347"/>
      <c r="J1346" s="347"/>
      <c r="K1346" s="347"/>
      <c r="L1346" s="347"/>
      <c r="M1346" s="347"/>
      <c r="N1346" s="347"/>
    </row>
    <row r="1347" spans="2:14" s="11" customFormat="1" ht="15.75">
      <c r="B1347" s="347" t="s">
        <v>2</v>
      </c>
      <c r="C1347" s="347"/>
      <c r="D1347" s="347"/>
      <c r="E1347" s="347"/>
      <c r="F1347" s="347"/>
      <c r="G1347" s="347"/>
      <c r="H1347" s="347"/>
      <c r="I1347" s="347"/>
      <c r="J1347" s="347"/>
      <c r="K1347" s="347"/>
      <c r="L1347" s="347"/>
      <c r="M1347" s="347"/>
      <c r="N1347" s="347"/>
    </row>
    <row r="1348" spans="2:14" s="11" customFormat="1" ht="15.75">
      <c r="B1348" s="347" t="s">
        <v>3</v>
      </c>
      <c r="C1348" s="347"/>
      <c r="D1348" s="347"/>
      <c r="E1348" s="347"/>
      <c r="F1348" s="347"/>
      <c r="G1348" s="347"/>
      <c r="H1348" s="347"/>
      <c r="I1348" s="347"/>
      <c r="J1348" s="347"/>
      <c r="K1348" s="347"/>
      <c r="L1348" s="347"/>
      <c r="M1348" s="347"/>
      <c r="N1348" s="347"/>
    </row>
    <row r="1349" spans="2:14" s="11" customFormat="1" ht="15">
      <c r="B1349" s="348"/>
      <c r="C1349" s="348"/>
      <c r="D1349" s="348"/>
      <c r="E1349" s="348"/>
      <c r="F1349" s="348"/>
      <c r="G1349" s="348"/>
      <c r="H1349" s="348"/>
      <c r="I1349" s="348"/>
      <c r="J1349" s="348"/>
      <c r="K1349" s="348"/>
      <c r="L1349" s="348"/>
      <c r="M1349" s="348"/>
      <c r="N1349" s="348"/>
    </row>
    <row r="1350" spans="2:14" s="11" customFormat="1" ht="15.75">
      <c r="B1350" s="351" t="s">
        <v>426</v>
      </c>
      <c r="C1350" s="351"/>
      <c r="D1350" s="27" t="s">
        <v>427</v>
      </c>
      <c r="E1350" s="25">
        <v>1</v>
      </c>
      <c r="F1350" s="27" t="s">
        <v>428</v>
      </c>
      <c r="G1350" s="25">
        <v>4</v>
      </c>
      <c r="H1350" s="26" t="s">
        <v>429</v>
      </c>
      <c r="I1350" s="25">
        <v>2024</v>
      </c>
      <c r="J1350" s="352"/>
      <c r="K1350" s="353"/>
      <c r="L1350" s="353"/>
      <c r="M1350" s="353"/>
      <c r="N1350" s="354"/>
    </row>
    <row r="1351" spans="2:14" s="11" customFormat="1" ht="15">
      <c r="B1351" s="355"/>
      <c r="C1351" s="355"/>
      <c r="D1351" s="355"/>
      <c r="E1351" s="355"/>
      <c r="F1351" s="355"/>
      <c r="G1351" s="355"/>
      <c r="H1351" s="355"/>
      <c r="I1351" s="355"/>
      <c r="J1351" s="355"/>
      <c r="K1351" s="355"/>
      <c r="L1351" s="355"/>
      <c r="M1351" s="355"/>
      <c r="N1351" s="355"/>
    </row>
    <row r="1352" spans="2:14" s="11" customFormat="1" ht="15.75">
      <c r="B1352" s="351" t="s">
        <v>430</v>
      </c>
      <c r="C1352" s="351"/>
      <c r="D1352" s="351"/>
      <c r="E1352" s="351"/>
      <c r="F1352" s="350" t="str">
        <f>'FORMULARIO 1 PRESUPUESTO'!B60</f>
        <v xml:space="preserve">MANTENIMIENTO CITAG EN EL AEROPUERTO EL DORADO </v>
      </c>
      <c r="G1352" s="350"/>
      <c r="H1352" s="350"/>
      <c r="I1352" s="350"/>
      <c r="J1352" s="350"/>
      <c r="K1352" s="350"/>
      <c r="L1352" s="350"/>
      <c r="M1352" s="350"/>
      <c r="N1352" s="350"/>
    </row>
    <row r="1353" spans="2:14" s="11" customFormat="1" ht="15">
      <c r="B1353" s="355"/>
      <c r="C1353" s="355"/>
      <c r="D1353" s="355"/>
      <c r="E1353" s="355"/>
      <c r="F1353" s="355"/>
      <c r="G1353" s="355"/>
      <c r="H1353" s="355"/>
      <c r="I1353" s="355"/>
      <c r="J1353" s="355"/>
      <c r="K1353" s="355"/>
      <c r="L1353" s="355"/>
      <c r="M1353" s="24"/>
      <c r="N1353" s="24"/>
    </row>
    <row r="1354" spans="2:14" s="11" customFormat="1" ht="118.5" customHeight="1">
      <c r="B1354" s="174" t="s">
        <v>432</v>
      </c>
      <c r="C1354" s="6">
        <f>'FORMULARIO 1 PRESUPUESTO'!B87</f>
        <v>3</v>
      </c>
      <c r="D1354" s="27" t="s">
        <v>433</v>
      </c>
      <c r="E1354" s="22">
        <f>'FORMULARIO 1 PRESUPUESTO'!B88</f>
        <v>3.01</v>
      </c>
      <c r="F1354" s="352" t="s">
        <v>434</v>
      </c>
      <c r="G1354" s="354"/>
      <c r="H1354" s="356" t="str">
        <f>'FORMULARIO 1 PRESUPUESTO'!C88</f>
        <v>Suministro e instalación de estructura para cubierta en perfil metálico rectangular 50 x 25 x 1.1mm C18 x 6m color gris plata y/o similar, pintados con imprimación anticorrosiva+pintura acabado. Incluye todos los elementos y accesorios necesarios para su correcta instalación. Acceso principal</v>
      </c>
      <c r="I1354" s="357"/>
      <c r="J1354" s="357"/>
      <c r="K1354" s="357"/>
      <c r="L1354" s="358"/>
      <c r="M1354" s="27" t="s">
        <v>435</v>
      </c>
      <c r="N1354" s="8" t="str">
        <f>'FORMULARIO 1 PRESUPUESTO'!D88</f>
        <v>m</v>
      </c>
    </row>
    <row r="1355" spans="2:14" s="11" customFormat="1" ht="15.75">
      <c r="B1355" s="355"/>
      <c r="C1355" s="355"/>
      <c r="D1355" s="355"/>
      <c r="E1355" s="355"/>
      <c r="F1355" s="355"/>
      <c r="G1355" s="355"/>
      <c r="H1355" s="351" t="s">
        <v>436</v>
      </c>
      <c r="I1355" s="351" t="s">
        <v>437</v>
      </c>
      <c r="J1355" s="351"/>
      <c r="K1355" s="351"/>
      <c r="L1355" s="351" t="s">
        <v>438</v>
      </c>
      <c r="M1355" s="351" t="s">
        <v>439</v>
      </c>
      <c r="N1355" s="351" t="s">
        <v>440</v>
      </c>
    </row>
    <row r="1356" spans="2:14" s="11" customFormat="1" ht="47.25">
      <c r="B1356" s="355"/>
      <c r="C1356" s="355"/>
      <c r="D1356" s="355"/>
      <c r="E1356" s="355"/>
      <c r="F1356" s="355"/>
      <c r="G1356" s="355"/>
      <c r="H1356" s="351"/>
      <c r="I1356" s="27" t="s">
        <v>441</v>
      </c>
      <c r="J1356" s="27" t="s">
        <v>442</v>
      </c>
      <c r="K1356" s="27" t="s">
        <v>443</v>
      </c>
      <c r="L1356" s="351"/>
      <c r="M1356" s="351"/>
      <c r="N1356" s="351"/>
    </row>
    <row r="1357" spans="2:14" s="11" customFormat="1" ht="30">
      <c r="B1357" s="355"/>
      <c r="C1357" s="355"/>
      <c r="D1357" s="355"/>
      <c r="E1357" s="355"/>
      <c r="F1357" s="355"/>
      <c r="G1357" s="355"/>
      <c r="H1357" s="8" t="s">
        <v>528</v>
      </c>
      <c r="I1357" s="8"/>
      <c r="J1357" s="8"/>
      <c r="K1357" s="8">
        <v>8</v>
      </c>
      <c r="L1357" s="8"/>
      <c r="M1357" s="8">
        <v>2</v>
      </c>
      <c r="N1357" s="8">
        <f>M1357*K1357</f>
        <v>16</v>
      </c>
    </row>
    <row r="1358" spans="2:14" s="11" customFormat="1" ht="15">
      <c r="B1358" s="355"/>
      <c r="C1358" s="355"/>
      <c r="D1358" s="355"/>
      <c r="E1358" s="355"/>
      <c r="F1358" s="355"/>
      <c r="G1358" s="355"/>
      <c r="H1358" s="8"/>
      <c r="I1358" s="8"/>
      <c r="J1358" s="8"/>
      <c r="K1358" s="8">
        <v>1.2</v>
      </c>
      <c r="L1358" s="8"/>
      <c r="M1358" s="8">
        <v>4</v>
      </c>
      <c r="N1358" s="8">
        <f>M1358*K1358</f>
        <v>4.8</v>
      </c>
    </row>
    <row r="1359" spans="2:14" s="11" customFormat="1" ht="15">
      <c r="B1359" s="355"/>
      <c r="C1359" s="355"/>
      <c r="D1359" s="355"/>
      <c r="E1359" s="355"/>
      <c r="F1359" s="355"/>
      <c r="G1359" s="355"/>
      <c r="H1359" s="8"/>
      <c r="I1359" s="8"/>
      <c r="J1359" s="8"/>
      <c r="K1359" s="8"/>
      <c r="L1359" s="8"/>
      <c r="M1359" s="8"/>
      <c r="N1359" s="8"/>
    </row>
    <row r="1360" spans="2:14" s="11" customFormat="1" ht="15">
      <c r="B1360" s="355"/>
      <c r="C1360" s="355"/>
      <c r="D1360" s="355"/>
      <c r="E1360" s="355"/>
      <c r="F1360" s="355"/>
      <c r="G1360" s="355"/>
      <c r="H1360" s="8"/>
      <c r="I1360" s="8"/>
      <c r="J1360" s="8"/>
      <c r="K1360" s="8"/>
      <c r="L1360" s="8"/>
      <c r="M1360" s="8"/>
      <c r="N1360" s="8"/>
    </row>
    <row r="1361" spans="2:14" s="11" customFormat="1" ht="15">
      <c r="B1361" s="355"/>
      <c r="C1361" s="355"/>
      <c r="D1361" s="355"/>
      <c r="E1361" s="355"/>
      <c r="F1361" s="355"/>
      <c r="G1361" s="355"/>
      <c r="H1361" s="8"/>
      <c r="I1361" s="8"/>
      <c r="J1361" s="8"/>
      <c r="K1361" s="8"/>
      <c r="L1361" s="8"/>
      <c r="M1361" s="8"/>
      <c r="N1361" s="8"/>
    </row>
    <row r="1362" spans="2:14" s="11" customFormat="1" ht="15.75">
      <c r="B1362" s="349" t="s">
        <v>451</v>
      </c>
      <c r="C1362" s="349"/>
      <c r="D1362" s="349"/>
      <c r="E1362" s="349"/>
      <c r="F1362" s="349"/>
      <c r="G1362" s="349"/>
      <c r="H1362" s="350" t="s">
        <v>445</v>
      </c>
      <c r="I1362" s="350"/>
      <c r="J1362" s="350"/>
      <c r="K1362" s="350"/>
      <c r="L1362" s="350"/>
      <c r="M1362" s="350"/>
      <c r="N1362" s="9">
        <f>SUM(N1357:N1361)</f>
        <v>20.8</v>
      </c>
    </row>
    <row r="1363" spans="2:14" s="11" customFormat="1" ht="15.75">
      <c r="B1363" s="349"/>
      <c r="C1363" s="349"/>
      <c r="D1363" s="349"/>
      <c r="E1363" s="349"/>
      <c r="F1363" s="349"/>
      <c r="G1363" s="349"/>
      <c r="H1363" s="350" t="s">
        <v>446</v>
      </c>
      <c r="I1363" s="350"/>
      <c r="J1363" s="350"/>
      <c r="K1363" s="350"/>
      <c r="L1363" s="350"/>
      <c r="M1363" s="350"/>
      <c r="N1363" s="9">
        <f>N1362</f>
        <v>20.8</v>
      </c>
    </row>
    <row r="1364" spans="2:14" s="11" customFormat="1" ht="15.75">
      <c r="B1364" s="349"/>
      <c r="C1364" s="349"/>
      <c r="D1364" s="349"/>
      <c r="E1364" s="349"/>
      <c r="F1364" s="349"/>
      <c r="G1364" s="349"/>
      <c r="H1364" s="351" t="s">
        <v>447</v>
      </c>
      <c r="I1364" s="351"/>
      <c r="J1364" s="351"/>
      <c r="K1364" s="351"/>
      <c r="L1364" s="351"/>
      <c r="M1364" s="351"/>
      <c r="N1364" s="10">
        <f>N1363</f>
        <v>20.8</v>
      </c>
    </row>
    <row r="1365" spans="2:14" s="11" customFormat="1">
      <c r="B1365" s="173"/>
    </row>
    <row r="1366" spans="2:14" s="11" customFormat="1">
      <c r="B1366" s="173"/>
    </row>
    <row r="1367" spans="2:14" s="11" customFormat="1">
      <c r="B1367" s="173"/>
    </row>
    <row r="1368" spans="2:14" s="11" customFormat="1" ht="15">
      <c r="B1368" s="172">
        <f>'FORMULARIO 1 PRESUPUESTO'!B89</f>
        <v>4</v>
      </c>
      <c r="C1368" s="54" t="str">
        <f>'FORMULARIO 1 PRESUPUESTO'!C89</f>
        <v>CUBIERTAS</v>
      </c>
      <c r="D1368" s="54"/>
      <c r="E1368" s="54"/>
      <c r="F1368" s="54"/>
      <c r="G1368" s="54"/>
      <c r="H1368" s="54"/>
      <c r="I1368" s="54"/>
      <c r="J1368" s="54"/>
      <c r="K1368" s="54"/>
      <c r="L1368" s="54"/>
      <c r="M1368" s="54"/>
      <c r="N1368" s="54"/>
    </row>
    <row r="1369" spans="2:14" s="11" customFormat="1">
      <c r="B1369" s="346"/>
      <c r="C1369" s="346"/>
      <c r="D1369" s="346"/>
      <c r="E1369" s="346"/>
      <c r="F1369" s="346"/>
      <c r="G1369" s="346"/>
      <c r="H1369" s="346"/>
      <c r="I1369" s="346"/>
      <c r="J1369" s="346"/>
      <c r="K1369" s="346"/>
      <c r="L1369" s="346"/>
      <c r="M1369" s="346"/>
      <c r="N1369" s="346"/>
    </row>
    <row r="1370" spans="2:14" s="11" customFormat="1">
      <c r="B1370" s="346"/>
      <c r="C1370" s="346"/>
      <c r="D1370" s="346"/>
      <c r="E1370" s="346"/>
      <c r="F1370" s="346"/>
      <c r="G1370" s="346"/>
      <c r="H1370" s="346"/>
      <c r="I1370" s="346"/>
      <c r="J1370" s="346"/>
      <c r="K1370" s="346"/>
      <c r="L1370" s="346"/>
      <c r="M1370" s="346"/>
      <c r="N1370" s="346"/>
    </row>
    <row r="1371" spans="2:14" s="11" customFormat="1" ht="50.1" customHeight="1">
      <c r="B1371" s="346"/>
      <c r="C1371" s="346"/>
      <c r="D1371" s="346"/>
      <c r="E1371" s="346"/>
      <c r="F1371" s="346"/>
      <c r="G1371" s="346"/>
      <c r="H1371" s="346"/>
      <c r="I1371" s="346"/>
      <c r="J1371" s="346"/>
      <c r="K1371" s="346"/>
      <c r="L1371" s="346"/>
      <c r="M1371" s="346"/>
      <c r="N1371" s="346"/>
    </row>
    <row r="1372" spans="2:14" s="11" customFormat="1" ht="15.75">
      <c r="B1372" s="347" t="s">
        <v>1</v>
      </c>
      <c r="C1372" s="347"/>
      <c r="D1372" s="347"/>
      <c r="E1372" s="347"/>
      <c r="F1372" s="347"/>
      <c r="G1372" s="347"/>
      <c r="H1372" s="347"/>
      <c r="I1372" s="347"/>
      <c r="J1372" s="347"/>
      <c r="K1372" s="347"/>
      <c r="L1372" s="347"/>
      <c r="M1372" s="347"/>
      <c r="N1372" s="347"/>
    </row>
    <row r="1373" spans="2:14" s="11" customFormat="1" ht="15.75">
      <c r="B1373" s="347" t="s">
        <v>2</v>
      </c>
      <c r="C1373" s="347"/>
      <c r="D1373" s="347"/>
      <c r="E1373" s="347"/>
      <c r="F1373" s="347"/>
      <c r="G1373" s="347"/>
      <c r="H1373" s="347"/>
      <c r="I1373" s="347"/>
      <c r="J1373" s="347"/>
      <c r="K1373" s="347"/>
      <c r="L1373" s="347"/>
      <c r="M1373" s="347"/>
      <c r="N1373" s="347"/>
    </row>
    <row r="1374" spans="2:14" s="11" customFormat="1" ht="15.75">
      <c r="B1374" s="347" t="s">
        <v>3</v>
      </c>
      <c r="C1374" s="347"/>
      <c r="D1374" s="347"/>
      <c r="E1374" s="347"/>
      <c r="F1374" s="347"/>
      <c r="G1374" s="347"/>
      <c r="H1374" s="347"/>
      <c r="I1374" s="347"/>
      <c r="J1374" s="347"/>
      <c r="K1374" s="347"/>
      <c r="L1374" s="347"/>
      <c r="M1374" s="347"/>
      <c r="N1374" s="347"/>
    </row>
    <row r="1375" spans="2:14" s="11" customFormat="1" ht="15">
      <c r="B1375" s="348"/>
      <c r="C1375" s="348"/>
      <c r="D1375" s="348"/>
      <c r="E1375" s="348"/>
      <c r="F1375" s="348"/>
      <c r="G1375" s="348"/>
      <c r="H1375" s="348"/>
      <c r="I1375" s="348"/>
      <c r="J1375" s="348"/>
      <c r="K1375" s="348"/>
      <c r="L1375" s="348"/>
      <c r="M1375" s="348"/>
      <c r="N1375" s="348"/>
    </row>
    <row r="1376" spans="2:14" s="11" customFormat="1" ht="15.75">
      <c r="B1376" s="351" t="s">
        <v>426</v>
      </c>
      <c r="C1376" s="351"/>
      <c r="D1376" s="27" t="s">
        <v>427</v>
      </c>
      <c r="E1376" s="25">
        <v>1</v>
      </c>
      <c r="F1376" s="27" t="s">
        <v>428</v>
      </c>
      <c r="G1376" s="25">
        <v>4</v>
      </c>
      <c r="H1376" s="26" t="s">
        <v>429</v>
      </c>
      <c r="I1376" s="25">
        <v>2024</v>
      </c>
      <c r="J1376" s="352"/>
      <c r="K1376" s="353"/>
      <c r="L1376" s="353"/>
      <c r="M1376" s="353"/>
      <c r="N1376" s="354"/>
    </row>
    <row r="1377" spans="2:14" s="11" customFormat="1" ht="15">
      <c r="B1377" s="355"/>
      <c r="C1377" s="355"/>
      <c r="D1377" s="355"/>
      <c r="E1377" s="355"/>
      <c r="F1377" s="355"/>
      <c r="G1377" s="355"/>
      <c r="H1377" s="355"/>
      <c r="I1377" s="355"/>
      <c r="J1377" s="355"/>
      <c r="K1377" s="355"/>
      <c r="L1377" s="355"/>
      <c r="M1377" s="355"/>
      <c r="N1377" s="355"/>
    </row>
    <row r="1378" spans="2:14" s="11" customFormat="1" ht="15.75">
      <c r="B1378" s="351" t="s">
        <v>430</v>
      </c>
      <c r="C1378" s="351"/>
      <c r="D1378" s="351"/>
      <c r="E1378" s="351"/>
      <c r="F1378" s="350" t="s">
        <v>431</v>
      </c>
      <c r="G1378" s="350"/>
      <c r="H1378" s="350"/>
      <c r="I1378" s="350"/>
      <c r="J1378" s="350"/>
      <c r="K1378" s="350"/>
      <c r="L1378" s="350"/>
      <c r="M1378" s="350"/>
      <c r="N1378" s="350"/>
    </row>
    <row r="1379" spans="2:14" s="11" customFormat="1" ht="15">
      <c r="B1379" s="355"/>
      <c r="C1379" s="355"/>
      <c r="D1379" s="355"/>
      <c r="E1379" s="355"/>
      <c r="F1379" s="355"/>
      <c r="G1379" s="355"/>
      <c r="H1379" s="355"/>
      <c r="I1379" s="355"/>
      <c r="J1379" s="355"/>
      <c r="K1379" s="355"/>
      <c r="L1379" s="355"/>
      <c r="M1379" s="24"/>
      <c r="N1379" s="24"/>
    </row>
    <row r="1380" spans="2:14" s="11" customFormat="1" ht="64.5" customHeight="1">
      <c r="B1380" s="174" t="s">
        <v>432</v>
      </c>
      <c r="C1380" s="6">
        <f>'FORMULARIO 1 PRESUPUESTO'!B89</f>
        <v>4</v>
      </c>
      <c r="D1380" s="27" t="s">
        <v>433</v>
      </c>
      <c r="E1380" s="22">
        <f>'FORMULARIO 1 PRESUPUESTO'!B90</f>
        <v>4.01</v>
      </c>
      <c r="F1380" s="352" t="s">
        <v>434</v>
      </c>
      <c r="G1380" s="354"/>
      <c r="H1380" s="356" t="str">
        <f>'FORMULARIO 1 PRESUPUESTO'!C90</f>
        <v>Suministro e instalación de Flanche de 40 cm de ancho, Cal 26. Incluye todos elementos y accesorios para su correcta instalación. Cubierta y acceso principal. Acceso principal</v>
      </c>
      <c r="I1380" s="357"/>
      <c r="J1380" s="357"/>
      <c r="K1380" s="357"/>
      <c r="L1380" s="358"/>
      <c r="M1380" s="27" t="s">
        <v>435</v>
      </c>
      <c r="N1380" s="8" t="str">
        <f>'FORMULARIO 1 PRESUPUESTO'!D90</f>
        <v>m</v>
      </c>
    </row>
    <row r="1381" spans="2:14" s="11" customFormat="1" ht="15.75">
      <c r="B1381" s="355"/>
      <c r="C1381" s="355"/>
      <c r="D1381" s="355"/>
      <c r="E1381" s="355"/>
      <c r="F1381" s="355"/>
      <c r="G1381" s="355"/>
      <c r="H1381" s="351" t="s">
        <v>436</v>
      </c>
      <c r="I1381" s="351" t="s">
        <v>437</v>
      </c>
      <c r="J1381" s="351"/>
      <c r="K1381" s="351"/>
      <c r="L1381" s="351" t="s">
        <v>438</v>
      </c>
      <c r="M1381" s="351" t="s">
        <v>439</v>
      </c>
      <c r="N1381" s="351" t="s">
        <v>440</v>
      </c>
    </row>
    <row r="1382" spans="2:14" s="11" customFormat="1" ht="47.25">
      <c r="B1382" s="355"/>
      <c r="C1382" s="355"/>
      <c r="D1382" s="355"/>
      <c r="E1382" s="355"/>
      <c r="F1382" s="355"/>
      <c r="G1382" s="355"/>
      <c r="H1382" s="351"/>
      <c r="I1382" s="27" t="s">
        <v>441</v>
      </c>
      <c r="J1382" s="27" t="s">
        <v>442</v>
      </c>
      <c r="K1382" s="27" t="s">
        <v>443</v>
      </c>
      <c r="L1382" s="351"/>
      <c r="M1382" s="351"/>
      <c r="N1382" s="351"/>
    </row>
    <row r="1383" spans="2:14" s="11" customFormat="1" ht="15">
      <c r="B1383" s="355"/>
      <c r="C1383" s="355"/>
      <c r="D1383" s="355"/>
      <c r="E1383" s="355"/>
      <c r="F1383" s="355"/>
      <c r="G1383" s="355"/>
      <c r="H1383" s="8"/>
      <c r="I1383" s="8"/>
      <c r="J1383" s="8"/>
      <c r="K1383" s="8">
        <v>20</v>
      </c>
      <c r="L1383" s="8"/>
      <c r="M1383" s="8">
        <v>2</v>
      </c>
      <c r="N1383" s="8">
        <f>M1383*K1383</f>
        <v>40</v>
      </c>
    </row>
    <row r="1384" spans="2:14" s="11" customFormat="1" ht="15">
      <c r="B1384" s="355"/>
      <c r="C1384" s="355"/>
      <c r="D1384" s="355"/>
      <c r="E1384" s="355"/>
      <c r="F1384" s="355"/>
      <c r="G1384" s="355"/>
      <c r="H1384" s="8"/>
      <c r="I1384" s="8"/>
      <c r="J1384" s="8"/>
      <c r="K1384" s="8"/>
      <c r="L1384" s="8"/>
      <c r="M1384" s="8"/>
      <c r="N1384" s="8"/>
    </row>
    <row r="1385" spans="2:14" s="11" customFormat="1" ht="15">
      <c r="B1385" s="355"/>
      <c r="C1385" s="355"/>
      <c r="D1385" s="355"/>
      <c r="E1385" s="355"/>
      <c r="F1385" s="355"/>
      <c r="G1385" s="355"/>
      <c r="H1385" s="8"/>
      <c r="I1385" s="8"/>
      <c r="J1385" s="8"/>
      <c r="K1385" s="8"/>
      <c r="L1385" s="8"/>
      <c r="M1385" s="8"/>
      <c r="N1385" s="8"/>
    </row>
    <row r="1386" spans="2:14" s="11" customFormat="1" ht="15">
      <c r="B1386" s="355"/>
      <c r="C1386" s="355"/>
      <c r="D1386" s="355"/>
      <c r="E1386" s="355"/>
      <c r="F1386" s="355"/>
      <c r="G1386" s="355"/>
      <c r="H1386" s="8"/>
      <c r="I1386" s="8"/>
      <c r="J1386" s="8"/>
      <c r="K1386" s="8"/>
      <c r="L1386" s="8"/>
      <c r="M1386" s="8"/>
      <c r="N1386" s="8"/>
    </row>
    <row r="1387" spans="2:14" s="11" customFormat="1" ht="15">
      <c r="B1387" s="355"/>
      <c r="C1387" s="355"/>
      <c r="D1387" s="355"/>
      <c r="E1387" s="355"/>
      <c r="F1387" s="355"/>
      <c r="G1387" s="355"/>
      <c r="H1387" s="8"/>
      <c r="I1387" s="8"/>
      <c r="J1387" s="8"/>
      <c r="K1387" s="8"/>
      <c r="L1387" s="8"/>
      <c r="M1387" s="8"/>
      <c r="N1387" s="8"/>
    </row>
    <row r="1388" spans="2:14" s="11" customFormat="1" ht="15.75">
      <c r="B1388" s="349" t="s">
        <v>451</v>
      </c>
      <c r="C1388" s="349"/>
      <c r="D1388" s="349"/>
      <c r="E1388" s="349"/>
      <c r="F1388" s="349"/>
      <c r="G1388" s="349"/>
      <c r="H1388" s="350" t="s">
        <v>445</v>
      </c>
      <c r="I1388" s="350"/>
      <c r="J1388" s="350"/>
      <c r="K1388" s="350"/>
      <c r="L1388" s="350"/>
      <c r="M1388" s="350"/>
      <c r="N1388" s="9">
        <f>SUM(N1383:N1387)</f>
        <v>40</v>
      </c>
    </row>
    <row r="1389" spans="2:14" s="11" customFormat="1" ht="15.75">
      <c r="B1389" s="349"/>
      <c r="C1389" s="349"/>
      <c r="D1389" s="349"/>
      <c r="E1389" s="349"/>
      <c r="F1389" s="349"/>
      <c r="G1389" s="349"/>
      <c r="H1389" s="350" t="s">
        <v>446</v>
      </c>
      <c r="I1389" s="350"/>
      <c r="J1389" s="350"/>
      <c r="K1389" s="350"/>
      <c r="L1389" s="350"/>
      <c r="M1389" s="350"/>
      <c r="N1389" s="9">
        <f>N1388</f>
        <v>40</v>
      </c>
    </row>
    <row r="1390" spans="2:14" s="11" customFormat="1" ht="15.75">
      <c r="B1390" s="349"/>
      <c r="C1390" s="349"/>
      <c r="D1390" s="349"/>
      <c r="E1390" s="349"/>
      <c r="F1390" s="349"/>
      <c r="G1390" s="349"/>
      <c r="H1390" s="351" t="s">
        <v>447</v>
      </c>
      <c r="I1390" s="351"/>
      <c r="J1390" s="351"/>
      <c r="K1390" s="351"/>
      <c r="L1390" s="351"/>
      <c r="M1390" s="351"/>
      <c r="N1390" s="10">
        <f>N1389</f>
        <v>40</v>
      </c>
    </row>
    <row r="1391" spans="2:14" s="11" customFormat="1">
      <c r="B1391" s="173"/>
    </row>
    <row r="1392" spans="2:14" s="11" customFormat="1">
      <c r="B1392" s="173"/>
    </row>
    <row r="1393" spans="2:14" s="11" customFormat="1">
      <c r="B1393" s="173"/>
    </row>
    <row r="1394" spans="2:14" s="11" customFormat="1">
      <c r="B1394" s="346"/>
      <c r="C1394" s="346"/>
      <c r="D1394" s="346"/>
      <c r="E1394" s="346"/>
      <c r="F1394" s="346"/>
      <c r="G1394" s="346"/>
      <c r="H1394" s="346"/>
      <c r="I1394" s="346"/>
      <c r="J1394" s="346"/>
      <c r="K1394" s="346"/>
      <c r="L1394" s="346"/>
      <c r="M1394" s="346"/>
      <c r="N1394" s="346"/>
    </row>
    <row r="1395" spans="2:14" s="11" customFormat="1">
      <c r="B1395" s="346"/>
      <c r="C1395" s="346"/>
      <c r="D1395" s="346"/>
      <c r="E1395" s="346"/>
      <c r="F1395" s="346"/>
      <c r="G1395" s="346"/>
      <c r="H1395" s="346"/>
      <c r="I1395" s="346"/>
      <c r="J1395" s="346"/>
      <c r="K1395" s="346"/>
      <c r="L1395" s="346"/>
      <c r="M1395" s="346"/>
      <c r="N1395" s="346"/>
    </row>
    <row r="1396" spans="2:14" s="11" customFormat="1" ht="50.1" customHeight="1">
      <c r="B1396" s="346"/>
      <c r="C1396" s="346"/>
      <c r="D1396" s="346"/>
      <c r="E1396" s="346"/>
      <c r="F1396" s="346"/>
      <c r="G1396" s="346"/>
      <c r="H1396" s="346"/>
      <c r="I1396" s="346"/>
      <c r="J1396" s="346"/>
      <c r="K1396" s="346"/>
      <c r="L1396" s="346"/>
      <c r="M1396" s="346"/>
      <c r="N1396" s="346"/>
    </row>
    <row r="1397" spans="2:14" s="11" customFormat="1" ht="15.75">
      <c r="B1397" s="347" t="s">
        <v>1</v>
      </c>
      <c r="C1397" s="347"/>
      <c r="D1397" s="347"/>
      <c r="E1397" s="347"/>
      <c r="F1397" s="347"/>
      <c r="G1397" s="347"/>
      <c r="H1397" s="347"/>
      <c r="I1397" s="347"/>
      <c r="J1397" s="347"/>
      <c r="K1397" s="347"/>
      <c r="L1397" s="347"/>
      <c r="M1397" s="347"/>
      <c r="N1397" s="347"/>
    </row>
    <row r="1398" spans="2:14" s="11" customFormat="1" ht="15.75">
      <c r="B1398" s="347" t="s">
        <v>2</v>
      </c>
      <c r="C1398" s="347"/>
      <c r="D1398" s="347"/>
      <c r="E1398" s="347"/>
      <c r="F1398" s="347"/>
      <c r="G1398" s="347"/>
      <c r="H1398" s="347"/>
      <c r="I1398" s="347"/>
      <c r="J1398" s="347"/>
      <c r="K1398" s="347"/>
      <c r="L1398" s="347"/>
      <c r="M1398" s="347"/>
      <c r="N1398" s="347"/>
    </row>
    <row r="1399" spans="2:14" s="11" customFormat="1" ht="15.75">
      <c r="B1399" s="347" t="s">
        <v>3</v>
      </c>
      <c r="C1399" s="347"/>
      <c r="D1399" s="347"/>
      <c r="E1399" s="347"/>
      <c r="F1399" s="347"/>
      <c r="G1399" s="347"/>
      <c r="H1399" s="347"/>
      <c r="I1399" s="347"/>
      <c r="J1399" s="347"/>
      <c r="K1399" s="347"/>
      <c r="L1399" s="347"/>
      <c r="M1399" s="347"/>
      <c r="N1399" s="347"/>
    </row>
    <row r="1400" spans="2:14" s="11" customFormat="1" ht="15">
      <c r="B1400" s="348"/>
      <c r="C1400" s="348"/>
      <c r="D1400" s="348"/>
      <c r="E1400" s="348"/>
      <c r="F1400" s="348"/>
      <c r="G1400" s="348"/>
      <c r="H1400" s="348"/>
      <c r="I1400" s="348"/>
      <c r="J1400" s="348"/>
      <c r="K1400" s="348"/>
      <c r="L1400" s="348"/>
      <c r="M1400" s="348"/>
      <c r="N1400" s="348"/>
    </row>
    <row r="1401" spans="2:14" s="11" customFormat="1" ht="15.75">
      <c r="B1401" s="351" t="s">
        <v>426</v>
      </c>
      <c r="C1401" s="351"/>
      <c r="D1401" s="27" t="s">
        <v>427</v>
      </c>
      <c r="E1401" s="25">
        <v>1</v>
      </c>
      <c r="F1401" s="27" t="s">
        <v>428</v>
      </c>
      <c r="G1401" s="25">
        <v>4</v>
      </c>
      <c r="H1401" s="26" t="s">
        <v>429</v>
      </c>
      <c r="I1401" s="25">
        <v>2024</v>
      </c>
      <c r="J1401" s="352"/>
      <c r="K1401" s="353"/>
      <c r="L1401" s="353"/>
      <c r="M1401" s="353"/>
      <c r="N1401" s="354"/>
    </row>
    <row r="1402" spans="2:14" s="11" customFormat="1" ht="15">
      <c r="B1402" s="355"/>
      <c r="C1402" s="355"/>
      <c r="D1402" s="355"/>
      <c r="E1402" s="355"/>
      <c r="F1402" s="355"/>
      <c r="G1402" s="355"/>
      <c r="H1402" s="355"/>
      <c r="I1402" s="355"/>
      <c r="J1402" s="355"/>
      <c r="K1402" s="355"/>
      <c r="L1402" s="355"/>
      <c r="M1402" s="355"/>
      <c r="N1402" s="355"/>
    </row>
    <row r="1403" spans="2:14" s="11" customFormat="1" ht="15.75">
      <c r="B1403" s="351" t="s">
        <v>430</v>
      </c>
      <c r="C1403" s="351"/>
      <c r="D1403" s="351"/>
      <c r="E1403" s="351"/>
      <c r="F1403" s="350" t="str">
        <f>'FORMULARIO 1 PRESUPUESTO'!B60</f>
        <v xml:space="preserve">MANTENIMIENTO CITAG EN EL AEROPUERTO EL DORADO </v>
      </c>
      <c r="G1403" s="350"/>
      <c r="H1403" s="350"/>
      <c r="I1403" s="350"/>
      <c r="J1403" s="350"/>
      <c r="K1403" s="350"/>
      <c r="L1403" s="350"/>
      <c r="M1403" s="350"/>
      <c r="N1403" s="350"/>
    </row>
    <row r="1404" spans="2:14" s="11" customFormat="1" ht="15">
      <c r="B1404" s="355"/>
      <c r="C1404" s="355"/>
      <c r="D1404" s="355"/>
      <c r="E1404" s="355"/>
      <c r="F1404" s="355"/>
      <c r="G1404" s="355"/>
      <c r="H1404" s="355"/>
      <c r="I1404" s="355"/>
      <c r="J1404" s="355"/>
      <c r="K1404" s="355"/>
      <c r="L1404" s="355"/>
      <c r="M1404" s="24"/>
      <c r="N1404" s="24"/>
    </row>
    <row r="1405" spans="2:14" s="11" customFormat="1" ht="64.5" customHeight="1">
      <c r="B1405" s="174" t="s">
        <v>432</v>
      </c>
      <c r="C1405" s="6">
        <f>'FORMULARIO 1 PRESUPUESTO'!B89</f>
        <v>4</v>
      </c>
      <c r="D1405" s="27" t="s">
        <v>433</v>
      </c>
      <c r="E1405" s="22">
        <f>'FORMULARIO 1 PRESUPUESTO'!B91</f>
        <v>4.0199999999999996</v>
      </c>
      <c r="F1405" s="352" t="s">
        <v>434</v>
      </c>
      <c r="G1405" s="354"/>
      <c r="H1405" s="356" t="str">
        <f>'FORMULARIO 1 PRESUPUESTO'!C91</f>
        <v xml:space="preserve">Impermeabilización de cubierta SikaFill®-100 Super CO, impermeabilizate acrilico. Incluye todos los elementos para su correcta aplicación. </v>
      </c>
      <c r="I1405" s="357"/>
      <c r="J1405" s="357"/>
      <c r="K1405" s="357"/>
      <c r="L1405" s="358"/>
      <c r="M1405" s="27" t="s">
        <v>435</v>
      </c>
      <c r="N1405" s="8" t="str">
        <f>'FORMULARIO 1 PRESUPUESTO'!D91</f>
        <v>m2</v>
      </c>
    </row>
    <row r="1406" spans="2:14" s="11" customFormat="1" ht="15.75">
      <c r="B1406" s="355"/>
      <c r="C1406" s="355"/>
      <c r="D1406" s="355"/>
      <c r="E1406" s="355"/>
      <c r="F1406" s="355"/>
      <c r="G1406" s="355"/>
      <c r="H1406" s="351" t="s">
        <v>436</v>
      </c>
      <c r="I1406" s="351" t="s">
        <v>437</v>
      </c>
      <c r="J1406" s="351"/>
      <c r="K1406" s="351"/>
      <c r="L1406" s="351" t="s">
        <v>438</v>
      </c>
      <c r="M1406" s="351" t="s">
        <v>439</v>
      </c>
      <c r="N1406" s="351" t="s">
        <v>440</v>
      </c>
    </row>
    <row r="1407" spans="2:14" s="11" customFormat="1" ht="47.25">
      <c r="B1407" s="355"/>
      <c r="C1407" s="355"/>
      <c r="D1407" s="355"/>
      <c r="E1407" s="355"/>
      <c r="F1407" s="355"/>
      <c r="G1407" s="355"/>
      <c r="H1407" s="351"/>
      <c r="I1407" s="27" t="s">
        <v>441</v>
      </c>
      <c r="J1407" s="27" t="s">
        <v>442</v>
      </c>
      <c r="K1407" s="27" t="s">
        <v>443</v>
      </c>
      <c r="L1407" s="351"/>
      <c r="M1407" s="351"/>
      <c r="N1407" s="351"/>
    </row>
    <row r="1408" spans="2:14" s="11" customFormat="1" ht="15">
      <c r="B1408" s="355"/>
      <c r="C1408" s="355"/>
      <c r="D1408" s="355"/>
      <c r="E1408" s="355"/>
      <c r="F1408" s="355"/>
      <c r="G1408" s="355"/>
      <c r="H1408" s="8"/>
      <c r="I1408" s="8">
        <v>1</v>
      </c>
      <c r="J1408" s="8"/>
      <c r="K1408" s="8">
        <v>140</v>
      </c>
      <c r="L1408" s="8">
        <f>K1408*I1408</f>
        <v>140</v>
      </c>
      <c r="M1408" s="8">
        <v>1</v>
      </c>
      <c r="N1408" s="8">
        <f>M1408*L1408</f>
        <v>140</v>
      </c>
    </row>
    <row r="1409" spans="2:14" s="11" customFormat="1" ht="15">
      <c r="B1409" s="355"/>
      <c r="C1409" s="355"/>
      <c r="D1409" s="355"/>
      <c r="E1409" s="355"/>
      <c r="F1409" s="355"/>
      <c r="G1409" s="355"/>
      <c r="H1409" s="8"/>
      <c r="I1409" s="8"/>
      <c r="J1409" s="8"/>
      <c r="K1409" s="8"/>
      <c r="L1409" s="8"/>
      <c r="M1409" s="8"/>
      <c r="N1409" s="8"/>
    </row>
    <row r="1410" spans="2:14" s="11" customFormat="1" ht="15">
      <c r="B1410" s="355"/>
      <c r="C1410" s="355"/>
      <c r="D1410" s="355"/>
      <c r="E1410" s="355"/>
      <c r="F1410" s="355"/>
      <c r="G1410" s="355"/>
      <c r="H1410" s="8"/>
      <c r="I1410" s="8"/>
      <c r="J1410" s="8"/>
      <c r="K1410" s="8"/>
      <c r="L1410" s="8"/>
      <c r="M1410" s="8"/>
      <c r="N1410" s="8"/>
    </row>
    <row r="1411" spans="2:14" s="11" customFormat="1" ht="15">
      <c r="B1411" s="355"/>
      <c r="C1411" s="355"/>
      <c r="D1411" s="355"/>
      <c r="E1411" s="355"/>
      <c r="F1411" s="355"/>
      <c r="G1411" s="355"/>
      <c r="H1411" s="8"/>
      <c r="I1411" s="8"/>
      <c r="J1411" s="8"/>
      <c r="K1411" s="8"/>
      <c r="L1411" s="8"/>
      <c r="M1411" s="8"/>
      <c r="N1411" s="8"/>
    </row>
    <row r="1412" spans="2:14" s="11" customFormat="1" ht="15">
      <c r="B1412" s="355"/>
      <c r="C1412" s="355"/>
      <c r="D1412" s="355"/>
      <c r="E1412" s="355"/>
      <c r="F1412" s="355"/>
      <c r="G1412" s="355"/>
      <c r="H1412" s="8"/>
      <c r="I1412" s="8"/>
      <c r="J1412" s="8"/>
      <c r="K1412" s="8"/>
      <c r="L1412" s="8"/>
      <c r="M1412" s="8"/>
      <c r="N1412" s="8"/>
    </row>
    <row r="1413" spans="2:14" s="11" customFormat="1" ht="15.75">
      <c r="B1413" s="349" t="s">
        <v>451</v>
      </c>
      <c r="C1413" s="349"/>
      <c r="D1413" s="349"/>
      <c r="E1413" s="349"/>
      <c r="F1413" s="349"/>
      <c r="G1413" s="349"/>
      <c r="H1413" s="350" t="s">
        <v>445</v>
      </c>
      <c r="I1413" s="350"/>
      <c r="J1413" s="350"/>
      <c r="K1413" s="350"/>
      <c r="L1413" s="350"/>
      <c r="M1413" s="350"/>
      <c r="N1413" s="9">
        <f>SUM(N1408:N1412)</f>
        <v>140</v>
      </c>
    </row>
    <row r="1414" spans="2:14" s="11" customFormat="1" ht="15.75">
      <c r="B1414" s="349"/>
      <c r="C1414" s="349"/>
      <c r="D1414" s="349"/>
      <c r="E1414" s="349"/>
      <c r="F1414" s="349"/>
      <c r="G1414" s="349"/>
      <c r="H1414" s="350" t="s">
        <v>446</v>
      </c>
      <c r="I1414" s="350"/>
      <c r="J1414" s="350"/>
      <c r="K1414" s="350"/>
      <c r="L1414" s="350"/>
      <c r="M1414" s="350"/>
      <c r="N1414" s="9">
        <f>N1413</f>
        <v>140</v>
      </c>
    </row>
    <row r="1415" spans="2:14" s="11" customFormat="1" ht="15.75">
      <c r="B1415" s="349"/>
      <c r="C1415" s="349"/>
      <c r="D1415" s="349"/>
      <c r="E1415" s="349"/>
      <c r="F1415" s="349"/>
      <c r="G1415" s="349"/>
      <c r="H1415" s="351" t="s">
        <v>447</v>
      </c>
      <c r="I1415" s="351"/>
      <c r="J1415" s="351"/>
      <c r="K1415" s="351"/>
      <c r="L1415" s="351"/>
      <c r="M1415" s="351"/>
      <c r="N1415" s="10">
        <f>N1414</f>
        <v>140</v>
      </c>
    </row>
    <row r="1416" spans="2:14" s="11" customFormat="1">
      <c r="B1416" s="173"/>
    </row>
    <row r="1419" spans="2:14" s="11" customFormat="1">
      <c r="B1419" s="346"/>
      <c r="C1419" s="346"/>
      <c r="D1419" s="346"/>
      <c r="E1419" s="346"/>
      <c r="F1419" s="346"/>
      <c r="G1419" s="346"/>
      <c r="H1419" s="346"/>
      <c r="I1419" s="346"/>
      <c r="J1419" s="346"/>
      <c r="K1419" s="346"/>
      <c r="L1419" s="346"/>
      <c r="M1419" s="346"/>
      <c r="N1419" s="346"/>
    </row>
    <row r="1420" spans="2:14" s="11" customFormat="1">
      <c r="B1420" s="346"/>
      <c r="C1420" s="346"/>
      <c r="D1420" s="346"/>
      <c r="E1420" s="346"/>
      <c r="F1420" s="346"/>
      <c r="G1420" s="346"/>
      <c r="H1420" s="346"/>
      <c r="I1420" s="346"/>
      <c r="J1420" s="346"/>
      <c r="K1420" s="346"/>
      <c r="L1420" s="346"/>
      <c r="M1420" s="346"/>
      <c r="N1420" s="346"/>
    </row>
    <row r="1421" spans="2:14" s="11" customFormat="1" ht="50.1" customHeight="1">
      <c r="B1421" s="346"/>
      <c r="C1421" s="346"/>
      <c r="D1421" s="346"/>
      <c r="E1421" s="346"/>
      <c r="F1421" s="346"/>
      <c r="G1421" s="346"/>
      <c r="H1421" s="346"/>
      <c r="I1421" s="346"/>
      <c r="J1421" s="346"/>
      <c r="K1421" s="346"/>
      <c r="L1421" s="346"/>
      <c r="M1421" s="346"/>
      <c r="N1421" s="346"/>
    </row>
    <row r="1422" spans="2:14" s="11" customFormat="1" ht="15.75">
      <c r="B1422" s="347" t="s">
        <v>1</v>
      </c>
      <c r="C1422" s="347"/>
      <c r="D1422" s="347"/>
      <c r="E1422" s="347"/>
      <c r="F1422" s="347"/>
      <c r="G1422" s="347"/>
      <c r="H1422" s="347"/>
      <c r="I1422" s="347"/>
      <c r="J1422" s="347"/>
      <c r="K1422" s="347"/>
      <c r="L1422" s="347"/>
      <c r="M1422" s="347"/>
      <c r="N1422" s="347"/>
    </row>
    <row r="1423" spans="2:14" s="11" customFormat="1" ht="15.75">
      <c r="B1423" s="347" t="s">
        <v>2</v>
      </c>
      <c r="C1423" s="347"/>
      <c r="D1423" s="347"/>
      <c r="E1423" s="347"/>
      <c r="F1423" s="347"/>
      <c r="G1423" s="347"/>
      <c r="H1423" s="347"/>
      <c r="I1423" s="347"/>
      <c r="J1423" s="347"/>
      <c r="K1423" s="347"/>
      <c r="L1423" s="347"/>
      <c r="M1423" s="347"/>
      <c r="N1423" s="347"/>
    </row>
    <row r="1424" spans="2:14" s="11" customFormat="1" ht="15.75">
      <c r="B1424" s="347" t="s">
        <v>3</v>
      </c>
      <c r="C1424" s="347"/>
      <c r="D1424" s="347"/>
      <c r="E1424" s="347"/>
      <c r="F1424" s="347"/>
      <c r="G1424" s="347"/>
      <c r="H1424" s="347"/>
      <c r="I1424" s="347"/>
      <c r="J1424" s="347"/>
      <c r="K1424" s="347"/>
      <c r="L1424" s="347"/>
      <c r="M1424" s="347"/>
      <c r="N1424" s="347"/>
    </row>
    <row r="1425" spans="2:14" s="11" customFormat="1" ht="15">
      <c r="B1425" s="348"/>
      <c r="C1425" s="348"/>
      <c r="D1425" s="348"/>
      <c r="E1425" s="348"/>
      <c r="F1425" s="348"/>
      <c r="G1425" s="348"/>
      <c r="H1425" s="348"/>
      <c r="I1425" s="348"/>
      <c r="J1425" s="348"/>
      <c r="K1425" s="348"/>
      <c r="L1425" s="348"/>
      <c r="M1425" s="348"/>
      <c r="N1425" s="348"/>
    </row>
    <row r="1426" spans="2:14" s="11" customFormat="1" ht="15.75">
      <c r="B1426" s="351" t="s">
        <v>426</v>
      </c>
      <c r="C1426" s="351"/>
      <c r="D1426" s="27" t="s">
        <v>427</v>
      </c>
      <c r="E1426" s="25">
        <v>1</v>
      </c>
      <c r="F1426" s="27" t="s">
        <v>428</v>
      </c>
      <c r="G1426" s="25">
        <v>4</v>
      </c>
      <c r="H1426" s="26" t="s">
        <v>429</v>
      </c>
      <c r="I1426" s="25">
        <v>2024</v>
      </c>
      <c r="J1426" s="352"/>
      <c r="K1426" s="353"/>
      <c r="L1426" s="353"/>
      <c r="M1426" s="353"/>
      <c r="N1426" s="354"/>
    </row>
    <row r="1427" spans="2:14" s="11" customFormat="1" ht="15">
      <c r="B1427" s="355"/>
      <c r="C1427" s="355"/>
      <c r="D1427" s="355"/>
      <c r="E1427" s="355"/>
      <c r="F1427" s="355"/>
      <c r="G1427" s="355"/>
      <c r="H1427" s="355"/>
      <c r="I1427" s="355"/>
      <c r="J1427" s="355"/>
      <c r="K1427" s="355"/>
      <c r="L1427" s="355"/>
      <c r="M1427" s="355"/>
      <c r="N1427" s="355"/>
    </row>
    <row r="1428" spans="2:14" s="11" customFormat="1" ht="15.75">
      <c r="B1428" s="351" t="s">
        <v>430</v>
      </c>
      <c r="C1428" s="351"/>
      <c r="D1428" s="351"/>
      <c r="E1428" s="351"/>
      <c r="F1428" s="350" t="str">
        <f>'FORMULARIO 1 PRESUPUESTO'!B60</f>
        <v xml:space="preserve">MANTENIMIENTO CITAG EN EL AEROPUERTO EL DORADO </v>
      </c>
      <c r="G1428" s="350"/>
      <c r="H1428" s="350"/>
      <c r="I1428" s="350"/>
      <c r="J1428" s="350"/>
      <c r="K1428" s="350"/>
      <c r="L1428" s="350"/>
      <c r="M1428" s="350"/>
      <c r="N1428" s="350"/>
    </row>
    <row r="1429" spans="2:14" s="11" customFormat="1" ht="15">
      <c r="B1429" s="355"/>
      <c r="C1429" s="355"/>
      <c r="D1429" s="355"/>
      <c r="E1429" s="355"/>
      <c r="F1429" s="355"/>
      <c r="G1429" s="355"/>
      <c r="H1429" s="355"/>
      <c r="I1429" s="355"/>
      <c r="J1429" s="355"/>
      <c r="K1429" s="355"/>
      <c r="L1429" s="355"/>
      <c r="M1429" s="24"/>
      <c r="N1429" s="24"/>
    </row>
    <row r="1430" spans="2:14" s="11" customFormat="1" ht="64.5" customHeight="1">
      <c r="B1430" s="174" t="s">
        <v>432</v>
      </c>
      <c r="C1430" s="6">
        <f>'FORMULARIO 1 PRESUPUESTO'!B89</f>
        <v>4</v>
      </c>
      <c r="D1430" s="27" t="s">
        <v>433</v>
      </c>
      <c r="E1430" s="22">
        <f>'FORMULARIO 1 PRESUPUESTO'!B92</f>
        <v>4.0299999999999994</v>
      </c>
      <c r="F1430" s="352" t="s">
        <v>434</v>
      </c>
      <c r="G1430" s="354"/>
      <c r="H1430" s="356" t="str">
        <f>'FORMULARIO 1 PRESUPUESTO'!C92</f>
        <v>Suministro de instalación de Teja termoacústica. Incluye todos los elementos para su correcta instalación. Acceso principal</v>
      </c>
      <c r="I1430" s="357"/>
      <c r="J1430" s="357"/>
      <c r="K1430" s="357"/>
      <c r="L1430" s="358"/>
      <c r="M1430" s="27" t="s">
        <v>435</v>
      </c>
      <c r="N1430" s="8" t="str">
        <f>'FORMULARIO 1 PRESUPUESTO'!D92</f>
        <v>m2</v>
      </c>
    </row>
    <row r="1431" spans="2:14" s="11" customFormat="1" ht="15.75">
      <c r="B1431" s="355"/>
      <c r="C1431" s="355"/>
      <c r="D1431" s="355"/>
      <c r="E1431" s="355"/>
      <c r="F1431" s="355"/>
      <c r="G1431" s="355"/>
      <c r="H1431" s="351" t="s">
        <v>436</v>
      </c>
      <c r="I1431" s="351" t="s">
        <v>437</v>
      </c>
      <c r="J1431" s="351"/>
      <c r="K1431" s="351"/>
      <c r="L1431" s="351" t="s">
        <v>438</v>
      </c>
      <c r="M1431" s="351" t="s">
        <v>439</v>
      </c>
      <c r="N1431" s="351" t="s">
        <v>440</v>
      </c>
    </row>
    <row r="1432" spans="2:14" s="11" customFormat="1" ht="47.25">
      <c r="B1432" s="355"/>
      <c r="C1432" s="355"/>
      <c r="D1432" s="355"/>
      <c r="E1432" s="355"/>
      <c r="F1432" s="355"/>
      <c r="G1432" s="355"/>
      <c r="H1432" s="351"/>
      <c r="I1432" s="27" t="s">
        <v>441</v>
      </c>
      <c r="J1432" s="27" t="s">
        <v>442</v>
      </c>
      <c r="K1432" s="27" t="s">
        <v>443</v>
      </c>
      <c r="L1432" s="351"/>
      <c r="M1432" s="351"/>
      <c r="N1432" s="351"/>
    </row>
    <row r="1433" spans="2:14" s="11" customFormat="1" ht="15">
      <c r="B1433" s="355"/>
      <c r="C1433" s="355"/>
      <c r="D1433" s="355"/>
      <c r="E1433" s="355"/>
      <c r="F1433" s="355"/>
      <c r="G1433" s="355"/>
      <c r="H1433" s="8"/>
      <c r="I1433" s="8">
        <v>1.2</v>
      </c>
      <c r="J1433" s="8"/>
      <c r="K1433" s="8">
        <v>6</v>
      </c>
      <c r="L1433" s="8">
        <f>K1433*I1433</f>
        <v>7.1999999999999993</v>
      </c>
      <c r="M1433" s="8">
        <v>1</v>
      </c>
      <c r="N1433" s="8">
        <f>M1433*L1433</f>
        <v>7.1999999999999993</v>
      </c>
    </row>
    <row r="1434" spans="2:14" s="11" customFormat="1" ht="15">
      <c r="B1434" s="355"/>
      <c r="C1434" s="355"/>
      <c r="D1434" s="355"/>
      <c r="E1434" s="355"/>
      <c r="F1434" s="355"/>
      <c r="G1434" s="355"/>
      <c r="H1434" s="8"/>
      <c r="I1434" s="8"/>
      <c r="J1434" s="8"/>
      <c r="K1434" s="8"/>
      <c r="L1434" s="8"/>
      <c r="M1434" s="8"/>
      <c r="N1434" s="8"/>
    </row>
    <row r="1435" spans="2:14" s="11" customFormat="1" ht="15">
      <c r="B1435" s="355"/>
      <c r="C1435" s="355"/>
      <c r="D1435" s="355"/>
      <c r="E1435" s="355"/>
      <c r="F1435" s="355"/>
      <c r="G1435" s="355"/>
      <c r="H1435" s="8"/>
      <c r="I1435" s="8"/>
      <c r="J1435" s="8"/>
      <c r="K1435" s="8"/>
      <c r="L1435" s="8"/>
      <c r="M1435" s="8"/>
      <c r="N1435" s="8"/>
    </row>
    <row r="1436" spans="2:14" s="11" customFormat="1" ht="15">
      <c r="B1436" s="355"/>
      <c r="C1436" s="355"/>
      <c r="D1436" s="355"/>
      <c r="E1436" s="355"/>
      <c r="F1436" s="355"/>
      <c r="G1436" s="355"/>
      <c r="H1436" s="8"/>
      <c r="I1436" s="8"/>
      <c r="J1436" s="8"/>
      <c r="K1436" s="8"/>
      <c r="L1436" s="8"/>
      <c r="M1436" s="8"/>
      <c r="N1436" s="8"/>
    </row>
    <row r="1437" spans="2:14" s="11" customFormat="1" ht="15">
      <c r="B1437" s="355"/>
      <c r="C1437" s="355"/>
      <c r="D1437" s="355"/>
      <c r="E1437" s="355"/>
      <c r="F1437" s="355"/>
      <c r="G1437" s="355"/>
      <c r="H1437" s="8"/>
      <c r="I1437" s="8"/>
      <c r="J1437" s="8"/>
      <c r="K1437" s="8"/>
      <c r="L1437" s="8"/>
      <c r="M1437" s="8"/>
      <c r="N1437" s="8"/>
    </row>
    <row r="1438" spans="2:14" s="11" customFormat="1" ht="15.75">
      <c r="B1438" s="349" t="s">
        <v>451</v>
      </c>
      <c r="C1438" s="349"/>
      <c r="D1438" s="349"/>
      <c r="E1438" s="349"/>
      <c r="F1438" s="349"/>
      <c r="G1438" s="349"/>
      <c r="H1438" s="350" t="s">
        <v>445</v>
      </c>
      <c r="I1438" s="350"/>
      <c r="J1438" s="350"/>
      <c r="K1438" s="350"/>
      <c r="L1438" s="350"/>
      <c r="M1438" s="350"/>
      <c r="N1438" s="9">
        <f>SUM(N1433:N1437)</f>
        <v>7.1999999999999993</v>
      </c>
    </row>
    <row r="1439" spans="2:14" s="11" customFormat="1" ht="15.75">
      <c r="B1439" s="349"/>
      <c r="C1439" s="349"/>
      <c r="D1439" s="349"/>
      <c r="E1439" s="349"/>
      <c r="F1439" s="349"/>
      <c r="G1439" s="349"/>
      <c r="H1439" s="350" t="s">
        <v>446</v>
      </c>
      <c r="I1439" s="350"/>
      <c r="J1439" s="350"/>
      <c r="K1439" s="350"/>
      <c r="L1439" s="350"/>
      <c r="M1439" s="350"/>
      <c r="N1439" s="9">
        <f>N1438</f>
        <v>7.1999999999999993</v>
      </c>
    </row>
    <row r="1440" spans="2:14" s="11" customFormat="1" ht="15.75">
      <c r="B1440" s="349"/>
      <c r="C1440" s="349"/>
      <c r="D1440" s="349"/>
      <c r="E1440" s="349"/>
      <c r="F1440" s="349"/>
      <c r="G1440" s="349"/>
      <c r="H1440" s="351" t="s">
        <v>447</v>
      </c>
      <c r="I1440" s="351"/>
      <c r="J1440" s="351"/>
      <c r="K1440" s="351"/>
      <c r="L1440" s="351"/>
      <c r="M1440" s="351"/>
      <c r="N1440" s="10">
        <f>N1439</f>
        <v>7.1999999999999993</v>
      </c>
    </row>
    <row r="1443" spans="2:14" s="11" customFormat="1">
      <c r="B1443" s="346"/>
      <c r="C1443" s="346"/>
      <c r="D1443" s="346"/>
      <c r="E1443" s="346"/>
      <c r="F1443" s="346"/>
      <c r="G1443" s="346"/>
      <c r="H1443" s="346"/>
      <c r="I1443" s="346"/>
      <c r="J1443" s="346"/>
      <c r="K1443" s="346"/>
      <c r="L1443" s="346"/>
      <c r="M1443" s="346"/>
      <c r="N1443" s="346"/>
    </row>
    <row r="1444" spans="2:14" s="11" customFormat="1">
      <c r="B1444" s="346"/>
      <c r="C1444" s="346"/>
      <c r="D1444" s="346"/>
      <c r="E1444" s="346"/>
      <c r="F1444" s="346"/>
      <c r="G1444" s="346"/>
      <c r="H1444" s="346"/>
      <c r="I1444" s="346"/>
      <c r="J1444" s="346"/>
      <c r="K1444" s="346"/>
      <c r="L1444" s="346"/>
      <c r="M1444" s="346"/>
      <c r="N1444" s="346"/>
    </row>
    <row r="1445" spans="2:14" s="11" customFormat="1" ht="50.1" customHeight="1">
      <c r="B1445" s="346"/>
      <c r="C1445" s="346"/>
      <c r="D1445" s="346"/>
      <c r="E1445" s="346"/>
      <c r="F1445" s="346"/>
      <c r="G1445" s="346"/>
      <c r="H1445" s="346"/>
      <c r="I1445" s="346"/>
      <c r="J1445" s="346"/>
      <c r="K1445" s="346"/>
      <c r="L1445" s="346"/>
      <c r="M1445" s="346"/>
      <c r="N1445" s="346"/>
    </row>
    <row r="1446" spans="2:14" s="11" customFormat="1" ht="15.75">
      <c r="B1446" s="347" t="s">
        <v>1</v>
      </c>
      <c r="C1446" s="347"/>
      <c r="D1446" s="347"/>
      <c r="E1446" s="347"/>
      <c r="F1446" s="347"/>
      <c r="G1446" s="347"/>
      <c r="H1446" s="347"/>
      <c r="I1446" s="347"/>
      <c r="J1446" s="347"/>
      <c r="K1446" s="347"/>
      <c r="L1446" s="347"/>
      <c r="M1446" s="347"/>
      <c r="N1446" s="347"/>
    </row>
    <row r="1447" spans="2:14" s="11" customFormat="1" ht="15.75">
      <c r="B1447" s="347" t="s">
        <v>2</v>
      </c>
      <c r="C1447" s="347"/>
      <c r="D1447" s="347"/>
      <c r="E1447" s="347"/>
      <c r="F1447" s="347"/>
      <c r="G1447" s="347"/>
      <c r="H1447" s="347"/>
      <c r="I1447" s="347"/>
      <c r="J1447" s="347"/>
      <c r="K1447" s="347"/>
      <c r="L1447" s="347"/>
      <c r="M1447" s="347"/>
      <c r="N1447" s="347"/>
    </row>
    <row r="1448" spans="2:14" s="11" customFormat="1" ht="15.75">
      <c r="B1448" s="347" t="s">
        <v>3</v>
      </c>
      <c r="C1448" s="347"/>
      <c r="D1448" s="347"/>
      <c r="E1448" s="347"/>
      <c r="F1448" s="347"/>
      <c r="G1448" s="347"/>
      <c r="H1448" s="347"/>
      <c r="I1448" s="347"/>
      <c r="J1448" s="347"/>
      <c r="K1448" s="347"/>
      <c r="L1448" s="347"/>
      <c r="M1448" s="347"/>
      <c r="N1448" s="347"/>
    </row>
    <row r="1449" spans="2:14" s="11" customFormat="1" ht="15">
      <c r="B1449" s="348"/>
      <c r="C1449" s="348"/>
      <c r="D1449" s="348"/>
      <c r="E1449" s="348"/>
      <c r="F1449" s="348"/>
      <c r="G1449" s="348"/>
      <c r="H1449" s="348"/>
      <c r="I1449" s="348"/>
      <c r="J1449" s="348"/>
      <c r="K1449" s="348"/>
      <c r="L1449" s="348"/>
      <c r="M1449" s="348"/>
      <c r="N1449" s="348"/>
    </row>
    <row r="1450" spans="2:14" s="11" customFormat="1" ht="15.75">
      <c r="B1450" s="351" t="s">
        <v>426</v>
      </c>
      <c r="C1450" s="351"/>
      <c r="D1450" s="27" t="s">
        <v>427</v>
      </c>
      <c r="E1450" s="25">
        <v>1</v>
      </c>
      <c r="F1450" s="27" t="s">
        <v>428</v>
      </c>
      <c r="G1450" s="25">
        <v>4</v>
      </c>
      <c r="H1450" s="26" t="s">
        <v>429</v>
      </c>
      <c r="I1450" s="25">
        <v>2024</v>
      </c>
      <c r="J1450" s="352"/>
      <c r="K1450" s="353"/>
      <c r="L1450" s="353"/>
      <c r="M1450" s="353"/>
      <c r="N1450" s="354"/>
    </row>
    <row r="1451" spans="2:14" s="11" customFormat="1" ht="15">
      <c r="B1451" s="355"/>
      <c r="C1451" s="355"/>
      <c r="D1451" s="355"/>
      <c r="E1451" s="355"/>
      <c r="F1451" s="355"/>
      <c r="G1451" s="355"/>
      <c r="H1451" s="355"/>
      <c r="I1451" s="355"/>
      <c r="J1451" s="355"/>
      <c r="K1451" s="355"/>
      <c r="L1451" s="355"/>
      <c r="M1451" s="355"/>
      <c r="N1451" s="355"/>
    </row>
    <row r="1452" spans="2:14" s="11" customFormat="1" ht="15.75">
      <c r="B1452" s="351" t="s">
        <v>430</v>
      </c>
      <c r="C1452" s="351"/>
      <c r="D1452" s="351"/>
      <c r="E1452" s="351"/>
      <c r="F1452" s="350" t="str">
        <f>'FORMULARIO 1 PRESUPUESTO'!B60</f>
        <v xml:space="preserve">MANTENIMIENTO CITAG EN EL AEROPUERTO EL DORADO </v>
      </c>
      <c r="G1452" s="350"/>
      <c r="H1452" s="350"/>
      <c r="I1452" s="350"/>
      <c r="J1452" s="350"/>
      <c r="K1452" s="350"/>
      <c r="L1452" s="350"/>
      <c r="M1452" s="350"/>
      <c r="N1452" s="350"/>
    </row>
    <row r="1453" spans="2:14" s="11" customFormat="1" ht="15">
      <c r="B1453" s="355"/>
      <c r="C1453" s="355"/>
      <c r="D1453" s="355"/>
      <c r="E1453" s="355"/>
      <c r="F1453" s="355"/>
      <c r="G1453" s="355"/>
      <c r="H1453" s="355"/>
      <c r="I1453" s="355"/>
      <c r="J1453" s="355"/>
      <c r="K1453" s="355"/>
      <c r="L1453" s="355"/>
      <c r="M1453" s="24"/>
      <c r="N1453" s="24"/>
    </row>
    <row r="1454" spans="2:14" s="11" customFormat="1" ht="64.5" customHeight="1">
      <c r="B1454" s="174" t="s">
        <v>432</v>
      </c>
      <c r="C1454" s="6">
        <f>'FORMULARIO 1 PRESUPUESTO'!B89</f>
        <v>4</v>
      </c>
      <c r="D1454" s="27" t="s">
        <v>433</v>
      </c>
      <c r="E1454" s="22">
        <f>'FORMULARIO 1 PRESUPUESTO'!B93</f>
        <v>4.0399999999999991</v>
      </c>
      <c r="F1454" s="352" t="s">
        <v>434</v>
      </c>
      <c r="G1454" s="354"/>
      <c r="H1454" s="356" t="str">
        <f>'FORMULARIO 1 PRESUPUESTO'!C93</f>
        <v>Suministro e instalacion  Escalera de gato + Línea de vida vertical certificada</v>
      </c>
      <c r="I1454" s="357"/>
      <c r="J1454" s="357"/>
      <c r="K1454" s="357"/>
      <c r="L1454" s="358"/>
      <c r="M1454" s="27" t="s">
        <v>435</v>
      </c>
      <c r="N1454" s="8" t="str">
        <f>'FORMULARIO 1 PRESUPUESTO'!D93</f>
        <v>m</v>
      </c>
    </row>
    <row r="1455" spans="2:14" s="11" customFormat="1" ht="15.75">
      <c r="B1455" s="355"/>
      <c r="C1455" s="355"/>
      <c r="D1455" s="355"/>
      <c r="E1455" s="355"/>
      <c r="F1455" s="355"/>
      <c r="G1455" s="355"/>
      <c r="H1455" s="351" t="s">
        <v>436</v>
      </c>
      <c r="I1455" s="351" t="s">
        <v>437</v>
      </c>
      <c r="J1455" s="351"/>
      <c r="K1455" s="351"/>
      <c r="L1455" s="351" t="s">
        <v>438</v>
      </c>
      <c r="M1455" s="351" t="s">
        <v>439</v>
      </c>
      <c r="N1455" s="351" t="s">
        <v>440</v>
      </c>
    </row>
    <row r="1456" spans="2:14" s="11" customFormat="1" ht="47.25">
      <c r="B1456" s="355"/>
      <c r="C1456" s="355"/>
      <c r="D1456" s="355"/>
      <c r="E1456" s="355"/>
      <c r="F1456" s="355"/>
      <c r="G1456" s="355"/>
      <c r="H1456" s="351"/>
      <c r="I1456" s="27" t="s">
        <v>441</v>
      </c>
      <c r="J1456" s="27" t="s">
        <v>442</v>
      </c>
      <c r="K1456" s="27" t="s">
        <v>443</v>
      </c>
      <c r="L1456" s="351"/>
      <c r="M1456" s="351"/>
      <c r="N1456" s="351"/>
    </row>
    <row r="1457" spans="1:39" s="11" customFormat="1" ht="15">
      <c r="B1457" s="355"/>
      <c r="C1457" s="355"/>
      <c r="D1457" s="355"/>
      <c r="E1457" s="355"/>
      <c r="F1457" s="355"/>
      <c r="G1457" s="355"/>
      <c r="H1457" s="8"/>
      <c r="I1457" s="8">
        <v>1</v>
      </c>
      <c r="J1457" s="8"/>
      <c r="K1457" s="8">
        <v>7</v>
      </c>
      <c r="L1457" s="8"/>
      <c r="M1457" s="8">
        <v>1</v>
      </c>
      <c r="N1457" s="8">
        <f>M1457*K1457</f>
        <v>7</v>
      </c>
    </row>
    <row r="1458" spans="1:39" s="11" customFormat="1" ht="15">
      <c r="B1458" s="355"/>
      <c r="C1458" s="355"/>
      <c r="D1458" s="355"/>
      <c r="E1458" s="355"/>
      <c r="F1458" s="355"/>
      <c r="G1458" s="355"/>
      <c r="H1458" s="8"/>
      <c r="I1458" s="8"/>
      <c r="J1458" s="8"/>
      <c r="K1458" s="8"/>
      <c r="L1458" s="8"/>
      <c r="M1458" s="8"/>
      <c r="N1458" s="8"/>
    </row>
    <row r="1459" spans="1:39" s="11" customFormat="1" ht="15">
      <c r="B1459" s="355"/>
      <c r="C1459" s="355"/>
      <c r="D1459" s="355"/>
      <c r="E1459" s="355"/>
      <c r="F1459" s="355"/>
      <c r="G1459" s="355"/>
      <c r="H1459" s="8"/>
      <c r="I1459" s="8"/>
      <c r="J1459" s="8"/>
      <c r="K1459" s="8"/>
      <c r="L1459" s="8"/>
      <c r="M1459" s="8"/>
      <c r="N1459" s="8"/>
    </row>
    <row r="1460" spans="1:39" s="11" customFormat="1" ht="15">
      <c r="B1460" s="355"/>
      <c r="C1460" s="355"/>
      <c r="D1460" s="355"/>
      <c r="E1460" s="355"/>
      <c r="F1460" s="355"/>
      <c r="G1460" s="355"/>
      <c r="H1460" s="8"/>
      <c r="I1460" s="8"/>
      <c r="J1460" s="8"/>
      <c r="K1460" s="8"/>
      <c r="L1460" s="8"/>
      <c r="M1460" s="8"/>
      <c r="N1460" s="8"/>
    </row>
    <row r="1461" spans="1:39" s="11" customFormat="1" ht="15">
      <c r="B1461" s="355"/>
      <c r="C1461" s="355"/>
      <c r="D1461" s="355"/>
      <c r="E1461" s="355"/>
      <c r="F1461" s="355"/>
      <c r="G1461" s="355"/>
      <c r="H1461" s="8"/>
      <c r="I1461" s="8"/>
      <c r="J1461" s="8"/>
      <c r="K1461" s="8"/>
      <c r="L1461" s="8"/>
      <c r="M1461" s="8"/>
      <c r="N1461" s="8"/>
    </row>
    <row r="1462" spans="1:39" s="11" customFormat="1" ht="15.75">
      <c r="B1462" s="349" t="s">
        <v>451</v>
      </c>
      <c r="C1462" s="349"/>
      <c r="D1462" s="349"/>
      <c r="E1462" s="349"/>
      <c r="F1462" s="349"/>
      <c r="G1462" s="349"/>
      <c r="H1462" s="350" t="s">
        <v>445</v>
      </c>
      <c r="I1462" s="350"/>
      <c r="J1462" s="350"/>
      <c r="K1462" s="350"/>
      <c r="L1462" s="350"/>
      <c r="M1462" s="350"/>
      <c r="N1462" s="9">
        <f>SUM(N1457:N1461)</f>
        <v>7</v>
      </c>
    </row>
    <row r="1463" spans="1:39" s="11" customFormat="1" ht="15.75">
      <c r="B1463" s="349"/>
      <c r="C1463" s="349"/>
      <c r="D1463" s="349"/>
      <c r="E1463" s="349"/>
      <c r="F1463" s="349"/>
      <c r="G1463" s="349"/>
      <c r="H1463" s="350" t="s">
        <v>446</v>
      </c>
      <c r="I1463" s="350"/>
      <c r="J1463" s="350"/>
      <c r="K1463" s="350"/>
      <c r="L1463" s="350"/>
      <c r="M1463" s="350"/>
      <c r="N1463" s="9">
        <f>N1462</f>
        <v>7</v>
      </c>
    </row>
    <row r="1464" spans="1:39" s="11" customFormat="1" ht="15.75">
      <c r="B1464" s="349"/>
      <c r="C1464" s="349"/>
      <c r="D1464" s="349"/>
      <c r="E1464" s="349"/>
      <c r="F1464" s="349"/>
      <c r="G1464" s="349"/>
      <c r="H1464" s="351" t="s">
        <v>447</v>
      </c>
      <c r="I1464" s="351"/>
      <c r="J1464" s="351"/>
      <c r="K1464" s="351"/>
      <c r="L1464" s="351"/>
      <c r="M1464" s="351"/>
      <c r="N1464" s="10">
        <f>N1463</f>
        <v>7</v>
      </c>
    </row>
    <row r="1465" spans="1:39" s="11" customFormat="1" ht="15.75">
      <c r="B1465" s="31"/>
      <c r="C1465" s="31"/>
      <c r="D1465" s="31"/>
      <c r="E1465" s="31"/>
      <c r="F1465" s="31"/>
      <c r="G1465" s="31"/>
      <c r="H1465" s="32"/>
      <c r="I1465" s="32"/>
      <c r="J1465" s="32"/>
      <c r="K1465" s="32"/>
      <c r="L1465" s="32"/>
      <c r="M1465" s="32"/>
      <c r="N1465" s="33"/>
    </row>
    <row r="1469" spans="1:39" s="164" customFormat="1" ht="15">
      <c r="A1469" s="128"/>
      <c r="B1469" s="172">
        <f>'FORMULARIO 1 PRESUPUESTO'!B94</f>
        <v>5</v>
      </c>
      <c r="C1469" s="54" t="str">
        <f>'FORMULARIO 1 PRESUPUESTO'!C94</f>
        <v>PAÑETES (REVOQUES)</v>
      </c>
      <c r="D1469" s="54"/>
      <c r="E1469" s="54"/>
      <c r="F1469" s="54"/>
      <c r="G1469" s="54"/>
      <c r="H1469" s="54"/>
      <c r="I1469" s="54"/>
      <c r="J1469" s="54"/>
      <c r="K1469" s="54"/>
      <c r="L1469" s="54"/>
      <c r="M1469" s="54"/>
      <c r="N1469" s="54"/>
      <c r="O1469" s="128"/>
      <c r="P1469" s="128"/>
      <c r="Q1469" s="128"/>
      <c r="R1469" s="128"/>
      <c r="S1469" s="128"/>
      <c r="T1469" s="128"/>
      <c r="U1469" s="128"/>
      <c r="V1469" s="128"/>
      <c r="W1469" s="128"/>
      <c r="X1469" s="128"/>
      <c r="Y1469" s="128"/>
      <c r="Z1469" s="128"/>
      <c r="AA1469" s="128"/>
      <c r="AB1469" s="128"/>
      <c r="AC1469" s="128"/>
      <c r="AD1469" s="128"/>
      <c r="AE1469" s="128"/>
      <c r="AF1469" s="128"/>
      <c r="AG1469" s="128"/>
      <c r="AH1469" s="128"/>
      <c r="AI1469" s="128"/>
      <c r="AJ1469" s="128"/>
      <c r="AK1469" s="128"/>
      <c r="AL1469" s="128"/>
      <c r="AM1469" s="128"/>
    </row>
    <row r="1470" spans="1:39" s="11" customFormat="1">
      <c r="B1470" s="346"/>
      <c r="C1470" s="346"/>
      <c r="D1470" s="346"/>
      <c r="E1470" s="346"/>
      <c r="F1470" s="346"/>
      <c r="G1470" s="346"/>
      <c r="H1470" s="346"/>
      <c r="I1470" s="346"/>
      <c r="J1470" s="346"/>
      <c r="K1470" s="346"/>
      <c r="L1470" s="346"/>
      <c r="M1470" s="346"/>
      <c r="N1470" s="346"/>
    </row>
    <row r="1471" spans="1:39" s="11" customFormat="1">
      <c r="B1471" s="346"/>
      <c r="C1471" s="346"/>
      <c r="D1471" s="346"/>
      <c r="E1471" s="346"/>
      <c r="F1471" s="346"/>
      <c r="G1471" s="346"/>
      <c r="H1471" s="346"/>
      <c r="I1471" s="346"/>
      <c r="J1471" s="346"/>
      <c r="K1471" s="346"/>
      <c r="L1471" s="346"/>
      <c r="M1471" s="346"/>
      <c r="N1471" s="346"/>
    </row>
    <row r="1472" spans="1:39" s="11" customFormat="1" ht="50.1" customHeight="1">
      <c r="B1472" s="346"/>
      <c r="C1472" s="346"/>
      <c r="D1472" s="346"/>
      <c r="E1472" s="346"/>
      <c r="F1472" s="346"/>
      <c r="G1472" s="346"/>
      <c r="H1472" s="346"/>
      <c r="I1472" s="346"/>
      <c r="J1472" s="346"/>
      <c r="K1472" s="346"/>
      <c r="L1472" s="346"/>
      <c r="M1472" s="346"/>
      <c r="N1472" s="346"/>
    </row>
    <row r="1473" spans="2:14" s="11" customFormat="1" ht="15.75">
      <c r="B1473" s="347" t="s">
        <v>1</v>
      </c>
      <c r="C1473" s="347"/>
      <c r="D1473" s="347"/>
      <c r="E1473" s="347"/>
      <c r="F1473" s="347"/>
      <c r="G1473" s="347"/>
      <c r="H1473" s="347"/>
      <c r="I1473" s="347"/>
      <c r="J1473" s="347"/>
      <c r="K1473" s="347"/>
      <c r="L1473" s="347"/>
      <c r="M1473" s="347"/>
      <c r="N1473" s="347"/>
    </row>
    <row r="1474" spans="2:14" s="11" customFormat="1" ht="15.75">
      <c r="B1474" s="347" t="s">
        <v>2</v>
      </c>
      <c r="C1474" s="347"/>
      <c r="D1474" s="347"/>
      <c r="E1474" s="347"/>
      <c r="F1474" s="347"/>
      <c r="G1474" s="347"/>
      <c r="H1474" s="347"/>
      <c r="I1474" s="347"/>
      <c r="J1474" s="347"/>
      <c r="K1474" s="347"/>
      <c r="L1474" s="347"/>
      <c r="M1474" s="347"/>
      <c r="N1474" s="347"/>
    </row>
    <row r="1475" spans="2:14" s="11" customFormat="1" ht="15.75">
      <c r="B1475" s="347" t="s">
        <v>3</v>
      </c>
      <c r="C1475" s="347"/>
      <c r="D1475" s="347"/>
      <c r="E1475" s="347"/>
      <c r="F1475" s="347"/>
      <c r="G1475" s="347"/>
      <c r="H1475" s="347"/>
      <c r="I1475" s="347"/>
      <c r="J1475" s="347"/>
      <c r="K1475" s="347"/>
      <c r="L1475" s="347"/>
      <c r="M1475" s="347"/>
      <c r="N1475" s="347"/>
    </row>
    <row r="1476" spans="2:14" s="11" customFormat="1" ht="15">
      <c r="B1476" s="348"/>
      <c r="C1476" s="348"/>
      <c r="D1476" s="348"/>
      <c r="E1476" s="348"/>
      <c r="F1476" s="348"/>
      <c r="G1476" s="348"/>
      <c r="H1476" s="348"/>
      <c r="I1476" s="348"/>
      <c r="J1476" s="348"/>
      <c r="K1476" s="348"/>
      <c r="L1476" s="348"/>
      <c r="M1476" s="348"/>
      <c r="N1476" s="348"/>
    </row>
    <row r="1477" spans="2:14" s="11" customFormat="1" ht="15.75">
      <c r="B1477" s="351" t="s">
        <v>426</v>
      </c>
      <c r="C1477" s="351"/>
      <c r="D1477" s="27" t="s">
        <v>427</v>
      </c>
      <c r="E1477" s="25">
        <v>1</v>
      </c>
      <c r="F1477" s="27" t="s">
        <v>428</v>
      </c>
      <c r="G1477" s="25">
        <v>4</v>
      </c>
      <c r="H1477" s="26" t="s">
        <v>429</v>
      </c>
      <c r="I1477" s="25">
        <v>2024</v>
      </c>
      <c r="J1477" s="352"/>
      <c r="K1477" s="353"/>
      <c r="L1477" s="353"/>
      <c r="M1477" s="353"/>
      <c r="N1477" s="354"/>
    </row>
    <row r="1478" spans="2:14" s="11" customFormat="1" ht="15">
      <c r="B1478" s="355"/>
      <c r="C1478" s="355"/>
      <c r="D1478" s="355"/>
      <c r="E1478" s="355"/>
      <c r="F1478" s="355"/>
      <c r="G1478" s="355"/>
      <c r="H1478" s="355"/>
      <c r="I1478" s="355"/>
      <c r="J1478" s="355"/>
      <c r="K1478" s="355"/>
      <c r="L1478" s="355"/>
      <c r="M1478" s="355"/>
      <c r="N1478" s="355"/>
    </row>
    <row r="1479" spans="2:14" s="11" customFormat="1" ht="15.75">
      <c r="B1479" s="351" t="s">
        <v>430</v>
      </c>
      <c r="C1479" s="351"/>
      <c r="D1479" s="351"/>
      <c r="E1479" s="351"/>
      <c r="F1479" s="350" t="s">
        <v>529</v>
      </c>
      <c r="G1479" s="350"/>
      <c r="H1479" s="350"/>
      <c r="I1479" s="350"/>
      <c r="J1479" s="350"/>
      <c r="K1479" s="350"/>
      <c r="L1479" s="350"/>
      <c r="M1479" s="350"/>
      <c r="N1479" s="350"/>
    </row>
    <row r="1480" spans="2:14" s="11" customFormat="1" ht="15">
      <c r="B1480" s="355"/>
      <c r="C1480" s="355"/>
      <c r="D1480" s="355"/>
      <c r="E1480" s="355"/>
      <c r="F1480" s="355"/>
      <c r="G1480" s="355"/>
      <c r="H1480" s="355"/>
      <c r="I1480" s="355"/>
      <c r="J1480" s="355"/>
      <c r="K1480" s="355"/>
      <c r="L1480" s="355"/>
      <c r="M1480" s="24"/>
      <c r="N1480" s="24"/>
    </row>
    <row r="1481" spans="2:14" s="11" customFormat="1" ht="64.5" customHeight="1">
      <c r="B1481" s="174" t="s">
        <v>432</v>
      </c>
      <c r="C1481" s="6">
        <f>'FORMULARIO 1 PRESUPUESTO'!B94</f>
        <v>5</v>
      </c>
      <c r="D1481" s="27" t="s">
        <v>433</v>
      </c>
      <c r="E1481" s="22">
        <f>'FORMULARIO 1 PRESUPUESTO'!B95</f>
        <v>5.01</v>
      </c>
      <c r="F1481" s="352" t="s">
        <v>434</v>
      </c>
      <c r="G1481" s="354"/>
      <c r="H1481" s="356" t="str">
        <f>'FORMULARIO 1 PRESUPUESTO'!C95</f>
        <v xml:space="preserve">Suministro y aplicación de  impermeabilizante para  muros en área exterior para muros de pesebrera. </v>
      </c>
      <c r="I1481" s="357"/>
      <c r="J1481" s="357"/>
      <c r="K1481" s="357"/>
      <c r="L1481" s="358"/>
      <c r="M1481" s="27" t="s">
        <v>435</v>
      </c>
      <c r="N1481" s="8" t="str">
        <f>'FORMULARIO 1 PRESUPUESTO'!D95</f>
        <v>m2</v>
      </c>
    </row>
    <row r="1482" spans="2:14" s="11" customFormat="1" ht="15.75">
      <c r="B1482" s="355"/>
      <c r="C1482" s="355"/>
      <c r="D1482" s="355"/>
      <c r="E1482" s="355"/>
      <c r="F1482" s="355"/>
      <c r="G1482" s="355"/>
      <c r="H1482" s="351" t="s">
        <v>436</v>
      </c>
      <c r="I1482" s="351" t="s">
        <v>437</v>
      </c>
      <c r="J1482" s="351"/>
      <c r="K1482" s="351"/>
      <c r="L1482" s="351" t="s">
        <v>438</v>
      </c>
      <c r="M1482" s="351" t="s">
        <v>439</v>
      </c>
      <c r="N1482" s="351" t="s">
        <v>440</v>
      </c>
    </row>
    <row r="1483" spans="2:14" s="11" customFormat="1" ht="47.25">
      <c r="B1483" s="355"/>
      <c r="C1483" s="355"/>
      <c r="D1483" s="355"/>
      <c r="E1483" s="355"/>
      <c r="F1483" s="355"/>
      <c r="G1483" s="355"/>
      <c r="H1483" s="351"/>
      <c r="I1483" s="27" t="s">
        <v>441</v>
      </c>
      <c r="J1483" s="27" t="s">
        <v>442</v>
      </c>
      <c r="K1483" s="27" t="s">
        <v>443</v>
      </c>
      <c r="L1483" s="351"/>
      <c r="M1483" s="351"/>
      <c r="N1483" s="351"/>
    </row>
    <row r="1484" spans="2:14" s="11" customFormat="1" ht="15">
      <c r="B1484" s="355"/>
      <c r="C1484" s="355"/>
      <c r="D1484" s="355"/>
      <c r="E1484" s="355"/>
      <c r="F1484" s="355"/>
      <c r="G1484" s="355"/>
      <c r="H1484" s="8"/>
      <c r="I1484" s="8">
        <v>210</v>
      </c>
      <c r="J1484" s="8">
        <v>2.5</v>
      </c>
      <c r="K1484" s="8"/>
      <c r="L1484" s="8">
        <f>J1484*I1484</f>
        <v>525</v>
      </c>
      <c r="M1484" s="8">
        <v>1</v>
      </c>
      <c r="N1484" s="8">
        <f>M1484*L1484</f>
        <v>525</v>
      </c>
    </row>
    <row r="1485" spans="2:14" s="11" customFormat="1" ht="15">
      <c r="B1485" s="355"/>
      <c r="C1485" s="355"/>
      <c r="D1485" s="355"/>
      <c r="E1485" s="355"/>
      <c r="F1485" s="355"/>
      <c r="G1485" s="355"/>
      <c r="H1485" s="8"/>
      <c r="I1485" s="8"/>
      <c r="J1485" s="8"/>
      <c r="K1485" s="8"/>
      <c r="L1485" s="8"/>
      <c r="M1485" s="8"/>
      <c r="N1485" s="8"/>
    </row>
    <row r="1486" spans="2:14" s="11" customFormat="1" ht="15">
      <c r="B1486" s="355"/>
      <c r="C1486" s="355"/>
      <c r="D1486" s="355"/>
      <c r="E1486" s="355"/>
      <c r="F1486" s="355"/>
      <c r="G1486" s="355"/>
      <c r="H1486" s="8"/>
      <c r="I1486" s="8"/>
      <c r="J1486" s="8"/>
      <c r="K1486" s="8"/>
      <c r="L1486" s="8"/>
      <c r="M1486" s="8"/>
      <c r="N1486" s="8"/>
    </row>
    <row r="1487" spans="2:14" s="11" customFormat="1" ht="15">
      <c r="B1487" s="355"/>
      <c r="C1487" s="355"/>
      <c r="D1487" s="355"/>
      <c r="E1487" s="355"/>
      <c r="F1487" s="355"/>
      <c r="G1487" s="355"/>
      <c r="H1487" s="8"/>
      <c r="I1487" s="8"/>
      <c r="J1487" s="8"/>
      <c r="K1487" s="8"/>
      <c r="L1487" s="8"/>
      <c r="M1487" s="8"/>
      <c r="N1487" s="8"/>
    </row>
    <row r="1488" spans="2:14" s="11" customFormat="1" ht="15">
      <c r="B1488" s="355"/>
      <c r="C1488" s="355"/>
      <c r="D1488" s="355"/>
      <c r="E1488" s="355"/>
      <c r="F1488" s="355"/>
      <c r="G1488" s="355"/>
      <c r="H1488" s="8"/>
      <c r="I1488" s="8"/>
      <c r="J1488" s="8"/>
      <c r="K1488" s="8"/>
      <c r="L1488" s="8"/>
      <c r="M1488" s="8"/>
      <c r="N1488" s="8"/>
    </row>
    <row r="1489" spans="1:39" s="11" customFormat="1" ht="15.75">
      <c r="B1489" s="349" t="s">
        <v>451</v>
      </c>
      <c r="C1489" s="349"/>
      <c r="D1489" s="349"/>
      <c r="E1489" s="349"/>
      <c r="F1489" s="349"/>
      <c r="G1489" s="349"/>
      <c r="H1489" s="350" t="s">
        <v>445</v>
      </c>
      <c r="I1489" s="350"/>
      <c r="J1489" s="350"/>
      <c r="K1489" s="350"/>
      <c r="L1489" s="350"/>
      <c r="M1489" s="350"/>
      <c r="N1489" s="9">
        <f>SUM(N1484:N1488)</f>
        <v>525</v>
      </c>
    </row>
    <row r="1490" spans="1:39" s="11" customFormat="1" ht="15.75">
      <c r="B1490" s="349"/>
      <c r="C1490" s="349"/>
      <c r="D1490" s="349"/>
      <c r="E1490" s="349"/>
      <c r="F1490" s="349"/>
      <c r="G1490" s="349"/>
      <c r="H1490" s="350" t="s">
        <v>446</v>
      </c>
      <c r="I1490" s="350"/>
      <c r="J1490" s="350"/>
      <c r="K1490" s="350"/>
      <c r="L1490" s="350"/>
      <c r="M1490" s="350"/>
      <c r="N1490" s="9">
        <f>N1489</f>
        <v>525</v>
      </c>
    </row>
    <row r="1491" spans="1:39" s="11" customFormat="1" ht="15.75">
      <c r="B1491" s="349"/>
      <c r="C1491" s="349"/>
      <c r="D1491" s="349"/>
      <c r="E1491" s="349"/>
      <c r="F1491" s="349"/>
      <c r="G1491" s="349"/>
      <c r="H1491" s="351" t="s">
        <v>447</v>
      </c>
      <c r="I1491" s="351"/>
      <c r="J1491" s="351"/>
      <c r="K1491" s="351"/>
      <c r="L1491" s="351"/>
      <c r="M1491" s="351"/>
      <c r="N1491" s="10">
        <f>N1490</f>
        <v>525</v>
      </c>
    </row>
    <row r="1493" spans="1:39" ht="15.6" customHeight="1"/>
    <row r="1494" spans="1:39" s="164" customFormat="1" ht="15">
      <c r="A1494" s="128"/>
      <c r="B1494" s="172">
        <f>'FORMULARIO 1 PRESUPUESTO'!B96</f>
        <v>6</v>
      </c>
      <c r="C1494" s="54" t="str">
        <f>'FORMULARIO 1 PRESUPUESTO'!C96</f>
        <v>INSTALACIONES HIDRÁULICAS</v>
      </c>
      <c r="D1494" s="54"/>
      <c r="E1494" s="54"/>
      <c r="F1494" s="54"/>
      <c r="G1494" s="54"/>
      <c r="H1494" s="54"/>
      <c r="I1494" s="54"/>
      <c r="J1494" s="54"/>
      <c r="K1494" s="54"/>
      <c r="L1494" s="54"/>
      <c r="M1494" s="54"/>
      <c r="N1494" s="54"/>
      <c r="O1494" s="128"/>
      <c r="P1494" s="128"/>
      <c r="Q1494" s="128"/>
      <c r="R1494" s="128"/>
      <c r="S1494" s="128"/>
      <c r="T1494" s="128"/>
      <c r="U1494" s="128"/>
      <c r="V1494" s="128"/>
      <c r="W1494" s="128"/>
      <c r="X1494" s="128"/>
      <c r="Y1494" s="128"/>
      <c r="Z1494" s="128"/>
      <c r="AA1494" s="128"/>
      <c r="AB1494" s="128"/>
      <c r="AC1494" s="128"/>
      <c r="AD1494" s="128"/>
      <c r="AE1494" s="128"/>
      <c r="AF1494" s="128"/>
      <c r="AG1494" s="128"/>
      <c r="AH1494" s="128"/>
      <c r="AI1494" s="128"/>
      <c r="AJ1494" s="128"/>
      <c r="AK1494" s="128"/>
      <c r="AL1494" s="128"/>
      <c r="AM1494" s="128"/>
    </row>
    <row r="1495" spans="1:39" s="11" customFormat="1">
      <c r="B1495" s="346"/>
      <c r="C1495" s="346"/>
      <c r="D1495" s="346"/>
      <c r="E1495" s="346"/>
      <c r="F1495" s="346"/>
      <c r="G1495" s="346"/>
      <c r="H1495" s="346"/>
      <c r="I1495" s="346"/>
      <c r="J1495" s="346"/>
      <c r="K1495" s="346"/>
      <c r="L1495" s="346"/>
      <c r="M1495" s="346"/>
      <c r="N1495" s="346"/>
    </row>
    <row r="1496" spans="1:39" s="11" customFormat="1">
      <c r="B1496" s="346"/>
      <c r="C1496" s="346"/>
      <c r="D1496" s="346"/>
      <c r="E1496" s="346"/>
      <c r="F1496" s="346"/>
      <c r="G1496" s="346"/>
      <c r="H1496" s="346"/>
      <c r="I1496" s="346"/>
      <c r="J1496" s="346"/>
      <c r="K1496" s="346"/>
      <c r="L1496" s="346"/>
      <c r="M1496" s="346"/>
      <c r="N1496" s="346"/>
    </row>
    <row r="1497" spans="1:39" s="11" customFormat="1" ht="50.1" customHeight="1">
      <c r="B1497" s="346"/>
      <c r="C1497" s="346"/>
      <c r="D1497" s="346"/>
      <c r="E1497" s="346"/>
      <c r="F1497" s="346"/>
      <c r="G1497" s="346"/>
      <c r="H1497" s="346"/>
      <c r="I1497" s="346"/>
      <c r="J1497" s="346"/>
      <c r="K1497" s="346"/>
      <c r="L1497" s="346"/>
      <c r="M1497" s="346"/>
      <c r="N1497" s="346"/>
    </row>
    <row r="1498" spans="1:39" s="11" customFormat="1" ht="15.75">
      <c r="B1498" s="347" t="s">
        <v>1</v>
      </c>
      <c r="C1498" s="347"/>
      <c r="D1498" s="347"/>
      <c r="E1498" s="347"/>
      <c r="F1498" s="347"/>
      <c r="G1498" s="347"/>
      <c r="H1498" s="347"/>
      <c r="I1498" s="347"/>
      <c r="J1498" s="347"/>
      <c r="K1498" s="347"/>
      <c r="L1498" s="347"/>
      <c r="M1498" s="347"/>
      <c r="N1498" s="347"/>
    </row>
    <row r="1499" spans="1:39" s="11" customFormat="1" ht="15.75">
      <c r="B1499" s="347" t="s">
        <v>2</v>
      </c>
      <c r="C1499" s="347"/>
      <c r="D1499" s="347"/>
      <c r="E1499" s="347"/>
      <c r="F1499" s="347"/>
      <c r="G1499" s="347"/>
      <c r="H1499" s="347"/>
      <c r="I1499" s="347"/>
      <c r="J1499" s="347"/>
      <c r="K1499" s="347"/>
      <c r="L1499" s="347"/>
      <c r="M1499" s="347"/>
      <c r="N1499" s="347"/>
    </row>
    <row r="1500" spans="1:39" s="11" customFormat="1" ht="15.75">
      <c r="B1500" s="347" t="s">
        <v>3</v>
      </c>
      <c r="C1500" s="347"/>
      <c r="D1500" s="347"/>
      <c r="E1500" s="347"/>
      <c r="F1500" s="347"/>
      <c r="G1500" s="347"/>
      <c r="H1500" s="347"/>
      <c r="I1500" s="347"/>
      <c r="J1500" s="347"/>
      <c r="K1500" s="347"/>
      <c r="L1500" s="347"/>
      <c r="M1500" s="347"/>
      <c r="N1500" s="347"/>
    </row>
    <row r="1501" spans="1:39" s="11" customFormat="1" ht="15">
      <c r="B1501" s="348"/>
      <c r="C1501" s="348"/>
      <c r="D1501" s="348"/>
      <c r="E1501" s="348"/>
      <c r="F1501" s="348"/>
      <c r="G1501" s="348"/>
      <c r="H1501" s="348"/>
      <c r="I1501" s="348"/>
      <c r="J1501" s="348"/>
      <c r="K1501" s="348"/>
      <c r="L1501" s="348"/>
      <c r="M1501" s="348"/>
      <c r="N1501" s="348"/>
    </row>
    <row r="1502" spans="1:39" s="11" customFormat="1" ht="15.75">
      <c r="B1502" s="351" t="s">
        <v>426</v>
      </c>
      <c r="C1502" s="351"/>
      <c r="D1502" s="27" t="s">
        <v>427</v>
      </c>
      <c r="E1502" s="25">
        <v>1</v>
      </c>
      <c r="F1502" s="27" t="s">
        <v>428</v>
      </c>
      <c r="G1502" s="25">
        <v>4</v>
      </c>
      <c r="H1502" s="26" t="s">
        <v>429</v>
      </c>
      <c r="I1502" s="25">
        <v>2024</v>
      </c>
      <c r="J1502" s="352"/>
      <c r="K1502" s="353"/>
      <c r="L1502" s="353"/>
      <c r="M1502" s="353"/>
      <c r="N1502" s="354"/>
    </row>
    <row r="1503" spans="1:39" s="11" customFormat="1" ht="15">
      <c r="B1503" s="355"/>
      <c r="C1503" s="355"/>
      <c r="D1503" s="355"/>
      <c r="E1503" s="355"/>
      <c r="F1503" s="355"/>
      <c r="G1503" s="355"/>
      <c r="H1503" s="355"/>
      <c r="I1503" s="355"/>
      <c r="J1503" s="355"/>
      <c r="K1503" s="355"/>
      <c r="L1503" s="355"/>
      <c r="M1503" s="355"/>
      <c r="N1503" s="355"/>
    </row>
    <row r="1504" spans="1:39" s="11" customFormat="1" ht="15.75">
      <c r="B1504" s="351" t="s">
        <v>430</v>
      </c>
      <c r="C1504" s="351"/>
      <c r="D1504" s="351"/>
      <c r="E1504" s="351"/>
      <c r="F1504" s="350" t="s">
        <v>529</v>
      </c>
      <c r="G1504" s="350"/>
      <c r="H1504" s="350"/>
      <c r="I1504" s="350"/>
      <c r="J1504" s="350"/>
      <c r="K1504" s="350"/>
      <c r="L1504" s="350"/>
      <c r="M1504" s="350"/>
      <c r="N1504" s="350"/>
    </row>
    <row r="1505" spans="2:14" s="11" customFormat="1" ht="15">
      <c r="B1505" s="355"/>
      <c r="C1505" s="355"/>
      <c r="D1505" s="355"/>
      <c r="E1505" s="355"/>
      <c r="F1505" s="355"/>
      <c r="G1505" s="355"/>
      <c r="H1505" s="355"/>
      <c r="I1505" s="355"/>
      <c r="J1505" s="355"/>
      <c r="K1505" s="355"/>
      <c r="L1505" s="355"/>
      <c r="M1505" s="24"/>
      <c r="N1505" s="24"/>
    </row>
    <row r="1506" spans="2:14" s="11" customFormat="1" ht="64.5" customHeight="1">
      <c r="B1506" s="174" t="s">
        <v>432</v>
      </c>
      <c r="C1506" s="6">
        <f>'FORMULARIO 1 PRESUPUESTO'!B96</f>
        <v>6</v>
      </c>
      <c r="D1506" s="27" t="s">
        <v>433</v>
      </c>
      <c r="E1506" s="22">
        <f>'FORMULARIO 1 PRESUPUESTO'!B97</f>
        <v>6.01</v>
      </c>
      <c r="F1506" s="352" t="s">
        <v>434</v>
      </c>
      <c r="G1506" s="354"/>
      <c r="H1506" s="356" t="str">
        <f>'FORMULARIO 1 PRESUPUESTO'!C97</f>
        <v>Mantenimiento y limpieza de bajantes</v>
      </c>
      <c r="I1506" s="357"/>
      <c r="J1506" s="357"/>
      <c r="K1506" s="357"/>
      <c r="L1506" s="358"/>
      <c r="M1506" s="27" t="s">
        <v>435</v>
      </c>
      <c r="N1506" s="8" t="str">
        <f>'FORMULARIO 1 PRESUPUESTO'!D97</f>
        <v>m</v>
      </c>
    </row>
    <row r="1507" spans="2:14" s="11" customFormat="1" ht="15.75">
      <c r="B1507" s="355"/>
      <c r="C1507" s="355"/>
      <c r="D1507" s="355"/>
      <c r="E1507" s="355"/>
      <c r="F1507" s="355"/>
      <c r="G1507" s="355"/>
      <c r="H1507" s="351" t="s">
        <v>436</v>
      </c>
      <c r="I1507" s="351" t="s">
        <v>437</v>
      </c>
      <c r="J1507" s="351"/>
      <c r="K1507" s="351"/>
      <c r="L1507" s="351" t="s">
        <v>438</v>
      </c>
      <c r="M1507" s="351" t="s">
        <v>439</v>
      </c>
      <c r="N1507" s="351" t="s">
        <v>440</v>
      </c>
    </row>
    <row r="1508" spans="2:14" s="11" customFormat="1" ht="47.25">
      <c r="B1508" s="355"/>
      <c r="C1508" s="355"/>
      <c r="D1508" s="355"/>
      <c r="E1508" s="355"/>
      <c r="F1508" s="355"/>
      <c r="G1508" s="355"/>
      <c r="H1508" s="351"/>
      <c r="I1508" s="27" t="s">
        <v>441</v>
      </c>
      <c r="J1508" s="27" t="s">
        <v>442</v>
      </c>
      <c r="K1508" s="27" t="s">
        <v>443</v>
      </c>
      <c r="L1508" s="351"/>
      <c r="M1508" s="351"/>
      <c r="N1508" s="351"/>
    </row>
    <row r="1509" spans="2:14" s="11" customFormat="1" ht="15">
      <c r="B1509" s="355"/>
      <c r="C1509" s="355"/>
      <c r="D1509" s="355"/>
      <c r="E1509" s="355"/>
      <c r="F1509" s="355"/>
      <c r="G1509" s="355"/>
      <c r="H1509" s="8"/>
      <c r="I1509" s="8"/>
      <c r="J1509" s="8">
        <v>8</v>
      </c>
      <c r="K1509" s="8"/>
      <c r="L1509" s="8"/>
      <c r="M1509" s="8">
        <v>6</v>
      </c>
      <c r="N1509" s="8">
        <f>M1509*J1509</f>
        <v>48</v>
      </c>
    </row>
    <row r="1510" spans="2:14" s="11" customFormat="1" ht="15">
      <c r="B1510" s="355"/>
      <c r="C1510" s="355"/>
      <c r="D1510" s="355"/>
      <c r="E1510" s="355"/>
      <c r="F1510" s="355"/>
      <c r="G1510" s="355"/>
      <c r="H1510" s="8"/>
      <c r="I1510" s="8"/>
      <c r="J1510" s="8"/>
      <c r="K1510" s="8"/>
      <c r="L1510" s="8"/>
      <c r="M1510" s="8"/>
      <c r="N1510" s="8"/>
    </row>
    <row r="1511" spans="2:14" s="11" customFormat="1" ht="15">
      <c r="B1511" s="355"/>
      <c r="C1511" s="355"/>
      <c r="D1511" s="355"/>
      <c r="E1511" s="355"/>
      <c r="F1511" s="355"/>
      <c r="G1511" s="355"/>
      <c r="H1511" s="8"/>
      <c r="I1511" s="8"/>
      <c r="J1511" s="8"/>
      <c r="K1511" s="8"/>
      <c r="L1511" s="8"/>
      <c r="M1511" s="8"/>
      <c r="N1511" s="8"/>
    </row>
    <row r="1512" spans="2:14" s="11" customFormat="1" ht="15">
      <c r="B1512" s="355"/>
      <c r="C1512" s="355"/>
      <c r="D1512" s="355"/>
      <c r="E1512" s="355"/>
      <c r="F1512" s="355"/>
      <c r="G1512" s="355"/>
      <c r="H1512" s="8"/>
      <c r="I1512" s="8"/>
      <c r="J1512" s="8"/>
      <c r="K1512" s="8"/>
      <c r="L1512" s="8"/>
      <c r="M1512" s="8"/>
      <c r="N1512" s="8"/>
    </row>
    <row r="1513" spans="2:14" s="11" customFormat="1" ht="15">
      <c r="B1513" s="355"/>
      <c r="C1513" s="355"/>
      <c r="D1513" s="355"/>
      <c r="E1513" s="355"/>
      <c r="F1513" s="355"/>
      <c r="G1513" s="355"/>
      <c r="H1513" s="8"/>
      <c r="I1513" s="8"/>
      <c r="J1513" s="8"/>
      <c r="K1513" s="8"/>
      <c r="L1513" s="8"/>
      <c r="M1513" s="8"/>
      <c r="N1513" s="8"/>
    </row>
    <row r="1514" spans="2:14" s="11" customFormat="1" ht="15.75">
      <c r="B1514" s="349" t="s">
        <v>451</v>
      </c>
      <c r="C1514" s="349"/>
      <c r="D1514" s="349"/>
      <c r="E1514" s="349"/>
      <c r="F1514" s="349"/>
      <c r="G1514" s="349"/>
      <c r="H1514" s="350" t="s">
        <v>445</v>
      </c>
      <c r="I1514" s="350"/>
      <c r="J1514" s="350"/>
      <c r="K1514" s="350"/>
      <c r="L1514" s="350"/>
      <c r="M1514" s="350"/>
      <c r="N1514" s="9">
        <f>SUM(N1509:N1513)</f>
        <v>48</v>
      </c>
    </row>
    <row r="1515" spans="2:14" s="11" customFormat="1" ht="15.75">
      <c r="B1515" s="349"/>
      <c r="C1515" s="349"/>
      <c r="D1515" s="349"/>
      <c r="E1515" s="349"/>
      <c r="F1515" s="349"/>
      <c r="G1515" s="349"/>
      <c r="H1515" s="350" t="s">
        <v>446</v>
      </c>
      <c r="I1515" s="350"/>
      <c r="J1515" s="350"/>
      <c r="K1515" s="350"/>
      <c r="L1515" s="350"/>
      <c r="M1515" s="350"/>
      <c r="N1515" s="9">
        <f>N1514</f>
        <v>48</v>
      </c>
    </row>
    <row r="1516" spans="2:14" s="11" customFormat="1" ht="15.75">
      <c r="B1516" s="349"/>
      <c r="C1516" s="349"/>
      <c r="D1516" s="349"/>
      <c r="E1516" s="349"/>
      <c r="F1516" s="349"/>
      <c r="G1516" s="349"/>
      <c r="H1516" s="351" t="s">
        <v>447</v>
      </c>
      <c r="I1516" s="351"/>
      <c r="J1516" s="351"/>
      <c r="K1516" s="351"/>
      <c r="L1516" s="351"/>
      <c r="M1516" s="351"/>
      <c r="N1516" s="10">
        <f>N1515</f>
        <v>48</v>
      </c>
    </row>
    <row r="1519" spans="2:14" s="11" customFormat="1">
      <c r="B1519" s="346"/>
      <c r="C1519" s="346"/>
      <c r="D1519" s="346"/>
      <c r="E1519" s="346"/>
      <c r="F1519" s="346"/>
      <c r="G1519" s="346"/>
      <c r="H1519" s="346"/>
      <c r="I1519" s="346"/>
      <c r="J1519" s="346"/>
      <c r="K1519" s="346"/>
      <c r="L1519" s="346"/>
      <c r="M1519" s="346"/>
      <c r="N1519" s="346"/>
    </row>
    <row r="1520" spans="2:14" s="11" customFormat="1">
      <c r="B1520" s="346"/>
      <c r="C1520" s="346"/>
      <c r="D1520" s="346"/>
      <c r="E1520" s="346"/>
      <c r="F1520" s="346"/>
      <c r="G1520" s="346"/>
      <c r="H1520" s="346"/>
      <c r="I1520" s="346"/>
      <c r="J1520" s="346"/>
      <c r="K1520" s="346"/>
      <c r="L1520" s="346"/>
      <c r="M1520" s="346"/>
      <c r="N1520" s="346"/>
    </row>
    <row r="1521" spans="2:14" s="11" customFormat="1" ht="50.1" customHeight="1">
      <c r="B1521" s="346"/>
      <c r="C1521" s="346"/>
      <c r="D1521" s="346"/>
      <c r="E1521" s="346"/>
      <c r="F1521" s="346"/>
      <c r="G1521" s="346"/>
      <c r="H1521" s="346"/>
      <c r="I1521" s="346"/>
      <c r="J1521" s="346"/>
      <c r="K1521" s="346"/>
      <c r="L1521" s="346"/>
      <c r="M1521" s="346"/>
      <c r="N1521" s="346"/>
    </row>
    <row r="1522" spans="2:14" s="11" customFormat="1" ht="15.75">
      <c r="B1522" s="347" t="s">
        <v>1</v>
      </c>
      <c r="C1522" s="347"/>
      <c r="D1522" s="347"/>
      <c r="E1522" s="347"/>
      <c r="F1522" s="347"/>
      <c r="G1522" s="347"/>
      <c r="H1522" s="347"/>
      <c r="I1522" s="347"/>
      <c r="J1522" s="347"/>
      <c r="K1522" s="347"/>
      <c r="L1522" s="347"/>
      <c r="M1522" s="347"/>
      <c r="N1522" s="347"/>
    </row>
    <row r="1523" spans="2:14" s="11" customFormat="1" ht="15.75">
      <c r="B1523" s="347" t="s">
        <v>2</v>
      </c>
      <c r="C1523" s="347"/>
      <c r="D1523" s="347"/>
      <c r="E1523" s="347"/>
      <c r="F1523" s="347"/>
      <c r="G1523" s="347"/>
      <c r="H1523" s="347"/>
      <c r="I1523" s="347"/>
      <c r="J1523" s="347"/>
      <c r="K1523" s="347"/>
      <c r="L1523" s="347"/>
      <c r="M1523" s="347"/>
      <c r="N1523" s="347"/>
    </row>
    <row r="1524" spans="2:14" s="11" customFormat="1" ht="15.75">
      <c r="B1524" s="347" t="s">
        <v>3</v>
      </c>
      <c r="C1524" s="347"/>
      <c r="D1524" s="347"/>
      <c r="E1524" s="347"/>
      <c r="F1524" s="347"/>
      <c r="G1524" s="347"/>
      <c r="H1524" s="347"/>
      <c r="I1524" s="347"/>
      <c r="J1524" s="347"/>
      <c r="K1524" s="347"/>
      <c r="L1524" s="347"/>
      <c r="M1524" s="347"/>
      <c r="N1524" s="347"/>
    </row>
    <row r="1525" spans="2:14" s="11" customFormat="1" ht="15">
      <c r="B1525" s="348"/>
      <c r="C1525" s="348"/>
      <c r="D1525" s="348"/>
      <c r="E1525" s="348"/>
      <c r="F1525" s="348"/>
      <c r="G1525" s="348"/>
      <c r="H1525" s="348"/>
      <c r="I1525" s="348"/>
      <c r="J1525" s="348"/>
      <c r="K1525" s="348"/>
      <c r="L1525" s="348"/>
      <c r="M1525" s="348"/>
      <c r="N1525" s="348"/>
    </row>
    <row r="1526" spans="2:14" s="11" customFormat="1" ht="15.75">
      <c r="B1526" s="351" t="s">
        <v>426</v>
      </c>
      <c r="C1526" s="351"/>
      <c r="D1526" s="27" t="s">
        <v>427</v>
      </c>
      <c r="E1526" s="25">
        <v>1</v>
      </c>
      <c r="F1526" s="27" t="s">
        <v>428</v>
      </c>
      <c r="G1526" s="25">
        <v>4</v>
      </c>
      <c r="H1526" s="26" t="s">
        <v>429</v>
      </c>
      <c r="I1526" s="25">
        <v>2024</v>
      </c>
      <c r="J1526" s="352"/>
      <c r="K1526" s="353"/>
      <c r="L1526" s="353"/>
      <c r="M1526" s="353"/>
      <c r="N1526" s="354"/>
    </row>
    <row r="1527" spans="2:14" s="11" customFormat="1" ht="15">
      <c r="B1527" s="355"/>
      <c r="C1527" s="355"/>
      <c r="D1527" s="355"/>
      <c r="E1527" s="355"/>
      <c r="F1527" s="355"/>
      <c r="G1527" s="355"/>
      <c r="H1527" s="355"/>
      <c r="I1527" s="355"/>
      <c r="J1527" s="355"/>
      <c r="K1527" s="355"/>
      <c r="L1527" s="355"/>
      <c r="M1527" s="355"/>
      <c r="N1527" s="355"/>
    </row>
    <row r="1528" spans="2:14" s="11" customFormat="1" ht="15.75">
      <c r="B1528" s="351" t="s">
        <v>430</v>
      </c>
      <c r="C1528" s="351"/>
      <c r="D1528" s="351"/>
      <c r="E1528" s="351"/>
      <c r="F1528" s="350" t="s">
        <v>529</v>
      </c>
      <c r="G1528" s="350"/>
      <c r="H1528" s="350"/>
      <c r="I1528" s="350"/>
      <c r="J1528" s="350"/>
      <c r="K1528" s="350"/>
      <c r="L1528" s="350"/>
      <c r="M1528" s="350"/>
      <c r="N1528" s="350"/>
    </row>
    <row r="1529" spans="2:14" s="11" customFormat="1" ht="15">
      <c r="B1529" s="355"/>
      <c r="C1529" s="355"/>
      <c r="D1529" s="355"/>
      <c r="E1529" s="355"/>
      <c r="F1529" s="355"/>
      <c r="G1529" s="355"/>
      <c r="H1529" s="355"/>
      <c r="I1529" s="355"/>
      <c r="J1529" s="355"/>
      <c r="K1529" s="355"/>
      <c r="L1529" s="355"/>
      <c r="M1529" s="24"/>
      <c r="N1529" s="24"/>
    </row>
    <row r="1530" spans="2:14" s="11" customFormat="1" ht="64.5" customHeight="1">
      <c r="B1530" s="174" t="s">
        <v>432</v>
      </c>
      <c r="C1530" s="6">
        <f>'FORMULARIO 1 PRESUPUESTO'!B96</f>
        <v>6</v>
      </c>
      <c r="D1530" s="27" t="s">
        <v>433</v>
      </c>
      <c r="E1530" s="22">
        <f>'FORMULARIO 1 PRESUPUESTO'!B98</f>
        <v>6.02</v>
      </c>
      <c r="F1530" s="352" t="s">
        <v>434</v>
      </c>
      <c r="G1530" s="354"/>
      <c r="H1530" s="356" t="str">
        <f>'FORMULARIO 1 PRESUPUESTO'!C98</f>
        <v xml:space="preserve">Mantenimiento y limpieza de de cárcamos </v>
      </c>
      <c r="I1530" s="357"/>
      <c r="J1530" s="357"/>
      <c r="K1530" s="357"/>
      <c r="L1530" s="358"/>
      <c r="M1530" s="27" t="s">
        <v>435</v>
      </c>
      <c r="N1530" s="8" t="str">
        <f>'FORMULARIO 1 PRESUPUESTO'!D98</f>
        <v>m</v>
      </c>
    </row>
    <row r="1531" spans="2:14" s="11" customFormat="1" ht="15.75">
      <c r="B1531" s="355"/>
      <c r="C1531" s="355"/>
      <c r="D1531" s="355"/>
      <c r="E1531" s="355"/>
      <c r="F1531" s="355"/>
      <c r="G1531" s="355"/>
      <c r="H1531" s="351" t="s">
        <v>436</v>
      </c>
      <c r="I1531" s="351" t="s">
        <v>437</v>
      </c>
      <c r="J1531" s="351"/>
      <c r="K1531" s="351"/>
      <c r="L1531" s="351" t="s">
        <v>438</v>
      </c>
      <c r="M1531" s="351" t="s">
        <v>439</v>
      </c>
      <c r="N1531" s="351" t="s">
        <v>440</v>
      </c>
    </row>
    <row r="1532" spans="2:14" s="11" customFormat="1" ht="47.25">
      <c r="B1532" s="355"/>
      <c r="C1532" s="355"/>
      <c r="D1532" s="355"/>
      <c r="E1532" s="355"/>
      <c r="F1532" s="355"/>
      <c r="G1532" s="355"/>
      <c r="H1532" s="351"/>
      <c r="I1532" s="27" t="s">
        <v>441</v>
      </c>
      <c r="J1532" s="27" t="s">
        <v>442</v>
      </c>
      <c r="K1532" s="27" t="s">
        <v>443</v>
      </c>
      <c r="L1532" s="351"/>
      <c r="M1532" s="351"/>
      <c r="N1532" s="351"/>
    </row>
    <row r="1533" spans="2:14" s="11" customFormat="1" ht="15">
      <c r="B1533" s="355"/>
      <c r="C1533" s="355"/>
      <c r="D1533" s="355"/>
      <c r="E1533" s="355"/>
      <c r="F1533" s="355"/>
      <c r="G1533" s="355"/>
      <c r="H1533" s="8"/>
      <c r="I1533" s="8"/>
      <c r="J1533" s="8"/>
      <c r="K1533" s="8">
        <v>100</v>
      </c>
      <c r="L1533" s="8"/>
      <c r="M1533" s="8">
        <v>1</v>
      </c>
      <c r="N1533" s="8">
        <f>M1533*K1533</f>
        <v>100</v>
      </c>
    </row>
    <row r="1534" spans="2:14" s="11" customFormat="1" ht="15">
      <c r="B1534" s="355"/>
      <c r="C1534" s="355"/>
      <c r="D1534" s="355"/>
      <c r="E1534" s="355"/>
      <c r="F1534" s="355"/>
      <c r="G1534" s="355"/>
      <c r="H1534" s="8"/>
      <c r="I1534" s="8"/>
      <c r="J1534" s="8"/>
      <c r="K1534" s="8"/>
      <c r="L1534" s="8"/>
      <c r="M1534" s="8"/>
      <c r="N1534" s="8"/>
    </row>
    <row r="1535" spans="2:14" s="11" customFormat="1" ht="15">
      <c r="B1535" s="355"/>
      <c r="C1535" s="355"/>
      <c r="D1535" s="355"/>
      <c r="E1535" s="355"/>
      <c r="F1535" s="355"/>
      <c r="G1535" s="355"/>
      <c r="H1535" s="8"/>
      <c r="I1535" s="8"/>
      <c r="J1535" s="8"/>
      <c r="K1535" s="8"/>
      <c r="L1535" s="8"/>
      <c r="M1535" s="8"/>
      <c r="N1535" s="8"/>
    </row>
    <row r="1536" spans="2:14" s="11" customFormat="1" ht="15">
      <c r="B1536" s="355"/>
      <c r="C1536" s="355"/>
      <c r="D1536" s="355"/>
      <c r="E1536" s="355"/>
      <c r="F1536" s="355"/>
      <c r="G1536" s="355"/>
      <c r="H1536" s="8"/>
      <c r="I1536" s="8"/>
      <c r="J1536" s="8"/>
      <c r="K1536" s="8"/>
      <c r="L1536" s="8"/>
      <c r="M1536" s="8"/>
      <c r="N1536" s="8"/>
    </row>
    <row r="1537" spans="2:14" s="11" customFormat="1" ht="15">
      <c r="B1537" s="355"/>
      <c r="C1537" s="355"/>
      <c r="D1537" s="355"/>
      <c r="E1537" s="355"/>
      <c r="F1537" s="355"/>
      <c r="G1537" s="355"/>
      <c r="H1537" s="8"/>
      <c r="I1537" s="8"/>
      <c r="J1537" s="8"/>
      <c r="K1537" s="8"/>
      <c r="L1537" s="8"/>
      <c r="M1537" s="8"/>
      <c r="N1537" s="8"/>
    </row>
    <row r="1538" spans="2:14" s="11" customFormat="1" ht="15.75">
      <c r="B1538" s="349" t="s">
        <v>451</v>
      </c>
      <c r="C1538" s="349"/>
      <c r="D1538" s="349"/>
      <c r="E1538" s="349"/>
      <c r="F1538" s="349"/>
      <c r="G1538" s="349"/>
      <c r="H1538" s="350" t="s">
        <v>445</v>
      </c>
      <c r="I1538" s="350"/>
      <c r="J1538" s="350"/>
      <c r="K1538" s="350"/>
      <c r="L1538" s="350"/>
      <c r="M1538" s="350"/>
      <c r="N1538" s="9">
        <f>SUM(N1533:N1537)</f>
        <v>100</v>
      </c>
    </row>
    <row r="1539" spans="2:14" s="11" customFormat="1" ht="15.75">
      <c r="B1539" s="349"/>
      <c r="C1539" s="349"/>
      <c r="D1539" s="349"/>
      <c r="E1539" s="349"/>
      <c r="F1539" s="349"/>
      <c r="G1539" s="349"/>
      <c r="H1539" s="350" t="s">
        <v>446</v>
      </c>
      <c r="I1539" s="350"/>
      <c r="J1539" s="350"/>
      <c r="K1539" s="350"/>
      <c r="L1539" s="350"/>
      <c r="M1539" s="350"/>
      <c r="N1539" s="9">
        <f>N1538</f>
        <v>100</v>
      </c>
    </row>
    <row r="1540" spans="2:14" s="11" customFormat="1" ht="15.75">
      <c r="B1540" s="349"/>
      <c r="C1540" s="349"/>
      <c r="D1540" s="349"/>
      <c r="E1540" s="349"/>
      <c r="F1540" s="349"/>
      <c r="G1540" s="349"/>
      <c r="H1540" s="351" t="s">
        <v>447</v>
      </c>
      <c r="I1540" s="351"/>
      <c r="J1540" s="351"/>
      <c r="K1540" s="351"/>
      <c r="L1540" s="351"/>
      <c r="M1540" s="351"/>
      <c r="N1540" s="10">
        <f>N1539</f>
        <v>100</v>
      </c>
    </row>
    <row r="1542" spans="2:14" s="11" customFormat="1">
      <c r="B1542" s="346"/>
      <c r="C1542" s="346"/>
      <c r="D1542" s="346"/>
      <c r="E1542" s="346"/>
      <c r="F1542" s="346"/>
      <c r="G1542" s="346"/>
      <c r="H1542" s="346"/>
      <c r="I1542" s="346"/>
      <c r="J1542" s="346"/>
      <c r="K1542" s="346"/>
      <c r="L1542" s="346"/>
      <c r="M1542" s="346"/>
      <c r="N1542" s="346"/>
    </row>
    <row r="1543" spans="2:14" s="11" customFormat="1">
      <c r="B1543" s="346"/>
      <c r="C1543" s="346"/>
      <c r="D1543" s="346"/>
      <c r="E1543" s="346"/>
      <c r="F1543" s="346"/>
      <c r="G1543" s="346"/>
      <c r="H1543" s="346"/>
      <c r="I1543" s="346"/>
      <c r="J1543" s="346"/>
      <c r="K1543" s="346"/>
      <c r="L1543" s="346"/>
      <c r="M1543" s="346"/>
      <c r="N1543" s="346"/>
    </row>
    <row r="1544" spans="2:14" s="11" customFormat="1" ht="50.1" customHeight="1">
      <c r="B1544" s="346"/>
      <c r="C1544" s="346"/>
      <c r="D1544" s="346"/>
      <c r="E1544" s="346"/>
      <c r="F1544" s="346"/>
      <c r="G1544" s="346"/>
      <c r="H1544" s="346"/>
      <c r="I1544" s="346"/>
      <c r="J1544" s="346"/>
      <c r="K1544" s="346"/>
      <c r="L1544" s="346"/>
      <c r="M1544" s="346"/>
      <c r="N1544" s="346"/>
    </row>
    <row r="1545" spans="2:14" s="11" customFormat="1" ht="15.75">
      <c r="B1545" s="347" t="s">
        <v>1</v>
      </c>
      <c r="C1545" s="347"/>
      <c r="D1545" s="347"/>
      <c r="E1545" s="347"/>
      <c r="F1545" s="347"/>
      <c r="G1545" s="347"/>
      <c r="H1545" s="347"/>
      <c r="I1545" s="347"/>
      <c r="J1545" s="347"/>
      <c r="K1545" s="347"/>
      <c r="L1545" s="347"/>
      <c r="M1545" s="347"/>
      <c r="N1545" s="347"/>
    </row>
    <row r="1546" spans="2:14" s="11" customFormat="1" ht="15.75">
      <c r="B1546" s="347" t="s">
        <v>2</v>
      </c>
      <c r="C1546" s="347"/>
      <c r="D1546" s="347"/>
      <c r="E1546" s="347"/>
      <c r="F1546" s="347"/>
      <c r="G1546" s="347"/>
      <c r="H1546" s="347"/>
      <c r="I1546" s="347"/>
      <c r="J1546" s="347"/>
      <c r="K1546" s="347"/>
      <c r="L1546" s="347"/>
      <c r="M1546" s="347"/>
      <c r="N1546" s="347"/>
    </row>
    <row r="1547" spans="2:14" s="11" customFormat="1" ht="15.75">
      <c r="B1547" s="347" t="s">
        <v>3</v>
      </c>
      <c r="C1547" s="347"/>
      <c r="D1547" s="347"/>
      <c r="E1547" s="347"/>
      <c r="F1547" s="347"/>
      <c r="G1547" s="347"/>
      <c r="H1547" s="347"/>
      <c r="I1547" s="347"/>
      <c r="J1547" s="347"/>
      <c r="K1547" s="347"/>
      <c r="L1547" s="347"/>
      <c r="M1547" s="347"/>
      <c r="N1547" s="347"/>
    </row>
    <row r="1548" spans="2:14" s="11" customFormat="1" ht="15">
      <c r="B1548" s="348"/>
      <c r="C1548" s="348"/>
      <c r="D1548" s="348"/>
      <c r="E1548" s="348"/>
      <c r="F1548" s="348"/>
      <c r="G1548" s="348"/>
      <c r="H1548" s="348"/>
      <c r="I1548" s="348"/>
      <c r="J1548" s="348"/>
      <c r="K1548" s="348"/>
      <c r="L1548" s="348"/>
      <c r="M1548" s="348"/>
      <c r="N1548" s="348"/>
    </row>
    <row r="1549" spans="2:14" s="11" customFormat="1" ht="15.75">
      <c r="B1549" s="351" t="s">
        <v>426</v>
      </c>
      <c r="C1549" s="351"/>
      <c r="D1549" s="27" t="s">
        <v>427</v>
      </c>
      <c r="E1549" s="25">
        <v>1</v>
      </c>
      <c r="F1549" s="27" t="s">
        <v>428</v>
      </c>
      <c r="G1549" s="25">
        <v>4</v>
      </c>
      <c r="H1549" s="26" t="s">
        <v>429</v>
      </c>
      <c r="I1549" s="25">
        <v>2024</v>
      </c>
      <c r="J1549" s="352"/>
      <c r="K1549" s="353"/>
      <c r="L1549" s="353"/>
      <c r="M1549" s="353"/>
      <c r="N1549" s="354"/>
    </row>
    <row r="1550" spans="2:14" s="11" customFormat="1" ht="15">
      <c r="B1550" s="355"/>
      <c r="C1550" s="355"/>
      <c r="D1550" s="355"/>
      <c r="E1550" s="355"/>
      <c r="F1550" s="355"/>
      <c r="G1550" s="355"/>
      <c r="H1550" s="355"/>
      <c r="I1550" s="355"/>
      <c r="J1550" s="355"/>
      <c r="K1550" s="355"/>
      <c r="L1550" s="355"/>
      <c r="M1550" s="355"/>
      <c r="N1550" s="355"/>
    </row>
    <row r="1551" spans="2:14" s="11" customFormat="1" ht="15.75">
      <c r="B1551" s="351" t="s">
        <v>430</v>
      </c>
      <c r="C1551" s="351"/>
      <c r="D1551" s="351"/>
      <c r="E1551" s="351"/>
      <c r="F1551" s="350" t="s">
        <v>529</v>
      </c>
      <c r="G1551" s="350"/>
      <c r="H1551" s="350"/>
      <c r="I1551" s="350"/>
      <c r="J1551" s="350"/>
      <c r="K1551" s="350"/>
      <c r="L1551" s="350"/>
      <c r="M1551" s="350"/>
      <c r="N1551" s="350"/>
    </row>
    <row r="1552" spans="2:14" s="11" customFormat="1" ht="15">
      <c r="B1552" s="355"/>
      <c r="C1552" s="355"/>
      <c r="D1552" s="355"/>
      <c r="E1552" s="355"/>
      <c r="F1552" s="355"/>
      <c r="G1552" s="355"/>
      <c r="H1552" s="355"/>
      <c r="I1552" s="355"/>
      <c r="J1552" s="355"/>
      <c r="K1552" s="355"/>
      <c r="L1552" s="355"/>
      <c r="M1552" s="24"/>
      <c r="N1552" s="24"/>
    </row>
    <row r="1553" spans="2:14" s="11" customFormat="1" ht="64.5" customHeight="1">
      <c r="B1553" s="174" t="s">
        <v>432</v>
      </c>
      <c r="C1553" s="6">
        <f>'FORMULARIO 1 PRESUPUESTO'!B96</f>
        <v>6</v>
      </c>
      <c r="D1553" s="27" t="s">
        <v>433</v>
      </c>
      <c r="E1553" s="22" t="e">
        <f>'FORMULARIO 1 PRESUPUESTO'!#REF!</f>
        <v>#REF!</v>
      </c>
      <c r="F1553" s="352" t="s">
        <v>434</v>
      </c>
      <c r="G1553" s="354"/>
      <c r="H1553" s="356" t="e">
        <f>'FORMULARIO 1 PRESUPUESTO'!#REF!</f>
        <v>#REF!</v>
      </c>
      <c r="I1553" s="357"/>
      <c r="J1553" s="357"/>
      <c r="K1553" s="357"/>
      <c r="L1553" s="358"/>
      <c r="M1553" s="27" t="s">
        <v>435</v>
      </c>
      <c r="N1553" s="8" t="e">
        <f>'FORMULARIO 1 PRESUPUESTO'!#REF!</f>
        <v>#REF!</v>
      </c>
    </row>
    <row r="1554" spans="2:14" s="11" customFormat="1" ht="15.75">
      <c r="B1554" s="355"/>
      <c r="C1554" s="355"/>
      <c r="D1554" s="355"/>
      <c r="E1554" s="355"/>
      <c r="F1554" s="355"/>
      <c r="G1554" s="355"/>
      <c r="H1554" s="351" t="s">
        <v>436</v>
      </c>
      <c r="I1554" s="351" t="s">
        <v>437</v>
      </c>
      <c r="J1554" s="351"/>
      <c r="K1554" s="351"/>
      <c r="L1554" s="351" t="s">
        <v>438</v>
      </c>
      <c r="M1554" s="351" t="s">
        <v>439</v>
      </c>
      <c r="N1554" s="351" t="s">
        <v>440</v>
      </c>
    </row>
    <row r="1555" spans="2:14" s="11" customFormat="1" ht="47.25">
      <c r="B1555" s="355"/>
      <c r="C1555" s="355"/>
      <c r="D1555" s="355"/>
      <c r="E1555" s="355"/>
      <c r="F1555" s="355"/>
      <c r="G1555" s="355"/>
      <c r="H1555" s="351"/>
      <c r="I1555" s="27" t="s">
        <v>441</v>
      </c>
      <c r="J1555" s="27" t="s">
        <v>442</v>
      </c>
      <c r="K1555" s="27" t="s">
        <v>443</v>
      </c>
      <c r="L1555" s="351"/>
      <c r="M1555" s="351"/>
      <c r="N1555" s="351"/>
    </row>
    <row r="1556" spans="2:14" s="11" customFormat="1" ht="15">
      <c r="B1556" s="355"/>
      <c r="C1556" s="355"/>
      <c r="D1556" s="355"/>
      <c r="E1556" s="355"/>
      <c r="F1556" s="355"/>
      <c r="G1556" s="355"/>
      <c r="H1556" s="8"/>
      <c r="I1556" s="8"/>
      <c r="J1556" s="8"/>
      <c r="K1556" s="8"/>
      <c r="L1556" s="8"/>
      <c r="M1556" s="8"/>
      <c r="N1556" s="8"/>
    </row>
    <row r="1557" spans="2:14" s="11" customFormat="1" ht="15">
      <c r="B1557" s="355"/>
      <c r="C1557" s="355"/>
      <c r="D1557" s="355"/>
      <c r="E1557" s="355"/>
      <c r="F1557" s="355"/>
      <c r="G1557" s="355"/>
      <c r="H1557" s="8"/>
      <c r="I1557" s="8"/>
      <c r="J1557" s="8"/>
      <c r="K1557" s="8"/>
      <c r="L1557" s="8"/>
      <c r="M1557" s="8"/>
      <c r="N1557" s="8"/>
    </row>
    <row r="1558" spans="2:14" s="11" customFormat="1" ht="15">
      <c r="B1558" s="355"/>
      <c r="C1558" s="355"/>
      <c r="D1558" s="355"/>
      <c r="E1558" s="355"/>
      <c r="F1558" s="355"/>
      <c r="G1558" s="355"/>
      <c r="H1558" s="8"/>
      <c r="I1558" s="8"/>
      <c r="J1558" s="8"/>
      <c r="K1558" s="8"/>
      <c r="L1558" s="8"/>
      <c r="M1558" s="8"/>
      <c r="N1558" s="8"/>
    </row>
    <row r="1559" spans="2:14" s="11" customFormat="1" ht="15">
      <c r="B1559" s="355"/>
      <c r="C1559" s="355"/>
      <c r="D1559" s="355"/>
      <c r="E1559" s="355"/>
      <c r="F1559" s="355"/>
      <c r="G1559" s="355"/>
      <c r="H1559" s="8"/>
      <c r="I1559" s="8"/>
      <c r="J1559" s="8"/>
      <c r="K1559" s="8"/>
      <c r="L1559" s="8"/>
      <c r="M1559" s="8"/>
      <c r="N1559" s="8"/>
    </row>
    <row r="1560" spans="2:14" s="11" customFormat="1" ht="15">
      <c r="B1560" s="355"/>
      <c r="C1560" s="355"/>
      <c r="D1560" s="355"/>
      <c r="E1560" s="355"/>
      <c r="F1560" s="355"/>
      <c r="G1560" s="355"/>
      <c r="H1560" s="8"/>
      <c r="I1560" s="8"/>
      <c r="J1560" s="8"/>
      <c r="K1560" s="8"/>
      <c r="L1560" s="8"/>
      <c r="M1560" s="8"/>
      <c r="N1560" s="8"/>
    </row>
    <row r="1561" spans="2:14" s="11" customFormat="1" ht="15.75">
      <c r="B1561" s="349" t="s">
        <v>451</v>
      </c>
      <c r="C1561" s="349"/>
      <c r="D1561" s="349"/>
      <c r="E1561" s="349"/>
      <c r="F1561" s="349"/>
      <c r="G1561" s="349"/>
      <c r="H1561" s="350" t="s">
        <v>445</v>
      </c>
      <c r="I1561" s="350"/>
      <c r="J1561" s="350"/>
      <c r="K1561" s="350"/>
      <c r="L1561" s="350"/>
      <c r="M1561" s="350"/>
      <c r="N1561" s="9">
        <f>SUM(N1556:N1560)</f>
        <v>0</v>
      </c>
    </row>
    <row r="1562" spans="2:14" s="11" customFormat="1" ht="15.75">
      <c r="B1562" s="349"/>
      <c r="C1562" s="349"/>
      <c r="D1562" s="349"/>
      <c r="E1562" s="349"/>
      <c r="F1562" s="349"/>
      <c r="G1562" s="349"/>
      <c r="H1562" s="350" t="s">
        <v>446</v>
      </c>
      <c r="I1562" s="350"/>
      <c r="J1562" s="350"/>
      <c r="K1562" s="350"/>
      <c r="L1562" s="350"/>
      <c r="M1562" s="350"/>
      <c r="N1562" s="9">
        <f>N1561</f>
        <v>0</v>
      </c>
    </row>
    <row r="1563" spans="2:14" s="11" customFormat="1" ht="15.75">
      <c r="B1563" s="349"/>
      <c r="C1563" s="349"/>
      <c r="D1563" s="349"/>
      <c r="E1563" s="349"/>
      <c r="F1563" s="349"/>
      <c r="G1563" s="349"/>
      <c r="H1563" s="351" t="s">
        <v>447</v>
      </c>
      <c r="I1563" s="351"/>
      <c r="J1563" s="351"/>
      <c r="K1563" s="351"/>
      <c r="L1563" s="351"/>
      <c r="M1563" s="351"/>
      <c r="N1563" s="10">
        <f>N1562</f>
        <v>0</v>
      </c>
    </row>
    <row r="1566" spans="2:14" s="11" customFormat="1">
      <c r="B1566" s="346"/>
      <c r="C1566" s="346"/>
      <c r="D1566" s="346"/>
      <c r="E1566" s="346"/>
      <c r="F1566" s="346"/>
      <c r="G1566" s="346"/>
      <c r="H1566" s="346"/>
      <c r="I1566" s="346"/>
      <c r="J1566" s="346"/>
      <c r="K1566" s="346"/>
      <c r="L1566" s="346"/>
      <c r="M1566" s="346"/>
      <c r="N1566" s="346"/>
    </row>
    <row r="1567" spans="2:14" s="11" customFormat="1">
      <c r="B1567" s="346"/>
      <c r="C1567" s="346"/>
      <c r="D1567" s="346"/>
      <c r="E1567" s="346"/>
      <c r="F1567" s="346"/>
      <c r="G1567" s="346"/>
      <c r="H1567" s="346"/>
      <c r="I1567" s="346"/>
      <c r="J1567" s="346"/>
      <c r="K1567" s="346"/>
      <c r="L1567" s="346"/>
      <c r="M1567" s="346"/>
      <c r="N1567" s="346"/>
    </row>
    <row r="1568" spans="2:14" s="11" customFormat="1" ht="50.1" customHeight="1">
      <c r="B1568" s="346"/>
      <c r="C1568" s="346"/>
      <c r="D1568" s="346"/>
      <c r="E1568" s="346"/>
      <c r="F1568" s="346"/>
      <c r="G1568" s="346"/>
      <c r="H1568" s="346"/>
      <c r="I1568" s="346"/>
      <c r="J1568" s="346"/>
      <c r="K1568" s="346"/>
      <c r="L1568" s="346"/>
      <c r="M1568" s="346"/>
      <c r="N1568" s="346"/>
    </row>
    <row r="1569" spans="2:14" s="11" customFormat="1" ht="15.75">
      <c r="B1569" s="347" t="s">
        <v>1</v>
      </c>
      <c r="C1569" s="347"/>
      <c r="D1569" s="347"/>
      <c r="E1569" s="347"/>
      <c r="F1569" s="347"/>
      <c r="G1569" s="347"/>
      <c r="H1569" s="347"/>
      <c r="I1569" s="347"/>
      <c r="J1569" s="347"/>
      <c r="K1569" s="347"/>
      <c r="L1569" s="347"/>
      <c r="M1569" s="347"/>
      <c r="N1569" s="347"/>
    </row>
    <row r="1570" spans="2:14" s="11" customFormat="1" ht="15.75">
      <c r="B1570" s="347" t="s">
        <v>2</v>
      </c>
      <c r="C1570" s="347"/>
      <c r="D1570" s="347"/>
      <c r="E1570" s="347"/>
      <c r="F1570" s="347"/>
      <c r="G1570" s="347"/>
      <c r="H1570" s="347"/>
      <c r="I1570" s="347"/>
      <c r="J1570" s="347"/>
      <c r="K1570" s="347"/>
      <c r="L1570" s="347"/>
      <c r="M1570" s="347"/>
      <c r="N1570" s="347"/>
    </row>
    <row r="1571" spans="2:14" s="11" customFormat="1" ht="15.75">
      <c r="B1571" s="347" t="s">
        <v>3</v>
      </c>
      <c r="C1571" s="347"/>
      <c r="D1571" s="347"/>
      <c r="E1571" s="347"/>
      <c r="F1571" s="347"/>
      <c r="G1571" s="347"/>
      <c r="H1571" s="347"/>
      <c r="I1571" s="347"/>
      <c r="J1571" s="347"/>
      <c r="K1571" s="347"/>
      <c r="L1571" s="347"/>
      <c r="M1571" s="347"/>
      <c r="N1571" s="347"/>
    </row>
    <row r="1572" spans="2:14" s="11" customFormat="1" ht="15">
      <c r="B1572" s="348"/>
      <c r="C1572" s="348"/>
      <c r="D1572" s="348"/>
      <c r="E1572" s="348"/>
      <c r="F1572" s="348"/>
      <c r="G1572" s="348"/>
      <c r="H1572" s="348"/>
      <c r="I1572" s="348"/>
      <c r="J1572" s="348"/>
      <c r="K1572" s="348"/>
      <c r="L1572" s="348"/>
      <c r="M1572" s="348"/>
      <c r="N1572" s="348"/>
    </row>
    <row r="1573" spans="2:14" s="11" customFormat="1" ht="15.75">
      <c r="B1573" s="351" t="s">
        <v>426</v>
      </c>
      <c r="C1573" s="351"/>
      <c r="D1573" s="27" t="s">
        <v>427</v>
      </c>
      <c r="E1573" s="25">
        <v>1</v>
      </c>
      <c r="F1573" s="27" t="s">
        <v>428</v>
      </c>
      <c r="G1573" s="25">
        <v>4</v>
      </c>
      <c r="H1573" s="26" t="s">
        <v>429</v>
      </c>
      <c r="I1573" s="25">
        <v>2024</v>
      </c>
      <c r="J1573" s="352"/>
      <c r="K1573" s="353"/>
      <c r="L1573" s="353"/>
      <c r="M1573" s="353"/>
      <c r="N1573" s="354"/>
    </row>
    <row r="1574" spans="2:14" s="11" customFormat="1" ht="15">
      <c r="B1574" s="355"/>
      <c r="C1574" s="355"/>
      <c r="D1574" s="355"/>
      <c r="E1574" s="355"/>
      <c r="F1574" s="355"/>
      <c r="G1574" s="355"/>
      <c r="H1574" s="355"/>
      <c r="I1574" s="355"/>
      <c r="J1574" s="355"/>
      <c r="K1574" s="355"/>
      <c r="L1574" s="355"/>
      <c r="M1574" s="355"/>
      <c r="N1574" s="355"/>
    </row>
    <row r="1575" spans="2:14" s="11" customFormat="1" ht="15.75">
      <c r="B1575" s="351" t="s">
        <v>430</v>
      </c>
      <c r="C1575" s="351"/>
      <c r="D1575" s="351"/>
      <c r="E1575" s="351"/>
      <c r="F1575" s="350" t="s">
        <v>529</v>
      </c>
      <c r="G1575" s="350"/>
      <c r="H1575" s="350"/>
      <c r="I1575" s="350"/>
      <c r="J1575" s="350"/>
      <c r="K1575" s="350"/>
      <c r="L1575" s="350"/>
      <c r="M1575" s="350"/>
      <c r="N1575" s="350"/>
    </row>
    <row r="1576" spans="2:14" s="11" customFormat="1" ht="15">
      <c r="B1576" s="355"/>
      <c r="C1576" s="355"/>
      <c r="D1576" s="355"/>
      <c r="E1576" s="355"/>
      <c r="F1576" s="355"/>
      <c r="G1576" s="355"/>
      <c r="H1576" s="355"/>
      <c r="I1576" s="355"/>
      <c r="J1576" s="355"/>
      <c r="K1576" s="355"/>
      <c r="L1576" s="355"/>
      <c r="M1576" s="24"/>
      <c r="N1576" s="24"/>
    </row>
    <row r="1577" spans="2:14" s="11" customFormat="1" ht="64.5" customHeight="1">
      <c r="B1577" s="174" t="s">
        <v>432</v>
      </c>
      <c r="C1577" s="6">
        <f>'FORMULARIO 1 PRESUPUESTO'!B96</f>
        <v>6</v>
      </c>
      <c r="D1577" s="27" t="s">
        <v>433</v>
      </c>
      <c r="E1577" s="22" t="e">
        <f>'FORMULARIO 1 PRESUPUESTO'!#REF!</f>
        <v>#REF!</v>
      </c>
      <c r="F1577" s="352" t="s">
        <v>434</v>
      </c>
      <c r="G1577" s="354"/>
      <c r="H1577" s="356" t="e">
        <f>'FORMULARIO 1 PRESUPUESTO'!#REF!</f>
        <v>#REF!</v>
      </c>
      <c r="I1577" s="357"/>
      <c r="J1577" s="357"/>
      <c r="K1577" s="357"/>
      <c r="L1577" s="358"/>
      <c r="M1577" s="27" t="s">
        <v>435</v>
      </c>
      <c r="N1577" s="8" t="e">
        <f>'FORMULARIO 1 PRESUPUESTO'!#REF!</f>
        <v>#REF!</v>
      </c>
    </row>
    <row r="1578" spans="2:14" s="11" customFormat="1" ht="15.75">
      <c r="B1578" s="355"/>
      <c r="C1578" s="355"/>
      <c r="D1578" s="355"/>
      <c r="E1578" s="355"/>
      <c r="F1578" s="355"/>
      <c r="G1578" s="355"/>
      <c r="H1578" s="351" t="s">
        <v>436</v>
      </c>
      <c r="I1578" s="351" t="s">
        <v>437</v>
      </c>
      <c r="J1578" s="351"/>
      <c r="K1578" s="351"/>
      <c r="L1578" s="351" t="s">
        <v>438</v>
      </c>
      <c r="M1578" s="351" t="s">
        <v>439</v>
      </c>
      <c r="N1578" s="351" t="s">
        <v>440</v>
      </c>
    </row>
    <row r="1579" spans="2:14" s="11" customFormat="1" ht="47.25">
      <c r="B1579" s="355"/>
      <c r="C1579" s="355"/>
      <c r="D1579" s="355"/>
      <c r="E1579" s="355"/>
      <c r="F1579" s="355"/>
      <c r="G1579" s="355"/>
      <c r="H1579" s="351"/>
      <c r="I1579" s="27" t="s">
        <v>441</v>
      </c>
      <c r="J1579" s="27" t="s">
        <v>442</v>
      </c>
      <c r="K1579" s="27" t="s">
        <v>443</v>
      </c>
      <c r="L1579" s="351"/>
      <c r="M1579" s="351"/>
      <c r="N1579" s="351"/>
    </row>
    <row r="1580" spans="2:14" s="11" customFormat="1" ht="15">
      <c r="B1580" s="355"/>
      <c r="C1580" s="355"/>
      <c r="D1580" s="355"/>
      <c r="E1580" s="355"/>
      <c r="F1580" s="355"/>
      <c r="G1580" s="355"/>
      <c r="H1580" s="8"/>
      <c r="I1580" s="8"/>
      <c r="J1580" s="8"/>
      <c r="K1580" s="8"/>
      <c r="L1580" s="8"/>
      <c r="M1580" s="8"/>
      <c r="N1580" s="8"/>
    </row>
    <row r="1581" spans="2:14" s="11" customFormat="1" ht="15">
      <c r="B1581" s="355"/>
      <c r="C1581" s="355"/>
      <c r="D1581" s="355"/>
      <c r="E1581" s="355"/>
      <c r="F1581" s="355"/>
      <c r="G1581" s="355"/>
      <c r="H1581" s="8"/>
      <c r="I1581" s="8"/>
      <c r="J1581" s="8"/>
      <c r="K1581" s="8"/>
      <c r="L1581" s="8"/>
      <c r="M1581" s="8"/>
      <c r="N1581" s="8"/>
    </row>
    <row r="1582" spans="2:14" s="11" customFormat="1" ht="15">
      <c r="B1582" s="355"/>
      <c r="C1582" s="355"/>
      <c r="D1582" s="355"/>
      <c r="E1582" s="355"/>
      <c r="F1582" s="355"/>
      <c r="G1582" s="355"/>
      <c r="H1582" s="8"/>
      <c r="I1582" s="8"/>
      <c r="J1582" s="8"/>
      <c r="K1582" s="8"/>
      <c r="L1582" s="8"/>
      <c r="M1582" s="8"/>
      <c r="N1582" s="8"/>
    </row>
    <row r="1583" spans="2:14" s="11" customFormat="1" ht="15">
      <c r="B1583" s="355"/>
      <c r="C1583" s="355"/>
      <c r="D1583" s="355"/>
      <c r="E1583" s="355"/>
      <c r="F1583" s="355"/>
      <c r="G1583" s="355"/>
      <c r="H1583" s="8"/>
      <c r="I1583" s="8"/>
      <c r="J1583" s="8"/>
      <c r="K1583" s="8"/>
      <c r="L1583" s="8"/>
      <c r="M1583" s="8"/>
      <c r="N1583" s="8"/>
    </row>
    <row r="1584" spans="2:14" s="11" customFormat="1" ht="15">
      <c r="B1584" s="355"/>
      <c r="C1584" s="355"/>
      <c r="D1584" s="355"/>
      <c r="E1584" s="355"/>
      <c r="F1584" s="355"/>
      <c r="G1584" s="355"/>
      <c r="H1584" s="8"/>
      <c r="I1584" s="8"/>
      <c r="J1584" s="8"/>
      <c r="K1584" s="8"/>
      <c r="L1584" s="8"/>
      <c r="M1584" s="8"/>
      <c r="N1584" s="8"/>
    </row>
    <row r="1585" spans="2:14" s="11" customFormat="1" ht="15.75">
      <c r="B1585" s="349" t="s">
        <v>451</v>
      </c>
      <c r="C1585" s="349"/>
      <c r="D1585" s="349"/>
      <c r="E1585" s="349"/>
      <c r="F1585" s="349"/>
      <c r="G1585" s="349"/>
      <c r="H1585" s="350" t="s">
        <v>445</v>
      </c>
      <c r="I1585" s="350"/>
      <c r="J1585" s="350"/>
      <c r="K1585" s="350"/>
      <c r="L1585" s="350"/>
      <c r="M1585" s="350"/>
      <c r="N1585" s="9">
        <f>SUM(N1580:N1584)</f>
        <v>0</v>
      </c>
    </row>
    <row r="1586" spans="2:14" s="11" customFormat="1" ht="15.75">
      <c r="B1586" s="349"/>
      <c r="C1586" s="349"/>
      <c r="D1586" s="349"/>
      <c r="E1586" s="349"/>
      <c r="F1586" s="349"/>
      <c r="G1586" s="349"/>
      <c r="H1586" s="350" t="s">
        <v>446</v>
      </c>
      <c r="I1586" s="350"/>
      <c r="J1586" s="350"/>
      <c r="K1586" s="350"/>
      <c r="L1586" s="350"/>
      <c r="M1586" s="350"/>
      <c r="N1586" s="9">
        <f>N1585</f>
        <v>0</v>
      </c>
    </row>
    <row r="1587" spans="2:14" s="11" customFormat="1" ht="15.75">
      <c r="B1587" s="349"/>
      <c r="C1587" s="349"/>
      <c r="D1587" s="349"/>
      <c r="E1587" s="349"/>
      <c r="F1587" s="349"/>
      <c r="G1587" s="349"/>
      <c r="H1587" s="351" t="s">
        <v>447</v>
      </c>
      <c r="I1587" s="351"/>
      <c r="J1587" s="351"/>
      <c r="K1587" s="351"/>
      <c r="L1587" s="351"/>
      <c r="M1587" s="351"/>
      <c r="N1587" s="10">
        <f>N1586</f>
        <v>0</v>
      </c>
    </row>
    <row r="1591" spans="2:14" ht="15">
      <c r="B1591" s="172">
        <f>'FORMULARIO 1 PRESUPUESTO'!B99</f>
        <v>7</v>
      </c>
      <c r="C1591" s="54" t="str">
        <f>'FORMULARIO 1 PRESUPUESTO'!C99</f>
        <v>INSTALACIONES ELÉCTRICAS</v>
      </c>
      <c r="D1591" s="54"/>
      <c r="E1591" s="54"/>
      <c r="F1591" s="54"/>
      <c r="G1591" s="54"/>
      <c r="H1591" s="54"/>
      <c r="I1591" s="54"/>
      <c r="J1591" s="54"/>
      <c r="K1591" s="54"/>
      <c r="L1591" s="54"/>
      <c r="M1591" s="54"/>
      <c r="N1591" s="54"/>
    </row>
    <row r="1592" spans="2:14" s="11" customFormat="1">
      <c r="B1592" s="346"/>
      <c r="C1592" s="346"/>
      <c r="D1592" s="346"/>
      <c r="E1592" s="346"/>
      <c r="F1592" s="346"/>
      <c r="G1592" s="346"/>
      <c r="H1592" s="346"/>
      <c r="I1592" s="346"/>
      <c r="J1592" s="346"/>
      <c r="K1592" s="346"/>
      <c r="L1592" s="346"/>
      <c r="M1592" s="346"/>
      <c r="N1592" s="346"/>
    </row>
    <row r="1593" spans="2:14" s="11" customFormat="1">
      <c r="B1593" s="346"/>
      <c r="C1593" s="346"/>
      <c r="D1593" s="346"/>
      <c r="E1593" s="346"/>
      <c r="F1593" s="346"/>
      <c r="G1593" s="346"/>
      <c r="H1593" s="346"/>
      <c r="I1593" s="346"/>
      <c r="J1593" s="346"/>
      <c r="K1593" s="346"/>
      <c r="L1593" s="346"/>
      <c r="M1593" s="346"/>
      <c r="N1593" s="346"/>
    </row>
    <row r="1594" spans="2:14" s="11" customFormat="1" ht="50.1" customHeight="1">
      <c r="B1594" s="346"/>
      <c r="C1594" s="346"/>
      <c r="D1594" s="346"/>
      <c r="E1594" s="346"/>
      <c r="F1594" s="346"/>
      <c r="G1594" s="346"/>
      <c r="H1594" s="346"/>
      <c r="I1594" s="346"/>
      <c r="J1594" s="346"/>
      <c r="K1594" s="346"/>
      <c r="L1594" s="346"/>
      <c r="M1594" s="346"/>
      <c r="N1594" s="346"/>
    </row>
    <row r="1595" spans="2:14" s="11" customFormat="1" ht="15.75">
      <c r="B1595" s="347" t="s">
        <v>1</v>
      </c>
      <c r="C1595" s="347"/>
      <c r="D1595" s="347"/>
      <c r="E1595" s="347"/>
      <c r="F1595" s="347"/>
      <c r="G1595" s="347"/>
      <c r="H1595" s="347"/>
      <c r="I1595" s="347"/>
      <c r="J1595" s="347"/>
      <c r="K1595" s="347"/>
      <c r="L1595" s="347"/>
      <c r="M1595" s="347"/>
      <c r="N1595" s="347"/>
    </row>
    <row r="1596" spans="2:14" s="11" customFormat="1" ht="15.75">
      <c r="B1596" s="347" t="s">
        <v>2</v>
      </c>
      <c r="C1596" s="347"/>
      <c r="D1596" s="347"/>
      <c r="E1596" s="347"/>
      <c r="F1596" s="347"/>
      <c r="G1596" s="347"/>
      <c r="H1596" s="347"/>
      <c r="I1596" s="347"/>
      <c r="J1596" s="347"/>
      <c r="K1596" s="347"/>
      <c r="L1596" s="347"/>
      <c r="M1596" s="347"/>
      <c r="N1596" s="347"/>
    </row>
    <row r="1597" spans="2:14" s="11" customFormat="1" ht="15.75">
      <c r="B1597" s="347" t="s">
        <v>3</v>
      </c>
      <c r="C1597" s="347"/>
      <c r="D1597" s="347"/>
      <c r="E1597" s="347"/>
      <c r="F1597" s="347"/>
      <c r="G1597" s="347"/>
      <c r="H1597" s="347"/>
      <c r="I1597" s="347"/>
      <c r="J1597" s="347"/>
      <c r="K1597" s="347"/>
      <c r="L1597" s="347"/>
      <c r="M1597" s="347"/>
      <c r="N1597" s="347"/>
    </row>
    <row r="1598" spans="2:14" s="11" customFormat="1" ht="15">
      <c r="B1598" s="348"/>
      <c r="C1598" s="348"/>
      <c r="D1598" s="348"/>
      <c r="E1598" s="348"/>
      <c r="F1598" s="348"/>
      <c r="G1598" s="348"/>
      <c r="H1598" s="348"/>
      <c r="I1598" s="348"/>
      <c r="J1598" s="348"/>
      <c r="K1598" s="348"/>
      <c r="L1598" s="348"/>
      <c r="M1598" s="348"/>
      <c r="N1598" s="348"/>
    </row>
    <row r="1599" spans="2:14" s="11" customFormat="1" ht="15.75">
      <c r="B1599" s="351" t="s">
        <v>426</v>
      </c>
      <c r="C1599" s="351"/>
      <c r="D1599" s="27" t="s">
        <v>427</v>
      </c>
      <c r="E1599" s="25">
        <v>1</v>
      </c>
      <c r="F1599" s="27" t="s">
        <v>428</v>
      </c>
      <c r="G1599" s="25">
        <v>4</v>
      </c>
      <c r="H1599" s="26" t="s">
        <v>429</v>
      </c>
      <c r="I1599" s="25">
        <v>2024</v>
      </c>
      <c r="J1599" s="352"/>
      <c r="K1599" s="353"/>
      <c r="L1599" s="353"/>
      <c r="M1599" s="353"/>
      <c r="N1599" s="354"/>
    </row>
    <row r="1600" spans="2:14" s="11" customFormat="1" ht="15">
      <c r="B1600" s="355"/>
      <c r="C1600" s="355"/>
      <c r="D1600" s="355"/>
      <c r="E1600" s="355"/>
      <c r="F1600" s="355"/>
      <c r="G1600" s="355"/>
      <c r="H1600" s="355"/>
      <c r="I1600" s="355"/>
      <c r="J1600" s="355"/>
      <c r="K1600" s="355"/>
      <c r="L1600" s="355"/>
      <c r="M1600" s="355"/>
      <c r="N1600" s="355"/>
    </row>
    <row r="1601" spans="2:14" s="11" customFormat="1" ht="15.75">
      <c r="B1601" s="351" t="s">
        <v>430</v>
      </c>
      <c r="C1601" s="351"/>
      <c r="D1601" s="351"/>
      <c r="E1601" s="351"/>
      <c r="F1601" s="350" t="s">
        <v>529</v>
      </c>
      <c r="G1601" s="350"/>
      <c r="H1601" s="350"/>
      <c r="I1601" s="350"/>
      <c r="J1601" s="350"/>
      <c r="K1601" s="350"/>
      <c r="L1601" s="350"/>
      <c r="M1601" s="350"/>
      <c r="N1601" s="350"/>
    </row>
    <row r="1602" spans="2:14" s="11" customFormat="1" ht="15">
      <c r="B1602" s="355"/>
      <c r="C1602" s="355"/>
      <c r="D1602" s="355"/>
      <c r="E1602" s="355"/>
      <c r="F1602" s="355"/>
      <c r="G1602" s="355"/>
      <c r="H1602" s="355"/>
      <c r="I1602" s="355"/>
      <c r="J1602" s="355"/>
      <c r="K1602" s="355"/>
      <c r="L1602" s="355"/>
      <c r="M1602" s="24"/>
      <c r="N1602" s="24"/>
    </row>
    <row r="1603" spans="2:14" s="11" customFormat="1" ht="64.5" customHeight="1">
      <c r="B1603" s="174" t="s">
        <v>432</v>
      </c>
      <c r="C1603" s="6">
        <f>'FORMULARIO 1 PRESUPUESTO'!B99</f>
        <v>7</v>
      </c>
      <c r="D1603" s="27" t="s">
        <v>433</v>
      </c>
      <c r="E1603" s="22">
        <f>'FORMULARIO 1 PRESUPUESTO'!B100</f>
        <v>7.01</v>
      </c>
      <c r="F1603" s="352" t="s">
        <v>434</v>
      </c>
      <c r="G1603" s="354"/>
      <c r="H1603" s="356" t="str">
        <f>'FORMULARIO 1 PRESUPUESTO'!C100</f>
        <v>Cambio Luminaria alta potencia 50W, para establo</v>
      </c>
      <c r="I1603" s="357"/>
      <c r="J1603" s="357"/>
      <c r="K1603" s="357"/>
      <c r="L1603" s="358"/>
      <c r="M1603" s="27" t="s">
        <v>435</v>
      </c>
      <c r="N1603" s="8" t="str">
        <f>'FORMULARIO 1 PRESUPUESTO'!D100</f>
        <v>Un</v>
      </c>
    </row>
    <row r="1604" spans="2:14" s="11" customFormat="1" ht="15.75">
      <c r="B1604" s="355"/>
      <c r="C1604" s="355"/>
      <c r="D1604" s="355"/>
      <c r="E1604" s="355"/>
      <c r="F1604" s="355"/>
      <c r="G1604" s="355"/>
      <c r="H1604" s="351" t="s">
        <v>436</v>
      </c>
      <c r="I1604" s="351" t="s">
        <v>437</v>
      </c>
      <c r="J1604" s="351"/>
      <c r="K1604" s="351"/>
      <c r="L1604" s="351" t="s">
        <v>438</v>
      </c>
      <c r="M1604" s="351" t="s">
        <v>439</v>
      </c>
      <c r="N1604" s="351" t="s">
        <v>440</v>
      </c>
    </row>
    <row r="1605" spans="2:14" s="11" customFormat="1" ht="47.25">
      <c r="B1605" s="355"/>
      <c r="C1605" s="355"/>
      <c r="D1605" s="355"/>
      <c r="E1605" s="355"/>
      <c r="F1605" s="355"/>
      <c r="G1605" s="355"/>
      <c r="H1605" s="351"/>
      <c r="I1605" s="27" t="s">
        <v>441</v>
      </c>
      <c r="J1605" s="27" t="s">
        <v>442</v>
      </c>
      <c r="K1605" s="27" t="s">
        <v>443</v>
      </c>
      <c r="L1605" s="351"/>
      <c r="M1605" s="351"/>
      <c r="N1605" s="351"/>
    </row>
    <row r="1606" spans="2:14" s="11" customFormat="1" ht="15">
      <c r="B1606" s="355"/>
      <c r="C1606" s="355"/>
      <c r="D1606" s="355"/>
      <c r="E1606" s="355"/>
      <c r="F1606" s="355"/>
      <c r="G1606" s="355"/>
      <c r="H1606" s="8"/>
      <c r="I1606" s="8"/>
      <c r="J1606" s="8"/>
      <c r="K1606" s="8"/>
      <c r="L1606" s="8"/>
      <c r="M1606" s="8">
        <v>14</v>
      </c>
      <c r="N1606" s="8">
        <f>M1606</f>
        <v>14</v>
      </c>
    </row>
    <row r="1607" spans="2:14" s="11" customFormat="1" ht="15">
      <c r="B1607" s="355"/>
      <c r="C1607" s="355"/>
      <c r="D1607" s="355"/>
      <c r="E1607" s="355"/>
      <c r="F1607" s="355"/>
      <c r="G1607" s="355"/>
      <c r="H1607" s="8"/>
      <c r="I1607" s="8"/>
      <c r="J1607" s="8"/>
      <c r="K1607" s="8"/>
      <c r="L1607" s="8"/>
      <c r="M1607" s="8"/>
      <c r="N1607" s="8"/>
    </row>
    <row r="1608" spans="2:14" s="11" customFormat="1" ht="15">
      <c r="B1608" s="355"/>
      <c r="C1608" s="355"/>
      <c r="D1608" s="355"/>
      <c r="E1608" s="355"/>
      <c r="F1608" s="355"/>
      <c r="G1608" s="355"/>
      <c r="H1608" s="8"/>
      <c r="I1608" s="8"/>
      <c r="J1608" s="8"/>
      <c r="K1608" s="8"/>
      <c r="L1608" s="8"/>
      <c r="M1608" s="8"/>
      <c r="N1608" s="8"/>
    </row>
    <row r="1609" spans="2:14" s="11" customFormat="1" ht="15">
      <c r="B1609" s="355"/>
      <c r="C1609" s="355"/>
      <c r="D1609" s="355"/>
      <c r="E1609" s="355"/>
      <c r="F1609" s="355"/>
      <c r="G1609" s="355"/>
      <c r="H1609" s="8"/>
      <c r="I1609" s="8"/>
      <c r="J1609" s="8"/>
      <c r="K1609" s="8"/>
      <c r="L1609" s="8"/>
      <c r="M1609" s="8"/>
      <c r="N1609" s="8"/>
    </row>
    <row r="1610" spans="2:14" s="11" customFormat="1" ht="15">
      <c r="B1610" s="355"/>
      <c r="C1610" s="355"/>
      <c r="D1610" s="355"/>
      <c r="E1610" s="355"/>
      <c r="F1610" s="355"/>
      <c r="G1610" s="355"/>
      <c r="H1610" s="8"/>
      <c r="I1610" s="8"/>
      <c r="J1610" s="8"/>
      <c r="K1610" s="8"/>
      <c r="L1610" s="8"/>
      <c r="M1610" s="8"/>
      <c r="N1610" s="8"/>
    </row>
    <row r="1611" spans="2:14" s="11" customFormat="1" ht="15.75">
      <c r="B1611" s="349" t="s">
        <v>451</v>
      </c>
      <c r="C1611" s="349"/>
      <c r="D1611" s="349"/>
      <c r="E1611" s="349"/>
      <c r="F1611" s="349"/>
      <c r="G1611" s="349"/>
      <c r="H1611" s="350" t="s">
        <v>445</v>
      </c>
      <c r="I1611" s="350"/>
      <c r="J1611" s="350"/>
      <c r="K1611" s="350"/>
      <c r="L1611" s="350"/>
      <c r="M1611" s="350"/>
      <c r="N1611" s="9">
        <f>SUM(N1606:N1610)</f>
        <v>14</v>
      </c>
    </row>
    <row r="1612" spans="2:14" s="11" customFormat="1" ht="15.75">
      <c r="B1612" s="349"/>
      <c r="C1612" s="349"/>
      <c r="D1612" s="349"/>
      <c r="E1612" s="349"/>
      <c r="F1612" s="349"/>
      <c r="G1612" s="349"/>
      <c r="H1612" s="350" t="s">
        <v>446</v>
      </c>
      <c r="I1612" s="350"/>
      <c r="J1612" s="350"/>
      <c r="K1612" s="350"/>
      <c r="L1612" s="350"/>
      <c r="M1612" s="350"/>
      <c r="N1612" s="9">
        <f>N1611</f>
        <v>14</v>
      </c>
    </row>
    <row r="1613" spans="2:14" s="11" customFormat="1" ht="15.75">
      <c r="B1613" s="349"/>
      <c r="C1613" s="349"/>
      <c r="D1613" s="349"/>
      <c r="E1613" s="349"/>
      <c r="F1613" s="349"/>
      <c r="G1613" s="349"/>
      <c r="H1613" s="351" t="s">
        <v>447</v>
      </c>
      <c r="I1613" s="351"/>
      <c r="J1613" s="351"/>
      <c r="K1613" s="351"/>
      <c r="L1613" s="351"/>
      <c r="M1613" s="351"/>
      <c r="N1613" s="10">
        <f>N1612</f>
        <v>14</v>
      </c>
    </row>
    <row r="1616" spans="2:14" s="11" customFormat="1">
      <c r="B1616" s="346"/>
      <c r="C1616" s="346"/>
      <c r="D1616" s="346"/>
      <c r="E1616" s="346"/>
      <c r="F1616" s="346"/>
      <c r="G1616" s="346"/>
      <c r="H1616" s="346"/>
      <c r="I1616" s="346"/>
      <c r="J1616" s="346"/>
      <c r="K1616" s="346"/>
      <c r="L1616" s="346"/>
      <c r="M1616" s="346"/>
      <c r="N1616" s="346"/>
    </row>
    <row r="1617" spans="2:14" s="11" customFormat="1">
      <c r="B1617" s="346"/>
      <c r="C1617" s="346"/>
      <c r="D1617" s="346"/>
      <c r="E1617" s="346"/>
      <c r="F1617" s="346"/>
      <c r="G1617" s="346"/>
      <c r="H1617" s="346"/>
      <c r="I1617" s="346"/>
      <c r="J1617" s="346"/>
      <c r="K1617" s="346"/>
      <c r="L1617" s="346"/>
      <c r="M1617" s="346"/>
      <c r="N1617" s="346"/>
    </row>
    <row r="1618" spans="2:14" s="11" customFormat="1" ht="50.1" customHeight="1">
      <c r="B1618" s="346"/>
      <c r="C1618" s="346"/>
      <c r="D1618" s="346"/>
      <c r="E1618" s="346"/>
      <c r="F1618" s="346"/>
      <c r="G1618" s="346"/>
      <c r="H1618" s="346"/>
      <c r="I1618" s="346"/>
      <c r="J1618" s="346"/>
      <c r="K1618" s="346"/>
      <c r="L1618" s="346"/>
      <c r="M1618" s="346"/>
      <c r="N1618" s="346"/>
    </row>
    <row r="1619" spans="2:14" s="11" customFormat="1" ht="15.75">
      <c r="B1619" s="347" t="s">
        <v>1</v>
      </c>
      <c r="C1619" s="347"/>
      <c r="D1619" s="347"/>
      <c r="E1619" s="347"/>
      <c r="F1619" s="347"/>
      <c r="G1619" s="347"/>
      <c r="H1619" s="347"/>
      <c r="I1619" s="347"/>
      <c r="J1619" s="347"/>
      <c r="K1619" s="347"/>
      <c r="L1619" s="347"/>
      <c r="M1619" s="347"/>
      <c r="N1619" s="347"/>
    </row>
    <row r="1620" spans="2:14" s="11" customFormat="1" ht="15.75">
      <c r="B1620" s="347" t="s">
        <v>2</v>
      </c>
      <c r="C1620" s="347"/>
      <c r="D1620" s="347"/>
      <c r="E1620" s="347"/>
      <c r="F1620" s="347"/>
      <c r="G1620" s="347"/>
      <c r="H1620" s="347"/>
      <c r="I1620" s="347"/>
      <c r="J1620" s="347"/>
      <c r="K1620" s="347"/>
      <c r="L1620" s="347"/>
      <c r="M1620" s="347"/>
      <c r="N1620" s="347"/>
    </row>
    <row r="1621" spans="2:14" s="11" customFormat="1" ht="15.75">
      <c r="B1621" s="347" t="s">
        <v>3</v>
      </c>
      <c r="C1621" s="347"/>
      <c r="D1621" s="347"/>
      <c r="E1621" s="347"/>
      <c r="F1621" s="347"/>
      <c r="G1621" s="347"/>
      <c r="H1621" s="347"/>
      <c r="I1621" s="347"/>
      <c r="J1621" s="347"/>
      <c r="K1621" s="347"/>
      <c r="L1621" s="347"/>
      <c r="M1621" s="347"/>
      <c r="N1621" s="347"/>
    </row>
    <row r="1622" spans="2:14" s="11" customFormat="1" ht="15">
      <c r="B1622" s="348"/>
      <c r="C1622" s="348"/>
      <c r="D1622" s="348"/>
      <c r="E1622" s="348"/>
      <c r="F1622" s="348"/>
      <c r="G1622" s="348"/>
      <c r="H1622" s="348"/>
      <c r="I1622" s="348"/>
      <c r="J1622" s="348"/>
      <c r="K1622" s="348"/>
      <c r="L1622" s="348"/>
      <c r="M1622" s="348"/>
      <c r="N1622" s="348"/>
    </row>
    <row r="1623" spans="2:14" s="11" customFormat="1" ht="15.75">
      <c r="B1623" s="351" t="s">
        <v>426</v>
      </c>
      <c r="C1623" s="351"/>
      <c r="D1623" s="27" t="s">
        <v>427</v>
      </c>
      <c r="E1623" s="25">
        <v>1</v>
      </c>
      <c r="F1623" s="27" t="s">
        <v>428</v>
      </c>
      <c r="G1623" s="25">
        <v>4</v>
      </c>
      <c r="H1623" s="26" t="s">
        <v>429</v>
      </c>
      <c r="I1623" s="25">
        <v>2024</v>
      </c>
      <c r="J1623" s="352"/>
      <c r="K1623" s="353"/>
      <c r="L1623" s="353"/>
      <c r="M1623" s="353"/>
      <c r="N1623" s="354"/>
    </row>
    <row r="1624" spans="2:14" s="11" customFormat="1" ht="15">
      <c r="B1624" s="355"/>
      <c r="C1624" s="355"/>
      <c r="D1624" s="355"/>
      <c r="E1624" s="355"/>
      <c r="F1624" s="355"/>
      <c r="G1624" s="355"/>
      <c r="H1624" s="355"/>
      <c r="I1624" s="355"/>
      <c r="J1624" s="355"/>
      <c r="K1624" s="355"/>
      <c r="L1624" s="355"/>
      <c r="M1624" s="355"/>
      <c r="N1624" s="355"/>
    </row>
    <row r="1625" spans="2:14" s="11" customFormat="1" ht="15.75">
      <c r="B1625" s="351" t="s">
        <v>430</v>
      </c>
      <c r="C1625" s="351"/>
      <c r="D1625" s="351"/>
      <c r="E1625" s="351"/>
      <c r="F1625" s="350" t="s">
        <v>529</v>
      </c>
      <c r="G1625" s="350"/>
      <c r="H1625" s="350"/>
      <c r="I1625" s="350"/>
      <c r="J1625" s="350"/>
      <c r="K1625" s="350"/>
      <c r="L1625" s="350"/>
      <c r="M1625" s="350"/>
      <c r="N1625" s="350"/>
    </row>
    <row r="1626" spans="2:14" s="11" customFormat="1" ht="15">
      <c r="B1626" s="355"/>
      <c r="C1626" s="355"/>
      <c r="D1626" s="355"/>
      <c r="E1626" s="355"/>
      <c r="F1626" s="355"/>
      <c r="G1626" s="355"/>
      <c r="H1626" s="355"/>
      <c r="I1626" s="355"/>
      <c r="J1626" s="355"/>
      <c r="K1626" s="355"/>
      <c r="L1626" s="355"/>
      <c r="M1626" s="24"/>
      <c r="N1626" s="24"/>
    </row>
    <row r="1627" spans="2:14" s="11" customFormat="1" ht="64.5" customHeight="1">
      <c r="B1627" s="174" t="s">
        <v>432</v>
      </c>
      <c r="C1627" s="6">
        <f>'FORMULARIO 1 PRESUPUESTO'!B99</f>
        <v>7</v>
      </c>
      <c r="D1627" s="27" t="s">
        <v>433</v>
      </c>
      <c r="E1627" s="22">
        <f>'FORMULARIO 1 PRESUPUESTO'!B101</f>
        <v>7.02</v>
      </c>
      <c r="F1627" s="352" t="s">
        <v>434</v>
      </c>
      <c r="G1627" s="354"/>
      <c r="H1627" s="356" t="str">
        <f>'FORMULARIO 1 PRESUPUESTO'!C101</f>
        <v>Suministro e instlación de Luminaria led hermética 2x18W T8</v>
      </c>
      <c r="I1627" s="357"/>
      <c r="J1627" s="357"/>
      <c r="K1627" s="357"/>
      <c r="L1627" s="358"/>
      <c r="M1627" s="27" t="s">
        <v>435</v>
      </c>
      <c r="N1627" s="8" t="str">
        <f>'FORMULARIO 1 PRESUPUESTO'!D101</f>
        <v>Un</v>
      </c>
    </row>
    <row r="1628" spans="2:14" s="11" customFormat="1" ht="15.75">
      <c r="B1628" s="355"/>
      <c r="C1628" s="355"/>
      <c r="D1628" s="355"/>
      <c r="E1628" s="355"/>
      <c r="F1628" s="355"/>
      <c r="G1628" s="355"/>
      <c r="H1628" s="351" t="s">
        <v>436</v>
      </c>
      <c r="I1628" s="351" t="s">
        <v>437</v>
      </c>
      <c r="J1628" s="351"/>
      <c r="K1628" s="351"/>
      <c r="L1628" s="351" t="s">
        <v>438</v>
      </c>
      <c r="M1628" s="351" t="s">
        <v>439</v>
      </c>
      <c r="N1628" s="351" t="s">
        <v>440</v>
      </c>
    </row>
    <row r="1629" spans="2:14" s="11" customFormat="1" ht="47.25">
      <c r="B1629" s="355"/>
      <c r="C1629" s="355"/>
      <c r="D1629" s="355"/>
      <c r="E1629" s="355"/>
      <c r="F1629" s="355"/>
      <c r="G1629" s="355"/>
      <c r="H1629" s="351"/>
      <c r="I1629" s="27" t="s">
        <v>441</v>
      </c>
      <c r="J1629" s="27" t="s">
        <v>442</v>
      </c>
      <c r="K1629" s="27" t="s">
        <v>443</v>
      </c>
      <c r="L1629" s="351"/>
      <c r="M1629" s="351"/>
      <c r="N1629" s="351"/>
    </row>
    <row r="1630" spans="2:14" s="11" customFormat="1" ht="15">
      <c r="B1630" s="355"/>
      <c r="C1630" s="355"/>
      <c r="D1630" s="355"/>
      <c r="E1630" s="355"/>
      <c r="F1630" s="355"/>
      <c r="G1630" s="355"/>
      <c r="H1630" s="8"/>
      <c r="I1630" s="8"/>
      <c r="J1630" s="8"/>
      <c r="K1630" s="8"/>
      <c r="L1630" s="8"/>
      <c r="M1630" s="8">
        <v>6</v>
      </c>
      <c r="N1630" s="8">
        <f>M1630</f>
        <v>6</v>
      </c>
    </row>
    <row r="1631" spans="2:14" s="11" customFormat="1" ht="15">
      <c r="B1631" s="355"/>
      <c r="C1631" s="355"/>
      <c r="D1631" s="355"/>
      <c r="E1631" s="355"/>
      <c r="F1631" s="355"/>
      <c r="G1631" s="355"/>
      <c r="H1631" s="8"/>
      <c r="I1631" s="8"/>
      <c r="J1631" s="8"/>
      <c r="K1631" s="8"/>
      <c r="L1631" s="8"/>
      <c r="M1631" s="8"/>
      <c r="N1631" s="8"/>
    </row>
    <row r="1632" spans="2:14" s="11" customFormat="1" ht="15">
      <c r="B1632" s="355"/>
      <c r="C1632" s="355"/>
      <c r="D1632" s="355"/>
      <c r="E1632" s="355"/>
      <c r="F1632" s="355"/>
      <c r="G1632" s="355"/>
      <c r="H1632" s="8"/>
      <c r="I1632" s="8"/>
      <c r="J1632" s="8"/>
      <c r="K1632" s="8"/>
      <c r="L1632" s="8"/>
      <c r="M1632" s="8"/>
      <c r="N1632" s="8"/>
    </row>
    <row r="1633" spans="2:14" s="11" customFormat="1" ht="15">
      <c r="B1633" s="355"/>
      <c r="C1633" s="355"/>
      <c r="D1633" s="355"/>
      <c r="E1633" s="355"/>
      <c r="F1633" s="355"/>
      <c r="G1633" s="355"/>
      <c r="H1633" s="8"/>
      <c r="I1633" s="8"/>
      <c r="J1633" s="8"/>
      <c r="K1633" s="8"/>
      <c r="L1633" s="8"/>
      <c r="M1633" s="8"/>
      <c r="N1633" s="8"/>
    </row>
    <row r="1634" spans="2:14" s="11" customFormat="1" ht="15">
      <c r="B1634" s="355"/>
      <c r="C1634" s="355"/>
      <c r="D1634" s="355"/>
      <c r="E1634" s="355"/>
      <c r="F1634" s="355"/>
      <c r="G1634" s="355"/>
      <c r="H1634" s="8"/>
      <c r="I1634" s="8"/>
      <c r="J1634" s="8"/>
      <c r="K1634" s="8"/>
      <c r="L1634" s="8"/>
      <c r="M1634" s="8"/>
      <c r="N1634" s="8"/>
    </row>
    <row r="1635" spans="2:14" s="11" customFormat="1" ht="15.75">
      <c r="B1635" s="349" t="s">
        <v>451</v>
      </c>
      <c r="C1635" s="349"/>
      <c r="D1635" s="349"/>
      <c r="E1635" s="349"/>
      <c r="F1635" s="349"/>
      <c r="G1635" s="349"/>
      <c r="H1635" s="350" t="s">
        <v>445</v>
      </c>
      <c r="I1635" s="350"/>
      <c r="J1635" s="350"/>
      <c r="K1635" s="350"/>
      <c r="L1635" s="350"/>
      <c r="M1635" s="350"/>
      <c r="N1635" s="9">
        <f>SUM(N1630:N1634)</f>
        <v>6</v>
      </c>
    </row>
    <row r="1636" spans="2:14" s="11" customFormat="1" ht="15.75">
      <c r="B1636" s="349"/>
      <c r="C1636" s="349"/>
      <c r="D1636" s="349"/>
      <c r="E1636" s="349"/>
      <c r="F1636" s="349"/>
      <c r="G1636" s="349"/>
      <c r="H1636" s="350" t="s">
        <v>446</v>
      </c>
      <c r="I1636" s="350"/>
      <c r="J1636" s="350"/>
      <c r="K1636" s="350"/>
      <c r="L1636" s="350"/>
      <c r="M1636" s="350"/>
      <c r="N1636" s="9">
        <f>N1635</f>
        <v>6</v>
      </c>
    </row>
    <row r="1637" spans="2:14" s="11" customFormat="1" ht="15.75">
      <c r="B1637" s="349"/>
      <c r="C1637" s="349"/>
      <c r="D1637" s="349"/>
      <c r="E1637" s="349"/>
      <c r="F1637" s="349"/>
      <c r="G1637" s="349"/>
      <c r="H1637" s="351" t="s">
        <v>447</v>
      </c>
      <c r="I1637" s="351"/>
      <c r="J1637" s="351"/>
      <c r="K1637" s="351"/>
      <c r="L1637" s="351"/>
      <c r="M1637" s="351"/>
      <c r="N1637" s="10">
        <f>N1636</f>
        <v>6</v>
      </c>
    </row>
    <row r="1640" spans="2:14" s="11" customFormat="1">
      <c r="B1640" s="346"/>
      <c r="C1640" s="346"/>
      <c r="D1640" s="346"/>
      <c r="E1640" s="346"/>
      <c r="F1640" s="346"/>
      <c r="G1640" s="346"/>
      <c r="H1640" s="346"/>
      <c r="I1640" s="346"/>
      <c r="J1640" s="346"/>
      <c r="K1640" s="346"/>
      <c r="L1640" s="346"/>
      <c r="M1640" s="346"/>
      <c r="N1640" s="346"/>
    </row>
    <row r="1641" spans="2:14" s="11" customFormat="1">
      <c r="B1641" s="346"/>
      <c r="C1641" s="346"/>
      <c r="D1641" s="346"/>
      <c r="E1641" s="346"/>
      <c r="F1641" s="346"/>
      <c r="G1641" s="346"/>
      <c r="H1641" s="346"/>
      <c r="I1641" s="346"/>
      <c r="J1641" s="346"/>
      <c r="K1641" s="346"/>
      <c r="L1641" s="346"/>
      <c r="M1641" s="346"/>
      <c r="N1641" s="346"/>
    </row>
    <row r="1642" spans="2:14" s="11" customFormat="1" ht="50.1" customHeight="1">
      <c r="B1642" s="346"/>
      <c r="C1642" s="346"/>
      <c r="D1642" s="346"/>
      <c r="E1642" s="346"/>
      <c r="F1642" s="346"/>
      <c r="G1642" s="346"/>
      <c r="H1642" s="346"/>
      <c r="I1642" s="346"/>
      <c r="J1642" s="346"/>
      <c r="K1642" s="346"/>
      <c r="L1642" s="346"/>
      <c r="M1642" s="346"/>
      <c r="N1642" s="346"/>
    </row>
    <row r="1643" spans="2:14" s="11" customFormat="1" ht="15.75">
      <c r="B1643" s="347" t="s">
        <v>1</v>
      </c>
      <c r="C1643" s="347"/>
      <c r="D1643" s="347"/>
      <c r="E1643" s="347"/>
      <c r="F1643" s="347"/>
      <c r="G1643" s="347"/>
      <c r="H1643" s="347"/>
      <c r="I1643" s="347"/>
      <c r="J1643" s="347"/>
      <c r="K1643" s="347"/>
      <c r="L1643" s="347"/>
      <c r="M1643" s="347"/>
      <c r="N1643" s="347"/>
    </row>
    <row r="1644" spans="2:14" s="11" customFormat="1" ht="15.75">
      <c r="B1644" s="347" t="s">
        <v>2</v>
      </c>
      <c r="C1644" s="347"/>
      <c r="D1644" s="347"/>
      <c r="E1644" s="347"/>
      <c r="F1644" s="347"/>
      <c r="G1644" s="347"/>
      <c r="H1644" s="347"/>
      <c r="I1644" s="347"/>
      <c r="J1644" s="347"/>
      <c r="K1644" s="347"/>
      <c r="L1644" s="347"/>
      <c r="M1644" s="347"/>
      <c r="N1644" s="347"/>
    </row>
    <row r="1645" spans="2:14" s="11" customFormat="1" ht="15.75">
      <c r="B1645" s="347" t="s">
        <v>3</v>
      </c>
      <c r="C1645" s="347"/>
      <c r="D1645" s="347"/>
      <c r="E1645" s="347"/>
      <c r="F1645" s="347"/>
      <c r="G1645" s="347"/>
      <c r="H1645" s="347"/>
      <c r="I1645" s="347"/>
      <c r="J1645" s="347"/>
      <c r="K1645" s="347"/>
      <c r="L1645" s="347"/>
      <c r="M1645" s="347"/>
      <c r="N1645" s="347"/>
    </row>
    <row r="1646" spans="2:14" s="11" customFormat="1" ht="15">
      <c r="B1646" s="348"/>
      <c r="C1646" s="348"/>
      <c r="D1646" s="348"/>
      <c r="E1646" s="348"/>
      <c r="F1646" s="348"/>
      <c r="G1646" s="348"/>
      <c r="H1646" s="348"/>
      <c r="I1646" s="348"/>
      <c r="J1646" s="348"/>
      <c r="K1646" s="348"/>
      <c r="L1646" s="348"/>
      <c r="M1646" s="348"/>
      <c r="N1646" s="348"/>
    </row>
    <row r="1647" spans="2:14" s="11" customFormat="1" ht="15.75">
      <c r="B1647" s="351" t="s">
        <v>426</v>
      </c>
      <c r="C1647" s="351"/>
      <c r="D1647" s="27" t="s">
        <v>427</v>
      </c>
      <c r="E1647" s="25">
        <v>1</v>
      </c>
      <c r="F1647" s="27" t="s">
        <v>428</v>
      </c>
      <c r="G1647" s="25">
        <v>4</v>
      </c>
      <c r="H1647" s="26" t="s">
        <v>429</v>
      </c>
      <c r="I1647" s="25">
        <v>2024</v>
      </c>
      <c r="J1647" s="352"/>
      <c r="K1647" s="353"/>
      <c r="L1647" s="353"/>
      <c r="M1647" s="353"/>
      <c r="N1647" s="354"/>
    </row>
    <row r="1648" spans="2:14" s="11" customFormat="1" ht="15">
      <c r="B1648" s="355"/>
      <c r="C1648" s="355"/>
      <c r="D1648" s="355"/>
      <c r="E1648" s="355"/>
      <c r="F1648" s="355"/>
      <c r="G1648" s="355"/>
      <c r="H1648" s="355"/>
      <c r="I1648" s="355"/>
      <c r="J1648" s="355"/>
      <c r="K1648" s="355"/>
      <c r="L1648" s="355"/>
      <c r="M1648" s="355"/>
      <c r="N1648" s="355"/>
    </row>
    <row r="1649" spans="2:14" s="11" customFormat="1" ht="15.75">
      <c r="B1649" s="351" t="s">
        <v>430</v>
      </c>
      <c r="C1649" s="351"/>
      <c r="D1649" s="351"/>
      <c r="E1649" s="351"/>
      <c r="F1649" s="350" t="s">
        <v>529</v>
      </c>
      <c r="G1649" s="350"/>
      <c r="H1649" s="350"/>
      <c r="I1649" s="350"/>
      <c r="J1649" s="350"/>
      <c r="K1649" s="350"/>
      <c r="L1649" s="350"/>
      <c r="M1649" s="350"/>
      <c r="N1649" s="350"/>
    </row>
    <row r="1650" spans="2:14" s="11" customFormat="1" ht="15">
      <c r="B1650" s="355"/>
      <c r="C1650" s="355"/>
      <c r="D1650" s="355"/>
      <c r="E1650" s="355"/>
      <c r="F1650" s="355"/>
      <c r="G1650" s="355"/>
      <c r="H1650" s="355"/>
      <c r="I1650" s="355"/>
      <c r="J1650" s="355"/>
      <c r="K1650" s="355"/>
      <c r="L1650" s="355"/>
      <c r="M1650" s="24"/>
      <c r="N1650" s="24"/>
    </row>
    <row r="1651" spans="2:14" s="11" customFormat="1" ht="64.5" customHeight="1">
      <c r="B1651" s="174" t="s">
        <v>432</v>
      </c>
      <c r="C1651" s="6">
        <f>'FORMULARIO 1 PRESUPUESTO'!B99</f>
        <v>7</v>
      </c>
      <c r="D1651" s="27" t="s">
        <v>433</v>
      </c>
      <c r="E1651" s="22">
        <f>'FORMULARIO 1 PRESUPUESTO'!B102</f>
        <v>7.0299999999999994</v>
      </c>
      <c r="F1651" s="352" t="s">
        <v>434</v>
      </c>
      <c r="G1651" s="354"/>
      <c r="H1651" s="356" t="str">
        <f>'FORMULARIO 1 PRESUPUESTO'!C102</f>
        <v>Suministro e instalación Panel led 60x60 cm 38W</v>
      </c>
      <c r="I1651" s="357"/>
      <c r="J1651" s="357"/>
      <c r="K1651" s="357"/>
      <c r="L1651" s="358"/>
      <c r="M1651" s="27" t="s">
        <v>435</v>
      </c>
      <c r="N1651" s="8" t="str">
        <f>'FORMULARIO 1 PRESUPUESTO'!D102</f>
        <v>Un</v>
      </c>
    </row>
    <row r="1652" spans="2:14" s="11" customFormat="1" ht="15.75">
      <c r="B1652" s="355"/>
      <c r="C1652" s="355"/>
      <c r="D1652" s="355"/>
      <c r="E1652" s="355"/>
      <c r="F1652" s="355"/>
      <c r="G1652" s="355"/>
      <c r="H1652" s="351" t="s">
        <v>436</v>
      </c>
      <c r="I1652" s="351" t="s">
        <v>437</v>
      </c>
      <c r="J1652" s="351"/>
      <c r="K1652" s="351"/>
      <c r="L1652" s="351" t="s">
        <v>438</v>
      </c>
      <c r="M1652" s="351" t="s">
        <v>439</v>
      </c>
      <c r="N1652" s="351" t="s">
        <v>440</v>
      </c>
    </row>
    <row r="1653" spans="2:14" s="11" customFormat="1" ht="47.25">
      <c r="B1653" s="355"/>
      <c r="C1653" s="355"/>
      <c r="D1653" s="355"/>
      <c r="E1653" s="355"/>
      <c r="F1653" s="355"/>
      <c r="G1653" s="355"/>
      <c r="H1653" s="351"/>
      <c r="I1653" s="27" t="s">
        <v>441</v>
      </c>
      <c r="J1653" s="27" t="s">
        <v>442</v>
      </c>
      <c r="K1653" s="27" t="s">
        <v>443</v>
      </c>
      <c r="L1653" s="351"/>
      <c r="M1653" s="351"/>
      <c r="N1653" s="351"/>
    </row>
    <row r="1654" spans="2:14" s="11" customFormat="1" ht="15">
      <c r="B1654" s="355"/>
      <c r="C1654" s="355"/>
      <c r="D1654" s="355"/>
      <c r="E1654" s="355"/>
      <c r="F1654" s="355"/>
      <c r="G1654" s="355"/>
      <c r="H1654" s="8"/>
      <c r="I1654" s="8"/>
      <c r="J1654" s="8"/>
      <c r="K1654" s="8"/>
      <c r="L1654" s="8"/>
      <c r="M1654" s="8">
        <v>5</v>
      </c>
      <c r="N1654" s="8">
        <f>M1654</f>
        <v>5</v>
      </c>
    </row>
    <row r="1655" spans="2:14" s="11" customFormat="1" ht="15">
      <c r="B1655" s="355"/>
      <c r="C1655" s="355"/>
      <c r="D1655" s="355"/>
      <c r="E1655" s="355"/>
      <c r="F1655" s="355"/>
      <c r="G1655" s="355"/>
      <c r="H1655" s="8"/>
      <c r="I1655" s="8"/>
      <c r="J1655" s="8"/>
      <c r="K1655" s="8"/>
      <c r="L1655" s="8"/>
      <c r="M1655" s="8"/>
      <c r="N1655" s="8"/>
    </row>
    <row r="1656" spans="2:14" s="11" customFormat="1" ht="15">
      <c r="B1656" s="355"/>
      <c r="C1656" s="355"/>
      <c r="D1656" s="355"/>
      <c r="E1656" s="355"/>
      <c r="F1656" s="355"/>
      <c r="G1656" s="355"/>
      <c r="H1656" s="8"/>
      <c r="I1656" s="8"/>
      <c r="J1656" s="8"/>
      <c r="K1656" s="8"/>
      <c r="L1656" s="8"/>
      <c r="M1656" s="8"/>
      <c r="N1656" s="8"/>
    </row>
    <row r="1657" spans="2:14" s="11" customFormat="1" ht="15">
      <c r="B1657" s="355"/>
      <c r="C1657" s="355"/>
      <c r="D1657" s="355"/>
      <c r="E1657" s="355"/>
      <c r="F1657" s="355"/>
      <c r="G1657" s="355"/>
      <c r="H1657" s="8"/>
      <c r="I1657" s="8"/>
      <c r="J1657" s="8"/>
      <c r="K1657" s="8"/>
      <c r="L1657" s="8"/>
      <c r="M1657" s="8"/>
      <c r="N1657" s="8"/>
    </row>
    <row r="1658" spans="2:14" s="11" customFormat="1" ht="15">
      <c r="B1658" s="355"/>
      <c r="C1658" s="355"/>
      <c r="D1658" s="355"/>
      <c r="E1658" s="355"/>
      <c r="F1658" s="355"/>
      <c r="G1658" s="355"/>
      <c r="H1658" s="8"/>
      <c r="I1658" s="8"/>
      <c r="J1658" s="8"/>
      <c r="K1658" s="8"/>
      <c r="L1658" s="8"/>
      <c r="M1658" s="8"/>
      <c r="N1658" s="8"/>
    </row>
    <row r="1659" spans="2:14" s="11" customFormat="1" ht="15.75">
      <c r="B1659" s="349" t="s">
        <v>451</v>
      </c>
      <c r="C1659" s="349"/>
      <c r="D1659" s="349"/>
      <c r="E1659" s="349"/>
      <c r="F1659" s="349"/>
      <c r="G1659" s="349"/>
      <c r="H1659" s="350" t="s">
        <v>445</v>
      </c>
      <c r="I1659" s="350"/>
      <c r="J1659" s="350"/>
      <c r="K1659" s="350"/>
      <c r="L1659" s="350"/>
      <c r="M1659" s="350"/>
      <c r="N1659" s="9">
        <f>SUM(N1654:N1658)</f>
        <v>5</v>
      </c>
    </row>
    <row r="1660" spans="2:14" s="11" customFormat="1" ht="15.75">
      <c r="B1660" s="349"/>
      <c r="C1660" s="349"/>
      <c r="D1660" s="349"/>
      <c r="E1660" s="349"/>
      <c r="F1660" s="349"/>
      <c r="G1660" s="349"/>
      <c r="H1660" s="350" t="s">
        <v>446</v>
      </c>
      <c r="I1660" s="350"/>
      <c r="J1660" s="350"/>
      <c r="K1660" s="350"/>
      <c r="L1660" s="350"/>
      <c r="M1660" s="350"/>
      <c r="N1660" s="9">
        <f>N1659</f>
        <v>5</v>
      </c>
    </row>
    <row r="1661" spans="2:14" s="11" customFormat="1" ht="15.75">
      <c r="B1661" s="349"/>
      <c r="C1661" s="349"/>
      <c r="D1661" s="349"/>
      <c r="E1661" s="349"/>
      <c r="F1661" s="349"/>
      <c r="G1661" s="349"/>
      <c r="H1661" s="351" t="s">
        <v>447</v>
      </c>
      <c r="I1661" s="351"/>
      <c r="J1661" s="351"/>
      <c r="K1661" s="351"/>
      <c r="L1661" s="351"/>
      <c r="M1661" s="351"/>
      <c r="N1661" s="10">
        <f>N1660</f>
        <v>5</v>
      </c>
    </row>
    <row r="1664" spans="2:14" s="11" customFormat="1">
      <c r="B1664" s="346"/>
      <c r="C1664" s="346"/>
      <c r="D1664" s="346"/>
      <c r="E1664" s="346"/>
      <c r="F1664" s="346"/>
      <c r="G1664" s="346"/>
      <c r="H1664" s="346"/>
      <c r="I1664" s="346"/>
      <c r="J1664" s="346"/>
      <c r="K1664" s="346"/>
      <c r="L1664" s="346"/>
      <c r="M1664" s="346"/>
      <c r="N1664" s="346"/>
    </row>
    <row r="1665" spans="2:14" s="11" customFormat="1">
      <c r="B1665" s="346"/>
      <c r="C1665" s="346"/>
      <c r="D1665" s="346"/>
      <c r="E1665" s="346"/>
      <c r="F1665" s="346"/>
      <c r="G1665" s="346"/>
      <c r="H1665" s="346"/>
      <c r="I1665" s="346"/>
      <c r="J1665" s="346"/>
      <c r="K1665" s="346"/>
      <c r="L1665" s="346"/>
      <c r="M1665" s="346"/>
      <c r="N1665" s="346"/>
    </row>
    <row r="1666" spans="2:14" s="11" customFormat="1" ht="50.1" customHeight="1">
      <c r="B1666" s="346"/>
      <c r="C1666" s="346"/>
      <c r="D1666" s="346"/>
      <c r="E1666" s="346"/>
      <c r="F1666" s="346"/>
      <c r="G1666" s="346"/>
      <c r="H1666" s="346"/>
      <c r="I1666" s="346"/>
      <c r="J1666" s="346"/>
      <c r="K1666" s="346"/>
      <c r="L1666" s="346"/>
      <c r="M1666" s="346"/>
      <c r="N1666" s="346"/>
    </row>
    <row r="1667" spans="2:14" s="11" customFormat="1" ht="15.75">
      <c r="B1667" s="347" t="s">
        <v>1</v>
      </c>
      <c r="C1667" s="347"/>
      <c r="D1667" s="347"/>
      <c r="E1667" s="347"/>
      <c r="F1667" s="347"/>
      <c r="G1667" s="347"/>
      <c r="H1667" s="347"/>
      <c r="I1667" s="347"/>
      <c r="J1667" s="347"/>
      <c r="K1667" s="347"/>
      <c r="L1667" s="347"/>
      <c r="M1667" s="347"/>
      <c r="N1667" s="347"/>
    </row>
    <row r="1668" spans="2:14" s="11" customFormat="1" ht="15.75">
      <c r="B1668" s="347" t="s">
        <v>2</v>
      </c>
      <c r="C1668" s="347"/>
      <c r="D1668" s="347"/>
      <c r="E1668" s="347"/>
      <c r="F1668" s="347"/>
      <c r="G1668" s="347"/>
      <c r="H1668" s="347"/>
      <c r="I1668" s="347"/>
      <c r="J1668" s="347"/>
      <c r="K1668" s="347"/>
      <c r="L1668" s="347"/>
      <c r="M1668" s="347"/>
      <c r="N1668" s="347"/>
    </row>
    <row r="1669" spans="2:14" s="11" customFormat="1" ht="15.75">
      <c r="B1669" s="347" t="s">
        <v>3</v>
      </c>
      <c r="C1669" s="347"/>
      <c r="D1669" s="347"/>
      <c r="E1669" s="347"/>
      <c r="F1669" s="347"/>
      <c r="G1669" s="347"/>
      <c r="H1669" s="347"/>
      <c r="I1669" s="347"/>
      <c r="J1669" s="347"/>
      <c r="K1669" s="347"/>
      <c r="L1669" s="347"/>
      <c r="M1669" s="347"/>
      <c r="N1669" s="347"/>
    </row>
    <row r="1670" spans="2:14" s="11" customFormat="1" ht="15">
      <c r="B1670" s="348"/>
      <c r="C1670" s="348"/>
      <c r="D1670" s="348"/>
      <c r="E1670" s="348"/>
      <c r="F1670" s="348"/>
      <c r="G1670" s="348"/>
      <c r="H1670" s="348"/>
      <c r="I1670" s="348"/>
      <c r="J1670" s="348"/>
      <c r="K1670" s="348"/>
      <c r="L1670" s="348"/>
      <c r="M1670" s="348"/>
      <c r="N1670" s="348"/>
    </row>
    <row r="1671" spans="2:14" s="11" customFormat="1" ht="15.75">
      <c r="B1671" s="351" t="s">
        <v>426</v>
      </c>
      <c r="C1671" s="351"/>
      <c r="D1671" s="27" t="s">
        <v>427</v>
      </c>
      <c r="E1671" s="25">
        <v>1</v>
      </c>
      <c r="F1671" s="27" t="s">
        <v>428</v>
      </c>
      <c r="G1671" s="25">
        <v>4</v>
      </c>
      <c r="H1671" s="26" t="s">
        <v>429</v>
      </c>
      <c r="I1671" s="25">
        <v>2024</v>
      </c>
      <c r="J1671" s="352"/>
      <c r="K1671" s="353"/>
      <c r="L1671" s="353"/>
      <c r="M1671" s="353"/>
      <c r="N1671" s="354"/>
    </row>
    <row r="1672" spans="2:14" s="11" customFormat="1" ht="15">
      <c r="B1672" s="355"/>
      <c r="C1672" s="355"/>
      <c r="D1672" s="355"/>
      <c r="E1672" s="355"/>
      <c r="F1672" s="355"/>
      <c r="G1672" s="355"/>
      <c r="H1672" s="355"/>
      <c r="I1672" s="355"/>
      <c r="J1672" s="355"/>
      <c r="K1672" s="355"/>
      <c r="L1672" s="355"/>
      <c r="M1672" s="355"/>
      <c r="N1672" s="355"/>
    </row>
    <row r="1673" spans="2:14" s="11" customFormat="1" ht="15.75">
      <c r="B1673" s="351" t="s">
        <v>430</v>
      </c>
      <c r="C1673" s="351"/>
      <c r="D1673" s="351"/>
      <c r="E1673" s="351"/>
      <c r="F1673" s="350" t="s">
        <v>529</v>
      </c>
      <c r="G1673" s="350"/>
      <c r="H1673" s="350"/>
      <c r="I1673" s="350"/>
      <c r="J1673" s="350"/>
      <c r="K1673" s="350"/>
      <c r="L1673" s="350"/>
      <c r="M1673" s="350"/>
      <c r="N1673" s="350"/>
    </row>
    <row r="1674" spans="2:14" s="11" customFormat="1" ht="15">
      <c r="B1674" s="355"/>
      <c r="C1674" s="355"/>
      <c r="D1674" s="355"/>
      <c r="E1674" s="355"/>
      <c r="F1674" s="355"/>
      <c r="G1674" s="355"/>
      <c r="H1674" s="355"/>
      <c r="I1674" s="355"/>
      <c r="J1674" s="355"/>
      <c r="K1674" s="355"/>
      <c r="L1674" s="355"/>
      <c r="M1674" s="24"/>
      <c r="N1674" s="24"/>
    </row>
    <row r="1675" spans="2:14" s="11" customFormat="1" ht="64.5" customHeight="1">
      <c r="B1675" s="174" t="s">
        <v>432</v>
      </c>
      <c r="C1675" s="6">
        <f>'FORMULARIO 1 PRESUPUESTO'!B99</f>
        <v>7</v>
      </c>
      <c r="D1675" s="27" t="s">
        <v>433</v>
      </c>
      <c r="E1675" s="22">
        <f>'FORMULARIO 1 PRESUPUESTO'!B103</f>
        <v>7.0399999999999991</v>
      </c>
      <c r="F1675" s="352" t="s">
        <v>434</v>
      </c>
      <c r="G1675" s="354"/>
      <c r="H1675" s="356" t="str">
        <f>'FORMULARIO 1 PRESUPUESTO'!C103</f>
        <v>Suministro e instalación reflector de aviso 100W</v>
      </c>
      <c r="I1675" s="357"/>
      <c r="J1675" s="357"/>
      <c r="K1675" s="357"/>
      <c r="L1675" s="358"/>
      <c r="M1675" s="27" t="s">
        <v>435</v>
      </c>
      <c r="N1675" s="8" t="str">
        <f>'FORMULARIO 1 PRESUPUESTO'!D103</f>
        <v>Un</v>
      </c>
    </row>
    <row r="1676" spans="2:14" s="11" customFormat="1" ht="15.75">
      <c r="B1676" s="355"/>
      <c r="C1676" s="355"/>
      <c r="D1676" s="355"/>
      <c r="E1676" s="355"/>
      <c r="F1676" s="355"/>
      <c r="G1676" s="355"/>
      <c r="H1676" s="351" t="s">
        <v>436</v>
      </c>
      <c r="I1676" s="351" t="s">
        <v>437</v>
      </c>
      <c r="J1676" s="351"/>
      <c r="K1676" s="351"/>
      <c r="L1676" s="351" t="s">
        <v>438</v>
      </c>
      <c r="M1676" s="351" t="s">
        <v>439</v>
      </c>
      <c r="N1676" s="351" t="s">
        <v>440</v>
      </c>
    </row>
    <row r="1677" spans="2:14" s="11" customFormat="1" ht="47.25">
      <c r="B1677" s="355"/>
      <c r="C1677" s="355"/>
      <c r="D1677" s="355"/>
      <c r="E1677" s="355"/>
      <c r="F1677" s="355"/>
      <c r="G1677" s="355"/>
      <c r="H1677" s="351"/>
      <c r="I1677" s="27" t="s">
        <v>441</v>
      </c>
      <c r="J1677" s="27" t="s">
        <v>442</v>
      </c>
      <c r="K1677" s="27" t="s">
        <v>443</v>
      </c>
      <c r="L1677" s="351"/>
      <c r="M1677" s="351"/>
      <c r="N1677" s="351"/>
    </row>
    <row r="1678" spans="2:14" s="11" customFormat="1" ht="15">
      <c r="B1678" s="355"/>
      <c r="C1678" s="355"/>
      <c r="D1678" s="355"/>
      <c r="E1678" s="355"/>
      <c r="F1678" s="355"/>
      <c r="G1678" s="355"/>
      <c r="H1678" s="8"/>
      <c r="I1678" s="8"/>
      <c r="J1678" s="8"/>
      <c r="K1678" s="8"/>
      <c r="L1678" s="8"/>
      <c r="M1678" s="8">
        <v>2</v>
      </c>
      <c r="N1678" s="8">
        <v>2</v>
      </c>
    </row>
    <row r="1679" spans="2:14" s="11" customFormat="1" ht="15">
      <c r="B1679" s="355"/>
      <c r="C1679" s="355"/>
      <c r="D1679" s="355"/>
      <c r="E1679" s="355"/>
      <c r="F1679" s="355"/>
      <c r="G1679" s="355"/>
      <c r="H1679" s="8"/>
      <c r="I1679" s="8"/>
      <c r="J1679" s="8"/>
      <c r="K1679" s="8"/>
      <c r="L1679" s="8"/>
      <c r="M1679" s="8"/>
      <c r="N1679" s="8"/>
    </row>
    <row r="1680" spans="2:14" s="11" customFormat="1" ht="15">
      <c r="B1680" s="355"/>
      <c r="C1680" s="355"/>
      <c r="D1680" s="355"/>
      <c r="E1680" s="355"/>
      <c r="F1680" s="355"/>
      <c r="G1680" s="355"/>
      <c r="H1680" s="8"/>
      <c r="I1680" s="8"/>
      <c r="J1680" s="8"/>
      <c r="K1680" s="8"/>
      <c r="L1680" s="8"/>
      <c r="M1680" s="8"/>
      <c r="N1680" s="8"/>
    </row>
    <row r="1681" spans="2:14" s="11" customFormat="1" ht="15">
      <c r="B1681" s="355"/>
      <c r="C1681" s="355"/>
      <c r="D1681" s="355"/>
      <c r="E1681" s="355"/>
      <c r="F1681" s="355"/>
      <c r="G1681" s="355"/>
      <c r="H1681" s="8"/>
      <c r="I1681" s="8"/>
      <c r="J1681" s="8"/>
      <c r="K1681" s="8"/>
      <c r="L1681" s="8"/>
      <c r="M1681" s="8"/>
      <c r="N1681" s="8"/>
    </row>
    <row r="1682" spans="2:14" s="11" customFormat="1" ht="15">
      <c r="B1682" s="355"/>
      <c r="C1682" s="355"/>
      <c r="D1682" s="355"/>
      <c r="E1682" s="355"/>
      <c r="F1682" s="355"/>
      <c r="G1682" s="355"/>
      <c r="H1682" s="8"/>
      <c r="I1682" s="8"/>
      <c r="J1682" s="8"/>
      <c r="K1682" s="8"/>
      <c r="L1682" s="8"/>
      <c r="M1682" s="8"/>
      <c r="N1682" s="8"/>
    </row>
    <row r="1683" spans="2:14" s="11" customFormat="1" ht="15.75">
      <c r="B1683" s="349" t="s">
        <v>451</v>
      </c>
      <c r="C1683" s="349"/>
      <c r="D1683" s="349"/>
      <c r="E1683" s="349"/>
      <c r="F1683" s="349"/>
      <c r="G1683" s="349"/>
      <c r="H1683" s="350" t="s">
        <v>445</v>
      </c>
      <c r="I1683" s="350"/>
      <c r="J1683" s="350"/>
      <c r="K1683" s="350"/>
      <c r="L1683" s="350"/>
      <c r="M1683" s="350"/>
      <c r="N1683" s="9">
        <f>SUM(N1678:N1682)</f>
        <v>2</v>
      </c>
    </row>
    <row r="1684" spans="2:14" s="11" customFormat="1" ht="15.75">
      <c r="B1684" s="349"/>
      <c r="C1684" s="349"/>
      <c r="D1684" s="349"/>
      <c r="E1684" s="349"/>
      <c r="F1684" s="349"/>
      <c r="G1684" s="349"/>
      <c r="H1684" s="350" t="s">
        <v>446</v>
      </c>
      <c r="I1684" s="350"/>
      <c r="J1684" s="350"/>
      <c r="K1684" s="350"/>
      <c r="L1684" s="350"/>
      <c r="M1684" s="350"/>
      <c r="N1684" s="9">
        <f>N1683</f>
        <v>2</v>
      </c>
    </row>
    <row r="1685" spans="2:14" s="11" customFormat="1" ht="15.75">
      <c r="B1685" s="349"/>
      <c r="C1685" s="349"/>
      <c r="D1685" s="349"/>
      <c r="E1685" s="349"/>
      <c r="F1685" s="349"/>
      <c r="G1685" s="349"/>
      <c r="H1685" s="351" t="s">
        <v>447</v>
      </c>
      <c r="I1685" s="351"/>
      <c r="J1685" s="351"/>
      <c r="K1685" s="351"/>
      <c r="L1685" s="351"/>
      <c r="M1685" s="351"/>
      <c r="N1685" s="10">
        <f>N1684</f>
        <v>2</v>
      </c>
    </row>
    <row r="1687" spans="2:14" s="11" customFormat="1">
      <c r="B1687" s="346"/>
      <c r="C1687" s="346"/>
      <c r="D1687" s="346"/>
      <c r="E1687" s="346"/>
      <c r="F1687" s="346"/>
      <c r="G1687" s="346"/>
      <c r="H1687" s="346"/>
      <c r="I1687" s="346"/>
      <c r="J1687" s="346"/>
      <c r="K1687" s="346"/>
      <c r="L1687" s="346"/>
      <c r="M1687" s="346"/>
      <c r="N1687" s="346"/>
    </row>
    <row r="1688" spans="2:14" s="11" customFormat="1">
      <c r="B1688" s="346"/>
      <c r="C1688" s="346"/>
      <c r="D1688" s="346"/>
      <c r="E1688" s="346"/>
      <c r="F1688" s="346"/>
      <c r="G1688" s="346"/>
      <c r="H1688" s="346"/>
      <c r="I1688" s="346"/>
      <c r="J1688" s="346"/>
      <c r="K1688" s="346"/>
      <c r="L1688" s="346"/>
      <c r="M1688" s="346"/>
      <c r="N1688" s="346"/>
    </row>
    <row r="1689" spans="2:14" s="11" customFormat="1" ht="50.1" customHeight="1">
      <c r="B1689" s="346"/>
      <c r="C1689" s="346"/>
      <c r="D1689" s="346"/>
      <c r="E1689" s="346"/>
      <c r="F1689" s="346"/>
      <c r="G1689" s="346"/>
      <c r="H1689" s="346"/>
      <c r="I1689" s="346"/>
      <c r="J1689" s="346"/>
      <c r="K1689" s="346"/>
      <c r="L1689" s="346"/>
      <c r="M1689" s="346"/>
      <c r="N1689" s="346"/>
    </row>
    <row r="1690" spans="2:14" s="11" customFormat="1" ht="15.75">
      <c r="B1690" s="347" t="s">
        <v>1</v>
      </c>
      <c r="C1690" s="347"/>
      <c r="D1690" s="347"/>
      <c r="E1690" s="347"/>
      <c r="F1690" s="347"/>
      <c r="G1690" s="347"/>
      <c r="H1690" s="347"/>
      <c r="I1690" s="347"/>
      <c r="J1690" s="347"/>
      <c r="K1690" s="347"/>
      <c r="L1690" s="347"/>
      <c r="M1690" s="347"/>
      <c r="N1690" s="347"/>
    </row>
    <row r="1691" spans="2:14" s="11" customFormat="1" ht="15.75">
      <c r="B1691" s="347" t="s">
        <v>2</v>
      </c>
      <c r="C1691" s="347"/>
      <c r="D1691" s="347"/>
      <c r="E1691" s="347"/>
      <c r="F1691" s="347"/>
      <c r="G1691" s="347"/>
      <c r="H1691" s="347"/>
      <c r="I1691" s="347"/>
      <c r="J1691" s="347"/>
      <c r="K1691" s="347"/>
      <c r="L1691" s="347"/>
      <c r="M1691" s="347"/>
      <c r="N1691" s="347"/>
    </row>
    <row r="1692" spans="2:14" s="11" customFormat="1" ht="15.75">
      <c r="B1692" s="347" t="s">
        <v>3</v>
      </c>
      <c r="C1692" s="347"/>
      <c r="D1692" s="347"/>
      <c r="E1692" s="347"/>
      <c r="F1692" s="347"/>
      <c r="G1692" s="347"/>
      <c r="H1692" s="347"/>
      <c r="I1692" s="347"/>
      <c r="J1692" s="347"/>
      <c r="K1692" s="347"/>
      <c r="L1692" s="347"/>
      <c r="M1692" s="347"/>
      <c r="N1692" s="347"/>
    </row>
    <row r="1693" spans="2:14" s="11" customFormat="1" ht="15">
      <c r="B1693" s="348"/>
      <c r="C1693" s="348"/>
      <c r="D1693" s="348"/>
      <c r="E1693" s="348"/>
      <c r="F1693" s="348"/>
      <c r="G1693" s="348"/>
      <c r="H1693" s="348"/>
      <c r="I1693" s="348"/>
      <c r="J1693" s="348"/>
      <c r="K1693" s="348"/>
      <c r="L1693" s="348"/>
      <c r="M1693" s="348"/>
      <c r="N1693" s="348"/>
    </row>
    <row r="1694" spans="2:14" s="11" customFormat="1" ht="15.75">
      <c r="B1694" s="351" t="s">
        <v>426</v>
      </c>
      <c r="C1694" s="351"/>
      <c r="D1694" s="27" t="s">
        <v>427</v>
      </c>
      <c r="E1694" s="25">
        <v>1</v>
      </c>
      <c r="F1694" s="27" t="s">
        <v>428</v>
      </c>
      <c r="G1694" s="25">
        <v>4</v>
      </c>
      <c r="H1694" s="26" t="s">
        <v>429</v>
      </c>
      <c r="I1694" s="25">
        <v>2024</v>
      </c>
      <c r="J1694" s="352"/>
      <c r="K1694" s="353"/>
      <c r="L1694" s="353"/>
      <c r="M1694" s="353"/>
      <c r="N1694" s="354"/>
    </row>
    <row r="1695" spans="2:14" s="11" customFormat="1" ht="15">
      <c r="B1695" s="355"/>
      <c r="C1695" s="355"/>
      <c r="D1695" s="355"/>
      <c r="E1695" s="355"/>
      <c r="F1695" s="355"/>
      <c r="G1695" s="355"/>
      <c r="H1695" s="355"/>
      <c r="I1695" s="355"/>
      <c r="J1695" s="355"/>
      <c r="K1695" s="355"/>
      <c r="L1695" s="355"/>
      <c r="M1695" s="355"/>
      <c r="N1695" s="355"/>
    </row>
    <row r="1696" spans="2:14" s="11" customFormat="1" ht="15.75">
      <c r="B1696" s="351" t="s">
        <v>430</v>
      </c>
      <c r="C1696" s="351"/>
      <c r="D1696" s="351"/>
      <c r="E1696" s="351"/>
      <c r="F1696" s="350" t="s">
        <v>529</v>
      </c>
      <c r="G1696" s="350"/>
      <c r="H1696" s="350"/>
      <c r="I1696" s="350"/>
      <c r="J1696" s="350"/>
      <c r="K1696" s="350"/>
      <c r="L1696" s="350"/>
      <c r="M1696" s="350"/>
      <c r="N1696" s="350"/>
    </row>
    <row r="1697" spans="2:14" s="11" customFormat="1" ht="15">
      <c r="B1697" s="355"/>
      <c r="C1697" s="355"/>
      <c r="D1697" s="355"/>
      <c r="E1697" s="355"/>
      <c r="F1697" s="355"/>
      <c r="G1697" s="355"/>
      <c r="H1697" s="355"/>
      <c r="I1697" s="355"/>
      <c r="J1697" s="355"/>
      <c r="K1697" s="355"/>
      <c r="L1697" s="355"/>
      <c r="M1697" s="24"/>
      <c r="N1697" s="24"/>
    </row>
    <row r="1698" spans="2:14" s="11" customFormat="1" ht="64.5" customHeight="1">
      <c r="B1698" s="174" t="s">
        <v>432</v>
      </c>
      <c r="C1698" s="6">
        <f>'FORMULARIO 1 PRESUPUESTO'!B99</f>
        <v>7</v>
      </c>
      <c r="D1698" s="27" t="s">
        <v>433</v>
      </c>
      <c r="E1698" s="22">
        <f>'FORMULARIO 1 PRESUPUESTO'!B104</f>
        <v>7.0499999999999989</v>
      </c>
      <c r="F1698" s="352" t="s">
        <v>434</v>
      </c>
      <c r="G1698" s="354"/>
      <c r="H1698" s="356" t="str">
        <f>'FORMULARIO 1 PRESUPUESTO'!C104</f>
        <v xml:space="preserve">Suministro e instalación aplique ovalado luz led blanca 100W fachada </v>
      </c>
      <c r="I1698" s="357"/>
      <c r="J1698" s="357"/>
      <c r="K1698" s="357"/>
      <c r="L1698" s="358"/>
      <c r="M1698" s="27" t="s">
        <v>435</v>
      </c>
      <c r="N1698" s="8" t="str">
        <f>'FORMULARIO 1 PRESUPUESTO'!D104</f>
        <v>Un</v>
      </c>
    </row>
    <row r="1699" spans="2:14" s="11" customFormat="1" ht="15.75">
      <c r="B1699" s="355"/>
      <c r="C1699" s="355"/>
      <c r="D1699" s="355"/>
      <c r="E1699" s="355"/>
      <c r="F1699" s="355"/>
      <c r="G1699" s="355"/>
      <c r="H1699" s="351" t="s">
        <v>436</v>
      </c>
      <c r="I1699" s="351" t="s">
        <v>437</v>
      </c>
      <c r="J1699" s="351"/>
      <c r="K1699" s="351"/>
      <c r="L1699" s="351" t="s">
        <v>438</v>
      </c>
      <c r="M1699" s="351" t="s">
        <v>439</v>
      </c>
      <c r="N1699" s="351" t="s">
        <v>440</v>
      </c>
    </row>
    <row r="1700" spans="2:14" s="11" customFormat="1" ht="47.25">
      <c r="B1700" s="355"/>
      <c r="C1700" s="355"/>
      <c r="D1700" s="355"/>
      <c r="E1700" s="355"/>
      <c r="F1700" s="355"/>
      <c r="G1700" s="355"/>
      <c r="H1700" s="351"/>
      <c r="I1700" s="27" t="s">
        <v>441</v>
      </c>
      <c r="J1700" s="27" t="s">
        <v>442</v>
      </c>
      <c r="K1700" s="27" t="s">
        <v>443</v>
      </c>
      <c r="L1700" s="351"/>
      <c r="M1700" s="351"/>
      <c r="N1700" s="351"/>
    </row>
    <row r="1701" spans="2:14" s="11" customFormat="1" ht="15">
      <c r="B1701" s="355"/>
      <c r="C1701" s="355"/>
      <c r="D1701" s="355"/>
      <c r="E1701" s="355"/>
      <c r="F1701" s="355"/>
      <c r="G1701" s="355"/>
      <c r="H1701" s="8"/>
      <c r="I1701" s="8"/>
      <c r="J1701" s="8"/>
      <c r="K1701" s="8"/>
      <c r="L1701" s="8"/>
      <c r="M1701" s="8">
        <v>20</v>
      </c>
      <c r="N1701" s="8">
        <f>M1701</f>
        <v>20</v>
      </c>
    </row>
    <row r="1702" spans="2:14" s="11" customFormat="1" ht="15">
      <c r="B1702" s="355"/>
      <c r="C1702" s="355"/>
      <c r="D1702" s="355"/>
      <c r="E1702" s="355"/>
      <c r="F1702" s="355"/>
      <c r="G1702" s="355"/>
      <c r="H1702" s="8"/>
      <c r="I1702" s="8"/>
      <c r="J1702" s="8"/>
      <c r="K1702" s="8"/>
      <c r="L1702" s="8"/>
      <c r="M1702" s="8"/>
      <c r="N1702" s="8"/>
    </row>
    <row r="1703" spans="2:14" s="11" customFormat="1" ht="15">
      <c r="B1703" s="355"/>
      <c r="C1703" s="355"/>
      <c r="D1703" s="355"/>
      <c r="E1703" s="355"/>
      <c r="F1703" s="355"/>
      <c r="G1703" s="355"/>
      <c r="H1703" s="8"/>
      <c r="I1703" s="8"/>
      <c r="J1703" s="8"/>
      <c r="K1703" s="8"/>
      <c r="L1703" s="8"/>
      <c r="M1703" s="8"/>
      <c r="N1703" s="8"/>
    </row>
    <row r="1704" spans="2:14" s="11" customFormat="1" ht="15">
      <c r="B1704" s="355"/>
      <c r="C1704" s="355"/>
      <c r="D1704" s="355"/>
      <c r="E1704" s="355"/>
      <c r="F1704" s="355"/>
      <c r="G1704" s="355"/>
      <c r="H1704" s="8"/>
      <c r="I1704" s="8"/>
      <c r="J1704" s="8"/>
      <c r="K1704" s="8"/>
      <c r="L1704" s="8"/>
      <c r="M1704" s="8"/>
      <c r="N1704" s="8"/>
    </row>
    <row r="1705" spans="2:14" s="11" customFormat="1" ht="15">
      <c r="B1705" s="355"/>
      <c r="C1705" s="355"/>
      <c r="D1705" s="355"/>
      <c r="E1705" s="355"/>
      <c r="F1705" s="355"/>
      <c r="G1705" s="355"/>
      <c r="H1705" s="8"/>
      <c r="I1705" s="8"/>
      <c r="J1705" s="8"/>
      <c r="K1705" s="8"/>
      <c r="L1705" s="8"/>
      <c r="M1705" s="8"/>
      <c r="N1705" s="8"/>
    </row>
    <row r="1706" spans="2:14" s="11" customFormat="1" ht="15.75">
      <c r="B1706" s="349" t="s">
        <v>451</v>
      </c>
      <c r="C1706" s="349"/>
      <c r="D1706" s="349"/>
      <c r="E1706" s="349"/>
      <c r="F1706" s="349"/>
      <c r="G1706" s="349"/>
      <c r="H1706" s="350" t="s">
        <v>445</v>
      </c>
      <c r="I1706" s="350"/>
      <c r="J1706" s="350"/>
      <c r="K1706" s="350"/>
      <c r="L1706" s="350"/>
      <c r="M1706" s="350"/>
      <c r="N1706" s="9">
        <f>SUM(N1701:N1705)</f>
        <v>20</v>
      </c>
    </row>
    <row r="1707" spans="2:14" s="11" customFormat="1" ht="15.75">
      <c r="B1707" s="349"/>
      <c r="C1707" s="349"/>
      <c r="D1707" s="349"/>
      <c r="E1707" s="349"/>
      <c r="F1707" s="349"/>
      <c r="G1707" s="349"/>
      <c r="H1707" s="350" t="s">
        <v>446</v>
      </c>
      <c r="I1707" s="350"/>
      <c r="J1707" s="350"/>
      <c r="K1707" s="350"/>
      <c r="L1707" s="350"/>
      <c r="M1707" s="350"/>
      <c r="N1707" s="9">
        <f>N1706</f>
        <v>20</v>
      </c>
    </row>
    <row r="1708" spans="2:14" s="11" customFormat="1" ht="15.75">
      <c r="B1708" s="349"/>
      <c r="C1708" s="349"/>
      <c r="D1708" s="349"/>
      <c r="E1708" s="349"/>
      <c r="F1708" s="349"/>
      <c r="G1708" s="349"/>
      <c r="H1708" s="351" t="s">
        <v>447</v>
      </c>
      <c r="I1708" s="351"/>
      <c r="J1708" s="351"/>
      <c r="K1708" s="351"/>
      <c r="L1708" s="351"/>
      <c r="M1708" s="351"/>
      <c r="N1708" s="10">
        <f>N1707</f>
        <v>20</v>
      </c>
    </row>
    <row r="1711" spans="2:14" ht="15">
      <c r="B1711" s="172">
        <f>'FORMULARIO 1 PRESUPUESTO'!B105</f>
        <v>8</v>
      </c>
      <c r="C1711" s="54" t="str">
        <f>'FORMULARIO 1 PRESUPUESTO'!C105</f>
        <v>CIELOS RASOS</v>
      </c>
      <c r="D1711" s="54"/>
      <c r="E1711" s="54"/>
      <c r="F1711" s="54"/>
      <c r="G1711" s="54"/>
      <c r="H1711" s="54"/>
      <c r="I1711" s="54"/>
      <c r="J1711" s="54"/>
      <c r="K1711" s="54"/>
      <c r="L1711" s="54"/>
      <c r="M1711" s="54"/>
      <c r="N1711" s="54"/>
    </row>
    <row r="1712" spans="2:14" s="11" customFormat="1">
      <c r="B1712" s="346"/>
      <c r="C1712" s="346"/>
      <c r="D1712" s="346"/>
      <c r="E1712" s="346"/>
      <c r="F1712" s="346"/>
      <c r="G1712" s="346"/>
      <c r="H1712" s="346"/>
      <c r="I1712" s="346"/>
      <c r="J1712" s="346"/>
      <c r="K1712" s="346"/>
      <c r="L1712" s="346"/>
      <c r="M1712" s="346"/>
      <c r="N1712" s="346"/>
    </row>
    <row r="1713" spans="2:14" s="11" customFormat="1">
      <c r="B1713" s="346"/>
      <c r="C1713" s="346"/>
      <c r="D1713" s="346"/>
      <c r="E1713" s="346"/>
      <c r="F1713" s="346"/>
      <c r="G1713" s="346"/>
      <c r="H1713" s="346"/>
      <c r="I1713" s="346"/>
      <c r="J1713" s="346"/>
      <c r="K1713" s="346"/>
      <c r="L1713" s="346"/>
      <c r="M1713" s="346"/>
      <c r="N1713" s="346"/>
    </row>
    <row r="1714" spans="2:14" s="11" customFormat="1" ht="50.1" customHeight="1">
      <c r="B1714" s="346"/>
      <c r="C1714" s="346"/>
      <c r="D1714" s="346"/>
      <c r="E1714" s="346"/>
      <c r="F1714" s="346"/>
      <c r="G1714" s="346"/>
      <c r="H1714" s="346"/>
      <c r="I1714" s="346"/>
      <c r="J1714" s="346"/>
      <c r="K1714" s="346"/>
      <c r="L1714" s="346"/>
      <c r="M1714" s="346"/>
      <c r="N1714" s="346"/>
    </row>
    <row r="1715" spans="2:14" s="11" customFormat="1" ht="15.75">
      <c r="B1715" s="347" t="s">
        <v>1</v>
      </c>
      <c r="C1715" s="347"/>
      <c r="D1715" s="347"/>
      <c r="E1715" s="347"/>
      <c r="F1715" s="347"/>
      <c r="G1715" s="347"/>
      <c r="H1715" s="347"/>
      <c r="I1715" s="347"/>
      <c r="J1715" s="347"/>
      <c r="K1715" s="347"/>
      <c r="L1715" s="347"/>
      <c r="M1715" s="347"/>
      <c r="N1715" s="347"/>
    </row>
    <row r="1716" spans="2:14" s="11" customFormat="1" ht="15.75">
      <c r="B1716" s="347" t="s">
        <v>2</v>
      </c>
      <c r="C1716" s="347"/>
      <c r="D1716" s="347"/>
      <c r="E1716" s="347"/>
      <c r="F1716" s="347"/>
      <c r="G1716" s="347"/>
      <c r="H1716" s="347"/>
      <c r="I1716" s="347"/>
      <c r="J1716" s="347"/>
      <c r="K1716" s="347"/>
      <c r="L1716" s="347"/>
      <c r="M1716" s="347"/>
      <c r="N1716" s="347"/>
    </row>
    <row r="1717" spans="2:14" s="11" customFormat="1" ht="15.75">
      <c r="B1717" s="347" t="s">
        <v>3</v>
      </c>
      <c r="C1717" s="347"/>
      <c r="D1717" s="347"/>
      <c r="E1717" s="347"/>
      <c r="F1717" s="347"/>
      <c r="G1717" s="347"/>
      <c r="H1717" s="347"/>
      <c r="I1717" s="347"/>
      <c r="J1717" s="347"/>
      <c r="K1717" s="347"/>
      <c r="L1717" s="347"/>
      <c r="M1717" s="347"/>
      <c r="N1717" s="347"/>
    </row>
    <row r="1718" spans="2:14" s="11" customFormat="1" ht="15">
      <c r="B1718" s="348"/>
      <c r="C1718" s="348"/>
      <c r="D1718" s="348"/>
      <c r="E1718" s="348"/>
      <c r="F1718" s="348"/>
      <c r="G1718" s="348"/>
      <c r="H1718" s="348"/>
      <c r="I1718" s="348"/>
      <c r="J1718" s="348"/>
      <c r="K1718" s="348"/>
      <c r="L1718" s="348"/>
      <c r="M1718" s="348"/>
      <c r="N1718" s="348"/>
    </row>
    <row r="1719" spans="2:14" s="11" customFormat="1" ht="15.75">
      <c r="B1719" s="351" t="s">
        <v>426</v>
      </c>
      <c r="C1719" s="351"/>
      <c r="D1719" s="27" t="s">
        <v>427</v>
      </c>
      <c r="E1719" s="25">
        <v>1</v>
      </c>
      <c r="F1719" s="27" t="s">
        <v>428</v>
      </c>
      <c r="G1719" s="25">
        <v>4</v>
      </c>
      <c r="H1719" s="26" t="s">
        <v>429</v>
      </c>
      <c r="I1719" s="25">
        <v>2024</v>
      </c>
      <c r="J1719" s="352"/>
      <c r="K1719" s="353"/>
      <c r="L1719" s="353"/>
      <c r="M1719" s="353"/>
      <c r="N1719" s="354"/>
    </row>
    <row r="1720" spans="2:14" s="11" customFormat="1" ht="15">
      <c r="B1720" s="355"/>
      <c r="C1720" s="355"/>
      <c r="D1720" s="355"/>
      <c r="E1720" s="355"/>
      <c r="F1720" s="355"/>
      <c r="G1720" s="355"/>
      <c r="H1720" s="355"/>
      <c r="I1720" s="355"/>
      <c r="J1720" s="355"/>
      <c r="K1720" s="355"/>
      <c r="L1720" s="355"/>
      <c r="M1720" s="355"/>
      <c r="N1720" s="355"/>
    </row>
    <row r="1721" spans="2:14" s="11" customFormat="1" ht="15.75">
      <c r="B1721" s="351" t="s">
        <v>430</v>
      </c>
      <c r="C1721" s="351"/>
      <c r="D1721" s="351"/>
      <c r="E1721" s="351"/>
      <c r="F1721" s="350" t="s">
        <v>529</v>
      </c>
      <c r="G1721" s="350"/>
      <c r="H1721" s="350"/>
      <c r="I1721" s="350"/>
      <c r="J1721" s="350"/>
      <c r="K1721" s="350"/>
      <c r="L1721" s="350"/>
      <c r="M1721" s="350"/>
      <c r="N1721" s="350"/>
    </row>
    <row r="1722" spans="2:14" s="11" customFormat="1" ht="15">
      <c r="B1722" s="355"/>
      <c r="C1722" s="355"/>
      <c r="D1722" s="355"/>
      <c r="E1722" s="355"/>
      <c r="F1722" s="355"/>
      <c r="G1722" s="355"/>
      <c r="H1722" s="355"/>
      <c r="I1722" s="355"/>
      <c r="J1722" s="355"/>
      <c r="K1722" s="355"/>
      <c r="L1722" s="355"/>
      <c r="M1722" s="24"/>
      <c r="N1722" s="24"/>
    </row>
    <row r="1723" spans="2:14" s="11" customFormat="1" ht="64.5" customHeight="1">
      <c r="B1723" s="174" t="s">
        <v>432</v>
      </c>
      <c r="C1723" s="6">
        <f>'FORMULARIO 1 PRESUPUESTO'!B105</f>
        <v>8</v>
      </c>
      <c r="D1723" s="27" t="s">
        <v>433</v>
      </c>
      <c r="E1723" s="22">
        <f>'FORMULARIO 1 PRESUPUESTO'!B106</f>
        <v>8.01</v>
      </c>
      <c r="F1723" s="352" t="s">
        <v>434</v>
      </c>
      <c r="G1723" s="354"/>
      <c r="H1723" s="356" t="str">
        <f>'FORMULARIO 1 PRESUPUESTO'!C106</f>
        <v>Suministro e instalación de Aislamiento térmico frescasa 3 ½" (con papel). Incluye todos los elementos para su correcta instalación.</v>
      </c>
      <c r="I1723" s="357"/>
      <c r="J1723" s="357"/>
      <c r="K1723" s="357"/>
      <c r="L1723" s="358"/>
      <c r="M1723" s="27" t="s">
        <v>435</v>
      </c>
      <c r="N1723" s="8" t="str">
        <f>'FORMULARIO 1 PRESUPUESTO'!D106</f>
        <v>m2</v>
      </c>
    </row>
    <row r="1724" spans="2:14" s="11" customFormat="1" ht="15.75">
      <c r="B1724" s="355"/>
      <c r="C1724" s="355"/>
      <c r="D1724" s="355"/>
      <c r="E1724" s="355"/>
      <c r="F1724" s="355"/>
      <c r="G1724" s="355"/>
      <c r="H1724" s="351" t="s">
        <v>436</v>
      </c>
      <c r="I1724" s="351" t="s">
        <v>437</v>
      </c>
      <c r="J1724" s="351"/>
      <c r="K1724" s="351"/>
      <c r="L1724" s="351" t="s">
        <v>438</v>
      </c>
      <c r="M1724" s="351" t="s">
        <v>439</v>
      </c>
      <c r="N1724" s="351" t="s">
        <v>440</v>
      </c>
    </row>
    <row r="1725" spans="2:14" s="11" customFormat="1" ht="47.25">
      <c r="B1725" s="355"/>
      <c r="C1725" s="355"/>
      <c r="D1725" s="355"/>
      <c r="E1725" s="355"/>
      <c r="F1725" s="355"/>
      <c r="G1725" s="355"/>
      <c r="H1725" s="351"/>
      <c r="I1725" s="27" t="s">
        <v>441</v>
      </c>
      <c r="J1725" s="27" t="s">
        <v>442</v>
      </c>
      <c r="K1725" s="27" t="s">
        <v>443</v>
      </c>
      <c r="L1725" s="351"/>
      <c r="M1725" s="351"/>
      <c r="N1725" s="351"/>
    </row>
    <row r="1726" spans="2:14" s="11" customFormat="1" ht="15">
      <c r="B1726" s="355"/>
      <c r="C1726" s="355"/>
      <c r="D1726" s="355"/>
      <c r="E1726" s="355"/>
      <c r="F1726" s="355"/>
      <c r="G1726" s="355"/>
      <c r="H1726" s="8" t="s">
        <v>520</v>
      </c>
      <c r="I1726" s="8">
        <v>4.2</v>
      </c>
      <c r="J1726" s="8">
        <v>1</v>
      </c>
      <c r="K1726" s="8"/>
      <c r="L1726" s="8">
        <f>J1726*I1726</f>
        <v>4.2</v>
      </c>
      <c r="M1726" s="8">
        <v>1</v>
      </c>
      <c r="N1726" s="8">
        <f>M1726*L1726</f>
        <v>4.2</v>
      </c>
    </row>
    <row r="1727" spans="2:14" s="11" customFormat="1" ht="15">
      <c r="B1727" s="355"/>
      <c r="C1727" s="355"/>
      <c r="D1727" s="355"/>
      <c r="E1727" s="355"/>
      <c r="F1727" s="355"/>
      <c r="G1727" s="355"/>
      <c r="H1727" s="8"/>
      <c r="I1727" s="8"/>
      <c r="J1727" s="8"/>
      <c r="K1727" s="8"/>
      <c r="L1727" s="8"/>
      <c r="M1727" s="8"/>
      <c r="N1727" s="8"/>
    </row>
    <row r="1728" spans="2:14" s="11" customFormat="1" ht="15">
      <c r="B1728" s="355"/>
      <c r="C1728" s="355"/>
      <c r="D1728" s="355"/>
      <c r="E1728" s="355"/>
      <c r="F1728" s="355"/>
      <c r="G1728" s="355"/>
      <c r="H1728" s="8"/>
      <c r="I1728" s="8"/>
      <c r="J1728" s="8"/>
      <c r="K1728" s="8"/>
      <c r="L1728" s="8"/>
      <c r="M1728" s="8"/>
      <c r="N1728" s="8"/>
    </row>
    <row r="1729" spans="2:14" s="11" customFormat="1" ht="15">
      <c r="B1729" s="355"/>
      <c r="C1729" s="355"/>
      <c r="D1729" s="355"/>
      <c r="E1729" s="355"/>
      <c r="F1729" s="355"/>
      <c r="G1729" s="355"/>
      <c r="H1729" s="8"/>
      <c r="I1729" s="8"/>
      <c r="J1729" s="8"/>
      <c r="K1729" s="8"/>
      <c r="L1729" s="8"/>
      <c r="M1729" s="8"/>
      <c r="N1729" s="8"/>
    </row>
    <row r="1730" spans="2:14" s="11" customFormat="1" ht="15">
      <c r="B1730" s="355"/>
      <c r="C1730" s="355"/>
      <c r="D1730" s="355"/>
      <c r="E1730" s="355"/>
      <c r="F1730" s="355"/>
      <c r="G1730" s="355"/>
      <c r="H1730" s="8"/>
      <c r="I1730" s="8"/>
      <c r="J1730" s="8"/>
      <c r="K1730" s="8"/>
      <c r="L1730" s="8"/>
      <c r="M1730" s="8"/>
      <c r="N1730" s="8"/>
    </row>
    <row r="1731" spans="2:14" s="11" customFormat="1" ht="15.75">
      <c r="B1731" s="349" t="s">
        <v>451</v>
      </c>
      <c r="C1731" s="349"/>
      <c r="D1731" s="349"/>
      <c r="E1731" s="349"/>
      <c r="F1731" s="349"/>
      <c r="G1731" s="349"/>
      <c r="H1731" s="350" t="s">
        <v>445</v>
      </c>
      <c r="I1731" s="350"/>
      <c r="J1731" s="350"/>
      <c r="K1731" s="350"/>
      <c r="L1731" s="350"/>
      <c r="M1731" s="350"/>
      <c r="N1731" s="9">
        <f>SUM(N1726:N1730)</f>
        <v>4.2</v>
      </c>
    </row>
    <row r="1732" spans="2:14" s="11" customFormat="1" ht="15.75">
      <c r="B1732" s="349"/>
      <c r="C1732" s="349"/>
      <c r="D1732" s="349"/>
      <c r="E1732" s="349"/>
      <c r="F1732" s="349"/>
      <c r="G1732" s="349"/>
      <c r="H1732" s="350" t="s">
        <v>446</v>
      </c>
      <c r="I1732" s="350"/>
      <c r="J1732" s="350"/>
      <c r="K1732" s="350"/>
      <c r="L1732" s="350"/>
      <c r="M1732" s="350"/>
      <c r="N1732" s="9">
        <f>N1731</f>
        <v>4.2</v>
      </c>
    </row>
    <row r="1733" spans="2:14" s="11" customFormat="1" ht="15.75">
      <c r="B1733" s="349"/>
      <c r="C1733" s="349"/>
      <c r="D1733" s="349"/>
      <c r="E1733" s="349"/>
      <c r="F1733" s="349"/>
      <c r="G1733" s="349"/>
      <c r="H1733" s="351" t="s">
        <v>447</v>
      </c>
      <c r="I1733" s="351"/>
      <c r="J1733" s="351"/>
      <c r="K1733" s="351"/>
      <c r="L1733" s="351"/>
      <c r="M1733" s="351"/>
      <c r="N1733" s="10">
        <f>N1732</f>
        <v>4.2</v>
      </c>
    </row>
    <row r="1736" spans="2:14" s="11" customFormat="1">
      <c r="B1736" s="346"/>
      <c r="C1736" s="346"/>
      <c r="D1736" s="346"/>
      <c r="E1736" s="346"/>
      <c r="F1736" s="346"/>
      <c r="G1736" s="346"/>
      <c r="H1736" s="346"/>
      <c r="I1736" s="346"/>
      <c r="J1736" s="346"/>
      <c r="K1736" s="346"/>
      <c r="L1736" s="346"/>
      <c r="M1736" s="346"/>
      <c r="N1736" s="346"/>
    </row>
    <row r="1737" spans="2:14" s="11" customFormat="1">
      <c r="B1737" s="346"/>
      <c r="C1737" s="346"/>
      <c r="D1737" s="346"/>
      <c r="E1737" s="346"/>
      <c r="F1737" s="346"/>
      <c r="G1737" s="346"/>
      <c r="H1737" s="346"/>
      <c r="I1737" s="346"/>
      <c r="J1737" s="346"/>
      <c r="K1737" s="346"/>
      <c r="L1737" s="346"/>
      <c r="M1737" s="346"/>
      <c r="N1737" s="346"/>
    </row>
    <row r="1738" spans="2:14" s="11" customFormat="1" ht="50.1" customHeight="1">
      <c r="B1738" s="346"/>
      <c r="C1738" s="346"/>
      <c r="D1738" s="346"/>
      <c r="E1738" s="346"/>
      <c r="F1738" s="346"/>
      <c r="G1738" s="346"/>
      <c r="H1738" s="346"/>
      <c r="I1738" s="346"/>
      <c r="J1738" s="346"/>
      <c r="K1738" s="346"/>
      <c r="L1738" s="346"/>
      <c r="M1738" s="346"/>
      <c r="N1738" s="346"/>
    </row>
    <row r="1739" spans="2:14" s="11" customFormat="1" ht="15.75">
      <c r="B1739" s="347" t="s">
        <v>1</v>
      </c>
      <c r="C1739" s="347"/>
      <c r="D1739" s="347"/>
      <c r="E1739" s="347"/>
      <c r="F1739" s="347"/>
      <c r="G1739" s="347"/>
      <c r="H1739" s="347"/>
      <c r="I1739" s="347"/>
      <c r="J1739" s="347"/>
      <c r="K1739" s="347"/>
      <c r="L1739" s="347"/>
      <c r="M1739" s="347"/>
      <c r="N1739" s="347"/>
    </row>
    <row r="1740" spans="2:14" s="11" customFormat="1" ht="15.75">
      <c r="B1740" s="347" t="s">
        <v>2</v>
      </c>
      <c r="C1740" s="347"/>
      <c r="D1740" s="347"/>
      <c r="E1740" s="347"/>
      <c r="F1740" s="347"/>
      <c r="G1740" s="347"/>
      <c r="H1740" s="347"/>
      <c r="I1740" s="347"/>
      <c r="J1740" s="347"/>
      <c r="K1740" s="347"/>
      <c r="L1740" s="347"/>
      <c r="M1740" s="347"/>
      <c r="N1740" s="347"/>
    </row>
    <row r="1741" spans="2:14" s="11" customFormat="1" ht="15.75">
      <c r="B1741" s="347" t="s">
        <v>3</v>
      </c>
      <c r="C1741" s="347"/>
      <c r="D1741" s="347"/>
      <c r="E1741" s="347"/>
      <c r="F1741" s="347"/>
      <c r="G1741" s="347"/>
      <c r="H1741" s="347"/>
      <c r="I1741" s="347"/>
      <c r="J1741" s="347"/>
      <c r="K1741" s="347"/>
      <c r="L1741" s="347"/>
      <c r="M1741" s="347"/>
      <c r="N1741" s="347"/>
    </row>
    <row r="1742" spans="2:14" s="11" customFormat="1" ht="15">
      <c r="B1742" s="348"/>
      <c r="C1742" s="348"/>
      <c r="D1742" s="348"/>
      <c r="E1742" s="348"/>
      <c r="F1742" s="348"/>
      <c r="G1742" s="348"/>
      <c r="H1742" s="348"/>
      <c r="I1742" s="348"/>
      <c r="J1742" s="348"/>
      <c r="K1742" s="348"/>
      <c r="L1742" s="348"/>
      <c r="M1742" s="348"/>
      <c r="N1742" s="348"/>
    </row>
    <row r="1743" spans="2:14" s="11" customFormat="1" ht="15.75">
      <c r="B1743" s="351" t="s">
        <v>426</v>
      </c>
      <c r="C1743" s="351"/>
      <c r="D1743" s="27" t="s">
        <v>427</v>
      </c>
      <c r="E1743" s="25">
        <v>1</v>
      </c>
      <c r="F1743" s="27" t="s">
        <v>428</v>
      </c>
      <c r="G1743" s="25">
        <v>4</v>
      </c>
      <c r="H1743" s="26" t="s">
        <v>429</v>
      </c>
      <c r="I1743" s="25">
        <v>2024</v>
      </c>
      <c r="J1743" s="352"/>
      <c r="K1743" s="353"/>
      <c r="L1743" s="353"/>
      <c r="M1743" s="353"/>
      <c r="N1743" s="354"/>
    </row>
    <row r="1744" spans="2:14" s="11" customFormat="1" ht="15">
      <c r="B1744" s="355"/>
      <c r="C1744" s="355"/>
      <c r="D1744" s="355"/>
      <c r="E1744" s="355"/>
      <c r="F1744" s="355"/>
      <c r="G1744" s="355"/>
      <c r="H1744" s="355"/>
      <c r="I1744" s="355"/>
      <c r="J1744" s="355"/>
      <c r="K1744" s="355"/>
      <c r="L1744" s="355"/>
      <c r="M1744" s="355"/>
      <c r="N1744" s="355"/>
    </row>
    <row r="1745" spans="2:14" s="11" customFormat="1" ht="15.75">
      <c r="B1745" s="351" t="s">
        <v>430</v>
      </c>
      <c r="C1745" s="351"/>
      <c r="D1745" s="351"/>
      <c r="E1745" s="351"/>
      <c r="F1745" s="350" t="s">
        <v>529</v>
      </c>
      <c r="G1745" s="350"/>
      <c r="H1745" s="350"/>
      <c r="I1745" s="350"/>
      <c r="J1745" s="350"/>
      <c r="K1745" s="350"/>
      <c r="L1745" s="350"/>
      <c r="M1745" s="350"/>
      <c r="N1745" s="350"/>
    </row>
    <row r="1746" spans="2:14" s="11" customFormat="1" ht="15">
      <c r="B1746" s="355"/>
      <c r="C1746" s="355"/>
      <c r="D1746" s="355"/>
      <c r="E1746" s="355"/>
      <c r="F1746" s="355"/>
      <c r="G1746" s="355"/>
      <c r="H1746" s="355"/>
      <c r="I1746" s="355"/>
      <c r="J1746" s="355"/>
      <c r="K1746" s="355"/>
      <c r="L1746" s="355"/>
      <c r="M1746" s="24"/>
      <c r="N1746" s="24"/>
    </row>
    <row r="1747" spans="2:14" s="11" customFormat="1" ht="64.5" customHeight="1">
      <c r="B1747" s="174" t="s">
        <v>432</v>
      </c>
      <c r="C1747" s="6">
        <f>'FORMULARIO 1 PRESUPUESTO'!B105</f>
        <v>8</v>
      </c>
      <c r="D1747" s="27" t="s">
        <v>433</v>
      </c>
      <c r="E1747" s="22">
        <f>'FORMULARIO 1 PRESUPUESTO'!B107</f>
        <v>8.02</v>
      </c>
      <c r="F1747" s="352" t="s">
        <v>434</v>
      </c>
      <c r="G1747" s="354"/>
      <c r="H1747" s="356" t="str">
        <f>'FORMULARIO 1 PRESUPUESTO'!C107</f>
        <v>Suministro e instalación Cielo raso en superboard 8 mm.Incluye todos los elementos para su correcta instalación.</v>
      </c>
      <c r="I1747" s="357"/>
      <c r="J1747" s="357"/>
      <c r="K1747" s="357"/>
      <c r="L1747" s="358"/>
      <c r="M1747" s="27" t="s">
        <v>435</v>
      </c>
      <c r="N1747" s="8" t="str">
        <f>'FORMULARIO 1 PRESUPUESTO'!D107</f>
        <v>m2</v>
      </c>
    </row>
    <row r="1748" spans="2:14" s="11" customFormat="1" ht="15.75">
      <c r="B1748" s="355"/>
      <c r="C1748" s="355"/>
      <c r="D1748" s="355"/>
      <c r="E1748" s="355"/>
      <c r="F1748" s="355"/>
      <c r="G1748" s="355"/>
      <c r="H1748" s="351" t="s">
        <v>436</v>
      </c>
      <c r="I1748" s="351" t="s">
        <v>437</v>
      </c>
      <c r="J1748" s="351"/>
      <c r="K1748" s="351"/>
      <c r="L1748" s="351" t="s">
        <v>438</v>
      </c>
      <c r="M1748" s="351" t="s">
        <v>439</v>
      </c>
      <c r="N1748" s="351" t="s">
        <v>440</v>
      </c>
    </row>
    <row r="1749" spans="2:14" s="11" customFormat="1" ht="47.25">
      <c r="B1749" s="355"/>
      <c r="C1749" s="355"/>
      <c r="D1749" s="355"/>
      <c r="E1749" s="355"/>
      <c r="F1749" s="355"/>
      <c r="G1749" s="355"/>
      <c r="H1749" s="351"/>
      <c r="I1749" s="27" t="s">
        <v>441</v>
      </c>
      <c r="J1749" s="27" t="s">
        <v>442</v>
      </c>
      <c r="K1749" s="27" t="s">
        <v>443</v>
      </c>
      <c r="L1749" s="351"/>
      <c r="M1749" s="351"/>
      <c r="N1749" s="351"/>
    </row>
    <row r="1750" spans="2:14" s="11" customFormat="1" ht="15">
      <c r="B1750" s="355"/>
      <c r="C1750" s="355"/>
      <c r="D1750" s="355"/>
      <c r="E1750" s="355"/>
      <c r="F1750" s="355"/>
      <c r="G1750" s="355"/>
      <c r="H1750" s="8" t="s">
        <v>530</v>
      </c>
      <c r="I1750" s="8">
        <v>4</v>
      </c>
      <c r="J1750" s="8">
        <v>5</v>
      </c>
      <c r="K1750" s="8"/>
      <c r="L1750" s="8">
        <f>J1750*I1750</f>
        <v>20</v>
      </c>
      <c r="M1750" s="8">
        <v>1</v>
      </c>
      <c r="N1750" s="8">
        <f>M1750*L1750</f>
        <v>20</v>
      </c>
    </row>
    <row r="1751" spans="2:14" s="11" customFormat="1" ht="15">
      <c r="B1751" s="355"/>
      <c r="C1751" s="355"/>
      <c r="D1751" s="355"/>
      <c r="E1751" s="355"/>
      <c r="F1751" s="355"/>
      <c r="G1751" s="355"/>
      <c r="H1751" s="8" t="s">
        <v>531</v>
      </c>
      <c r="I1751" s="8">
        <v>4</v>
      </c>
      <c r="J1751" s="8">
        <v>5</v>
      </c>
      <c r="K1751" s="8"/>
      <c r="L1751" s="8">
        <f t="shared" ref="L1751:L1752" si="25">J1751*I1751</f>
        <v>20</v>
      </c>
      <c r="M1751" s="8">
        <v>1</v>
      </c>
      <c r="N1751" s="8">
        <f t="shared" ref="N1751:N1752" si="26">M1751*L1751</f>
        <v>20</v>
      </c>
    </row>
    <row r="1752" spans="2:14" s="11" customFormat="1" ht="15">
      <c r="B1752" s="355"/>
      <c r="C1752" s="355"/>
      <c r="D1752" s="355"/>
      <c r="E1752" s="355"/>
      <c r="F1752" s="355"/>
      <c r="G1752" s="355"/>
      <c r="H1752" s="8" t="s">
        <v>519</v>
      </c>
      <c r="I1752" s="8">
        <v>5</v>
      </c>
      <c r="J1752" s="8">
        <v>1</v>
      </c>
      <c r="K1752" s="8"/>
      <c r="L1752" s="8">
        <f t="shared" si="25"/>
        <v>5</v>
      </c>
      <c r="M1752" s="8">
        <v>1</v>
      </c>
      <c r="N1752" s="8">
        <f t="shared" si="26"/>
        <v>5</v>
      </c>
    </row>
    <row r="1753" spans="2:14" s="11" customFormat="1" ht="15">
      <c r="B1753" s="355"/>
      <c r="C1753" s="355"/>
      <c r="D1753" s="355"/>
      <c r="E1753" s="355"/>
      <c r="F1753" s="355"/>
      <c r="G1753" s="355"/>
      <c r="H1753" s="8"/>
      <c r="I1753" s="8"/>
      <c r="J1753" s="8"/>
      <c r="K1753" s="8"/>
      <c r="L1753" s="8"/>
      <c r="M1753" s="8"/>
      <c r="N1753" s="8"/>
    </row>
    <row r="1754" spans="2:14" s="11" customFormat="1" ht="15">
      <c r="B1754" s="355"/>
      <c r="C1754" s="355"/>
      <c r="D1754" s="355"/>
      <c r="E1754" s="355"/>
      <c r="F1754" s="355"/>
      <c r="G1754" s="355"/>
      <c r="H1754" s="8"/>
      <c r="I1754" s="8"/>
      <c r="J1754" s="8"/>
      <c r="K1754" s="8"/>
      <c r="L1754" s="8"/>
      <c r="M1754" s="8"/>
      <c r="N1754" s="8"/>
    </row>
    <row r="1755" spans="2:14" s="11" customFormat="1" ht="15.75">
      <c r="B1755" s="349" t="s">
        <v>451</v>
      </c>
      <c r="C1755" s="349"/>
      <c r="D1755" s="349"/>
      <c r="E1755" s="349"/>
      <c r="F1755" s="349"/>
      <c r="G1755" s="349"/>
      <c r="H1755" s="350" t="s">
        <v>445</v>
      </c>
      <c r="I1755" s="350"/>
      <c r="J1755" s="350"/>
      <c r="K1755" s="350"/>
      <c r="L1755" s="350"/>
      <c r="M1755" s="350"/>
      <c r="N1755" s="9">
        <f>SUM(N1750:N1754)</f>
        <v>45</v>
      </c>
    </row>
    <row r="1756" spans="2:14" s="11" customFormat="1" ht="15.75">
      <c r="B1756" s="349"/>
      <c r="C1756" s="349"/>
      <c r="D1756" s="349"/>
      <c r="E1756" s="349"/>
      <c r="F1756" s="349"/>
      <c r="G1756" s="349"/>
      <c r="H1756" s="350" t="s">
        <v>446</v>
      </c>
      <c r="I1756" s="350"/>
      <c r="J1756" s="350"/>
      <c r="K1756" s="350"/>
      <c r="L1756" s="350"/>
      <c r="M1756" s="350"/>
      <c r="N1756" s="9">
        <f>N1755</f>
        <v>45</v>
      </c>
    </row>
    <row r="1757" spans="2:14" s="11" customFormat="1" ht="15.75">
      <c r="B1757" s="349"/>
      <c r="C1757" s="349"/>
      <c r="D1757" s="349"/>
      <c r="E1757" s="349"/>
      <c r="F1757" s="349"/>
      <c r="G1757" s="349"/>
      <c r="H1757" s="351" t="s">
        <v>447</v>
      </c>
      <c r="I1757" s="351"/>
      <c r="J1757" s="351"/>
      <c r="K1757" s="351"/>
      <c r="L1757" s="351"/>
      <c r="M1757" s="351"/>
      <c r="N1757" s="10">
        <f>N1756</f>
        <v>45</v>
      </c>
    </row>
    <row r="1760" spans="2:14" ht="15">
      <c r="B1760" s="172">
        <f>'FORMULARIO 1 PRESUPUESTO'!B108</f>
        <v>9</v>
      </c>
      <c r="C1760" s="54" t="str">
        <f>'FORMULARIO 1 PRESUPUESTO'!C108</f>
        <v>ENCHAPES Y ACCESORIOS</v>
      </c>
      <c r="D1760" s="54"/>
      <c r="E1760" s="54"/>
      <c r="F1760" s="54"/>
      <c r="G1760" s="54"/>
      <c r="H1760" s="54"/>
      <c r="I1760" s="54"/>
      <c r="J1760" s="54"/>
      <c r="K1760" s="54"/>
      <c r="L1760" s="54"/>
      <c r="M1760" s="54"/>
      <c r="N1760" s="54"/>
    </row>
    <row r="1761" spans="2:14" s="11" customFormat="1">
      <c r="B1761" s="346"/>
      <c r="C1761" s="346"/>
      <c r="D1761" s="346"/>
      <c r="E1761" s="346"/>
      <c r="F1761" s="346"/>
      <c r="G1761" s="346"/>
      <c r="H1761" s="346"/>
      <c r="I1761" s="346"/>
      <c r="J1761" s="346"/>
      <c r="K1761" s="346"/>
      <c r="L1761" s="346"/>
      <c r="M1761" s="346"/>
      <c r="N1761" s="346"/>
    </row>
    <row r="1762" spans="2:14" s="11" customFormat="1">
      <c r="B1762" s="346"/>
      <c r="C1762" s="346"/>
      <c r="D1762" s="346"/>
      <c r="E1762" s="346"/>
      <c r="F1762" s="346"/>
      <c r="G1762" s="346"/>
      <c r="H1762" s="346"/>
      <c r="I1762" s="346"/>
      <c r="J1762" s="346"/>
      <c r="K1762" s="346"/>
      <c r="L1762" s="346"/>
      <c r="M1762" s="346"/>
      <c r="N1762" s="346"/>
    </row>
    <row r="1763" spans="2:14" s="11" customFormat="1" ht="50.1" customHeight="1">
      <c r="B1763" s="346"/>
      <c r="C1763" s="346"/>
      <c r="D1763" s="346"/>
      <c r="E1763" s="346"/>
      <c r="F1763" s="346"/>
      <c r="G1763" s="346"/>
      <c r="H1763" s="346"/>
      <c r="I1763" s="346"/>
      <c r="J1763" s="346"/>
      <c r="K1763" s="346"/>
      <c r="L1763" s="346"/>
      <c r="M1763" s="346"/>
      <c r="N1763" s="346"/>
    </row>
    <row r="1764" spans="2:14" s="11" customFormat="1" ht="15.75">
      <c r="B1764" s="347" t="s">
        <v>1</v>
      </c>
      <c r="C1764" s="347"/>
      <c r="D1764" s="347"/>
      <c r="E1764" s="347"/>
      <c r="F1764" s="347"/>
      <c r="G1764" s="347"/>
      <c r="H1764" s="347"/>
      <c r="I1764" s="347"/>
      <c r="J1764" s="347"/>
      <c r="K1764" s="347"/>
      <c r="L1764" s="347"/>
      <c r="M1764" s="347"/>
      <c r="N1764" s="347"/>
    </row>
    <row r="1765" spans="2:14" s="11" customFormat="1" ht="15.75">
      <c r="B1765" s="347" t="s">
        <v>2</v>
      </c>
      <c r="C1765" s="347"/>
      <c r="D1765" s="347"/>
      <c r="E1765" s="347"/>
      <c r="F1765" s="347"/>
      <c r="G1765" s="347"/>
      <c r="H1765" s="347"/>
      <c r="I1765" s="347"/>
      <c r="J1765" s="347"/>
      <c r="K1765" s="347"/>
      <c r="L1765" s="347"/>
      <c r="M1765" s="347"/>
      <c r="N1765" s="347"/>
    </row>
    <row r="1766" spans="2:14" s="11" customFormat="1" ht="15.75">
      <c r="B1766" s="347" t="s">
        <v>3</v>
      </c>
      <c r="C1766" s="347"/>
      <c r="D1766" s="347"/>
      <c r="E1766" s="347"/>
      <c r="F1766" s="347"/>
      <c r="G1766" s="347"/>
      <c r="H1766" s="347"/>
      <c r="I1766" s="347"/>
      <c r="J1766" s="347"/>
      <c r="K1766" s="347"/>
      <c r="L1766" s="347"/>
      <c r="M1766" s="347"/>
      <c r="N1766" s="347"/>
    </row>
    <row r="1767" spans="2:14" s="11" customFormat="1" ht="15">
      <c r="B1767" s="348"/>
      <c r="C1767" s="348"/>
      <c r="D1767" s="348"/>
      <c r="E1767" s="348"/>
      <c r="F1767" s="348"/>
      <c r="G1767" s="348"/>
      <c r="H1767" s="348"/>
      <c r="I1767" s="348"/>
      <c r="J1767" s="348"/>
      <c r="K1767" s="348"/>
      <c r="L1767" s="348"/>
      <c r="M1767" s="348"/>
      <c r="N1767" s="348"/>
    </row>
    <row r="1768" spans="2:14" s="11" customFormat="1" ht="15.75">
      <c r="B1768" s="351" t="s">
        <v>426</v>
      </c>
      <c r="C1768" s="351"/>
      <c r="D1768" s="27" t="s">
        <v>427</v>
      </c>
      <c r="E1768" s="25">
        <v>1</v>
      </c>
      <c r="F1768" s="27" t="s">
        <v>428</v>
      </c>
      <c r="G1768" s="25">
        <v>4</v>
      </c>
      <c r="H1768" s="26" t="s">
        <v>429</v>
      </c>
      <c r="I1768" s="25">
        <v>2024</v>
      </c>
      <c r="J1768" s="352"/>
      <c r="K1768" s="353"/>
      <c r="L1768" s="353"/>
      <c r="M1768" s="353"/>
      <c r="N1768" s="354"/>
    </row>
    <row r="1769" spans="2:14" s="11" customFormat="1" ht="15">
      <c r="B1769" s="355"/>
      <c r="C1769" s="355"/>
      <c r="D1769" s="355"/>
      <c r="E1769" s="355"/>
      <c r="F1769" s="355"/>
      <c r="G1769" s="355"/>
      <c r="H1769" s="355"/>
      <c r="I1769" s="355"/>
      <c r="J1769" s="355"/>
      <c r="K1769" s="355"/>
      <c r="L1769" s="355"/>
      <c r="M1769" s="355"/>
      <c r="N1769" s="355"/>
    </row>
    <row r="1770" spans="2:14" s="11" customFormat="1" ht="15.75">
      <c r="B1770" s="351" t="s">
        <v>430</v>
      </c>
      <c r="C1770" s="351"/>
      <c r="D1770" s="351"/>
      <c r="E1770" s="351"/>
      <c r="F1770" s="350" t="s">
        <v>529</v>
      </c>
      <c r="G1770" s="350"/>
      <c r="H1770" s="350"/>
      <c r="I1770" s="350"/>
      <c r="J1770" s="350"/>
      <c r="K1770" s="350"/>
      <c r="L1770" s="350"/>
      <c r="M1770" s="350"/>
      <c r="N1770" s="350"/>
    </row>
    <row r="1771" spans="2:14" s="11" customFormat="1" ht="15">
      <c r="B1771" s="355"/>
      <c r="C1771" s="355"/>
      <c r="D1771" s="355"/>
      <c r="E1771" s="355"/>
      <c r="F1771" s="355"/>
      <c r="G1771" s="355"/>
      <c r="H1771" s="355"/>
      <c r="I1771" s="355"/>
      <c r="J1771" s="355"/>
      <c r="K1771" s="355"/>
      <c r="L1771" s="355"/>
      <c r="M1771" s="24"/>
      <c r="N1771" s="24"/>
    </row>
    <row r="1772" spans="2:14" s="11" customFormat="1" ht="64.5" customHeight="1">
      <c r="B1772" s="174" t="s">
        <v>432</v>
      </c>
      <c r="C1772" s="6">
        <f>'FORMULARIO 1 PRESUPUESTO'!B108</f>
        <v>9</v>
      </c>
      <c r="D1772" s="27" t="s">
        <v>433</v>
      </c>
      <c r="E1772" s="22">
        <f>'FORMULARIO 1 PRESUPUESTO'!B109</f>
        <v>9.01</v>
      </c>
      <c r="F1772" s="352" t="s">
        <v>434</v>
      </c>
      <c r="G1772" s="354"/>
      <c r="H1772" s="356" t="str">
        <f>'FORMULARIO 1 PRESUPUESTO'!C109</f>
        <v>Suministro e instalación de Enchape en cerámica</v>
      </c>
      <c r="I1772" s="357"/>
      <c r="J1772" s="357"/>
      <c r="K1772" s="357"/>
      <c r="L1772" s="358"/>
      <c r="M1772" s="27" t="s">
        <v>435</v>
      </c>
      <c r="N1772" s="8" t="str">
        <f>'FORMULARIO 1 PRESUPUESTO'!D109</f>
        <v>m2</v>
      </c>
    </row>
    <row r="1773" spans="2:14" s="11" customFormat="1" ht="15.75">
      <c r="B1773" s="355"/>
      <c r="C1773" s="355"/>
      <c r="D1773" s="355"/>
      <c r="E1773" s="355"/>
      <c r="F1773" s="355"/>
      <c r="G1773" s="355"/>
      <c r="H1773" s="351" t="s">
        <v>436</v>
      </c>
      <c r="I1773" s="351" t="s">
        <v>437</v>
      </c>
      <c r="J1773" s="351"/>
      <c r="K1773" s="351"/>
      <c r="L1773" s="351" t="s">
        <v>438</v>
      </c>
      <c r="M1773" s="351" t="s">
        <v>439</v>
      </c>
      <c r="N1773" s="351" t="s">
        <v>440</v>
      </c>
    </row>
    <row r="1774" spans="2:14" s="11" customFormat="1" ht="47.25">
      <c r="B1774" s="355"/>
      <c r="C1774" s="355"/>
      <c r="D1774" s="355"/>
      <c r="E1774" s="355"/>
      <c r="F1774" s="355"/>
      <c r="G1774" s="355"/>
      <c r="H1774" s="351"/>
      <c r="I1774" s="27" t="s">
        <v>441</v>
      </c>
      <c r="J1774" s="27" t="s">
        <v>442</v>
      </c>
      <c r="K1774" s="27" t="s">
        <v>443</v>
      </c>
      <c r="L1774" s="351"/>
      <c r="M1774" s="351"/>
      <c r="N1774" s="351"/>
    </row>
    <row r="1775" spans="2:14" s="11" customFormat="1" ht="15">
      <c r="B1775" s="355"/>
      <c r="C1775" s="355"/>
      <c r="D1775" s="355"/>
      <c r="E1775" s="355"/>
      <c r="F1775" s="355"/>
      <c r="G1775" s="355"/>
      <c r="H1775" s="8"/>
      <c r="I1775" s="8">
        <v>3</v>
      </c>
      <c r="J1775" s="8">
        <v>2</v>
      </c>
      <c r="K1775" s="8"/>
      <c r="L1775" s="8">
        <f>J1775*I1775</f>
        <v>6</v>
      </c>
      <c r="M1775" s="8">
        <v>1</v>
      </c>
      <c r="N1775" s="8">
        <f>M1775*L1775</f>
        <v>6</v>
      </c>
    </row>
    <row r="1776" spans="2:14" s="11" customFormat="1" ht="15">
      <c r="B1776" s="355"/>
      <c r="C1776" s="355"/>
      <c r="D1776" s="355"/>
      <c r="E1776" s="355"/>
      <c r="F1776" s="355"/>
      <c r="G1776" s="355"/>
      <c r="H1776" s="8"/>
      <c r="I1776" s="8"/>
      <c r="J1776" s="8"/>
      <c r="K1776" s="8"/>
      <c r="L1776" s="8"/>
      <c r="M1776" s="8"/>
      <c r="N1776" s="8"/>
    </row>
    <row r="1777" spans="1:39" s="11" customFormat="1" ht="15">
      <c r="B1777" s="355"/>
      <c r="C1777" s="355"/>
      <c r="D1777" s="355"/>
      <c r="E1777" s="355"/>
      <c r="F1777" s="355"/>
      <c r="G1777" s="355"/>
      <c r="H1777" s="8"/>
      <c r="I1777" s="8"/>
      <c r="J1777" s="8"/>
      <c r="K1777" s="8"/>
      <c r="L1777" s="8"/>
      <c r="M1777" s="8"/>
      <c r="N1777" s="8"/>
    </row>
    <row r="1778" spans="1:39" s="11" customFormat="1" ht="15">
      <c r="B1778" s="355"/>
      <c r="C1778" s="355"/>
      <c r="D1778" s="355"/>
      <c r="E1778" s="355"/>
      <c r="F1778" s="355"/>
      <c r="G1778" s="355"/>
      <c r="H1778" s="8"/>
      <c r="I1778" s="8"/>
      <c r="J1778" s="8"/>
      <c r="K1778" s="8"/>
      <c r="L1778" s="8"/>
      <c r="M1778" s="8"/>
      <c r="N1778" s="8"/>
    </row>
    <row r="1779" spans="1:39" s="11" customFormat="1" ht="15">
      <c r="B1779" s="355"/>
      <c r="C1779" s="355"/>
      <c r="D1779" s="355"/>
      <c r="E1779" s="355"/>
      <c r="F1779" s="355"/>
      <c r="G1779" s="355"/>
      <c r="H1779" s="8"/>
      <c r="I1779" s="8"/>
      <c r="J1779" s="8"/>
      <c r="K1779" s="8"/>
      <c r="L1779" s="8"/>
      <c r="M1779" s="8"/>
      <c r="N1779" s="8"/>
    </row>
    <row r="1780" spans="1:39" s="11" customFormat="1" ht="15.75">
      <c r="B1780" s="349" t="s">
        <v>451</v>
      </c>
      <c r="C1780" s="349"/>
      <c r="D1780" s="349"/>
      <c r="E1780" s="349"/>
      <c r="F1780" s="349"/>
      <c r="G1780" s="349"/>
      <c r="H1780" s="350" t="s">
        <v>445</v>
      </c>
      <c r="I1780" s="350"/>
      <c r="J1780" s="350"/>
      <c r="K1780" s="350"/>
      <c r="L1780" s="350"/>
      <c r="M1780" s="350"/>
      <c r="N1780" s="9">
        <f>SUM(N1775:N1779)</f>
        <v>6</v>
      </c>
    </row>
    <row r="1781" spans="1:39" s="11" customFormat="1" ht="15.75">
      <c r="B1781" s="349"/>
      <c r="C1781" s="349"/>
      <c r="D1781" s="349"/>
      <c r="E1781" s="349"/>
      <c r="F1781" s="349"/>
      <c r="G1781" s="349"/>
      <c r="H1781" s="350" t="s">
        <v>446</v>
      </c>
      <c r="I1781" s="350"/>
      <c r="J1781" s="350"/>
      <c r="K1781" s="350"/>
      <c r="L1781" s="350"/>
      <c r="M1781" s="350"/>
      <c r="N1781" s="9">
        <f>N1780</f>
        <v>6</v>
      </c>
    </row>
    <row r="1782" spans="1:39" s="11" customFormat="1" ht="15.75">
      <c r="B1782" s="349"/>
      <c r="C1782" s="349"/>
      <c r="D1782" s="349"/>
      <c r="E1782" s="349"/>
      <c r="F1782" s="349"/>
      <c r="G1782" s="349"/>
      <c r="H1782" s="351" t="s">
        <v>447</v>
      </c>
      <c r="I1782" s="351"/>
      <c r="J1782" s="351"/>
      <c r="K1782" s="351"/>
      <c r="L1782" s="351"/>
      <c r="M1782" s="351"/>
      <c r="N1782" s="10">
        <f>N1781</f>
        <v>6</v>
      </c>
    </row>
    <row r="1785" spans="1:39" s="164" customFormat="1" ht="15.6" customHeight="1">
      <c r="A1785" s="128"/>
      <c r="B1785" s="172">
        <f>'FORMULARIO 1 PRESUPUESTO'!B110</f>
        <v>10</v>
      </c>
      <c r="C1785" s="54" t="str">
        <f>'FORMULARIO 1 PRESUPUESTO'!C110</f>
        <v>APARATOS SANITARIOS E INCRUSTACIONES</v>
      </c>
      <c r="D1785" s="54"/>
      <c r="E1785" s="54"/>
      <c r="F1785" s="54"/>
      <c r="G1785" s="54"/>
      <c r="H1785" s="54"/>
      <c r="I1785" s="54"/>
      <c r="J1785" s="54"/>
      <c r="K1785" s="54"/>
      <c r="L1785" s="54"/>
      <c r="M1785" s="54"/>
      <c r="N1785" s="54"/>
      <c r="O1785" s="128"/>
      <c r="P1785" s="128"/>
      <c r="Q1785" s="128"/>
      <c r="R1785" s="128"/>
      <c r="S1785" s="128"/>
      <c r="T1785" s="128"/>
      <c r="U1785" s="128"/>
      <c r="V1785" s="128"/>
      <c r="W1785" s="128"/>
      <c r="X1785" s="128"/>
      <c r="Y1785" s="128"/>
      <c r="Z1785" s="128"/>
      <c r="AA1785" s="128"/>
      <c r="AB1785" s="128"/>
      <c r="AC1785" s="128"/>
      <c r="AD1785" s="128"/>
      <c r="AE1785" s="128"/>
      <c r="AF1785" s="128"/>
      <c r="AG1785" s="128"/>
      <c r="AH1785" s="128"/>
      <c r="AI1785" s="128"/>
      <c r="AJ1785" s="128"/>
      <c r="AK1785" s="128"/>
      <c r="AL1785" s="128"/>
      <c r="AM1785" s="128"/>
    </row>
    <row r="1786" spans="1:39" s="11" customFormat="1">
      <c r="B1786" s="346"/>
      <c r="C1786" s="346"/>
      <c r="D1786" s="346"/>
      <c r="E1786" s="346"/>
      <c r="F1786" s="346"/>
      <c r="G1786" s="346"/>
      <c r="H1786" s="346"/>
      <c r="I1786" s="346"/>
      <c r="J1786" s="346"/>
      <c r="K1786" s="346"/>
      <c r="L1786" s="346"/>
      <c r="M1786" s="346"/>
      <c r="N1786" s="346"/>
    </row>
    <row r="1787" spans="1:39" s="11" customFormat="1">
      <c r="B1787" s="346"/>
      <c r="C1787" s="346"/>
      <c r="D1787" s="346"/>
      <c r="E1787" s="346"/>
      <c r="F1787" s="346"/>
      <c r="G1787" s="346"/>
      <c r="H1787" s="346"/>
      <c r="I1787" s="346"/>
      <c r="J1787" s="346"/>
      <c r="K1787" s="346"/>
      <c r="L1787" s="346"/>
      <c r="M1787" s="346"/>
      <c r="N1787" s="346"/>
    </row>
    <row r="1788" spans="1:39" s="11" customFormat="1" ht="50.1" customHeight="1">
      <c r="B1788" s="346"/>
      <c r="C1788" s="346"/>
      <c r="D1788" s="346"/>
      <c r="E1788" s="346"/>
      <c r="F1788" s="346"/>
      <c r="G1788" s="346"/>
      <c r="H1788" s="346"/>
      <c r="I1788" s="346"/>
      <c r="J1788" s="346"/>
      <c r="K1788" s="346"/>
      <c r="L1788" s="346"/>
      <c r="M1788" s="346"/>
      <c r="N1788" s="346"/>
    </row>
    <row r="1789" spans="1:39" s="11" customFormat="1" ht="15.75">
      <c r="B1789" s="347" t="s">
        <v>1</v>
      </c>
      <c r="C1789" s="347"/>
      <c r="D1789" s="347"/>
      <c r="E1789" s="347"/>
      <c r="F1789" s="347"/>
      <c r="G1789" s="347"/>
      <c r="H1789" s="347"/>
      <c r="I1789" s="347"/>
      <c r="J1789" s="347"/>
      <c r="K1789" s="347"/>
      <c r="L1789" s="347"/>
      <c r="M1789" s="347"/>
      <c r="N1789" s="347"/>
    </row>
    <row r="1790" spans="1:39" s="11" customFormat="1" ht="15.75">
      <c r="B1790" s="347" t="s">
        <v>2</v>
      </c>
      <c r="C1790" s="347"/>
      <c r="D1790" s="347"/>
      <c r="E1790" s="347"/>
      <c r="F1790" s="347"/>
      <c r="G1790" s="347"/>
      <c r="H1790" s="347"/>
      <c r="I1790" s="347"/>
      <c r="J1790" s="347"/>
      <c r="K1790" s="347"/>
      <c r="L1790" s="347"/>
      <c r="M1790" s="347"/>
      <c r="N1790" s="347"/>
    </row>
    <row r="1791" spans="1:39" s="11" customFormat="1" ht="15.75">
      <c r="B1791" s="347" t="s">
        <v>3</v>
      </c>
      <c r="C1791" s="347"/>
      <c r="D1791" s="347"/>
      <c r="E1791" s="347"/>
      <c r="F1791" s="347"/>
      <c r="G1791" s="347"/>
      <c r="H1791" s="347"/>
      <c r="I1791" s="347"/>
      <c r="J1791" s="347"/>
      <c r="K1791" s="347"/>
      <c r="L1791" s="347"/>
      <c r="M1791" s="347"/>
      <c r="N1791" s="347"/>
    </row>
    <row r="1792" spans="1:39" s="11" customFormat="1" ht="15">
      <c r="B1792" s="348"/>
      <c r="C1792" s="348"/>
      <c r="D1792" s="348"/>
      <c r="E1792" s="348"/>
      <c r="F1792" s="348"/>
      <c r="G1792" s="348"/>
      <c r="H1792" s="348"/>
      <c r="I1792" s="348"/>
      <c r="J1792" s="348"/>
      <c r="K1792" s="348"/>
      <c r="L1792" s="348"/>
      <c r="M1792" s="348"/>
      <c r="N1792" s="348"/>
    </row>
    <row r="1793" spans="2:14" s="11" customFormat="1" ht="15.75">
      <c r="B1793" s="351" t="s">
        <v>426</v>
      </c>
      <c r="C1793" s="351"/>
      <c r="D1793" s="27" t="s">
        <v>427</v>
      </c>
      <c r="E1793" s="25">
        <v>1</v>
      </c>
      <c r="F1793" s="27" t="s">
        <v>428</v>
      </c>
      <c r="G1793" s="25">
        <v>4</v>
      </c>
      <c r="H1793" s="26" t="s">
        <v>429</v>
      </c>
      <c r="I1793" s="25">
        <v>2024</v>
      </c>
      <c r="J1793" s="352"/>
      <c r="K1793" s="353"/>
      <c r="L1793" s="353"/>
      <c r="M1793" s="353"/>
      <c r="N1793" s="354"/>
    </row>
    <row r="1794" spans="2:14" s="11" customFormat="1" ht="15">
      <c r="B1794" s="355"/>
      <c r="C1794" s="355"/>
      <c r="D1794" s="355"/>
      <c r="E1794" s="355"/>
      <c r="F1794" s="355"/>
      <c r="G1794" s="355"/>
      <c r="H1794" s="355"/>
      <c r="I1794" s="355"/>
      <c r="J1794" s="355"/>
      <c r="K1794" s="355"/>
      <c r="L1794" s="355"/>
      <c r="M1794" s="355"/>
      <c r="N1794" s="355"/>
    </row>
    <row r="1795" spans="2:14" s="11" customFormat="1" ht="15.75">
      <c r="B1795" s="351" t="s">
        <v>430</v>
      </c>
      <c r="C1795" s="351"/>
      <c r="D1795" s="351"/>
      <c r="E1795" s="351"/>
      <c r="F1795" s="350" t="s">
        <v>529</v>
      </c>
      <c r="G1795" s="350"/>
      <c r="H1795" s="350"/>
      <c r="I1795" s="350"/>
      <c r="J1795" s="350"/>
      <c r="K1795" s="350"/>
      <c r="L1795" s="350"/>
      <c r="M1795" s="350"/>
      <c r="N1795" s="350"/>
    </row>
    <row r="1796" spans="2:14" s="11" customFormat="1" ht="15">
      <c r="B1796" s="355"/>
      <c r="C1796" s="355"/>
      <c r="D1796" s="355"/>
      <c r="E1796" s="355"/>
      <c r="F1796" s="355"/>
      <c r="G1796" s="355"/>
      <c r="H1796" s="355"/>
      <c r="I1796" s="355"/>
      <c r="J1796" s="355"/>
      <c r="K1796" s="355"/>
      <c r="L1796" s="355"/>
      <c r="M1796" s="24"/>
      <c r="N1796" s="24"/>
    </row>
    <row r="1797" spans="2:14" s="11" customFormat="1" ht="64.5" customHeight="1">
      <c r="B1797" s="174" t="s">
        <v>432</v>
      </c>
      <c r="C1797" s="6">
        <f>'FORMULARIO 1 PRESUPUESTO'!B110</f>
        <v>10</v>
      </c>
      <c r="D1797" s="27" t="s">
        <v>433</v>
      </c>
      <c r="E1797" s="22">
        <f>'FORMULARIO 1 PRESUPUESTO'!B111</f>
        <v>10.01</v>
      </c>
      <c r="F1797" s="352" t="s">
        <v>434</v>
      </c>
      <c r="G1797" s="354"/>
      <c r="H1797" s="356" t="str">
        <f>'FORMULARIO 1 PRESUPUESTO'!C111</f>
        <v>Suministro e istalación Grifería lavamanos tipo push</v>
      </c>
      <c r="I1797" s="357"/>
      <c r="J1797" s="357"/>
      <c r="K1797" s="357"/>
      <c r="L1797" s="358"/>
      <c r="M1797" s="27" t="s">
        <v>435</v>
      </c>
      <c r="N1797" s="8" t="str">
        <f>'FORMULARIO 1 PRESUPUESTO'!D111</f>
        <v>Un</v>
      </c>
    </row>
    <row r="1798" spans="2:14" s="11" customFormat="1" ht="15.75">
      <c r="B1798" s="355"/>
      <c r="C1798" s="355"/>
      <c r="D1798" s="355"/>
      <c r="E1798" s="355"/>
      <c r="F1798" s="355"/>
      <c r="G1798" s="355"/>
      <c r="H1798" s="351" t="s">
        <v>436</v>
      </c>
      <c r="I1798" s="351" t="s">
        <v>437</v>
      </c>
      <c r="J1798" s="351"/>
      <c r="K1798" s="351"/>
      <c r="L1798" s="351" t="s">
        <v>438</v>
      </c>
      <c r="M1798" s="351" t="s">
        <v>439</v>
      </c>
      <c r="N1798" s="351" t="s">
        <v>440</v>
      </c>
    </row>
    <row r="1799" spans="2:14" s="11" customFormat="1" ht="47.25">
      <c r="B1799" s="355"/>
      <c r="C1799" s="355"/>
      <c r="D1799" s="355"/>
      <c r="E1799" s="355"/>
      <c r="F1799" s="355"/>
      <c r="G1799" s="355"/>
      <c r="H1799" s="351"/>
      <c r="I1799" s="27" t="s">
        <v>441</v>
      </c>
      <c r="J1799" s="27" t="s">
        <v>442</v>
      </c>
      <c r="K1799" s="27" t="s">
        <v>443</v>
      </c>
      <c r="L1799" s="351"/>
      <c r="M1799" s="351"/>
      <c r="N1799" s="351"/>
    </row>
    <row r="1800" spans="2:14" s="11" customFormat="1" ht="15">
      <c r="B1800" s="355"/>
      <c r="C1800" s="355"/>
      <c r="D1800" s="355"/>
      <c r="E1800" s="355"/>
      <c r="F1800" s="355"/>
      <c r="G1800" s="355"/>
      <c r="H1800" s="8"/>
      <c r="I1800" s="8"/>
      <c r="J1800" s="8"/>
      <c r="K1800" s="8"/>
      <c r="L1800" s="8">
        <v>1</v>
      </c>
      <c r="M1800" s="8">
        <v>1</v>
      </c>
      <c r="N1800" s="8">
        <f>M1800*L1800</f>
        <v>1</v>
      </c>
    </row>
    <row r="1801" spans="2:14" s="11" customFormat="1" ht="15">
      <c r="B1801" s="355"/>
      <c r="C1801" s="355"/>
      <c r="D1801" s="355"/>
      <c r="E1801" s="355"/>
      <c r="F1801" s="355"/>
      <c r="G1801" s="355"/>
      <c r="H1801" s="8"/>
      <c r="I1801" s="8"/>
      <c r="J1801" s="8"/>
      <c r="K1801" s="8"/>
      <c r="L1801" s="8"/>
      <c r="M1801" s="8"/>
      <c r="N1801" s="8"/>
    </row>
    <row r="1802" spans="2:14" s="11" customFormat="1" ht="15">
      <c r="B1802" s="355"/>
      <c r="C1802" s="355"/>
      <c r="D1802" s="355"/>
      <c r="E1802" s="355"/>
      <c r="F1802" s="355"/>
      <c r="G1802" s="355"/>
      <c r="H1802" s="8"/>
      <c r="I1802" s="8"/>
      <c r="J1802" s="8"/>
      <c r="K1802" s="8"/>
      <c r="L1802" s="8"/>
      <c r="M1802" s="8"/>
      <c r="N1802" s="8"/>
    </row>
    <row r="1803" spans="2:14" s="11" customFormat="1" ht="15">
      <c r="B1803" s="355"/>
      <c r="C1803" s="355"/>
      <c r="D1803" s="355"/>
      <c r="E1803" s="355"/>
      <c r="F1803" s="355"/>
      <c r="G1803" s="355"/>
      <c r="H1803" s="8"/>
      <c r="I1803" s="8"/>
      <c r="J1803" s="8"/>
      <c r="K1803" s="8"/>
      <c r="L1803" s="8"/>
      <c r="M1803" s="8"/>
      <c r="N1803" s="8"/>
    </row>
    <row r="1804" spans="2:14" s="11" customFormat="1" ht="15">
      <c r="B1804" s="355"/>
      <c r="C1804" s="355"/>
      <c r="D1804" s="355"/>
      <c r="E1804" s="355"/>
      <c r="F1804" s="355"/>
      <c r="G1804" s="355"/>
      <c r="H1804" s="8"/>
      <c r="I1804" s="8"/>
      <c r="J1804" s="8"/>
      <c r="K1804" s="8"/>
      <c r="L1804" s="8"/>
      <c r="M1804" s="8"/>
      <c r="N1804" s="8"/>
    </row>
    <row r="1805" spans="2:14" s="11" customFormat="1" ht="15.75">
      <c r="B1805" s="349" t="s">
        <v>451</v>
      </c>
      <c r="C1805" s="349"/>
      <c r="D1805" s="349"/>
      <c r="E1805" s="349"/>
      <c r="F1805" s="349"/>
      <c r="G1805" s="349"/>
      <c r="H1805" s="350" t="s">
        <v>445</v>
      </c>
      <c r="I1805" s="350"/>
      <c r="J1805" s="350"/>
      <c r="K1805" s="350"/>
      <c r="L1805" s="350"/>
      <c r="M1805" s="350"/>
      <c r="N1805" s="9">
        <f>SUM(N1800:N1804)</f>
        <v>1</v>
      </c>
    </row>
    <row r="1806" spans="2:14" s="11" customFormat="1" ht="15.75">
      <c r="B1806" s="349"/>
      <c r="C1806" s="349"/>
      <c r="D1806" s="349"/>
      <c r="E1806" s="349"/>
      <c r="F1806" s="349"/>
      <c r="G1806" s="349"/>
      <c r="H1806" s="350" t="s">
        <v>446</v>
      </c>
      <c r="I1806" s="350"/>
      <c r="J1806" s="350"/>
      <c r="K1806" s="350"/>
      <c r="L1806" s="350"/>
      <c r="M1806" s="350"/>
      <c r="N1806" s="9">
        <f>N1805</f>
        <v>1</v>
      </c>
    </row>
    <row r="1807" spans="2:14" s="11" customFormat="1" ht="15.75">
      <c r="B1807" s="349"/>
      <c r="C1807" s="349"/>
      <c r="D1807" s="349"/>
      <c r="E1807" s="349"/>
      <c r="F1807" s="349"/>
      <c r="G1807" s="349"/>
      <c r="H1807" s="351" t="s">
        <v>447</v>
      </c>
      <c r="I1807" s="351"/>
      <c r="J1807" s="351"/>
      <c r="K1807" s="351"/>
      <c r="L1807" s="351"/>
      <c r="M1807" s="351"/>
      <c r="N1807" s="10">
        <f>N1806</f>
        <v>1</v>
      </c>
    </row>
    <row r="1809" spans="2:14" ht="15">
      <c r="B1809" s="172">
        <f>'FORMULARIO 1 PRESUPUESTO'!B112</f>
        <v>11</v>
      </c>
      <c r="C1809" s="54" t="str">
        <f>'FORMULARIO 1 PRESUPUESTO'!C112</f>
        <v>CARPINTERÍA METÁLICA</v>
      </c>
      <c r="D1809" s="54"/>
      <c r="E1809" s="54"/>
      <c r="F1809" s="54"/>
      <c r="G1809" s="54"/>
      <c r="H1809" s="54"/>
      <c r="I1809" s="54"/>
      <c r="J1809" s="54"/>
      <c r="K1809" s="54"/>
      <c r="L1809" s="54"/>
      <c r="M1809" s="54"/>
      <c r="N1809" s="54"/>
    </row>
    <row r="1810" spans="2:14" s="11" customFormat="1">
      <c r="B1810" s="346"/>
      <c r="C1810" s="346"/>
      <c r="D1810" s="346"/>
      <c r="E1810" s="346"/>
      <c r="F1810" s="346"/>
      <c r="G1810" s="346"/>
      <c r="H1810" s="346"/>
      <c r="I1810" s="346"/>
      <c r="J1810" s="346"/>
      <c r="K1810" s="346"/>
      <c r="L1810" s="346"/>
      <c r="M1810" s="346"/>
      <c r="N1810" s="346"/>
    </row>
    <row r="1811" spans="2:14" s="11" customFormat="1">
      <c r="B1811" s="346"/>
      <c r="C1811" s="346"/>
      <c r="D1811" s="346"/>
      <c r="E1811" s="346"/>
      <c r="F1811" s="346"/>
      <c r="G1811" s="346"/>
      <c r="H1811" s="346"/>
      <c r="I1811" s="346"/>
      <c r="J1811" s="346"/>
      <c r="K1811" s="346"/>
      <c r="L1811" s="346"/>
      <c r="M1811" s="346"/>
      <c r="N1811" s="346"/>
    </row>
    <row r="1812" spans="2:14" s="11" customFormat="1" ht="50.1" customHeight="1">
      <c r="B1812" s="346"/>
      <c r="C1812" s="346"/>
      <c r="D1812" s="346"/>
      <c r="E1812" s="346"/>
      <c r="F1812" s="346"/>
      <c r="G1812" s="346"/>
      <c r="H1812" s="346"/>
      <c r="I1812" s="346"/>
      <c r="J1812" s="346"/>
      <c r="K1812" s="346"/>
      <c r="L1812" s="346"/>
      <c r="M1812" s="346"/>
      <c r="N1812" s="346"/>
    </row>
    <row r="1813" spans="2:14" s="11" customFormat="1" ht="15.75">
      <c r="B1813" s="347" t="s">
        <v>1</v>
      </c>
      <c r="C1813" s="347"/>
      <c r="D1813" s="347"/>
      <c r="E1813" s="347"/>
      <c r="F1813" s="347"/>
      <c r="G1813" s="347"/>
      <c r="H1813" s="347"/>
      <c r="I1813" s="347"/>
      <c r="J1813" s="347"/>
      <c r="K1813" s="347"/>
      <c r="L1813" s="347"/>
      <c r="M1813" s="347"/>
      <c r="N1813" s="347"/>
    </row>
    <row r="1814" spans="2:14" s="11" customFormat="1" ht="15.75">
      <c r="B1814" s="347" t="s">
        <v>2</v>
      </c>
      <c r="C1814" s="347"/>
      <c r="D1814" s="347"/>
      <c r="E1814" s="347"/>
      <c r="F1814" s="347"/>
      <c r="G1814" s="347"/>
      <c r="H1814" s="347"/>
      <c r="I1814" s="347"/>
      <c r="J1814" s="347"/>
      <c r="K1814" s="347"/>
      <c r="L1814" s="347"/>
      <c r="M1814" s="347"/>
      <c r="N1814" s="347"/>
    </row>
    <row r="1815" spans="2:14" s="11" customFormat="1" ht="15.75">
      <c r="B1815" s="347" t="s">
        <v>3</v>
      </c>
      <c r="C1815" s="347"/>
      <c r="D1815" s="347"/>
      <c r="E1815" s="347"/>
      <c r="F1815" s="347"/>
      <c r="G1815" s="347"/>
      <c r="H1815" s="347"/>
      <c r="I1815" s="347"/>
      <c r="J1815" s="347"/>
      <c r="K1815" s="347"/>
      <c r="L1815" s="347"/>
      <c r="M1815" s="347"/>
      <c r="N1815" s="347"/>
    </row>
    <row r="1816" spans="2:14" s="11" customFormat="1" ht="15">
      <c r="B1816" s="348"/>
      <c r="C1816" s="348"/>
      <c r="D1816" s="348"/>
      <c r="E1816" s="348"/>
      <c r="F1816" s="348"/>
      <c r="G1816" s="348"/>
      <c r="H1816" s="348"/>
      <c r="I1816" s="348"/>
      <c r="J1816" s="348"/>
      <c r="K1816" s="348"/>
      <c r="L1816" s="348"/>
      <c r="M1816" s="348"/>
      <c r="N1816" s="348"/>
    </row>
    <row r="1817" spans="2:14" s="11" customFormat="1" ht="15.75">
      <c r="B1817" s="351" t="s">
        <v>426</v>
      </c>
      <c r="C1817" s="351"/>
      <c r="D1817" s="27" t="s">
        <v>427</v>
      </c>
      <c r="E1817" s="25">
        <v>1</v>
      </c>
      <c r="F1817" s="27" t="s">
        <v>428</v>
      </c>
      <c r="G1817" s="25">
        <v>4</v>
      </c>
      <c r="H1817" s="26" t="s">
        <v>429</v>
      </c>
      <c r="I1817" s="25">
        <v>2024</v>
      </c>
      <c r="J1817" s="352"/>
      <c r="K1817" s="353"/>
      <c r="L1817" s="353"/>
      <c r="M1817" s="353"/>
      <c r="N1817" s="354"/>
    </row>
    <row r="1818" spans="2:14" s="11" customFormat="1" ht="15">
      <c r="B1818" s="355"/>
      <c r="C1818" s="355"/>
      <c r="D1818" s="355"/>
      <c r="E1818" s="355"/>
      <c r="F1818" s="355"/>
      <c r="G1818" s="355"/>
      <c r="H1818" s="355"/>
      <c r="I1818" s="355"/>
      <c r="J1818" s="355"/>
      <c r="K1818" s="355"/>
      <c r="L1818" s="355"/>
      <c r="M1818" s="355"/>
      <c r="N1818" s="355"/>
    </row>
    <row r="1819" spans="2:14" s="11" customFormat="1" ht="15.75">
      <c r="B1819" s="351" t="s">
        <v>430</v>
      </c>
      <c r="C1819" s="351"/>
      <c r="D1819" s="351"/>
      <c r="E1819" s="351"/>
      <c r="F1819" s="350" t="s">
        <v>529</v>
      </c>
      <c r="G1819" s="350"/>
      <c r="H1819" s="350"/>
      <c r="I1819" s="350"/>
      <c r="J1819" s="350"/>
      <c r="K1819" s="350"/>
      <c r="L1819" s="350"/>
      <c r="M1819" s="350"/>
      <c r="N1819" s="350"/>
    </row>
    <row r="1820" spans="2:14" s="11" customFormat="1" ht="15">
      <c r="B1820" s="355"/>
      <c r="C1820" s="355"/>
      <c r="D1820" s="355"/>
      <c r="E1820" s="355"/>
      <c r="F1820" s="355"/>
      <c r="G1820" s="355"/>
      <c r="H1820" s="355"/>
      <c r="I1820" s="355"/>
      <c r="J1820" s="355"/>
      <c r="K1820" s="355"/>
      <c r="L1820" s="355"/>
      <c r="M1820" s="24"/>
      <c r="N1820" s="24"/>
    </row>
    <row r="1821" spans="2:14" s="11" customFormat="1" ht="64.5" customHeight="1">
      <c r="B1821" s="174" t="s">
        <v>432</v>
      </c>
      <c r="C1821" s="6">
        <f>'FORMULARIO 1 PRESUPUESTO'!B112</f>
        <v>11</v>
      </c>
      <c r="D1821" s="27" t="s">
        <v>433</v>
      </c>
      <c r="E1821" s="22">
        <f>'FORMULARIO 1 PRESUPUESTO'!B113</f>
        <v>11.01</v>
      </c>
      <c r="F1821" s="352" t="s">
        <v>434</v>
      </c>
      <c r="G1821" s="354"/>
      <c r="H1821" s="356" t="str">
        <f>'FORMULARIO 1 PRESUPUESTO'!C113</f>
        <v>Mantenimiento del marco de estructura corrediza y Reinstalación de puerta enrollable garaje en lámina de 9.00 x 3.30 m. Incluye pintura  con imprimación anticorrosiva+pintura acabado</v>
      </c>
      <c r="I1821" s="357"/>
      <c r="J1821" s="357"/>
      <c r="K1821" s="357"/>
      <c r="L1821" s="358"/>
      <c r="M1821" s="27" t="s">
        <v>435</v>
      </c>
      <c r="N1821" s="8" t="str">
        <f>'FORMULARIO 1 PRESUPUESTO'!D113</f>
        <v>m2</v>
      </c>
    </row>
    <row r="1822" spans="2:14" s="11" customFormat="1" ht="15.75">
      <c r="B1822" s="355"/>
      <c r="C1822" s="355"/>
      <c r="D1822" s="355"/>
      <c r="E1822" s="355"/>
      <c r="F1822" s="355"/>
      <c r="G1822" s="355"/>
      <c r="H1822" s="351" t="s">
        <v>436</v>
      </c>
      <c r="I1822" s="351" t="s">
        <v>437</v>
      </c>
      <c r="J1822" s="351"/>
      <c r="K1822" s="351"/>
      <c r="L1822" s="351" t="s">
        <v>438</v>
      </c>
      <c r="M1822" s="351" t="s">
        <v>439</v>
      </c>
      <c r="N1822" s="351" t="s">
        <v>440</v>
      </c>
    </row>
    <row r="1823" spans="2:14" s="11" customFormat="1" ht="47.25">
      <c r="B1823" s="355"/>
      <c r="C1823" s="355"/>
      <c r="D1823" s="355"/>
      <c r="E1823" s="355"/>
      <c r="F1823" s="355"/>
      <c r="G1823" s="355"/>
      <c r="H1823" s="351"/>
      <c r="I1823" s="27" t="s">
        <v>441</v>
      </c>
      <c r="J1823" s="27" t="s">
        <v>442</v>
      </c>
      <c r="K1823" s="27" t="s">
        <v>443</v>
      </c>
      <c r="L1823" s="351"/>
      <c r="M1823" s="351"/>
      <c r="N1823" s="351"/>
    </row>
    <row r="1824" spans="2:14" s="11" customFormat="1" ht="15">
      <c r="B1824" s="355"/>
      <c r="C1824" s="355"/>
      <c r="D1824" s="355"/>
      <c r="E1824" s="355"/>
      <c r="F1824" s="355"/>
      <c r="G1824" s="355"/>
      <c r="H1824" s="8"/>
      <c r="I1824" s="8">
        <v>9</v>
      </c>
      <c r="J1824" s="8">
        <v>3.3</v>
      </c>
      <c r="K1824" s="8"/>
      <c r="L1824" s="8">
        <f>J1824*I1824</f>
        <v>29.7</v>
      </c>
      <c r="M1824" s="8">
        <v>1</v>
      </c>
      <c r="N1824" s="8">
        <f>M1824*L1824</f>
        <v>29.7</v>
      </c>
    </row>
    <row r="1825" spans="2:14" s="11" customFormat="1" ht="15">
      <c r="B1825" s="355"/>
      <c r="C1825" s="355"/>
      <c r="D1825" s="355"/>
      <c r="E1825" s="355"/>
      <c r="F1825" s="355"/>
      <c r="G1825" s="355"/>
      <c r="H1825" s="8"/>
      <c r="I1825" s="8"/>
      <c r="J1825" s="8"/>
      <c r="K1825" s="8"/>
      <c r="L1825" s="8"/>
      <c r="M1825" s="8"/>
      <c r="N1825" s="8"/>
    </row>
    <row r="1826" spans="2:14" s="11" customFormat="1" ht="15">
      <c r="B1826" s="355"/>
      <c r="C1826" s="355"/>
      <c r="D1826" s="355"/>
      <c r="E1826" s="355"/>
      <c r="F1826" s="355"/>
      <c r="G1826" s="355"/>
      <c r="H1826" s="8"/>
      <c r="I1826" s="8"/>
      <c r="J1826" s="8"/>
      <c r="K1826" s="8"/>
      <c r="L1826" s="8"/>
      <c r="M1826" s="8"/>
      <c r="N1826" s="8"/>
    </row>
    <row r="1827" spans="2:14" s="11" customFormat="1" ht="15">
      <c r="B1827" s="355"/>
      <c r="C1827" s="355"/>
      <c r="D1827" s="355"/>
      <c r="E1827" s="355"/>
      <c r="F1827" s="355"/>
      <c r="G1827" s="355"/>
      <c r="H1827" s="8"/>
      <c r="I1827" s="8"/>
      <c r="J1827" s="8"/>
      <c r="K1827" s="8"/>
      <c r="L1827" s="8"/>
      <c r="M1827" s="8"/>
      <c r="N1827" s="8"/>
    </row>
    <row r="1828" spans="2:14" s="11" customFormat="1" ht="15">
      <c r="B1828" s="355"/>
      <c r="C1828" s="355"/>
      <c r="D1828" s="355"/>
      <c r="E1828" s="355"/>
      <c r="F1828" s="355"/>
      <c r="G1828" s="355"/>
      <c r="H1828" s="8"/>
      <c r="I1828" s="8"/>
      <c r="J1828" s="8"/>
      <c r="K1828" s="8"/>
      <c r="L1828" s="8"/>
      <c r="M1828" s="8"/>
      <c r="N1828" s="8"/>
    </row>
    <row r="1829" spans="2:14" s="11" customFormat="1" ht="15.75">
      <c r="B1829" s="349" t="s">
        <v>451</v>
      </c>
      <c r="C1829" s="349"/>
      <c r="D1829" s="349"/>
      <c r="E1829" s="349"/>
      <c r="F1829" s="349"/>
      <c r="G1829" s="349"/>
      <c r="H1829" s="350" t="s">
        <v>445</v>
      </c>
      <c r="I1829" s="350"/>
      <c r="J1829" s="350"/>
      <c r="K1829" s="350"/>
      <c r="L1829" s="350"/>
      <c r="M1829" s="350"/>
      <c r="N1829" s="9">
        <f>SUM(N1824:N1828)</f>
        <v>29.7</v>
      </c>
    </row>
    <row r="1830" spans="2:14" s="11" customFormat="1" ht="15.75">
      <c r="B1830" s="349"/>
      <c r="C1830" s="349"/>
      <c r="D1830" s="349"/>
      <c r="E1830" s="349"/>
      <c r="F1830" s="349"/>
      <c r="G1830" s="349"/>
      <c r="H1830" s="350" t="s">
        <v>446</v>
      </c>
      <c r="I1830" s="350"/>
      <c r="J1830" s="350"/>
      <c r="K1830" s="350"/>
      <c r="L1830" s="350"/>
      <c r="M1830" s="350"/>
      <c r="N1830" s="9">
        <f>N1829</f>
        <v>29.7</v>
      </c>
    </row>
    <row r="1831" spans="2:14" s="11" customFormat="1" ht="15.75">
      <c r="B1831" s="349"/>
      <c r="C1831" s="349"/>
      <c r="D1831" s="349"/>
      <c r="E1831" s="349"/>
      <c r="F1831" s="349"/>
      <c r="G1831" s="349"/>
      <c r="H1831" s="351" t="s">
        <v>447</v>
      </c>
      <c r="I1831" s="351"/>
      <c r="J1831" s="351"/>
      <c r="K1831" s="351"/>
      <c r="L1831" s="351"/>
      <c r="M1831" s="351"/>
      <c r="N1831" s="10">
        <f>N1830</f>
        <v>29.7</v>
      </c>
    </row>
    <row r="1834" spans="2:14" s="11" customFormat="1">
      <c r="B1834" s="346"/>
      <c r="C1834" s="346"/>
      <c r="D1834" s="346"/>
      <c r="E1834" s="346"/>
      <c r="F1834" s="346"/>
      <c r="G1834" s="346"/>
      <c r="H1834" s="346"/>
      <c r="I1834" s="346"/>
      <c r="J1834" s="346"/>
      <c r="K1834" s="346"/>
      <c r="L1834" s="346"/>
      <c r="M1834" s="346"/>
      <c r="N1834" s="346"/>
    </row>
    <row r="1835" spans="2:14" s="11" customFormat="1">
      <c r="B1835" s="346"/>
      <c r="C1835" s="346"/>
      <c r="D1835" s="346"/>
      <c r="E1835" s="346"/>
      <c r="F1835" s="346"/>
      <c r="G1835" s="346"/>
      <c r="H1835" s="346"/>
      <c r="I1835" s="346"/>
      <c r="J1835" s="346"/>
      <c r="K1835" s="346"/>
      <c r="L1835" s="346"/>
      <c r="M1835" s="346"/>
      <c r="N1835" s="346"/>
    </row>
    <row r="1836" spans="2:14" s="11" customFormat="1" ht="50.1" customHeight="1">
      <c r="B1836" s="346"/>
      <c r="C1836" s="346"/>
      <c r="D1836" s="346"/>
      <c r="E1836" s="346"/>
      <c r="F1836" s="346"/>
      <c r="G1836" s="346"/>
      <c r="H1836" s="346"/>
      <c r="I1836" s="346"/>
      <c r="J1836" s="346"/>
      <c r="K1836" s="346"/>
      <c r="L1836" s="346"/>
      <c r="M1836" s="346"/>
      <c r="N1836" s="346"/>
    </row>
    <row r="1837" spans="2:14" s="11" customFormat="1" ht="15.75">
      <c r="B1837" s="347" t="s">
        <v>1</v>
      </c>
      <c r="C1837" s="347"/>
      <c r="D1837" s="347"/>
      <c r="E1837" s="347"/>
      <c r="F1837" s="347"/>
      <c r="G1837" s="347"/>
      <c r="H1837" s="347"/>
      <c r="I1837" s="347"/>
      <c r="J1837" s="347"/>
      <c r="K1837" s="347"/>
      <c r="L1837" s="347"/>
      <c r="M1837" s="347"/>
      <c r="N1837" s="347"/>
    </row>
    <row r="1838" spans="2:14" s="11" customFormat="1" ht="15.75">
      <c r="B1838" s="347" t="s">
        <v>2</v>
      </c>
      <c r="C1838" s="347"/>
      <c r="D1838" s="347"/>
      <c r="E1838" s="347"/>
      <c r="F1838" s="347"/>
      <c r="G1838" s="347"/>
      <c r="H1838" s="347"/>
      <c r="I1838" s="347"/>
      <c r="J1838" s="347"/>
      <c r="K1838" s="347"/>
      <c r="L1838" s="347"/>
      <c r="M1838" s="347"/>
      <c r="N1838" s="347"/>
    </row>
    <row r="1839" spans="2:14" s="11" customFormat="1" ht="15.75">
      <c r="B1839" s="347" t="s">
        <v>3</v>
      </c>
      <c r="C1839" s="347"/>
      <c r="D1839" s="347"/>
      <c r="E1839" s="347"/>
      <c r="F1839" s="347"/>
      <c r="G1839" s="347"/>
      <c r="H1839" s="347"/>
      <c r="I1839" s="347"/>
      <c r="J1839" s="347"/>
      <c r="K1839" s="347"/>
      <c r="L1839" s="347"/>
      <c r="M1839" s="347"/>
      <c r="N1839" s="347"/>
    </row>
    <row r="1840" spans="2:14" s="11" customFormat="1" ht="15">
      <c r="B1840" s="348"/>
      <c r="C1840" s="348"/>
      <c r="D1840" s="348"/>
      <c r="E1840" s="348"/>
      <c r="F1840" s="348"/>
      <c r="G1840" s="348"/>
      <c r="H1840" s="348"/>
      <c r="I1840" s="348"/>
      <c r="J1840" s="348"/>
      <c r="K1840" s="348"/>
      <c r="L1840" s="348"/>
      <c r="M1840" s="348"/>
      <c r="N1840" s="348"/>
    </row>
    <row r="1841" spans="2:14" s="11" customFormat="1" ht="15.75">
      <c r="B1841" s="351" t="s">
        <v>426</v>
      </c>
      <c r="C1841" s="351"/>
      <c r="D1841" s="27" t="s">
        <v>427</v>
      </c>
      <c r="E1841" s="25">
        <v>1</v>
      </c>
      <c r="F1841" s="27" t="s">
        <v>428</v>
      </c>
      <c r="G1841" s="25">
        <v>4</v>
      </c>
      <c r="H1841" s="26" t="s">
        <v>429</v>
      </c>
      <c r="I1841" s="25">
        <v>2024</v>
      </c>
      <c r="J1841" s="352"/>
      <c r="K1841" s="353"/>
      <c r="L1841" s="353"/>
      <c r="M1841" s="353"/>
      <c r="N1841" s="354"/>
    </row>
    <row r="1842" spans="2:14" s="11" customFormat="1" ht="15">
      <c r="B1842" s="355"/>
      <c r="C1842" s="355"/>
      <c r="D1842" s="355"/>
      <c r="E1842" s="355"/>
      <c r="F1842" s="355"/>
      <c r="G1842" s="355"/>
      <c r="H1842" s="355"/>
      <c r="I1842" s="355"/>
      <c r="J1842" s="355"/>
      <c r="K1842" s="355"/>
      <c r="L1842" s="355"/>
      <c r="M1842" s="355"/>
      <c r="N1842" s="355"/>
    </row>
    <row r="1843" spans="2:14" s="11" customFormat="1" ht="15.75">
      <c r="B1843" s="351" t="s">
        <v>430</v>
      </c>
      <c r="C1843" s="351"/>
      <c r="D1843" s="351"/>
      <c r="E1843" s="351"/>
      <c r="F1843" s="350" t="s">
        <v>529</v>
      </c>
      <c r="G1843" s="350"/>
      <c r="H1843" s="350"/>
      <c r="I1843" s="350"/>
      <c r="J1843" s="350"/>
      <c r="K1843" s="350"/>
      <c r="L1843" s="350"/>
      <c r="M1843" s="350"/>
      <c r="N1843" s="350"/>
    </row>
    <row r="1844" spans="2:14" s="11" customFormat="1" ht="15">
      <c r="B1844" s="355"/>
      <c r="C1844" s="355"/>
      <c r="D1844" s="355"/>
      <c r="E1844" s="355"/>
      <c r="F1844" s="355"/>
      <c r="G1844" s="355"/>
      <c r="H1844" s="355"/>
      <c r="I1844" s="355"/>
      <c r="J1844" s="355"/>
      <c r="K1844" s="355"/>
      <c r="L1844" s="355"/>
      <c r="M1844" s="24"/>
      <c r="N1844" s="24"/>
    </row>
    <row r="1845" spans="2:14" s="11" customFormat="1" ht="64.5" customHeight="1">
      <c r="B1845" s="174" t="s">
        <v>432</v>
      </c>
      <c r="C1845" s="6">
        <f>'FORMULARIO 1 PRESUPUESTO'!B112</f>
        <v>11</v>
      </c>
      <c r="D1845" s="27" t="s">
        <v>433</v>
      </c>
      <c r="E1845" s="22">
        <f>'FORMULARIO 1 PRESUPUESTO'!B114</f>
        <v>11.02</v>
      </c>
      <c r="F1845" s="352" t="s">
        <v>434</v>
      </c>
      <c r="G1845" s="354"/>
      <c r="H1845" s="356" t="str">
        <f>'FORMULARIO 1 PRESUPUESTO'!C114</f>
        <v>Suministro e instalación de Ventana en aluminio corrediza (vidrio 4 mm)</v>
      </c>
      <c r="I1845" s="357"/>
      <c r="J1845" s="357"/>
      <c r="K1845" s="357"/>
      <c r="L1845" s="358"/>
      <c r="M1845" s="27" t="s">
        <v>435</v>
      </c>
      <c r="N1845" s="8" t="str">
        <f>'FORMULARIO 1 PRESUPUESTO'!D114</f>
        <v>m2</v>
      </c>
    </row>
    <row r="1846" spans="2:14" s="11" customFormat="1" ht="15.75">
      <c r="B1846" s="355"/>
      <c r="C1846" s="355"/>
      <c r="D1846" s="355"/>
      <c r="E1846" s="355"/>
      <c r="F1846" s="355"/>
      <c r="G1846" s="355"/>
      <c r="H1846" s="351" t="s">
        <v>436</v>
      </c>
      <c r="I1846" s="351" t="s">
        <v>437</v>
      </c>
      <c r="J1846" s="351"/>
      <c r="K1846" s="351"/>
      <c r="L1846" s="351" t="s">
        <v>438</v>
      </c>
      <c r="M1846" s="351" t="s">
        <v>439</v>
      </c>
      <c r="N1846" s="351" t="s">
        <v>440</v>
      </c>
    </row>
    <row r="1847" spans="2:14" s="11" customFormat="1" ht="47.25">
      <c r="B1847" s="355"/>
      <c r="C1847" s="355"/>
      <c r="D1847" s="355"/>
      <c r="E1847" s="355"/>
      <c r="F1847" s="355"/>
      <c r="G1847" s="355"/>
      <c r="H1847" s="351"/>
      <c r="I1847" s="27" t="s">
        <v>441</v>
      </c>
      <c r="J1847" s="27" t="s">
        <v>442</v>
      </c>
      <c r="K1847" s="27" t="s">
        <v>443</v>
      </c>
      <c r="L1847" s="351"/>
      <c r="M1847" s="351"/>
      <c r="N1847" s="351"/>
    </row>
    <row r="1848" spans="2:14" s="11" customFormat="1" ht="15">
      <c r="B1848" s="355"/>
      <c r="C1848" s="355"/>
      <c r="D1848" s="355"/>
      <c r="E1848" s="355"/>
      <c r="F1848" s="355"/>
      <c r="G1848" s="355"/>
      <c r="H1848" s="8"/>
      <c r="I1848" s="8">
        <v>4</v>
      </c>
      <c r="J1848" s="8">
        <v>1.5</v>
      </c>
      <c r="K1848" s="8"/>
      <c r="L1848" s="8">
        <f>J1848*I1848</f>
        <v>6</v>
      </c>
      <c r="M1848" s="8">
        <v>1</v>
      </c>
      <c r="N1848" s="8">
        <f>M1848*L1848</f>
        <v>6</v>
      </c>
    </row>
    <row r="1849" spans="2:14" s="11" customFormat="1" ht="15">
      <c r="B1849" s="355"/>
      <c r="C1849" s="355"/>
      <c r="D1849" s="355"/>
      <c r="E1849" s="355"/>
      <c r="F1849" s="355"/>
      <c r="G1849" s="355"/>
      <c r="H1849" s="8"/>
      <c r="I1849" s="8"/>
      <c r="J1849" s="8"/>
      <c r="K1849" s="8"/>
      <c r="L1849" s="8"/>
      <c r="M1849" s="8"/>
      <c r="N1849" s="8"/>
    </row>
    <row r="1850" spans="2:14" s="11" customFormat="1" ht="15">
      <c r="B1850" s="355"/>
      <c r="C1850" s="355"/>
      <c r="D1850" s="355"/>
      <c r="E1850" s="355"/>
      <c r="F1850" s="355"/>
      <c r="G1850" s="355"/>
      <c r="H1850" s="8"/>
      <c r="I1850" s="8"/>
      <c r="J1850" s="8"/>
      <c r="K1850" s="8"/>
      <c r="L1850" s="8"/>
      <c r="M1850" s="8"/>
      <c r="N1850" s="8"/>
    </row>
    <row r="1851" spans="2:14" s="11" customFormat="1" ht="15">
      <c r="B1851" s="355"/>
      <c r="C1851" s="355"/>
      <c r="D1851" s="355"/>
      <c r="E1851" s="355"/>
      <c r="F1851" s="355"/>
      <c r="G1851" s="355"/>
      <c r="H1851" s="8"/>
      <c r="I1851" s="8"/>
      <c r="J1851" s="8"/>
      <c r="K1851" s="8"/>
      <c r="L1851" s="8"/>
      <c r="M1851" s="8"/>
      <c r="N1851" s="8"/>
    </row>
    <row r="1852" spans="2:14" s="11" customFormat="1" ht="15">
      <c r="B1852" s="355"/>
      <c r="C1852" s="355"/>
      <c r="D1852" s="355"/>
      <c r="E1852" s="355"/>
      <c r="F1852" s="355"/>
      <c r="G1852" s="355"/>
      <c r="H1852" s="8"/>
      <c r="I1852" s="8"/>
      <c r="J1852" s="8"/>
      <c r="K1852" s="8"/>
      <c r="L1852" s="8"/>
      <c r="M1852" s="8"/>
      <c r="N1852" s="8"/>
    </row>
    <row r="1853" spans="2:14" s="11" customFormat="1" ht="15.75">
      <c r="B1853" s="349" t="s">
        <v>451</v>
      </c>
      <c r="C1853" s="349"/>
      <c r="D1853" s="349"/>
      <c r="E1853" s="349"/>
      <c r="F1853" s="349"/>
      <c r="G1853" s="349"/>
      <c r="H1853" s="350" t="s">
        <v>445</v>
      </c>
      <c r="I1853" s="350"/>
      <c r="J1853" s="350"/>
      <c r="K1853" s="350"/>
      <c r="L1853" s="350"/>
      <c r="M1853" s="350"/>
      <c r="N1853" s="9">
        <f>SUM(N1848:N1852)</f>
        <v>6</v>
      </c>
    </row>
    <row r="1854" spans="2:14" s="11" customFormat="1" ht="15.75">
      <c r="B1854" s="349"/>
      <c r="C1854" s="349"/>
      <c r="D1854" s="349"/>
      <c r="E1854" s="349"/>
      <c r="F1854" s="349"/>
      <c r="G1854" s="349"/>
      <c r="H1854" s="350" t="s">
        <v>446</v>
      </c>
      <c r="I1854" s="350"/>
      <c r="J1854" s="350"/>
      <c r="K1854" s="350"/>
      <c r="L1854" s="350"/>
      <c r="M1854" s="350"/>
      <c r="N1854" s="9">
        <f>N1853</f>
        <v>6</v>
      </c>
    </row>
    <row r="1855" spans="2:14" s="11" customFormat="1" ht="15.75">
      <c r="B1855" s="349"/>
      <c r="C1855" s="349"/>
      <c r="D1855" s="349"/>
      <c r="E1855" s="349"/>
      <c r="F1855" s="349"/>
      <c r="G1855" s="349"/>
      <c r="H1855" s="351" t="s">
        <v>447</v>
      </c>
      <c r="I1855" s="351"/>
      <c r="J1855" s="351"/>
      <c r="K1855" s="351"/>
      <c r="L1855" s="351"/>
      <c r="M1855" s="351"/>
      <c r="N1855" s="10">
        <f>N1854</f>
        <v>6</v>
      </c>
    </row>
    <row r="1858" spans="2:14" s="11" customFormat="1">
      <c r="B1858" s="346"/>
      <c r="C1858" s="346"/>
      <c r="D1858" s="346"/>
      <c r="E1858" s="346"/>
      <c r="F1858" s="346"/>
      <c r="G1858" s="346"/>
      <c r="H1858" s="346"/>
      <c r="I1858" s="346"/>
      <c r="J1858" s="346"/>
      <c r="K1858" s="346"/>
      <c r="L1858" s="346"/>
      <c r="M1858" s="346"/>
      <c r="N1858" s="346"/>
    </row>
    <row r="1859" spans="2:14" s="11" customFormat="1">
      <c r="B1859" s="346"/>
      <c r="C1859" s="346"/>
      <c r="D1859" s="346"/>
      <c r="E1859" s="346"/>
      <c r="F1859" s="346"/>
      <c r="G1859" s="346"/>
      <c r="H1859" s="346"/>
      <c r="I1859" s="346"/>
      <c r="J1859" s="346"/>
      <c r="K1859" s="346"/>
      <c r="L1859" s="346"/>
      <c r="M1859" s="346"/>
      <c r="N1859" s="346"/>
    </row>
    <row r="1860" spans="2:14" s="11" customFormat="1" ht="50.1" customHeight="1">
      <c r="B1860" s="346"/>
      <c r="C1860" s="346"/>
      <c r="D1860" s="346"/>
      <c r="E1860" s="346"/>
      <c r="F1860" s="346"/>
      <c r="G1860" s="346"/>
      <c r="H1860" s="346"/>
      <c r="I1860" s="346"/>
      <c r="J1860" s="346"/>
      <c r="K1860" s="346"/>
      <c r="L1860" s="346"/>
      <c r="M1860" s="346"/>
      <c r="N1860" s="346"/>
    </row>
    <row r="1861" spans="2:14" s="11" customFormat="1" ht="15.75">
      <c r="B1861" s="347" t="s">
        <v>1</v>
      </c>
      <c r="C1861" s="347"/>
      <c r="D1861" s="347"/>
      <c r="E1861" s="347"/>
      <c r="F1861" s="347"/>
      <c r="G1861" s="347"/>
      <c r="H1861" s="347"/>
      <c r="I1861" s="347"/>
      <c r="J1861" s="347"/>
      <c r="K1861" s="347"/>
      <c r="L1861" s="347"/>
      <c r="M1861" s="347"/>
      <c r="N1861" s="347"/>
    </row>
    <row r="1862" spans="2:14" s="11" customFormat="1" ht="15.75">
      <c r="B1862" s="347" t="s">
        <v>2</v>
      </c>
      <c r="C1862" s="347"/>
      <c r="D1862" s="347"/>
      <c r="E1862" s="347"/>
      <c r="F1862" s="347"/>
      <c r="G1862" s="347"/>
      <c r="H1862" s="347"/>
      <c r="I1862" s="347"/>
      <c r="J1862" s="347"/>
      <c r="K1862" s="347"/>
      <c r="L1862" s="347"/>
      <c r="M1862" s="347"/>
      <c r="N1862" s="347"/>
    </row>
    <row r="1863" spans="2:14" s="11" customFormat="1" ht="15.75">
      <c r="B1863" s="347" t="s">
        <v>3</v>
      </c>
      <c r="C1863" s="347"/>
      <c r="D1863" s="347"/>
      <c r="E1863" s="347"/>
      <c r="F1863" s="347"/>
      <c r="G1863" s="347"/>
      <c r="H1863" s="347"/>
      <c r="I1863" s="347"/>
      <c r="J1863" s="347"/>
      <c r="K1863" s="347"/>
      <c r="L1863" s="347"/>
      <c r="M1863" s="347"/>
      <c r="N1863" s="347"/>
    </row>
    <row r="1864" spans="2:14" s="11" customFormat="1" ht="15">
      <c r="B1864" s="348"/>
      <c r="C1864" s="348"/>
      <c r="D1864" s="348"/>
      <c r="E1864" s="348"/>
      <c r="F1864" s="348"/>
      <c r="G1864" s="348"/>
      <c r="H1864" s="348"/>
      <c r="I1864" s="348"/>
      <c r="J1864" s="348"/>
      <c r="K1864" s="348"/>
      <c r="L1864" s="348"/>
      <c r="M1864" s="348"/>
      <c r="N1864" s="348"/>
    </row>
    <row r="1865" spans="2:14" s="11" customFormat="1" ht="15.75">
      <c r="B1865" s="351" t="s">
        <v>426</v>
      </c>
      <c r="C1865" s="351"/>
      <c r="D1865" s="27" t="s">
        <v>427</v>
      </c>
      <c r="E1865" s="25">
        <v>1</v>
      </c>
      <c r="F1865" s="27" t="s">
        <v>428</v>
      </c>
      <c r="G1865" s="25">
        <v>4</v>
      </c>
      <c r="H1865" s="26" t="s">
        <v>429</v>
      </c>
      <c r="I1865" s="25">
        <v>2024</v>
      </c>
      <c r="J1865" s="352"/>
      <c r="K1865" s="353"/>
      <c r="L1865" s="353"/>
      <c r="M1865" s="353"/>
      <c r="N1865" s="354"/>
    </row>
    <row r="1866" spans="2:14" s="11" customFormat="1" ht="15">
      <c r="B1866" s="355"/>
      <c r="C1866" s="355"/>
      <c r="D1866" s="355"/>
      <c r="E1866" s="355"/>
      <c r="F1866" s="355"/>
      <c r="G1866" s="355"/>
      <c r="H1866" s="355"/>
      <c r="I1866" s="355"/>
      <c r="J1866" s="355"/>
      <c r="K1866" s="355"/>
      <c r="L1866" s="355"/>
      <c r="M1866" s="355"/>
      <c r="N1866" s="355"/>
    </row>
    <row r="1867" spans="2:14" s="11" customFormat="1" ht="15.75">
      <c r="B1867" s="351" t="s">
        <v>430</v>
      </c>
      <c r="C1867" s="351"/>
      <c r="D1867" s="351"/>
      <c r="E1867" s="351"/>
      <c r="F1867" s="350" t="s">
        <v>529</v>
      </c>
      <c r="G1867" s="350"/>
      <c r="H1867" s="350"/>
      <c r="I1867" s="350"/>
      <c r="J1867" s="350"/>
      <c r="K1867" s="350"/>
      <c r="L1867" s="350"/>
      <c r="M1867" s="350"/>
      <c r="N1867" s="350"/>
    </row>
    <row r="1868" spans="2:14" s="11" customFormat="1" ht="15">
      <c r="B1868" s="355"/>
      <c r="C1868" s="355"/>
      <c r="D1868" s="355"/>
      <c r="E1868" s="355"/>
      <c r="F1868" s="355"/>
      <c r="G1868" s="355"/>
      <c r="H1868" s="355"/>
      <c r="I1868" s="355"/>
      <c r="J1868" s="355"/>
      <c r="K1868" s="355"/>
      <c r="L1868" s="355"/>
      <c r="M1868" s="24"/>
      <c r="N1868" s="24"/>
    </row>
    <row r="1869" spans="2:14" s="11" customFormat="1" ht="64.5" customHeight="1">
      <c r="B1869" s="174" t="s">
        <v>432</v>
      </c>
      <c r="C1869" s="6">
        <f>'FORMULARIO 1 PRESUPUESTO'!B112</f>
        <v>11</v>
      </c>
      <c r="D1869" s="27" t="s">
        <v>433</v>
      </c>
      <c r="E1869" s="22">
        <f>'FORMULARIO 1 PRESUPUESTO'!B115</f>
        <v>11.03</v>
      </c>
      <c r="F1869" s="352" t="s">
        <v>434</v>
      </c>
      <c r="G1869" s="354"/>
      <c r="H1869" s="356" t="str">
        <f>'FORMULARIO 1 PRESUPUESTO'!C115</f>
        <v>Mantenimiento de marcos y Reinstalación de puerta metalica de 110 cm  de ancho 210 cm (incluye pintura)</v>
      </c>
      <c r="I1869" s="357"/>
      <c r="J1869" s="357"/>
      <c r="K1869" s="357"/>
      <c r="L1869" s="358"/>
      <c r="M1869" s="27" t="s">
        <v>435</v>
      </c>
      <c r="N1869" s="8" t="str">
        <f>'FORMULARIO 1 PRESUPUESTO'!D115</f>
        <v>m2</v>
      </c>
    </row>
    <row r="1870" spans="2:14" s="11" customFormat="1" ht="15.75">
      <c r="B1870" s="355"/>
      <c r="C1870" s="355"/>
      <c r="D1870" s="355"/>
      <c r="E1870" s="355"/>
      <c r="F1870" s="355"/>
      <c r="G1870" s="355"/>
      <c r="H1870" s="351" t="s">
        <v>436</v>
      </c>
      <c r="I1870" s="351" t="s">
        <v>437</v>
      </c>
      <c r="J1870" s="351"/>
      <c r="K1870" s="351"/>
      <c r="L1870" s="351" t="s">
        <v>438</v>
      </c>
      <c r="M1870" s="351" t="s">
        <v>439</v>
      </c>
      <c r="N1870" s="351" t="s">
        <v>440</v>
      </c>
    </row>
    <row r="1871" spans="2:14" s="11" customFormat="1" ht="47.25">
      <c r="B1871" s="355"/>
      <c r="C1871" s="355"/>
      <c r="D1871" s="355"/>
      <c r="E1871" s="355"/>
      <c r="F1871" s="355"/>
      <c r="G1871" s="355"/>
      <c r="H1871" s="351"/>
      <c r="I1871" s="27" t="s">
        <v>441</v>
      </c>
      <c r="J1871" s="27" t="s">
        <v>442</v>
      </c>
      <c r="K1871" s="27" t="s">
        <v>443</v>
      </c>
      <c r="L1871" s="351"/>
      <c r="M1871" s="351"/>
      <c r="N1871" s="351"/>
    </row>
    <row r="1872" spans="2:14" s="11" customFormat="1" ht="15">
      <c r="B1872" s="355"/>
      <c r="C1872" s="355"/>
      <c r="D1872" s="355"/>
      <c r="E1872" s="355"/>
      <c r="F1872" s="355"/>
      <c r="G1872" s="355"/>
      <c r="H1872" s="8"/>
      <c r="I1872" s="8">
        <v>1.1000000000000001</v>
      </c>
      <c r="J1872" s="8">
        <v>2.1</v>
      </c>
      <c r="K1872" s="8"/>
      <c r="L1872" s="8">
        <f>J1872*I1872</f>
        <v>2.3100000000000005</v>
      </c>
      <c r="M1872" s="8">
        <v>1</v>
      </c>
      <c r="N1872" s="8">
        <f>M1872*L1872</f>
        <v>2.3100000000000005</v>
      </c>
    </row>
    <row r="1873" spans="2:14" s="11" customFormat="1" ht="15">
      <c r="B1873" s="355"/>
      <c r="C1873" s="355"/>
      <c r="D1873" s="355"/>
      <c r="E1873" s="355"/>
      <c r="F1873" s="355"/>
      <c r="G1873" s="355"/>
      <c r="H1873" s="8"/>
      <c r="I1873" s="8"/>
      <c r="J1873" s="8"/>
      <c r="K1873" s="8"/>
      <c r="L1873" s="8"/>
      <c r="M1873" s="8"/>
      <c r="N1873" s="8"/>
    </row>
    <row r="1874" spans="2:14" s="11" customFormat="1" ht="15">
      <c r="B1874" s="355"/>
      <c r="C1874" s="355"/>
      <c r="D1874" s="355"/>
      <c r="E1874" s="355"/>
      <c r="F1874" s="355"/>
      <c r="G1874" s="355"/>
      <c r="H1874" s="8"/>
      <c r="I1874" s="8"/>
      <c r="J1874" s="8"/>
      <c r="K1874" s="8"/>
      <c r="L1874" s="8"/>
      <c r="M1874" s="8"/>
      <c r="N1874" s="8"/>
    </row>
    <row r="1875" spans="2:14" s="11" customFormat="1" ht="15">
      <c r="B1875" s="355"/>
      <c r="C1875" s="355"/>
      <c r="D1875" s="355"/>
      <c r="E1875" s="355"/>
      <c r="F1875" s="355"/>
      <c r="G1875" s="355"/>
      <c r="H1875" s="8"/>
      <c r="I1875" s="8"/>
      <c r="J1875" s="8"/>
      <c r="K1875" s="8"/>
      <c r="L1875" s="8"/>
      <c r="M1875" s="8"/>
      <c r="N1875" s="8"/>
    </row>
    <row r="1876" spans="2:14" s="11" customFormat="1" ht="15">
      <c r="B1876" s="355"/>
      <c r="C1876" s="355"/>
      <c r="D1876" s="355"/>
      <c r="E1876" s="355"/>
      <c r="F1876" s="355"/>
      <c r="G1876" s="355"/>
      <c r="H1876" s="8"/>
      <c r="I1876" s="8"/>
      <c r="J1876" s="8"/>
      <c r="K1876" s="8"/>
      <c r="L1876" s="8"/>
      <c r="M1876" s="8"/>
      <c r="N1876" s="8"/>
    </row>
    <row r="1877" spans="2:14" s="11" customFormat="1" ht="15.75">
      <c r="B1877" s="349" t="s">
        <v>451</v>
      </c>
      <c r="C1877" s="349"/>
      <c r="D1877" s="349"/>
      <c r="E1877" s="349"/>
      <c r="F1877" s="349"/>
      <c r="G1877" s="349"/>
      <c r="H1877" s="350" t="s">
        <v>445</v>
      </c>
      <c r="I1877" s="350"/>
      <c r="J1877" s="350"/>
      <c r="K1877" s="350"/>
      <c r="L1877" s="350"/>
      <c r="M1877" s="350"/>
      <c r="N1877" s="9">
        <f>SUM(N1872:N1876)</f>
        <v>2.3100000000000005</v>
      </c>
    </row>
    <row r="1878" spans="2:14" s="11" customFormat="1" ht="15.75">
      <c r="B1878" s="349"/>
      <c r="C1878" s="349"/>
      <c r="D1878" s="349"/>
      <c r="E1878" s="349"/>
      <c r="F1878" s="349"/>
      <c r="G1878" s="349"/>
      <c r="H1878" s="350" t="s">
        <v>446</v>
      </c>
      <c r="I1878" s="350"/>
      <c r="J1878" s="350"/>
      <c r="K1878" s="350"/>
      <c r="L1878" s="350"/>
      <c r="M1878" s="350"/>
      <c r="N1878" s="9">
        <f>N1877</f>
        <v>2.3100000000000005</v>
      </c>
    </row>
    <row r="1879" spans="2:14" s="11" customFormat="1" ht="15.75">
      <c r="B1879" s="349"/>
      <c r="C1879" s="349"/>
      <c r="D1879" s="349"/>
      <c r="E1879" s="349"/>
      <c r="F1879" s="349"/>
      <c r="G1879" s="349"/>
      <c r="H1879" s="351" t="s">
        <v>447</v>
      </c>
      <c r="I1879" s="351"/>
      <c r="J1879" s="351"/>
      <c r="K1879" s="351"/>
      <c r="L1879" s="351"/>
      <c r="M1879" s="351"/>
      <c r="N1879" s="10">
        <f>N1878</f>
        <v>2.3100000000000005</v>
      </c>
    </row>
    <row r="1882" spans="2:14" s="11" customFormat="1">
      <c r="B1882" s="346"/>
      <c r="C1882" s="346"/>
      <c r="D1882" s="346"/>
      <c r="E1882" s="346"/>
      <c r="F1882" s="346"/>
      <c r="G1882" s="346"/>
      <c r="H1882" s="346"/>
      <c r="I1882" s="346"/>
      <c r="J1882" s="346"/>
      <c r="K1882" s="346"/>
      <c r="L1882" s="346"/>
      <c r="M1882" s="346"/>
      <c r="N1882" s="346"/>
    </row>
    <row r="1883" spans="2:14" s="11" customFormat="1">
      <c r="B1883" s="346"/>
      <c r="C1883" s="346"/>
      <c r="D1883" s="346"/>
      <c r="E1883" s="346"/>
      <c r="F1883" s="346"/>
      <c r="G1883" s="346"/>
      <c r="H1883" s="346"/>
      <c r="I1883" s="346"/>
      <c r="J1883" s="346"/>
      <c r="K1883" s="346"/>
      <c r="L1883" s="346"/>
      <c r="M1883" s="346"/>
      <c r="N1883" s="346"/>
    </row>
    <row r="1884" spans="2:14" s="11" customFormat="1" ht="50.1" customHeight="1">
      <c r="B1884" s="346"/>
      <c r="C1884" s="346"/>
      <c r="D1884" s="346"/>
      <c r="E1884" s="346"/>
      <c r="F1884" s="346"/>
      <c r="G1884" s="346"/>
      <c r="H1884" s="346"/>
      <c r="I1884" s="346"/>
      <c r="J1884" s="346"/>
      <c r="K1884" s="346"/>
      <c r="L1884" s="346"/>
      <c r="M1884" s="346"/>
      <c r="N1884" s="346"/>
    </row>
    <row r="1885" spans="2:14" s="11" customFormat="1" ht="15.75">
      <c r="B1885" s="347" t="s">
        <v>1</v>
      </c>
      <c r="C1885" s="347"/>
      <c r="D1885" s="347"/>
      <c r="E1885" s="347"/>
      <c r="F1885" s="347"/>
      <c r="G1885" s="347"/>
      <c r="H1885" s="347"/>
      <c r="I1885" s="347"/>
      <c r="J1885" s="347"/>
      <c r="K1885" s="347"/>
      <c r="L1885" s="347"/>
      <c r="M1885" s="347"/>
      <c r="N1885" s="347"/>
    </row>
    <row r="1886" spans="2:14" s="11" customFormat="1" ht="15.75">
      <c r="B1886" s="347" t="s">
        <v>2</v>
      </c>
      <c r="C1886" s="347"/>
      <c r="D1886" s="347"/>
      <c r="E1886" s="347"/>
      <c r="F1886" s="347"/>
      <c r="G1886" s="347"/>
      <c r="H1886" s="347"/>
      <c r="I1886" s="347"/>
      <c r="J1886" s="347"/>
      <c r="K1886" s="347"/>
      <c r="L1886" s="347"/>
      <c r="M1886" s="347"/>
      <c r="N1886" s="347"/>
    </row>
    <row r="1887" spans="2:14" s="11" customFormat="1" ht="15.75">
      <c r="B1887" s="347" t="s">
        <v>3</v>
      </c>
      <c r="C1887" s="347"/>
      <c r="D1887" s="347"/>
      <c r="E1887" s="347"/>
      <c r="F1887" s="347"/>
      <c r="G1887" s="347"/>
      <c r="H1887" s="347"/>
      <c r="I1887" s="347"/>
      <c r="J1887" s="347"/>
      <c r="K1887" s="347"/>
      <c r="L1887" s="347"/>
      <c r="M1887" s="347"/>
      <c r="N1887" s="347"/>
    </row>
    <row r="1888" spans="2:14" s="11" customFormat="1" ht="15">
      <c r="B1888" s="348"/>
      <c r="C1888" s="348"/>
      <c r="D1888" s="348"/>
      <c r="E1888" s="348"/>
      <c r="F1888" s="348"/>
      <c r="G1888" s="348"/>
      <c r="H1888" s="348"/>
      <c r="I1888" s="348"/>
      <c r="J1888" s="348"/>
      <c r="K1888" s="348"/>
      <c r="L1888" s="348"/>
      <c r="M1888" s="348"/>
      <c r="N1888" s="348"/>
    </row>
    <row r="1889" spans="2:14" s="11" customFormat="1" ht="15.75">
      <c r="B1889" s="351" t="s">
        <v>426</v>
      </c>
      <c r="C1889" s="351"/>
      <c r="D1889" s="27" t="s">
        <v>427</v>
      </c>
      <c r="E1889" s="25">
        <v>1</v>
      </c>
      <c r="F1889" s="27" t="s">
        <v>428</v>
      </c>
      <c r="G1889" s="25">
        <v>4</v>
      </c>
      <c r="H1889" s="26" t="s">
        <v>429</v>
      </c>
      <c r="I1889" s="25">
        <v>2024</v>
      </c>
      <c r="J1889" s="352"/>
      <c r="K1889" s="353"/>
      <c r="L1889" s="353"/>
      <c r="M1889" s="353"/>
      <c r="N1889" s="354"/>
    </row>
    <row r="1890" spans="2:14" s="11" customFormat="1" ht="15">
      <c r="B1890" s="355"/>
      <c r="C1890" s="355"/>
      <c r="D1890" s="355"/>
      <c r="E1890" s="355"/>
      <c r="F1890" s="355"/>
      <c r="G1890" s="355"/>
      <c r="H1890" s="355"/>
      <c r="I1890" s="355"/>
      <c r="J1890" s="355"/>
      <c r="K1890" s="355"/>
      <c r="L1890" s="355"/>
      <c r="M1890" s="355"/>
      <c r="N1890" s="355"/>
    </row>
    <row r="1891" spans="2:14" s="11" customFormat="1" ht="15.75">
      <c r="B1891" s="351" t="s">
        <v>430</v>
      </c>
      <c r="C1891" s="351"/>
      <c r="D1891" s="351"/>
      <c r="E1891" s="351"/>
      <c r="F1891" s="350" t="s">
        <v>529</v>
      </c>
      <c r="G1891" s="350"/>
      <c r="H1891" s="350"/>
      <c r="I1891" s="350"/>
      <c r="J1891" s="350"/>
      <c r="K1891" s="350"/>
      <c r="L1891" s="350"/>
      <c r="M1891" s="350"/>
      <c r="N1891" s="350"/>
    </row>
    <row r="1892" spans="2:14" s="11" customFormat="1" ht="15">
      <c r="B1892" s="355"/>
      <c r="C1892" s="355"/>
      <c r="D1892" s="355"/>
      <c r="E1892" s="355"/>
      <c r="F1892" s="355"/>
      <c r="G1892" s="355"/>
      <c r="H1892" s="355"/>
      <c r="I1892" s="355"/>
      <c r="J1892" s="355"/>
      <c r="K1892" s="355"/>
      <c r="L1892" s="355"/>
      <c r="M1892" s="24"/>
      <c r="N1892" s="24"/>
    </row>
    <row r="1893" spans="2:14" s="11" customFormat="1" ht="64.5" customHeight="1">
      <c r="B1893" s="174" t="s">
        <v>432</v>
      </c>
      <c r="C1893" s="6">
        <f>'FORMULARIO 1 PRESUPUESTO'!B112</f>
        <v>11</v>
      </c>
      <c r="D1893" s="27" t="s">
        <v>433</v>
      </c>
      <c r="E1893" s="22">
        <f>'FORMULARIO 1 PRESUPUESTO'!B116</f>
        <v>11.04</v>
      </c>
      <c r="F1893" s="352" t="s">
        <v>434</v>
      </c>
      <c r="G1893" s="354"/>
      <c r="H1893" s="356" t="str">
        <f>'FORMULARIO 1 PRESUPUESTO'!C116</f>
        <v>Reinstalación y mantenimiento de rampa metálica. Incluye pintura  con imprimación anticorrosiva+pintura acabado</v>
      </c>
      <c r="I1893" s="357"/>
      <c r="J1893" s="357"/>
      <c r="K1893" s="357"/>
      <c r="L1893" s="358"/>
      <c r="M1893" s="27" t="s">
        <v>435</v>
      </c>
      <c r="N1893" s="8" t="str">
        <f>'FORMULARIO 1 PRESUPUESTO'!D116</f>
        <v>m2</v>
      </c>
    </row>
    <row r="1894" spans="2:14" s="11" customFormat="1" ht="15.75">
      <c r="B1894" s="355"/>
      <c r="C1894" s="355"/>
      <c r="D1894" s="355"/>
      <c r="E1894" s="355"/>
      <c r="F1894" s="355"/>
      <c r="G1894" s="355"/>
      <c r="H1894" s="351" t="s">
        <v>436</v>
      </c>
      <c r="I1894" s="351" t="s">
        <v>437</v>
      </c>
      <c r="J1894" s="351"/>
      <c r="K1894" s="351"/>
      <c r="L1894" s="351" t="s">
        <v>438</v>
      </c>
      <c r="M1894" s="351" t="s">
        <v>439</v>
      </c>
      <c r="N1894" s="351" t="s">
        <v>440</v>
      </c>
    </row>
    <row r="1895" spans="2:14" s="11" customFormat="1" ht="47.25">
      <c r="B1895" s="355"/>
      <c r="C1895" s="355"/>
      <c r="D1895" s="355"/>
      <c r="E1895" s="355"/>
      <c r="F1895" s="355"/>
      <c r="G1895" s="355"/>
      <c r="H1895" s="351"/>
      <c r="I1895" s="27" t="s">
        <v>441</v>
      </c>
      <c r="J1895" s="27" t="s">
        <v>442</v>
      </c>
      <c r="K1895" s="27" t="s">
        <v>443</v>
      </c>
      <c r="L1895" s="351"/>
      <c r="M1895" s="351"/>
      <c r="N1895" s="351"/>
    </row>
    <row r="1896" spans="2:14" s="11" customFormat="1" ht="15">
      <c r="B1896" s="355"/>
      <c r="C1896" s="355"/>
      <c r="D1896" s="355"/>
      <c r="E1896" s="355"/>
      <c r="F1896" s="355"/>
      <c r="G1896" s="355"/>
      <c r="H1896" s="8"/>
      <c r="I1896" s="8"/>
      <c r="J1896" s="8"/>
      <c r="K1896" s="8"/>
      <c r="L1896" s="8">
        <v>90</v>
      </c>
      <c r="M1896" s="8">
        <v>1</v>
      </c>
      <c r="N1896" s="8">
        <f>M1896*L1896</f>
        <v>90</v>
      </c>
    </row>
    <row r="1897" spans="2:14" s="11" customFormat="1" ht="15">
      <c r="B1897" s="355"/>
      <c r="C1897" s="355"/>
      <c r="D1897" s="355"/>
      <c r="E1897" s="355"/>
      <c r="F1897" s="355"/>
      <c r="G1897" s="355"/>
      <c r="H1897" s="8"/>
      <c r="I1897" s="8"/>
      <c r="J1897" s="8"/>
      <c r="K1897" s="8"/>
      <c r="L1897" s="8"/>
      <c r="M1897" s="8"/>
      <c r="N1897" s="8"/>
    </row>
    <row r="1898" spans="2:14" s="11" customFormat="1" ht="15">
      <c r="B1898" s="355"/>
      <c r="C1898" s="355"/>
      <c r="D1898" s="355"/>
      <c r="E1898" s="355"/>
      <c r="F1898" s="355"/>
      <c r="G1898" s="355"/>
      <c r="H1898" s="8"/>
      <c r="I1898" s="8"/>
      <c r="J1898" s="8"/>
      <c r="K1898" s="8"/>
      <c r="L1898" s="8"/>
      <c r="M1898" s="8"/>
      <c r="N1898" s="8"/>
    </row>
    <row r="1899" spans="2:14" s="11" customFormat="1" ht="15">
      <c r="B1899" s="355"/>
      <c r="C1899" s="355"/>
      <c r="D1899" s="355"/>
      <c r="E1899" s="355"/>
      <c r="F1899" s="355"/>
      <c r="G1899" s="355"/>
      <c r="H1899" s="8"/>
      <c r="I1899" s="8"/>
      <c r="J1899" s="8"/>
      <c r="K1899" s="8"/>
      <c r="L1899" s="8"/>
      <c r="M1899" s="8"/>
      <c r="N1899" s="8"/>
    </row>
    <row r="1900" spans="2:14" s="11" customFormat="1" ht="15">
      <c r="B1900" s="355"/>
      <c r="C1900" s="355"/>
      <c r="D1900" s="355"/>
      <c r="E1900" s="355"/>
      <c r="F1900" s="355"/>
      <c r="G1900" s="355"/>
      <c r="H1900" s="8"/>
      <c r="I1900" s="8"/>
      <c r="J1900" s="8"/>
      <c r="K1900" s="8"/>
      <c r="L1900" s="8"/>
      <c r="M1900" s="8"/>
      <c r="N1900" s="8"/>
    </row>
    <row r="1901" spans="2:14" s="11" customFormat="1" ht="15.75">
      <c r="B1901" s="349" t="s">
        <v>451</v>
      </c>
      <c r="C1901" s="349"/>
      <c r="D1901" s="349"/>
      <c r="E1901" s="349"/>
      <c r="F1901" s="349"/>
      <c r="G1901" s="349"/>
      <c r="H1901" s="350" t="s">
        <v>445</v>
      </c>
      <c r="I1901" s="350"/>
      <c r="J1901" s="350"/>
      <c r="K1901" s="350"/>
      <c r="L1901" s="350"/>
      <c r="M1901" s="350"/>
      <c r="N1901" s="9">
        <f>SUM(N1896:N1900)</f>
        <v>90</v>
      </c>
    </row>
    <row r="1902" spans="2:14" s="11" customFormat="1" ht="15.75">
      <c r="B1902" s="349"/>
      <c r="C1902" s="349"/>
      <c r="D1902" s="349"/>
      <c r="E1902" s="349"/>
      <c r="F1902" s="349"/>
      <c r="G1902" s="349"/>
      <c r="H1902" s="350" t="s">
        <v>446</v>
      </c>
      <c r="I1902" s="350"/>
      <c r="J1902" s="350"/>
      <c r="K1902" s="350"/>
      <c r="L1902" s="350"/>
      <c r="M1902" s="350"/>
      <c r="N1902" s="9">
        <f>N1901</f>
        <v>90</v>
      </c>
    </row>
    <row r="1903" spans="2:14" s="11" customFormat="1" ht="15.75">
      <c r="B1903" s="349"/>
      <c r="C1903" s="349"/>
      <c r="D1903" s="349"/>
      <c r="E1903" s="349"/>
      <c r="F1903" s="349"/>
      <c r="G1903" s="349"/>
      <c r="H1903" s="351" t="s">
        <v>447</v>
      </c>
      <c r="I1903" s="351"/>
      <c r="J1903" s="351"/>
      <c r="K1903" s="351"/>
      <c r="L1903" s="351"/>
      <c r="M1903" s="351"/>
      <c r="N1903" s="10">
        <f>N1902</f>
        <v>90</v>
      </c>
    </row>
    <row r="1906" spans="2:14" s="11" customFormat="1">
      <c r="B1906" s="346"/>
      <c r="C1906" s="346"/>
      <c r="D1906" s="346"/>
      <c r="E1906" s="346"/>
      <c r="F1906" s="346"/>
      <c r="G1906" s="346"/>
      <c r="H1906" s="346"/>
      <c r="I1906" s="346"/>
      <c r="J1906" s="346"/>
      <c r="K1906" s="346"/>
      <c r="L1906" s="346"/>
      <c r="M1906" s="346"/>
      <c r="N1906" s="346"/>
    </row>
    <row r="1907" spans="2:14" s="11" customFormat="1">
      <c r="B1907" s="346"/>
      <c r="C1907" s="346"/>
      <c r="D1907" s="346"/>
      <c r="E1907" s="346"/>
      <c r="F1907" s="346"/>
      <c r="G1907" s="346"/>
      <c r="H1907" s="346"/>
      <c r="I1907" s="346"/>
      <c r="J1907" s="346"/>
      <c r="K1907" s="346"/>
      <c r="L1907" s="346"/>
      <c r="M1907" s="346"/>
      <c r="N1907" s="346"/>
    </row>
    <row r="1908" spans="2:14" s="11" customFormat="1" ht="50.1" customHeight="1">
      <c r="B1908" s="346"/>
      <c r="C1908" s="346"/>
      <c r="D1908" s="346"/>
      <c r="E1908" s="346"/>
      <c r="F1908" s="346"/>
      <c r="G1908" s="346"/>
      <c r="H1908" s="346"/>
      <c r="I1908" s="346"/>
      <c r="J1908" s="346"/>
      <c r="K1908" s="346"/>
      <c r="L1908" s="346"/>
      <c r="M1908" s="346"/>
      <c r="N1908" s="346"/>
    </row>
    <row r="1909" spans="2:14" s="11" customFormat="1" ht="15.75">
      <c r="B1909" s="347" t="s">
        <v>1</v>
      </c>
      <c r="C1909" s="347"/>
      <c r="D1909" s="347"/>
      <c r="E1909" s="347"/>
      <c r="F1909" s="347"/>
      <c r="G1909" s="347"/>
      <c r="H1909" s="347"/>
      <c r="I1909" s="347"/>
      <c r="J1909" s="347"/>
      <c r="K1909" s="347"/>
      <c r="L1909" s="347"/>
      <c r="M1909" s="347"/>
      <c r="N1909" s="347"/>
    </row>
    <row r="1910" spans="2:14" s="11" customFormat="1" ht="15.75">
      <c r="B1910" s="347" t="s">
        <v>2</v>
      </c>
      <c r="C1910" s="347"/>
      <c r="D1910" s="347"/>
      <c r="E1910" s="347"/>
      <c r="F1910" s="347"/>
      <c r="G1910" s="347"/>
      <c r="H1910" s="347"/>
      <c r="I1910" s="347"/>
      <c r="J1910" s="347"/>
      <c r="K1910" s="347"/>
      <c r="L1910" s="347"/>
      <c r="M1910" s="347"/>
      <c r="N1910" s="347"/>
    </row>
    <row r="1911" spans="2:14" s="11" customFormat="1" ht="15.75">
      <c r="B1911" s="347" t="s">
        <v>3</v>
      </c>
      <c r="C1911" s="347"/>
      <c r="D1911" s="347"/>
      <c r="E1911" s="347"/>
      <c r="F1911" s="347"/>
      <c r="G1911" s="347"/>
      <c r="H1911" s="347"/>
      <c r="I1911" s="347"/>
      <c r="J1911" s="347"/>
      <c r="K1911" s="347"/>
      <c r="L1911" s="347"/>
      <c r="M1911" s="347"/>
      <c r="N1911" s="347"/>
    </row>
    <row r="1912" spans="2:14" s="11" customFormat="1" ht="15">
      <c r="B1912" s="348"/>
      <c r="C1912" s="348"/>
      <c r="D1912" s="348"/>
      <c r="E1912" s="348"/>
      <c r="F1912" s="348"/>
      <c r="G1912" s="348"/>
      <c r="H1912" s="348"/>
      <c r="I1912" s="348"/>
      <c r="J1912" s="348"/>
      <c r="K1912" s="348"/>
      <c r="L1912" s="348"/>
      <c r="M1912" s="348"/>
      <c r="N1912" s="348"/>
    </row>
    <row r="1913" spans="2:14" s="11" customFormat="1" ht="15.75">
      <c r="B1913" s="351" t="s">
        <v>426</v>
      </c>
      <c r="C1913" s="351"/>
      <c r="D1913" s="27" t="s">
        <v>427</v>
      </c>
      <c r="E1913" s="25">
        <v>1</v>
      </c>
      <c r="F1913" s="27" t="s">
        <v>428</v>
      </c>
      <c r="G1913" s="25">
        <v>4</v>
      </c>
      <c r="H1913" s="26" t="s">
        <v>429</v>
      </c>
      <c r="I1913" s="25">
        <v>2024</v>
      </c>
      <c r="J1913" s="352"/>
      <c r="K1913" s="353"/>
      <c r="L1913" s="353"/>
      <c r="M1913" s="353"/>
      <c r="N1913" s="354"/>
    </row>
    <row r="1914" spans="2:14" s="11" customFormat="1" ht="15">
      <c r="B1914" s="355"/>
      <c r="C1914" s="355"/>
      <c r="D1914" s="355"/>
      <c r="E1914" s="355"/>
      <c r="F1914" s="355"/>
      <c r="G1914" s="355"/>
      <c r="H1914" s="355"/>
      <c r="I1914" s="355"/>
      <c r="J1914" s="355"/>
      <c r="K1914" s="355"/>
      <c r="L1914" s="355"/>
      <c r="M1914" s="355"/>
      <c r="N1914" s="355"/>
    </row>
    <row r="1915" spans="2:14" s="11" customFormat="1" ht="15.75">
      <c r="B1915" s="351" t="s">
        <v>430</v>
      </c>
      <c r="C1915" s="351"/>
      <c r="D1915" s="351"/>
      <c r="E1915" s="351"/>
      <c r="F1915" s="350" t="s">
        <v>529</v>
      </c>
      <c r="G1915" s="350"/>
      <c r="H1915" s="350"/>
      <c r="I1915" s="350"/>
      <c r="J1915" s="350"/>
      <c r="K1915" s="350"/>
      <c r="L1915" s="350"/>
      <c r="M1915" s="350"/>
      <c r="N1915" s="350"/>
    </row>
    <row r="1916" spans="2:14" s="11" customFormat="1" ht="15">
      <c r="B1916" s="355"/>
      <c r="C1916" s="355"/>
      <c r="D1916" s="355"/>
      <c r="E1916" s="355"/>
      <c r="F1916" s="355"/>
      <c r="G1916" s="355"/>
      <c r="H1916" s="355"/>
      <c r="I1916" s="355"/>
      <c r="J1916" s="355"/>
      <c r="K1916" s="355"/>
      <c r="L1916" s="355"/>
      <c r="M1916" s="24"/>
      <c r="N1916" s="24"/>
    </row>
    <row r="1917" spans="2:14" s="11" customFormat="1" ht="64.5" customHeight="1">
      <c r="B1917" s="174" t="s">
        <v>432</v>
      </c>
      <c r="C1917" s="6">
        <f>'FORMULARIO 1 PRESUPUESTO'!B112</f>
        <v>11</v>
      </c>
      <c r="D1917" s="27" t="s">
        <v>433</v>
      </c>
      <c r="E1917" s="22">
        <f>'FORMULARIO 1 PRESUPUESTO'!B117</f>
        <v>11.049999999999999</v>
      </c>
      <c r="F1917" s="352" t="s">
        <v>434</v>
      </c>
      <c r="G1917" s="354"/>
      <c r="H1917" s="356" t="str">
        <f>'FORMULARIO 1 PRESUPUESTO'!C117</f>
        <v xml:space="preserve">Suministro e instalación de rejilla con marco en lámina perforada en acero inoxidable. Incluye marco anclado al suelo. </v>
      </c>
      <c r="I1917" s="357"/>
      <c r="J1917" s="357"/>
      <c r="K1917" s="357"/>
      <c r="L1917" s="358"/>
      <c r="M1917" s="27" t="s">
        <v>435</v>
      </c>
      <c r="N1917" s="8" t="str">
        <f>'FORMULARIO 1 PRESUPUESTO'!D117</f>
        <v>m</v>
      </c>
    </row>
    <row r="1918" spans="2:14" s="11" customFormat="1" ht="15.75">
      <c r="B1918" s="355"/>
      <c r="C1918" s="355"/>
      <c r="D1918" s="355"/>
      <c r="E1918" s="355"/>
      <c r="F1918" s="355"/>
      <c r="G1918" s="355"/>
      <c r="H1918" s="351" t="s">
        <v>436</v>
      </c>
      <c r="I1918" s="351" t="s">
        <v>437</v>
      </c>
      <c r="J1918" s="351"/>
      <c r="K1918" s="351"/>
      <c r="L1918" s="351" t="s">
        <v>438</v>
      </c>
      <c r="M1918" s="351" t="s">
        <v>439</v>
      </c>
      <c r="N1918" s="351" t="s">
        <v>440</v>
      </c>
    </row>
    <row r="1919" spans="2:14" s="11" customFormat="1" ht="47.25">
      <c r="B1919" s="355"/>
      <c r="C1919" s="355"/>
      <c r="D1919" s="355"/>
      <c r="E1919" s="355"/>
      <c r="F1919" s="355"/>
      <c r="G1919" s="355"/>
      <c r="H1919" s="351"/>
      <c r="I1919" s="27" t="s">
        <v>441</v>
      </c>
      <c r="J1919" s="27" t="s">
        <v>442</v>
      </c>
      <c r="K1919" s="27" t="s">
        <v>443</v>
      </c>
      <c r="L1919" s="351"/>
      <c r="M1919" s="351"/>
      <c r="N1919" s="351"/>
    </row>
    <row r="1920" spans="2:14" s="11" customFormat="1" ht="15">
      <c r="B1920" s="355"/>
      <c r="C1920" s="355"/>
      <c r="D1920" s="355"/>
      <c r="E1920" s="355"/>
      <c r="F1920" s="355"/>
      <c r="G1920" s="355"/>
      <c r="H1920" s="8"/>
      <c r="I1920" s="8"/>
      <c r="J1920" s="8"/>
      <c r="K1920" s="8">
        <v>80</v>
      </c>
      <c r="L1920" s="8"/>
      <c r="M1920" s="8">
        <v>1</v>
      </c>
      <c r="N1920" s="8">
        <f>M1920*K1920</f>
        <v>80</v>
      </c>
    </row>
    <row r="1921" spans="2:14" s="11" customFormat="1" ht="15">
      <c r="B1921" s="355"/>
      <c r="C1921" s="355"/>
      <c r="D1921" s="355"/>
      <c r="E1921" s="355"/>
      <c r="F1921" s="355"/>
      <c r="G1921" s="355"/>
      <c r="H1921" s="8"/>
      <c r="I1921" s="8"/>
      <c r="J1921" s="8"/>
      <c r="K1921" s="8"/>
      <c r="L1921" s="8"/>
      <c r="M1921" s="8"/>
      <c r="N1921" s="8"/>
    </row>
    <row r="1922" spans="2:14" s="11" customFormat="1" ht="15">
      <c r="B1922" s="355"/>
      <c r="C1922" s="355"/>
      <c r="D1922" s="355"/>
      <c r="E1922" s="355"/>
      <c r="F1922" s="355"/>
      <c r="G1922" s="355"/>
      <c r="H1922" s="8"/>
      <c r="I1922" s="8"/>
      <c r="J1922" s="8"/>
      <c r="K1922" s="8"/>
      <c r="L1922" s="8"/>
      <c r="M1922" s="8"/>
      <c r="N1922" s="8"/>
    </row>
    <row r="1923" spans="2:14" s="11" customFormat="1" ht="15">
      <c r="B1923" s="355"/>
      <c r="C1923" s="355"/>
      <c r="D1923" s="355"/>
      <c r="E1923" s="355"/>
      <c r="F1923" s="355"/>
      <c r="G1923" s="355"/>
      <c r="H1923" s="8"/>
      <c r="I1923" s="8"/>
      <c r="J1923" s="8"/>
      <c r="K1923" s="8"/>
      <c r="L1923" s="8"/>
      <c r="M1923" s="8"/>
      <c r="N1923" s="8"/>
    </row>
    <row r="1924" spans="2:14" s="11" customFormat="1" ht="15">
      <c r="B1924" s="355"/>
      <c r="C1924" s="355"/>
      <c r="D1924" s="355"/>
      <c r="E1924" s="355"/>
      <c r="F1924" s="355"/>
      <c r="G1924" s="355"/>
      <c r="H1924" s="8"/>
      <c r="I1924" s="8"/>
      <c r="J1924" s="8"/>
      <c r="K1924" s="8"/>
      <c r="L1924" s="8"/>
      <c r="M1924" s="8"/>
      <c r="N1924" s="8"/>
    </row>
    <row r="1925" spans="2:14" s="11" customFormat="1" ht="15.75">
      <c r="B1925" s="349" t="s">
        <v>451</v>
      </c>
      <c r="C1925" s="349"/>
      <c r="D1925" s="349"/>
      <c r="E1925" s="349"/>
      <c r="F1925" s="349"/>
      <c r="G1925" s="349"/>
      <c r="H1925" s="350" t="s">
        <v>445</v>
      </c>
      <c r="I1925" s="350"/>
      <c r="J1925" s="350"/>
      <c r="K1925" s="350"/>
      <c r="L1925" s="350"/>
      <c r="M1925" s="350"/>
      <c r="N1925" s="9">
        <f>SUM(N1920:N1924)</f>
        <v>80</v>
      </c>
    </row>
    <row r="1926" spans="2:14" s="11" customFormat="1" ht="15.75">
      <c r="B1926" s="349"/>
      <c r="C1926" s="349"/>
      <c r="D1926" s="349"/>
      <c r="E1926" s="349"/>
      <c r="F1926" s="349"/>
      <c r="G1926" s="349"/>
      <c r="H1926" s="350" t="s">
        <v>446</v>
      </c>
      <c r="I1926" s="350"/>
      <c r="J1926" s="350"/>
      <c r="K1926" s="350"/>
      <c r="L1926" s="350"/>
      <c r="M1926" s="350"/>
      <c r="N1926" s="9">
        <f>N1925</f>
        <v>80</v>
      </c>
    </row>
    <row r="1927" spans="2:14" s="11" customFormat="1" ht="15.75">
      <c r="B1927" s="349"/>
      <c r="C1927" s="349"/>
      <c r="D1927" s="349"/>
      <c r="E1927" s="349"/>
      <c r="F1927" s="349"/>
      <c r="G1927" s="349"/>
      <c r="H1927" s="351" t="s">
        <v>447</v>
      </c>
      <c r="I1927" s="351"/>
      <c r="J1927" s="351"/>
      <c r="K1927" s="351"/>
      <c r="L1927" s="351"/>
      <c r="M1927" s="351"/>
      <c r="N1927" s="10">
        <f>N1926</f>
        <v>80</v>
      </c>
    </row>
    <row r="1930" spans="2:14" s="11" customFormat="1">
      <c r="B1930" s="346"/>
      <c r="C1930" s="346"/>
      <c r="D1930" s="346"/>
      <c r="E1930" s="346"/>
      <c r="F1930" s="346"/>
      <c r="G1930" s="346"/>
      <c r="H1930" s="346"/>
      <c r="I1930" s="346"/>
      <c r="J1930" s="346"/>
      <c r="K1930" s="346"/>
      <c r="L1930" s="346"/>
      <c r="M1930" s="346"/>
      <c r="N1930" s="346"/>
    </row>
    <row r="1931" spans="2:14" s="11" customFormat="1">
      <c r="B1931" s="346"/>
      <c r="C1931" s="346"/>
      <c r="D1931" s="346"/>
      <c r="E1931" s="346"/>
      <c r="F1931" s="346"/>
      <c r="G1931" s="346"/>
      <c r="H1931" s="346"/>
      <c r="I1931" s="346"/>
      <c r="J1931" s="346"/>
      <c r="K1931" s="346"/>
      <c r="L1931" s="346"/>
      <c r="M1931" s="346"/>
      <c r="N1931" s="346"/>
    </row>
    <row r="1932" spans="2:14" s="11" customFormat="1" ht="50.1" customHeight="1">
      <c r="B1932" s="346"/>
      <c r="C1932" s="346"/>
      <c r="D1932" s="346"/>
      <c r="E1932" s="346"/>
      <c r="F1932" s="346"/>
      <c r="G1932" s="346"/>
      <c r="H1932" s="346"/>
      <c r="I1932" s="346"/>
      <c r="J1932" s="346"/>
      <c r="K1932" s="346"/>
      <c r="L1932" s="346"/>
      <c r="M1932" s="346"/>
      <c r="N1932" s="346"/>
    </row>
    <row r="1933" spans="2:14" s="11" customFormat="1" ht="15.75">
      <c r="B1933" s="347" t="s">
        <v>1</v>
      </c>
      <c r="C1933" s="347"/>
      <c r="D1933" s="347"/>
      <c r="E1933" s="347"/>
      <c r="F1933" s="347"/>
      <c r="G1933" s="347"/>
      <c r="H1933" s="347"/>
      <c r="I1933" s="347"/>
      <c r="J1933" s="347"/>
      <c r="K1933" s="347"/>
      <c r="L1933" s="347"/>
      <c r="M1933" s="347"/>
      <c r="N1933" s="347"/>
    </row>
    <row r="1934" spans="2:14" s="11" customFormat="1" ht="15.75">
      <c r="B1934" s="347" t="s">
        <v>2</v>
      </c>
      <c r="C1934" s="347"/>
      <c r="D1934" s="347"/>
      <c r="E1934" s="347"/>
      <c r="F1934" s="347"/>
      <c r="G1934" s="347"/>
      <c r="H1934" s="347"/>
      <c r="I1934" s="347"/>
      <c r="J1934" s="347"/>
      <c r="K1934" s="347"/>
      <c r="L1934" s="347"/>
      <c r="M1934" s="347"/>
      <c r="N1934" s="347"/>
    </row>
    <row r="1935" spans="2:14" s="11" customFormat="1" ht="15.75">
      <c r="B1935" s="347" t="s">
        <v>3</v>
      </c>
      <c r="C1935" s="347"/>
      <c r="D1935" s="347"/>
      <c r="E1935" s="347"/>
      <c r="F1935" s="347"/>
      <c r="G1935" s="347"/>
      <c r="H1935" s="347"/>
      <c r="I1935" s="347"/>
      <c r="J1935" s="347"/>
      <c r="K1935" s="347"/>
      <c r="L1935" s="347"/>
      <c r="M1935" s="347"/>
      <c r="N1935" s="347"/>
    </row>
    <row r="1936" spans="2:14" s="11" customFormat="1" ht="15">
      <c r="B1936" s="348"/>
      <c r="C1936" s="348"/>
      <c r="D1936" s="348"/>
      <c r="E1936" s="348"/>
      <c r="F1936" s="348"/>
      <c r="G1936" s="348"/>
      <c r="H1936" s="348"/>
      <c r="I1936" s="348"/>
      <c r="J1936" s="348"/>
      <c r="K1936" s="348"/>
      <c r="L1936" s="348"/>
      <c r="M1936" s="348"/>
      <c r="N1936" s="348"/>
    </row>
    <row r="1937" spans="2:14" s="11" customFormat="1" ht="15.75">
      <c r="B1937" s="351" t="s">
        <v>426</v>
      </c>
      <c r="C1937" s="351"/>
      <c r="D1937" s="27" t="s">
        <v>427</v>
      </c>
      <c r="E1937" s="25">
        <v>1</v>
      </c>
      <c r="F1937" s="27" t="s">
        <v>428</v>
      </c>
      <c r="G1937" s="25">
        <v>4</v>
      </c>
      <c r="H1937" s="26" t="s">
        <v>429</v>
      </c>
      <c r="I1937" s="25">
        <v>2024</v>
      </c>
      <c r="J1937" s="352"/>
      <c r="K1937" s="353"/>
      <c r="L1937" s="353"/>
      <c r="M1937" s="353"/>
      <c r="N1937" s="354"/>
    </row>
    <row r="1938" spans="2:14" s="11" customFormat="1" ht="15">
      <c r="B1938" s="355"/>
      <c r="C1938" s="355"/>
      <c r="D1938" s="355"/>
      <c r="E1938" s="355"/>
      <c r="F1938" s="355"/>
      <c r="G1938" s="355"/>
      <c r="H1938" s="355"/>
      <c r="I1938" s="355"/>
      <c r="J1938" s="355"/>
      <c r="K1938" s="355"/>
      <c r="L1938" s="355"/>
      <c r="M1938" s="355"/>
      <c r="N1938" s="355"/>
    </row>
    <row r="1939" spans="2:14" s="11" customFormat="1" ht="15.75">
      <c r="B1939" s="351" t="s">
        <v>430</v>
      </c>
      <c r="C1939" s="351"/>
      <c r="D1939" s="351"/>
      <c r="E1939" s="351"/>
      <c r="F1939" s="350" t="s">
        <v>529</v>
      </c>
      <c r="G1939" s="350"/>
      <c r="H1939" s="350"/>
      <c r="I1939" s="350"/>
      <c r="J1939" s="350"/>
      <c r="K1939" s="350"/>
      <c r="L1939" s="350"/>
      <c r="M1939" s="350"/>
      <c r="N1939" s="350"/>
    </row>
    <row r="1940" spans="2:14" s="11" customFormat="1" ht="15">
      <c r="B1940" s="355"/>
      <c r="C1940" s="355"/>
      <c r="D1940" s="355"/>
      <c r="E1940" s="355"/>
      <c r="F1940" s="355"/>
      <c r="G1940" s="355"/>
      <c r="H1940" s="355"/>
      <c r="I1940" s="355"/>
      <c r="J1940" s="355"/>
      <c r="K1940" s="355"/>
      <c r="L1940" s="355"/>
      <c r="M1940" s="24"/>
      <c r="N1940" s="24"/>
    </row>
    <row r="1941" spans="2:14" s="11" customFormat="1" ht="64.5" customHeight="1">
      <c r="B1941" s="174" t="s">
        <v>432</v>
      </c>
      <c r="C1941" s="6">
        <f>'FORMULARIO 1 PRESUPUESTO'!B112</f>
        <v>11</v>
      </c>
      <c r="D1941" s="27" t="s">
        <v>433</v>
      </c>
      <c r="E1941" s="22">
        <f>'FORMULARIO 1 PRESUPUESTO'!B118</f>
        <v>11.059999999999999</v>
      </c>
      <c r="F1941" s="352" t="s">
        <v>434</v>
      </c>
      <c r="G1941" s="354"/>
      <c r="H1941" s="356" t="str">
        <f>'FORMULARIO 1 PRESUPUESTO'!C118</f>
        <v xml:space="preserve">Mantenimiento y cambio de pasamanos para puertas de establo. Incluye candado y sus correspondientes llaves </v>
      </c>
      <c r="I1941" s="357"/>
      <c r="J1941" s="357"/>
      <c r="K1941" s="357"/>
      <c r="L1941" s="358"/>
      <c r="M1941" s="27" t="s">
        <v>435</v>
      </c>
      <c r="N1941" s="8" t="str">
        <f>'FORMULARIO 1 PRESUPUESTO'!D118</f>
        <v>un</v>
      </c>
    </row>
    <row r="1942" spans="2:14" s="11" customFormat="1" ht="15.75">
      <c r="B1942" s="355"/>
      <c r="C1942" s="355"/>
      <c r="D1942" s="355"/>
      <c r="E1942" s="355"/>
      <c r="F1942" s="355"/>
      <c r="G1942" s="355"/>
      <c r="H1942" s="351" t="s">
        <v>436</v>
      </c>
      <c r="I1942" s="351" t="s">
        <v>437</v>
      </c>
      <c r="J1942" s="351"/>
      <c r="K1942" s="351"/>
      <c r="L1942" s="351" t="s">
        <v>438</v>
      </c>
      <c r="M1942" s="351" t="s">
        <v>439</v>
      </c>
      <c r="N1942" s="351" t="s">
        <v>440</v>
      </c>
    </row>
    <row r="1943" spans="2:14" s="11" customFormat="1" ht="47.25">
      <c r="B1943" s="355"/>
      <c r="C1943" s="355"/>
      <c r="D1943" s="355"/>
      <c r="E1943" s="355"/>
      <c r="F1943" s="355"/>
      <c r="G1943" s="355"/>
      <c r="H1943" s="351"/>
      <c r="I1943" s="27" t="s">
        <v>441</v>
      </c>
      <c r="J1943" s="27" t="s">
        <v>442</v>
      </c>
      <c r="K1943" s="27" t="s">
        <v>443</v>
      </c>
      <c r="L1943" s="351"/>
      <c r="M1943" s="351"/>
      <c r="N1943" s="351"/>
    </row>
    <row r="1944" spans="2:14" s="11" customFormat="1" ht="15">
      <c r="B1944" s="355"/>
      <c r="C1944" s="355"/>
      <c r="D1944" s="355"/>
      <c r="E1944" s="355"/>
      <c r="F1944" s="355"/>
      <c r="G1944" s="355"/>
      <c r="H1944" s="8"/>
      <c r="I1944" s="8"/>
      <c r="J1944" s="8"/>
      <c r="K1944" s="8"/>
      <c r="L1944" s="8"/>
      <c r="M1944" s="8">
        <v>30</v>
      </c>
      <c r="N1944" s="8">
        <f>M1944</f>
        <v>30</v>
      </c>
    </row>
    <row r="1945" spans="2:14" s="11" customFormat="1" ht="15">
      <c r="B1945" s="355"/>
      <c r="C1945" s="355"/>
      <c r="D1945" s="355"/>
      <c r="E1945" s="355"/>
      <c r="F1945" s="355"/>
      <c r="G1945" s="355"/>
      <c r="H1945" s="8"/>
      <c r="I1945" s="8"/>
      <c r="J1945" s="8"/>
      <c r="K1945" s="8"/>
      <c r="L1945" s="8"/>
      <c r="M1945" s="8"/>
      <c r="N1945" s="8"/>
    </row>
    <row r="1946" spans="2:14" s="11" customFormat="1" ht="15">
      <c r="B1946" s="355"/>
      <c r="C1946" s="355"/>
      <c r="D1946" s="355"/>
      <c r="E1946" s="355"/>
      <c r="F1946" s="355"/>
      <c r="G1946" s="355"/>
      <c r="H1946" s="8"/>
      <c r="I1946" s="8"/>
      <c r="J1946" s="8"/>
      <c r="K1946" s="8"/>
      <c r="L1946" s="8"/>
      <c r="M1946" s="8"/>
      <c r="N1946" s="8"/>
    </row>
    <row r="1947" spans="2:14" s="11" customFormat="1" ht="15">
      <c r="B1947" s="355"/>
      <c r="C1947" s="355"/>
      <c r="D1947" s="355"/>
      <c r="E1947" s="355"/>
      <c r="F1947" s="355"/>
      <c r="G1947" s="355"/>
      <c r="H1947" s="8"/>
      <c r="I1947" s="8"/>
      <c r="J1947" s="8"/>
      <c r="K1947" s="8"/>
      <c r="L1947" s="8"/>
      <c r="M1947" s="8"/>
      <c r="N1947" s="8"/>
    </row>
    <row r="1948" spans="2:14" s="11" customFormat="1" ht="15">
      <c r="B1948" s="355"/>
      <c r="C1948" s="355"/>
      <c r="D1948" s="355"/>
      <c r="E1948" s="355"/>
      <c r="F1948" s="355"/>
      <c r="G1948" s="355"/>
      <c r="H1948" s="8"/>
      <c r="I1948" s="8"/>
      <c r="J1948" s="8"/>
      <c r="K1948" s="8"/>
      <c r="L1948" s="8"/>
      <c r="M1948" s="8"/>
      <c r="N1948" s="8"/>
    </row>
    <row r="1949" spans="2:14" s="11" customFormat="1" ht="15.75">
      <c r="B1949" s="349" t="s">
        <v>451</v>
      </c>
      <c r="C1949" s="349"/>
      <c r="D1949" s="349"/>
      <c r="E1949" s="349"/>
      <c r="F1949" s="349"/>
      <c r="G1949" s="349"/>
      <c r="H1949" s="350" t="s">
        <v>445</v>
      </c>
      <c r="I1949" s="350"/>
      <c r="J1949" s="350"/>
      <c r="K1949" s="350"/>
      <c r="L1949" s="350"/>
      <c r="M1949" s="350"/>
      <c r="N1949" s="9">
        <f>SUM(N1944:N1948)</f>
        <v>30</v>
      </c>
    </row>
    <row r="1950" spans="2:14" s="11" customFormat="1" ht="15.75">
      <c r="B1950" s="349"/>
      <c r="C1950" s="349"/>
      <c r="D1950" s="349"/>
      <c r="E1950" s="349"/>
      <c r="F1950" s="349"/>
      <c r="G1950" s="349"/>
      <c r="H1950" s="350" t="s">
        <v>446</v>
      </c>
      <c r="I1950" s="350"/>
      <c r="J1950" s="350"/>
      <c r="K1950" s="350"/>
      <c r="L1950" s="350"/>
      <c r="M1950" s="350"/>
      <c r="N1950" s="9">
        <f>N1949</f>
        <v>30</v>
      </c>
    </row>
    <row r="1951" spans="2:14" s="11" customFormat="1" ht="15.75">
      <c r="B1951" s="349"/>
      <c r="C1951" s="349"/>
      <c r="D1951" s="349"/>
      <c r="E1951" s="349"/>
      <c r="F1951" s="349"/>
      <c r="G1951" s="349"/>
      <c r="H1951" s="351" t="s">
        <v>447</v>
      </c>
      <c r="I1951" s="351"/>
      <c r="J1951" s="351"/>
      <c r="K1951" s="351"/>
      <c r="L1951" s="351"/>
      <c r="M1951" s="351"/>
      <c r="N1951" s="10">
        <f>N1950</f>
        <v>30</v>
      </c>
    </row>
    <row r="1953" spans="2:14" ht="15">
      <c r="B1953" s="172">
        <f>'FORMULARIO 1 PRESUPUESTO'!B119</f>
        <v>12</v>
      </c>
      <c r="C1953" s="54" t="str">
        <f>'FORMULARIO 1 PRESUPUESTO'!C119</f>
        <v>PINTURA</v>
      </c>
      <c r="D1953" s="54"/>
      <c r="E1953" s="54"/>
      <c r="F1953" s="54"/>
      <c r="G1953" s="54"/>
      <c r="H1953" s="54"/>
      <c r="I1953" s="54"/>
      <c r="J1953" s="54"/>
      <c r="K1953" s="54"/>
      <c r="L1953" s="54"/>
      <c r="M1953" s="54"/>
      <c r="N1953" s="54"/>
    </row>
    <row r="1954" spans="2:14" s="11" customFormat="1">
      <c r="B1954" s="346"/>
      <c r="C1954" s="346"/>
      <c r="D1954" s="346"/>
      <c r="E1954" s="346"/>
      <c r="F1954" s="346"/>
      <c r="G1954" s="346"/>
      <c r="H1954" s="346"/>
      <c r="I1954" s="346"/>
      <c r="J1954" s="346"/>
      <c r="K1954" s="346"/>
      <c r="L1954" s="346"/>
      <c r="M1954" s="346"/>
      <c r="N1954" s="346"/>
    </row>
    <row r="1955" spans="2:14" s="11" customFormat="1">
      <c r="B1955" s="346"/>
      <c r="C1955" s="346"/>
      <c r="D1955" s="346"/>
      <c r="E1955" s="346"/>
      <c r="F1955" s="346"/>
      <c r="G1955" s="346"/>
      <c r="H1955" s="346"/>
      <c r="I1955" s="346"/>
      <c r="J1955" s="346"/>
      <c r="K1955" s="346"/>
      <c r="L1955" s="346"/>
      <c r="M1955" s="346"/>
      <c r="N1955" s="346"/>
    </row>
    <row r="1956" spans="2:14" s="11" customFormat="1" ht="50.1" customHeight="1">
      <c r="B1956" s="346"/>
      <c r="C1956" s="346"/>
      <c r="D1956" s="346"/>
      <c r="E1956" s="346"/>
      <c r="F1956" s="346"/>
      <c r="G1956" s="346"/>
      <c r="H1956" s="346"/>
      <c r="I1956" s="346"/>
      <c r="J1956" s="346"/>
      <c r="K1956" s="346"/>
      <c r="L1956" s="346"/>
      <c r="M1956" s="346"/>
      <c r="N1956" s="346"/>
    </row>
    <row r="1957" spans="2:14" s="11" customFormat="1" ht="15.75">
      <c r="B1957" s="347" t="s">
        <v>1</v>
      </c>
      <c r="C1957" s="347"/>
      <c r="D1957" s="347"/>
      <c r="E1957" s="347"/>
      <c r="F1957" s="347"/>
      <c r="G1957" s="347"/>
      <c r="H1957" s="347"/>
      <c r="I1957" s="347"/>
      <c r="J1957" s="347"/>
      <c r="K1957" s="347"/>
      <c r="L1957" s="347"/>
      <c r="M1957" s="347"/>
      <c r="N1957" s="347"/>
    </row>
    <row r="1958" spans="2:14" s="11" customFormat="1" ht="15.75">
      <c r="B1958" s="347" t="s">
        <v>2</v>
      </c>
      <c r="C1958" s="347"/>
      <c r="D1958" s="347"/>
      <c r="E1958" s="347"/>
      <c r="F1958" s="347"/>
      <c r="G1958" s="347"/>
      <c r="H1958" s="347"/>
      <c r="I1958" s="347"/>
      <c r="J1958" s="347"/>
      <c r="K1958" s="347"/>
      <c r="L1958" s="347"/>
      <c r="M1958" s="347"/>
      <c r="N1958" s="347"/>
    </row>
    <row r="1959" spans="2:14" s="11" customFormat="1" ht="15.75">
      <c r="B1959" s="347" t="s">
        <v>3</v>
      </c>
      <c r="C1959" s="347"/>
      <c r="D1959" s="347"/>
      <c r="E1959" s="347"/>
      <c r="F1959" s="347"/>
      <c r="G1959" s="347"/>
      <c r="H1959" s="347"/>
      <c r="I1959" s="347"/>
      <c r="J1959" s="347"/>
      <c r="K1959" s="347"/>
      <c r="L1959" s="347"/>
      <c r="M1959" s="347"/>
      <c r="N1959" s="347"/>
    </row>
    <row r="1960" spans="2:14" s="11" customFormat="1" ht="15">
      <c r="B1960" s="348"/>
      <c r="C1960" s="348"/>
      <c r="D1960" s="348"/>
      <c r="E1960" s="348"/>
      <c r="F1960" s="348"/>
      <c r="G1960" s="348"/>
      <c r="H1960" s="348"/>
      <c r="I1960" s="348"/>
      <c r="J1960" s="348"/>
      <c r="K1960" s="348"/>
      <c r="L1960" s="348"/>
      <c r="M1960" s="348"/>
      <c r="N1960" s="348"/>
    </row>
    <row r="1961" spans="2:14" s="11" customFormat="1" ht="15.75">
      <c r="B1961" s="351" t="s">
        <v>426</v>
      </c>
      <c r="C1961" s="351"/>
      <c r="D1961" s="27" t="s">
        <v>427</v>
      </c>
      <c r="E1961" s="25">
        <v>1</v>
      </c>
      <c r="F1961" s="27" t="s">
        <v>428</v>
      </c>
      <c r="G1961" s="25">
        <v>4</v>
      </c>
      <c r="H1961" s="26" t="s">
        <v>429</v>
      </c>
      <c r="I1961" s="25">
        <v>2024</v>
      </c>
      <c r="J1961" s="352"/>
      <c r="K1961" s="353"/>
      <c r="L1961" s="353"/>
      <c r="M1961" s="353"/>
      <c r="N1961" s="354"/>
    </row>
    <row r="1962" spans="2:14" s="11" customFormat="1" ht="15">
      <c r="B1962" s="355"/>
      <c r="C1962" s="355"/>
      <c r="D1962" s="355"/>
      <c r="E1962" s="355"/>
      <c r="F1962" s="355"/>
      <c r="G1962" s="355"/>
      <c r="H1962" s="355"/>
      <c r="I1962" s="355"/>
      <c r="J1962" s="355"/>
      <c r="K1962" s="355"/>
      <c r="L1962" s="355"/>
      <c r="M1962" s="355"/>
      <c r="N1962" s="355"/>
    </row>
    <row r="1963" spans="2:14" s="11" customFormat="1" ht="15.75">
      <c r="B1963" s="351" t="s">
        <v>430</v>
      </c>
      <c r="C1963" s="351"/>
      <c r="D1963" s="351"/>
      <c r="E1963" s="351"/>
      <c r="F1963" s="350" t="s">
        <v>529</v>
      </c>
      <c r="G1963" s="350"/>
      <c r="H1963" s="350"/>
      <c r="I1963" s="350"/>
      <c r="J1963" s="350"/>
      <c r="K1963" s="350"/>
      <c r="L1963" s="350"/>
      <c r="M1963" s="350"/>
      <c r="N1963" s="350"/>
    </row>
    <row r="1964" spans="2:14" s="11" customFormat="1" ht="15">
      <c r="B1964" s="355"/>
      <c r="C1964" s="355"/>
      <c r="D1964" s="355"/>
      <c r="E1964" s="355"/>
      <c r="F1964" s="355"/>
      <c r="G1964" s="355"/>
      <c r="H1964" s="355"/>
      <c r="I1964" s="355"/>
      <c r="J1964" s="355"/>
      <c r="K1964" s="355"/>
      <c r="L1964" s="355"/>
      <c r="M1964" s="24"/>
      <c r="N1964" s="24"/>
    </row>
    <row r="1965" spans="2:14" s="11" customFormat="1" ht="64.5" customHeight="1">
      <c r="B1965" s="174" t="s">
        <v>432</v>
      </c>
      <c r="C1965" s="6">
        <f>'FORMULARIO 1 PRESUPUESTO'!B119</f>
        <v>12</v>
      </c>
      <c r="D1965" s="27" t="s">
        <v>433</v>
      </c>
      <c r="E1965" s="22">
        <f>'FORMULARIO 1 PRESUPUESTO'!B120</f>
        <v>12.01</v>
      </c>
      <c r="F1965" s="352" t="s">
        <v>434</v>
      </c>
      <c r="G1965" s="354"/>
      <c r="H1965" s="356" t="str">
        <f>'FORMULARIO 1 PRESUPUESTO'!C120</f>
        <v>Suministro y aplicación de Estuco plástico en cielos para baños y cocina</v>
      </c>
      <c r="I1965" s="357"/>
      <c r="J1965" s="357"/>
      <c r="K1965" s="357"/>
      <c r="L1965" s="358"/>
      <c r="M1965" s="27" t="s">
        <v>435</v>
      </c>
      <c r="N1965" s="8" t="str">
        <f>'FORMULARIO 1 PRESUPUESTO'!D120</f>
        <v>m2</v>
      </c>
    </row>
    <row r="1966" spans="2:14" s="11" customFormat="1" ht="15.75">
      <c r="B1966" s="355"/>
      <c r="C1966" s="355"/>
      <c r="D1966" s="355"/>
      <c r="E1966" s="355"/>
      <c r="F1966" s="355"/>
      <c r="G1966" s="355"/>
      <c r="H1966" s="351" t="s">
        <v>436</v>
      </c>
      <c r="I1966" s="351" t="s">
        <v>437</v>
      </c>
      <c r="J1966" s="351"/>
      <c r="K1966" s="351"/>
      <c r="L1966" s="351" t="s">
        <v>438</v>
      </c>
      <c r="M1966" s="351" t="s">
        <v>439</v>
      </c>
      <c r="N1966" s="351" t="s">
        <v>440</v>
      </c>
    </row>
    <row r="1967" spans="2:14" s="11" customFormat="1" ht="47.25">
      <c r="B1967" s="355"/>
      <c r="C1967" s="355"/>
      <c r="D1967" s="355"/>
      <c r="E1967" s="355"/>
      <c r="F1967" s="355"/>
      <c r="G1967" s="355"/>
      <c r="H1967" s="351"/>
      <c r="I1967" s="27" t="s">
        <v>441</v>
      </c>
      <c r="J1967" s="27" t="s">
        <v>442</v>
      </c>
      <c r="K1967" s="27" t="s">
        <v>443</v>
      </c>
      <c r="L1967" s="351"/>
      <c r="M1967" s="351"/>
      <c r="N1967" s="351"/>
    </row>
    <row r="1968" spans="2:14" s="11" customFormat="1" ht="15">
      <c r="B1968" s="355"/>
      <c r="C1968" s="355"/>
      <c r="D1968" s="355"/>
      <c r="E1968" s="355"/>
      <c r="F1968" s="355"/>
      <c r="G1968" s="355"/>
      <c r="H1968" s="8" t="s">
        <v>530</v>
      </c>
      <c r="I1968" s="8"/>
      <c r="J1968" s="8"/>
      <c r="K1968" s="8"/>
      <c r="L1968" s="8">
        <v>11.94</v>
      </c>
      <c r="M1968" s="8">
        <v>1</v>
      </c>
      <c r="N1968" s="8">
        <f>M1968*L1968</f>
        <v>11.94</v>
      </c>
    </row>
    <row r="1969" spans="2:14" s="11" customFormat="1" ht="15">
      <c r="B1969" s="355"/>
      <c r="C1969" s="355"/>
      <c r="D1969" s="355"/>
      <c r="E1969" s="355"/>
      <c r="F1969" s="355"/>
      <c r="G1969" s="355"/>
      <c r="H1969" s="8" t="s">
        <v>531</v>
      </c>
      <c r="I1969" s="8"/>
      <c r="J1969" s="8"/>
      <c r="K1969" s="8"/>
      <c r="L1969" s="8">
        <v>12.2</v>
      </c>
      <c r="M1969" s="8">
        <v>1</v>
      </c>
      <c r="N1969" s="8">
        <f t="shared" ref="N1969:N1970" si="27">M1969*L1969</f>
        <v>12.2</v>
      </c>
    </row>
    <row r="1970" spans="2:14" s="11" customFormat="1" ht="15">
      <c r="B1970" s="355"/>
      <c r="C1970" s="355"/>
      <c r="D1970" s="355"/>
      <c r="E1970" s="355"/>
      <c r="F1970" s="355"/>
      <c r="G1970" s="355"/>
      <c r="H1970" s="8" t="s">
        <v>519</v>
      </c>
      <c r="I1970" s="8"/>
      <c r="J1970" s="8"/>
      <c r="K1970" s="8"/>
      <c r="L1970" s="8">
        <v>15.6</v>
      </c>
      <c r="M1970" s="8">
        <v>1</v>
      </c>
      <c r="N1970" s="8">
        <f t="shared" si="27"/>
        <v>15.6</v>
      </c>
    </row>
    <row r="1971" spans="2:14" s="11" customFormat="1" ht="15">
      <c r="B1971" s="355"/>
      <c r="C1971" s="355"/>
      <c r="D1971" s="355"/>
      <c r="E1971" s="355"/>
      <c r="F1971" s="355"/>
      <c r="G1971" s="355"/>
      <c r="H1971" s="8"/>
      <c r="I1971" s="8"/>
      <c r="J1971" s="8"/>
      <c r="K1971" s="8"/>
      <c r="L1971" s="8"/>
      <c r="M1971" s="8"/>
      <c r="N1971" s="8"/>
    </row>
    <row r="1972" spans="2:14" s="11" customFormat="1" ht="15">
      <c r="B1972" s="355"/>
      <c r="C1972" s="355"/>
      <c r="D1972" s="355"/>
      <c r="E1972" s="355"/>
      <c r="F1972" s="355"/>
      <c r="G1972" s="355"/>
      <c r="H1972" s="8"/>
      <c r="I1972" s="8"/>
      <c r="J1972" s="8"/>
      <c r="K1972" s="8"/>
      <c r="L1972" s="8"/>
      <c r="M1972" s="8"/>
      <c r="N1972" s="8"/>
    </row>
    <row r="1973" spans="2:14" s="11" customFormat="1" ht="15.75">
      <c r="B1973" s="349" t="s">
        <v>451</v>
      </c>
      <c r="C1973" s="349"/>
      <c r="D1973" s="349"/>
      <c r="E1973" s="349"/>
      <c r="F1973" s="349"/>
      <c r="G1973" s="349"/>
      <c r="H1973" s="350" t="s">
        <v>445</v>
      </c>
      <c r="I1973" s="350"/>
      <c r="J1973" s="350"/>
      <c r="K1973" s="350"/>
      <c r="L1973" s="350"/>
      <c r="M1973" s="350"/>
      <c r="N1973" s="9">
        <f>SUM(N1968:N1972)</f>
        <v>39.74</v>
      </c>
    </row>
    <row r="1974" spans="2:14" s="11" customFormat="1" ht="15.75">
      <c r="B1974" s="349"/>
      <c r="C1974" s="349"/>
      <c r="D1974" s="349"/>
      <c r="E1974" s="349"/>
      <c r="F1974" s="349"/>
      <c r="G1974" s="349"/>
      <c r="H1974" s="350" t="s">
        <v>446</v>
      </c>
      <c r="I1974" s="350"/>
      <c r="J1974" s="350"/>
      <c r="K1974" s="350"/>
      <c r="L1974" s="350"/>
      <c r="M1974" s="350"/>
      <c r="N1974" s="9">
        <f>N1973</f>
        <v>39.74</v>
      </c>
    </row>
    <row r="1975" spans="2:14" s="11" customFormat="1" ht="15.75">
      <c r="B1975" s="349"/>
      <c r="C1975" s="349"/>
      <c r="D1975" s="349"/>
      <c r="E1975" s="349"/>
      <c r="F1975" s="349"/>
      <c r="G1975" s="349"/>
      <c r="H1975" s="351" t="s">
        <v>447</v>
      </c>
      <c r="I1975" s="351"/>
      <c r="J1975" s="351"/>
      <c r="K1975" s="351"/>
      <c r="L1975" s="351"/>
      <c r="M1975" s="351"/>
      <c r="N1975" s="10">
        <f>N1974</f>
        <v>39.74</v>
      </c>
    </row>
    <row r="1978" spans="2:14" s="11" customFormat="1">
      <c r="B1978" s="346"/>
      <c r="C1978" s="346"/>
      <c r="D1978" s="346"/>
      <c r="E1978" s="346"/>
      <c r="F1978" s="346"/>
      <c r="G1978" s="346"/>
      <c r="H1978" s="346"/>
      <c r="I1978" s="346"/>
      <c r="J1978" s="346"/>
      <c r="K1978" s="346"/>
      <c r="L1978" s="346"/>
      <c r="M1978" s="346"/>
      <c r="N1978" s="346"/>
    </row>
    <row r="1979" spans="2:14" s="11" customFormat="1">
      <c r="B1979" s="346"/>
      <c r="C1979" s="346"/>
      <c r="D1979" s="346"/>
      <c r="E1979" s="346"/>
      <c r="F1979" s="346"/>
      <c r="G1979" s="346"/>
      <c r="H1979" s="346"/>
      <c r="I1979" s="346"/>
      <c r="J1979" s="346"/>
      <c r="K1979" s="346"/>
      <c r="L1979" s="346"/>
      <c r="M1979" s="346"/>
      <c r="N1979" s="346"/>
    </row>
    <row r="1980" spans="2:14" s="11" customFormat="1" ht="50.1" customHeight="1">
      <c r="B1980" s="346"/>
      <c r="C1980" s="346"/>
      <c r="D1980" s="346"/>
      <c r="E1980" s="346"/>
      <c r="F1980" s="346"/>
      <c r="G1980" s="346"/>
      <c r="H1980" s="346"/>
      <c r="I1980" s="346"/>
      <c r="J1980" s="346"/>
      <c r="K1980" s="346"/>
      <c r="L1980" s="346"/>
      <c r="M1980" s="346"/>
      <c r="N1980" s="346"/>
    </row>
    <row r="1981" spans="2:14" s="11" customFormat="1" ht="15.75">
      <c r="B1981" s="347" t="s">
        <v>1</v>
      </c>
      <c r="C1981" s="347"/>
      <c r="D1981" s="347"/>
      <c r="E1981" s="347"/>
      <c r="F1981" s="347"/>
      <c r="G1981" s="347"/>
      <c r="H1981" s="347"/>
      <c r="I1981" s="347"/>
      <c r="J1981" s="347"/>
      <c r="K1981" s="347"/>
      <c r="L1981" s="347"/>
      <c r="M1981" s="347"/>
      <c r="N1981" s="347"/>
    </row>
    <row r="1982" spans="2:14" s="11" customFormat="1" ht="15.75">
      <c r="B1982" s="347" t="s">
        <v>2</v>
      </c>
      <c r="C1982" s="347"/>
      <c r="D1982" s="347"/>
      <c r="E1982" s="347"/>
      <c r="F1982" s="347"/>
      <c r="G1982" s="347"/>
      <c r="H1982" s="347"/>
      <c r="I1982" s="347"/>
      <c r="J1982" s="347"/>
      <c r="K1982" s="347"/>
      <c r="L1982" s="347"/>
      <c r="M1982" s="347"/>
      <c r="N1982" s="347"/>
    </row>
    <row r="1983" spans="2:14" s="11" customFormat="1" ht="15.75">
      <c r="B1983" s="347" t="s">
        <v>3</v>
      </c>
      <c r="C1983" s="347"/>
      <c r="D1983" s="347"/>
      <c r="E1983" s="347"/>
      <c r="F1983" s="347"/>
      <c r="G1983" s="347"/>
      <c r="H1983" s="347"/>
      <c r="I1983" s="347"/>
      <c r="J1983" s="347"/>
      <c r="K1983" s="347"/>
      <c r="L1983" s="347"/>
      <c r="M1983" s="347"/>
      <c r="N1983" s="347"/>
    </row>
    <row r="1984" spans="2:14" s="11" customFormat="1" ht="15">
      <c r="B1984" s="348"/>
      <c r="C1984" s="348"/>
      <c r="D1984" s="348"/>
      <c r="E1984" s="348"/>
      <c r="F1984" s="348"/>
      <c r="G1984" s="348"/>
      <c r="H1984" s="348"/>
      <c r="I1984" s="348"/>
      <c r="J1984" s="348"/>
      <c r="K1984" s="348"/>
      <c r="L1984" s="348"/>
      <c r="M1984" s="348"/>
      <c r="N1984" s="348"/>
    </row>
    <row r="1985" spans="2:14" s="11" customFormat="1" ht="15.75">
      <c r="B1985" s="351" t="s">
        <v>426</v>
      </c>
      <c r="C1985" s="351"/>
      <c r="D1985" s="27" t="s">
        <v>427</v>
      </c>
      <c r="E1985" s="25">
        <v>1</v>
      </c>
      <c r="F1985" s="27" t="s">
        <v>428</v>
      </c>
      <c r="G1985" s="25">
        <v>4</v>
      </c>
      <c r="H1985" s="26" t="s">
        <v>429</v>
      </c>
      <c r="I1985" s="25">
        <v>2024</v>
      </c>
      <c r="J1985" s="352"/>
      <c r="K1985" s="353"/>
      <c r="L1985" s="353"/>
      <c r="M1985" s="353"/>
      <c r="N1985" s="354"/>
    </row>
    <row r="1986" spans="2:14" s="11" customFormat="1" ht="15">
      <c r="B1986" s="355"/>
      <c r="C1986" s="355"/>
      <c r="D1986" s="355"/>
      <c r="E1986" s="355"/>
      <c r="F1986" s="355"/>
      <c r="G1986" s="355"/>
      <c r="H1986" s="355"/>
      <c r="I1986" s="355"/>
      <c r="J1986" s="355"/>
      <c r="K1986" s="355"/>
      <c r="L1986" s="355"/>
      <c r="M1986" s="355"/>
      <c r="N1986" s="355"/>
    </row>
    <row r="1987" spans="2:14" s="11" customFormat="1" ht="15.75">
      <c r="B1987" s="351" t="s">
        <v>430</v>
      </c>
      <c r="C1987" s="351"/>
      <c r="D1987" s="351"/>
      <c r="E1987" s="351"/>
      <c r="F1987" s="350" t="s">
        <v>529</v>
      </c>
      <c r="G1987" s="350"/>
      <c r="H1987" s="350"/>
      <c r="I1987" s="350"/>
      <c r="J1987" s="350"/>
      <c r="K1987" s="350"/>
      <c r="L1987" s="350"/>
      <c r="M1987" s="350"/>
      <c r="N1987" s="350"/>
    </row>
    <row r="1988" spans="2:14" s="11" customFormat="1" ht="15">
      <c r="B1988" s="355"/>
      <c r="C1988" s="355"/>
      <c r="D1988" s="355"/>
      <c r="E1988" s="355"/>
      <c r="F1988" s="355"/>
      <c r="G1988" s="355"/>
      <c r="H1988" s="355"/>
      <c r="I1988" s="355"/>
      <c r="J1988" s="355"/>
      <c r="K1988" s="355"/>
      <c r="L1988" s="355"/>
      <c r="M1988" s="24"/>
      <c r="N1988" s="24"/>
    </row>
    <row r="1989" spans="2:14" s="11" customFormat="1" ht="64.5" customHeight="1">
      <c r="B1989" s="174" t="s">
        <v>432</v>
      </c>
      <c r="C1989" s="6">
        <f>'FORMULARIO 1 PRESUPUESTO'!B119</f>
        <v>12</v>
      </c>
      <c r="D1989" s="27" t="s">
        <v>433</v>
      </c>
      <c r="E1989" s="22">
        <f>'FORMULARIO 1 PRESUPUESTO'!B121</f>
        <v>12.02</v>
      </c>
      <c r="F1989" s="352" t="s">
        <v>434</v>
      </c>
      <c r="G1989" s="354"/>
      <c r="H1989" s="356" t="str">
        <f>'FORMULARIO 1 PRESUPUESTO'!C121</f>
        <v xml:space="preserve">Suministro y aplicación de Pintura para baños y cocina en cieloraso. Color blanco, tipo pintuco y/o similar. </v>
      </c>
      <c r="I1989" s="357"/>
      <c r="J1989" s="357"/>
      <c r="K1989" s="357"/>
      <c r="L1989" s="358"/>
      <c r="M1989" s="27" t="s">
        <v>435</v>
      </c>
      <c r="N1989" s="8" t="str">
        <f>'FORMULARIO 1 PRESUPUESTO'!D121</f>
        <v>m2</v>
      </c>
    </row>
    <row r="1990" spans="2:14" s="11" customFormat="1" ht="15.75">
      <c r="B1990" s="355"/>
      <c r="C1990" s="355"/>
      <c r="D1990" s="355"/>
      <c r="E1990" s="355"/>
      <c r="F1990" s="355"/>
      <c r="G1990" s="355"/>
      <c r="H1990" s="351" t="s">
        <v>436</v>
      </c>
      <c r="I1990" s="351" t="s">
        <v>437</v>
      </c>
      <c r="J1990" s="351"/>
      <c r="K1990" s="351"/>
      <c r="L1990" s="351" t="s">
        <v>438</v>
      </c>
      <c r="M1990" s="351" t="s">
        <v>439</v>
      </c>
      <c r="N1990" s="351" t="s">
        <v>440</v>
      </c>
    </row>
    <row r="1991" spans="2:14" s="11" customFormat="1" ht="47.25">
      <c r="B1991" s="355"/>
      <c r="C1991" s="355"/>
      <c r="D1991" s="355"/>
      <c r="E1991" s="355"/>
      <c r="F1991" s="355"/>
      <c r="G1991" s="355"/>
      <c r="H1991" s="351"/>
      <c r="I1991" s="27" t="s">
        <v>441</v>
      </c>
      <c r="J1991" s="27" t="s">
        <v>442</v>
      </c>
      <c r="K1991" s="27" t="s">
        <v>443</v>
      </c>
      <c r="L1991" s="351"/>
      <c r="M1991" s="351"/>
      <c r="N1991" s="351"/>
    </row>
    <row r="1992" spans="2:14" s="11" customFormat="1" ht="15">
      <c r="B1992" s="355"/>
      <c r="C1992" s="355"/>
      <c r="D1992" s="355"/>
      <c r="E1992" s="355"/>
      <c r="F1992" s="355"/>
      <c r="G1992" s="355"/>
      <c r="H1992" s="8" t="s">
        <v>530</v>
      </c>
      <c r="I1992" s="8"/>
      <c r="J1992" s="8"/>
      <c r="K1992" s="8"/>
      <c r="L1992" s="8">
        <v>11.94</v>
      </c>
      <c r="M1992" s="8">
        <v>1</v>
      </c>
      <c r="N1992" s="8">
        <f>M1992*L1992</f>
        <v>11.94</v>
      </c>
    </row>
    <row r="1993" spans="2:14" s="11" customFormat="1" ht="15">
      <c r="B1993" s="355"/>
      <c r="C1993" s="355"/>
      <c r="D1993" s="355"/>
      <c r="E1993" s="355"/>
      <c r="F1993" s="355"/>
      <c r="G1993" s="355"/>
      <c r="H1993" s="8" t="s">
        <v>531</v>
      </c>
      <c r="I1993" s="8"/>
      <c r="J1993" s="8"/>
      <c r="K1993" s="8"/>
      <c r="L1993" s="8">
        <v>12.2</v>
      </c>
      <c r="M1993" s="8">
        <v>1</v>
      </c>
      <c r="N1993" s="8">
        <f t="shared" ref="N1993:N1994" si="28">M1993*L1993</f>
        <v>12.2</v>
      </c>
    </row>
    <row r="1994" spans="2:14" s="11" customFormat="1" ht="15">
      <c r="B1994" s="355"/>
      <c r="C1994" s="355"/>
      <c r="D1994" s="355"/>
      <c r="E1994" s="355"/>
      <c r="F1994" s="355"/>
      <c r="G1994" s="355"/>
      <c r="H1994" s="8" t="s">
        <v>519</v>
      </c>
      <c r="I1994" s="8"/>
      <c r="J1994" s="8"/>
      <c r="K1994" s="8"/>
      <c r="L1994" s="8">
        <v>15.6</v>
      </c>
      <c r="M1994" s="8">
        <v>1</v>
      </c>
      <c r="N1994" s="8">
        <f t="shared" si="28"/>
        <v>15.6</v>
      </c>
    </row>
    <row r="1995" spans="2:14" s="11" customFormat="1" ht="15">
      <c r="B1995" s="355"/>
      <c r="C1995" s="355"/>
      <c r="D1995" s="355"/>
      <c r="E1995" s="355"/>
      <c r="F1995" s="355"/>
      <c r="G1995" s="355"/>
      <c r="H1995" s="8"/>
      <c r="I1995" s="8"/>
      <c r="J1995" s="8"/>
      <c r="K1995" s="8"/>
      <c r="L1995" s="8"/>
      <c r="M1995" s="8"/>
      <c r="N1995" s="8"/>
    </row>
    <row r="1996" spans="2:14" s="11" customFormat="1" ht="15">
      <c r="B1996" s="355"/>
      <c r="C1996" s="355"/>
      <c r="D1996" s="355"/>
      <c r="E1996" s="355"/>
      <c r="F1996" s="355"/>
      <c r="G1996" s="355"/>
      <c r="H1996" s="8"/>
      <c r="I1996" s="8"/>
      <c r="J1996" s="8"/>
      <c r="K1996" s="8"/>
      <c r="L1996" s="8"/>
      <c r="M1996" s="8"/>
      <c r="N1996" s="8"/>
    </row>
    <row r="1997" spans="2:14" s="11" customFormat="1" ht="15.75">
      <c r="B1997" s="349" t="s">
        <v>451</v>
      </c>
      <c r="C1997" s="349"/>
      <c r="D1997" s="349"/>
      <c r="E1997" s="349"/>
      <c r="F1997" s="349"/>
      <c r="G1997" s="349"/>
      <c r="H1997" s="350" t="s">
        <v>445</v>
      </c>
      <c r="I1997" s="350"/>
      <c r="J1997" s="350"/>
      <c r="K1997" s="350"/>
      <c r="L1997" s="350"/>
      <c r="M1997" s="350"/>
      <c r="N1997" s="9">
        <f>SUM(N1992:N1996)</f>
        <v>39.74</v>
      </c>
    </row>
    <row r="1998" spans="2:14" s="11" customFormat="1" ht="15.75">
      <c r="B1998" s="349"/>
      <c r="C1998" s="349"/>
      <c r="D1998" s="349"/>
      <c r="E1998" s="349"/>
      <c r="F1998" s="349"/>
      <c r="G1998" s="349"/>
      <c r="H1998" s="350" t="s">
        <v>446</v>
      </c>
      <c r="I1998" s="350"/>
      <c r="J1998" s="350"/>
      <c r="K1998" s="350"/>
      <c r="L1998" s="350"/>
      <c r="M1998" s="350"/>
      <c r="N1998" s="9">
        <f>N1997</f>
        <v>39.74</v>
      </c>
    </row>
    <row r="1999" spans="2:14" s="11" customFormat="1" ht="15.75">
      <c r="B1999" s="349"/>
      <c r="C1999" s="349"/>
      <c r="D1999" s="349"/>
      <c r="E1999" s="349"/>
      <c r="F1999" s="349"/>
      <c r="G1999" s="349"/>
      <c r="H1999" s="351" t="s">
        <v>447</v>
      </c>
      <c r="I1999" s="351"/>
      <c r="J1999" s="351"/>
      <c r="K1999" s="351"/>
      <c r="L1999" s="351"/>
      <c r="M1999" s="351"/>
      <c r="N1999" s="10">
        <f>N1998</f>
        <v>39.74</v>
      </c>
    </row>
    <row r="2002" spans="2:14" s="11" customFormat="1">
      <c r="B2002" s="346"/>
      <c r="C2002" s="346"/>
      <c r="D2002" s="346"/>
      <c r="E2002" s="346"/>
      <c r="F2002" s="346"/>
      <c r="G2002" s="346"/>
      <c r="H2002" s="346"/>
      <c r="I2002" s="346"/>
      <c r="J2002" s="346"/>
      <c r="K2002" s="346"/>
      <c r="L2002" s="346"/>
      <c r="M2002" s="346"/>
      <c r="N2002" s="346"/>
    </row>
    <row r="2003" spans="2:14" s="11" customFormat="1">
      <c r="B2003" s="346"/>
      <c r="C2003" s="346"/>
      <c r="D2003" s="346"/>
      <c r="E2003" s="346"/>
      <c r="F2003" s="346"/>
      <c r="G2003" s="346"/>
      <c r="H2003" s="346"/>
      <c r="I2003" s="346"/>
      <c r="J2003" s="346"/>
      <c r="K2003" s="346"/>
      <c r="L2003" s="346"/>
      <c r="M2003" s="346"/>
      <c r="N2003" s="346"/>
    </row>
    <row r="2004" spans="2:14" s="11" customFormat="1" ht="50.1" customHeight="1">
      <c r="B2004" s="346"/>
      <c r="C2004" s="346"/>
      <c r="D2004" s="346"/>
      <c r="E2004" s="346"/>
      <c r="F2004" s="346"/>
      <c r="G2004" s="346"/>
      <c r="H2004" s="346"/>
      <c r="I2004" s="346"/>
      <c r="J2004" s="346"/>
      <c r="K2004" s="346"/>
      <c r="L2004" s="346"/>
      <c r="M2004" s="346"/>
      <c r="N2004" s="346"/>
    </row>
    <row r="2005" spans="2:14" s="11" customFormat="1" ht="15.75">
      <c r="B2005" s="347" t="s">
        <v>1</v>
      </c>
      <c r="C2005" s="347"/>
      <c r="D2005" s="347"/>
      <c r="E2005" s="347"/>
      <c r="F2005" s="347"/>
      <c r="G2005" s="347"/>
      <c r="H2005" s="347"/>
      <c r="I2005" s="347"/>
      <c r="J2005" s="347"/>
      <c r="K2005" s="347"/>
      <c r="L2005" s="347"/>
      <c r="M2005" s="347"/>
      <c r="N2005" s="347"/>
    </row>
    <row r="2006" spans="2:14" s="11" customFormat="1" ht="15.75">
      <c r="B2006" s="347" t="s">
        <v>2</v>
      </c>
      <c r="C2006" s="347"/>
      <c r="D2006" s="347"/>
      <c r="E2006" s="347"/>
      <c r="F2006" s="347"/>
      <c r="G2006" s="347"/>
      <c r="H2006" s="347"/>
      <c r="I2006" s="347"/>
      <c r="J2006" s="347"/>
      <c r="K2006" s="347"/>
      <c r="L2006" s="347"/>
      <c r="M2006" s="347"/>
      <c r="N2006" s="347"/>
    </row>
    <row r="2007" spans="2:14" s="11" customFormat="1" ht="15.75">
      <c r="B2007" s="347" t="s">
        <v>3</v>
      </c>
      <c r="C2007" s="347"/>
      <c r="D2007" s="347"/>
      <c r="E2007" s="347"/>
      <c r="F2007" s="347"/>
      <c r="G2007" s="347"/>
      <c r="H2007" s="347"/>
      <c r="I2007" s="347"/>
      <c r="J2007" s="347"/>
      <c r="K2007" s="347"/>
      <c r="L2007" s="347"/>
      <c r="M2007" s="347"/>
      <c r="N2007" s="347"/>
    </row>
    <row r="2008" spans="2:14" s="11" customFormat="1" ht="15">
      <c r="B2008" s="348"/>
      <c r="C2008" s="348"/>
      <c r="D2008" s="348"/>
      <c r="E2008" s="348"/>
      <c r="F2008" s="348"/>
      <c r="G2008" s="348"/>
      <c r="H2008" s="348"/>
      <c r="I2008" s="348"/>
      <c r="J2008" s="348"/>
      <c r="K2008" s="348"/>
      <c r="L2008" s="348"/>
      <c r="M2008" s="348"/>
      <c r="N2008" s="348"/>
    </row>
    <row r="2009" spans="2:14" s="11" customFormat="1" ht="15.75">
      <c r="B2009" s="351" t="s">
        <v>426</v>
      </c>
      <c r="C2009" s="351"/>
      <c r="D2009" s="27" t="s">
        <v>427</v>
      </c>
      <c r="E2009" s="25">
        <v>1</v>
      </c>
      <c r="F2009" s="27" t="s">
        <v>428</v>
      </c>
      <c r="G2009" s="25">
        <v>4</v>
      </c>
      <c r="H2009" s="26" t="s">
        <v>429</v>
      </c>
      <c r="I2009" s="25">
        <v>2024</v>
      </c>
      <c r="J2009" s="352"/>
      <c r="K2009" s="353"/>
      <c r="L2009" s="353"/>
      <c r="M2009" s="353"/>
      <c r="N2009" s="354"/>
    </row>
    <row r="2010" spans="2:14" s="11" customFormat="1" ht="15">
      <c r="B2010" s="355"/>
      <c r="C2010" s="355"/>
      <c r="D2010" s="355"/>
      <c r="E2010" s="355"/>
      <c r="F2010" s="355"/>
      <c r="G2010" s="355"/>
      <c r="H2010" s="355"/>
      <c r="I2010" s="355"/>
      <c r="J2010" s="355"/>
      <c r="K2010" s="355"/>
      <c r="L2010" s="355"/>
      <c r="M2010" s="355"/>
      <c r="N2010" s="355"/>
    </row>
    <row r="2011" spans="2:14" s="11" customFormat="1" ht="15.75">
      <c r="B2011" s="351" t="s">
        <v>430</v>
      </c>
      <c r="C2011" s="351"/>
      <c r="D2011" s="351"/>
      <c r="E2011" s="351"/>
      <c r="F2011" s="350" t="s">
        <v>529</v>
      </c>
      <c r="G2011" s="350"/>
      <c r="H2011" s="350"/>
      <c r="I2011" s="350"/>
      <c r="J2011" s="350"/>
      <c r="K2011" s="350"/>
      <c r="L2011" s="350"/>
      <c r="M2011" s="350"/>
      <c r="N2011" s="350"/>
    </row>
    <row r="2012" spans="2:14" s="11" customFormat="1" ht="15">
      <c r="B2012" s="355"/>
      <c r="C2012" s="355"/>
      <c r="D2012" s="355"/>
      <c r="E2012" s="355"/>
      <c r="F2012" s="355"/>
      <c r="G2012" s="355"/>
      <c r="H2012" s="355"/>
      <c r="I2012" s="355"/>
      <c r="J2012" s="355"/>
      <c r="K2012" s="355"/>
      <c r="L2012" s="355"/>
      <c r="M2012" s="24"/>
      <c r="N2012" s="24"/>
    </row>
    <row r="2013" spans="2:14" s="11" customFormat="1" ht="64.5" customHeight="1">
      <c r="B2013" s="174" t="s">
        <v>432</v>
      </c>
      <c r="C2013" s="6">
        <f>'FORMULARIO 1 PRESUPUESTO'!B119</f>
        <v>12</v>
      </c>
      <c r="D2013" s="27" t="s">
        <v>433</v>
      </c>
      <c r="E2013" s="22">
        <f>'FORMULARIO 1 PRESUPUESTO'!B122</f>
        <v>12.03</v>
      </c>
      <c r="F2013" s="352" t="s">
        <v>434</v>
      </c>
      <c r="G2013" s="354"/>
      <c r="H2013" s="356" t="str">
        <f>'FORMULARIO 1 PRESUPUESTO'!C122</f>
        <v xml:space="preserve">Suministro y aplicación de Pintura para baños y cocina en muros. Color blanco, tipo pintuco y/o similar. </v>
      </c>
      <c r="I2013" s="357"/>
      <c r="J2013" s="357"/>
      <c r="K2013" s="357"/>
      <c r="L2013" s="358"/>
      <c r="M2013" s="27" t="s">
        <v>435</v>
      </c>
      <c r="N2013" s="8" t="str">
        <f>'FORMULARIO 1 PRESUPUESTO'!D122</f>
        <v>m2</v>
      </c>
    </row>
    <row r="2014" spans="2:14" s="11" customFormat="1" ht="15.75">
      <c r="B2014" s="355"/>
      <c r="C2014" s="355"/>
      <c r="D2014" s="355"/>
      <c r="E2014" s="355"/>
      <c r="F2014" s="355"/>
      <c r="G2014" s="355"/>
      <c r="H2014" s="351" t="s">
        <v>436</v>
      </c>
      <c r="I2014" s="351" t="s">
        <v>437</v>
      </c>
      <c r="J2014" s="351"/>
      <c r="K2014" s="351"/>
      <c r="L2014" s="351" t="s">
        <v>438</v>
      </c>
      <c r="M2014" s="351" t="s">
        <v>439</v>
      </c>
      <c r="N2014" s="351" t="s">
        <v>440</v>
      </c>
    </row>
    <row r="2015" spans="2:14" s="11" customFormat="1" ht="47.25">
      <c r="B2015" s="355"/>
      <c r="C2015" s="355"/>
      <c r="D2015" s="355"/>
      <c r="E2015" s="355"/>
      <c r="F2015" s="355"/>
      <c r="G2015" s="355"/>
      <c r="H2015" s="351"/>
      <c r="I2015" s="27" t="s">
        <v>441</v>
      </c>
      <c r="J2015" s="27" t="s">
        <v>442</v>
      </c>
      <c r="K2015" s="27" t="s">
        <v>443</v>
      </c>
      <c r="L2015" s="351"/>
      <c r="M2015" s="351"/>
      <c r="N2015" s="351"/>
    </row>
    <row r="2016" spans="2:14" s="11" customFormat="1" ht="15">
      <c r="B2016" s="355"/>
      <c r="C2016" s="355"/>
      <c r="D2016" s="355"/>
      <c r="E2016" s="355"/>
      <c r="F2016" s="355"/>
      <c r="G2016" s="355"/>
      <c r="H2016" s="8" t="s">
        <v>530</v>
      </c>
      <c r="I2016" s="8">
        <v>9</v>
      </c>
      <c r="J2016" s="8">
        <v>2.5</v>
      </c>
      <c r="K2016" s="8"/>
      <c r="L2016" s="8">
        <f>I2016*J2016</f>
        <v>22.5</v>
      </c>
      <c r="M2016" s="8">
        <v>1</v>
      </c>
      <c r="N2016" s="8">
        <f>M2016*L2016</f>
        <v>22.5</v>
      </c>
    </row>
    <row r="2017" spans="2:14" s="11" customFormat="1" ht="15">
      <c r="B2017" s="355"/>
      <c r="C2017" s="355"/>
      <c r="D2017" s="355"/>
      <c r="E2017" s="355"/>
      <c r="F2017" s="355"/>
      <c r="G2017" s="355"/>
      <c r="H2017" s="8" t="s">
        <v>531</v>
      </c>
      <c r="I2017" s="8">
        <v>9</v>
      </c>
      <c r="J2017" s="8">
        <v>2.5</v>
      </c>
      <c r="K2017" s="8"/>
      <c r="L2017" s="8">
        <f t="shared" ref="L2017:L2018" si="29">I2017*J2017</f>
        <v>22.5</v>
      </c>
      <c r="M2017" s="8">
        <v>2</v>
      </c>
      <c r="N2017" s="8">
        <f t="shared" ref="N2017:N2018" si="30">M2017*L2017</f>
        <v>45</v>
      </c>
    </row>
    <row r="2018" spans="2:14" s="11" customFormat="1" ht="15">
      <c r="B2018" s="355"/>
      <c r="C2018" s="355"/>
      <c r="D2018" s="355"/>
      <c r="E2018" s="355"/>
      <c r="F2018" s="355"/>
      <c r="G2018" s="355"/>
      <c r="H2018" s="8" t="s">
        <v>519</v>
      </c>
      <c r="I2018" s="8">
        <v>8</v>
      </c>
      <c r="J2018" s="8">
        <v>2.5</v>
      </c>
      <c r="K2018" s="8"/>
      <c r="L2018" s="8">
        <f t="shared" si="29"/>
        <v>20</v>
      </c>
      <c r="M2018" s="8">
        <v>3</v>
      </c>
      <c r="N2018" s="8">
        <f t="shared" si="30"/>
        <v>60</v>
      </c>
    </row>
    <row r="2019" spans="2:14" s="11" customFormat="1" ht="15">
      <c r="B2019" s="355"/>
      <c r="C2019" s="355"/>
      <c r="D2019" s="355"/>
      <c r="E2019" s="355"/>
      <c r="F2019" s="355"/>
      <c r="G2019" s="355"/>
      <c r="H2019" s="8"/>
      <c r="I2019" s="8"/>
      <c r="J2019" s="8"/>
      <c r="K2019" s="8"/>
      <c r="L2019" s="8"/>
      <c r="M2019" s="8"/>
      <c r="N2019" s="8"/>
    </row>
    <row r="2020" spans="2:14" s="11" customFormat="1" ht="15">
      <c r="B2020" s="355"/>
      <c r="C2020" s="355"/>
      <c r="D2020" s="355"/>
      <c r="E2020" s="355"/>
      <c r="F2020" s="355"/>
      <c r="G2020" s="355"/>
      <c r="H2020" s="8"/>
      <c r="I2020" s="8"/>
      <c r="J2020" s="8"/>
      <c r="K2020" s="8"/>
      <c r="L2020" s="8"/>
      <c r="M2020" s="8"/>
      <c r="N2020" s="8"/>
    </row>
    <row r="2021" spans="2:14" s="11" customFormat="1" ht="15.75">
      <c r="B2021" s="349" t="s">
        <v>451</v>
      </c>
      <c r="C2021" s="349"/>
      <c r="D2021" s="349"/>
      <c r="E2021" s="349"/>
      <c r="F2021" s="349"/>
      <c r="G2021" s="349"/>
      <c r="H2021" s="350" t="s">
        <v>445</v>
      </c>
      <c r="I2021" s="350"/>
      <c r="J2021" s="350"/>
      <c r="K2021" s="350"/>
      <c r="L2021" s="350"/>
      <c r="M2021" s="350"/>
      <c r="N2021" s="9">
        <f>SUM(N2016:N2020)</f>
        <v>127.5</v>
      </c>
    </row>
    <row r="2022" spans="2:14" s="11" customFormat="1" ht="15.75">
      <c r="B2022" s="349"/>
      <c r="C2022" s="349"/>
      <c r="D2022" s="349"/>
      <c r="E2022" s="349"/>
      <c r="F2022" s="349"/>
      <c r="G2022" s="349"/>
      <c r="H2022" s="350" t="s">
        <v>446</v>
      </c>
      <c r="I2022" s="350"/>
      <c r="J2022" s="350"/>
      <c r="K2022" s="350"/>
      <c r="L2022" s="350"/>
      <c r="M2022" s="350"/>
      <c r="N2022" s="9">
        <f>N2021</f>
        <v>127.5</v>
      </c>
    </row>
    <row r="2023" spans="2:14" s="11" customFormat="1" ht="15.75">
      <c r="B2023" s="349"/>
      <c r="C2023" s="349"/>
      <c r="D2023" s="349"/>
      <c r="E2023" s="349"/>
      <c r="F2023" s="349"/>
      <c r="G2023" s="349"/>
      <c r="H2023" s="351" t="s">
        <v>447</v>
      </c>
      <c r="I2023" s="351"/>
      <c r="J2023" s="351"/>
      <c r="K2023" s="351"/>
      <c r="L2023" s="351"/>
      <c r="M2023" s="351"/>
      <c r="N2023" s="10">
        <f>N2022</f>
        <v>127.5</v>
      </c>
    </row>
    <row r="2026" spans="2:14" s="11" customFormat="1">
      <c r="B2026" s="346"/>
      <c r="C2026" s="346"/>
      <c r="D2026" s="346"/>
      <c r="E2026" s="346"/>
      <c r="F2026" s="346"/>
      <c r="G2026" s="346"/>
      <c r="H2026" s="346"/>
      <c r="I2026" s="346"/>
      <c r="J2026" s="346"/>
      <c r="K2026" s="346"/>
      <c r="L2026" s="346"/>
      <c r="M2026" s="346"/>
      <c r="N2026" s="346"/>
    </row>
    <row r="2027" spans="2:14" s="11" customFormat="1">
      <c r="B2027" s="346"/>
      <c r="C2027" s="346"/>
      <c r="D2027" s="346"/>
      <c r="E2027" s="346"/>
      <c r="F2027" s="346"/>
      <c r="G2027" s="346"/>
      <c r="H2027" s="346"/>
      <c r="I2027" s="346"/>
      <c r="J2027" s="346"/>
      <c r="K2027" s="346"/>
      <c r="L2027" s="346"/>
      <c r="M2027" s="346"/>
      <c r="N2027" s="346"/>
    </row>
    <row r="2028" spans="2:14" s="11" customFormat="1" ht="50.1" customHeight="1">
      <c r="B2028" s="346"/>
      <c r="C2028" s="346"/>
      <c r="D2028" s="346"/>
      <c r="E2028" s="346"/>
      <c r="F2028" s="346"/>
      <c r="G2028" s="346"/>
      <c r="H2028" s="346"/>
      <c r="I2028" s="346"/>
      <c r="J2028" s="346"/>
      <c r="K2028" s="346"/>
      <c r="L2028" s="346"/>
      <c r="M2028" s="346"/>
      <c r="N2028" s="346"/>
    </row>
    <row r="2029" spans="2:14" s="11" customFormat="1" ht="15.75">
      <c r="B2029" s="347" t="s">
        <v>1</v>
      </c>
      <c r="C2029" s="347"/>
      <c r="D2029" s="347"/>
      <c r="E2029" s="347"/>
      <c r="F2029" s="347"/>
      <c r="G2029" s="347"/>
      <c r="H2029" s="347"/>
      <c r="I2029" s="347"/>
      <c r="J2029" s="347"/>
      <c r="K2029" s="347"/>
      <c r="L2029" s="347"/>
      <c r="M2029" s="347"/>
      <c r="N2029" s="347"/>
    </row>
    <row r="2030" spans="2:14" s="11" customFormat="1" ht="15.75">
      <c r="B2030" s="347" t="s">
        <v>2</v>
      </c>
      <c r="C2030" s="347"/>
      <c r="D2030" s="347"/>
      <c r="E2030" s="347"/>
      <c r="F2030" s="347"/>
      <c r="G2030" s="347"/>
      <c r="H2030" s="347"/>
      <c r="I2030" s="347"/>
      <c r="J2030" s="347"/>
      <c r="K2030" s="347"/>
      <c r="L2030" s="347"/>
      <c r="M2030" s="347"/>
      <c r="N2030" s="347"/>
    </row>
    <row r="2031" spans="2:14" s="11" customFormat="1" ht="15.75">
      <c r="B2031" s="347" t="s">
        <v>3</v>
      </c>
      <c r="C2031" s="347"/>
      <c r="D2031" s="347"/>
      <c r="E2031" s="347"/>
      <c r="F2031" s="347"/>
      <c r="G2031" s="347"/>
      <c r="H2031" s="347"/>
      <c r="I2031" s="347"/>
      <c r="J2031" s="347"/>
      <c r="K2031" s="347"/>
      <c r="L2031" s="347"/>
      <c r="M2031" s="347"/>
      <c r="N2031" s="347"/>
    </row>
    <row r="2032" spans="2:14" s="11" customFormat="1" ht="15">
      <c r="B2032" s="348"/>
      <c r="C2032" s="348"/>
      <c r="D2032" s="348"/>
      <c r="E2032" s="348"/>
      <c r="F2032" s="348"/>
      <c r="G2032" s="348"/>
      <c r="H2032" s="348"/>
      <c r="I2032" s="348"/>
      <c r="J2032" s="348"/>
      <c r="K2032" s="348"/>
      <c r="L2032" s="348"/>
      <c r="M2032" s="348"/>
      <c r="N2032" s="348"/>
    </row>
    <row r="2033" spans="2:14" s="11" customFormat="1" ht="15.75">
      <c r="B2033" s="351" t="s">
        <v>426</v>
      </c>
      <c r="C2033" s="351"/>
      <c r="D2033" s="27" t="s">
        <v>427</v>
      </c>
      <c r="E2033" s="25">
        <v>1</v>
      </c>
      <c r="F2033" s="27" t="s">
        <v>428</v>
      </c>
      <c r="G2033" s="25">
        <v>4</v>
      </c>
      <c r="H2033" s="26" t="s">
        <v>429</v>
      </c>
      <c r="I2033" s="25">
        <v>2024</v>
      </c>
      <c r="J2033" s="352"/>
      <c r="K2033" s="353"/>
      <c r="L2033" s="353"/>
      <c r="M2033" s="353"/>
      <c r="N2033" s="354"/>
    </row>
    <row r="2034" spans="2:14" s="11" customFormat="1" ht="15">
      <c r="B2034" s="355"/>
      <c r="C2034" s="355"/>
      <c r="D2034" s="355"/>
      <c r="E2034" s="355"/>
      <c r="F2034" s="355"/>
      <c r="G2034" s="355"/>
      <c r="H2034" s="355"/>
      <c r="I2034" s="355"/>
      <c r="J2034" s="355"/>
      <c r="K2034" s="355"/>
      <c r="L2034" s="355"/>
      <c r="M2034" s="355"/>
      <c r="N2034" s="355"/>
    </row>
    <row r="2035" spans="2:14" s="11" customFormat="1" ht="15.75">
      <c r="B2035" s="351" t="s">
        <v>430</v>
      </c>
      <c r="C2035" s="351"/>
      <c r="D2035" s="351"/>
      <c r="E2035" s="351"/>
      <c r="F2035" s="350" t="s">
        <v>529</v>
      </c>
      <c r="G2035" s="350"/>
      <c r="H2035" s="350"/>
      <c r="I2035" s="350"/>
      <c r="J2035" s="350"/>
      <c r="K2035" s="350"/>
      <c r="L2035" s="350"/>
      <c r="M2035" s="350"/>
      <c r="N2035" s="350"/>
    </row>
    <row r="2036" spans="2:14" s="11" customFormat="1" ht="15">
      <c r="B2036" s="355"/>
      <c r="C2036" s="355"/>
      <c r="D2036" s="355"/>
      <c r="E2036" s="355"/>
      <c r="F2036" s="355"/>
      <c r="G2036" s="355"/>
      <c r="H2036" s="355"/>
      <c r="I2036" s="355"/>
      <c r="J2036" s="355"/>
      <c r="K2036" s="355"/>
      <c r="L2036" s="355"/>
      <c r="M2036" s="24"/>
      <c r="N2036" s="24"/>
    </row>
    <row r="2037" spans="2:14" s="11" customFormat="1" ht="64.5" customHeight="1">
      <c r="B2037" s="174" t="s">
        <v>432</v>
      </c>
      <c r="C2037" s="6">
        <f>'FORMULARIO 1 PRESUPUESTO'!B119</f>
        <v>12</v>
      </c>
      <c r="D2037" s="27" t="s">
        <v>433</v>
      </c>
      <c r="E2037" s="22">
        <f>'FORMULARIO 1 PRESUPUESTO'!B123</f>
        <v>12.04</v>
      </c>
      <c r="F2037" s="352" t="s">
        <v>434</v>
      </c>
      <c r="G2037" s="354"/>
      <c r="H2037" s="356" t="str">
        <f>'FORMULARIO 1 PRESUPUESTO'!C123</f>
        <v>Suministro y aplicación tres manos de Pintura vinilo en muros, tipo pintuco y/o similar. Color blanco</v>
      </c>
      <c r="I2037" s="357"/>
      <c r="J2037" s="357"/>
      <c r="K2037" s="357"/>
      <c r="L2037" s="358"/>
      <c r="M2037" s="27" t="s">
        <v>435</v>
      </c>
      <c r="N2037" s="8" t="str">
        <f>'FORMULARIO 1 PRESUPUESTO'!D123</f>
        <v>m2</v>
      </c>
    </row>
    <row r="2038" spans="2:14" s="11" customFormat="1" ht="15.75">
      <c r="B2038" s="355"/>
      <c r="C2038" s="355"/>
      <c r="D2038" s="355"/>
      <c r="E2038" s="355"/>
      <c r="F2038" s="355"/>
      <c r="G2038" s="355"/>
      <c r="H2038" s="351" t="s">
        <v>436</v>
      </c>
      <c r="I2038" s="351" t="s">
        <v>437</v>
      </c>
      <c r="J2038" s="351"/>
      <c r="K2038" s="351"/>
      <c r="L2038" s="351" t="s">
        <v>438</v>
      </c>
      <c r="M2038" s="351" t="s">
        <v>439</v>
      </c>
      <c r="N2038" s="351" t="s">
        <v>440</v>
      </c>
    </row>
    <row r="2039" spans="2:14" s="11" customFormat="1" ht="47.25">
      <c r="B2039" s="355"/>
      <c r="C2039" s="355"/>
      <c r="D2039" s="355"/>
      <c r="E2039" s="355"/>
      <c r="F2039" s="355"/>
      <c r="G2039" s="355"/>
      <c r="H2039" s="351"/>
      <c r="I2039" s="27" t="s">
        <v>441</v>
      </c>
      <c r="J2039" s="27" t="s">
        <v>442</v>
      </c>
      <c r="K2039" s="27" t="s">
        <v>443</v>
      </c>
      <c r="L2039" s="351"/>
      <c r="M2039" s="351"/>
      <c r="N2039" s="351"/>
    </row>
    <row r="2040" spans="2:14" s="11" customFormat="1" ht="15">
      <c r="B2040" s="355"/>
      <c r="C2040" s="355"/>
      <c r="D2040" s="355"/>
      <c r="E2040" s="355"/>
      <c r="F2040" s="355"/>
      <c r="G2040" s="355"/>
      <c r="H2040" s="8"/>
      <c r="I2040" s="8"/>
      <c r="J2040" s="8"/>
      <c r="K2040" s="8"/>
      <c r="L2040" s="8">
        <v>200</v>
      </c>
      <c r="M2040" s="8">
        <v>1</v>
      </c>
      <c r="N2040" s="8">
        <f>M2040*L2040</f>
        <v>200</v>
      </c>
    </row>
    <row r="2041" spans="2:14" s="11" customFormat="1" ht="15">
      <c r="B2041" s="355"/>
      <c r="C2041" s="355"/>
      <c r="D2041" s="355"/>
      <c r="E2041" s="355"/>
      <c r="F2041" s="355"/>
      <c r="G2041" s="355"/>
      <c r="H2041" s="8"/>
      <c r="I2041" s="8"/>
      <c r="J2041" s="8"/>
      <c r="K2041" s="8"/>
      <c r="L2041" s="8"/>
      <c r="M2041" s="8"/>
      <c r="N2041" s="8"/>
    </row>
    <row r="2042" spans="2:14" s="11" customFormat="1" ht="15">
      <c r="B2042" s="355"/>
      <c r="C2042" s="355"/>
      <c r="D2042" s="355"/>
      <c r="E2042" s="355"/>
      <c r="F2042" s="355"/>
      <c r="G2042" s="355"/>
      <c r="H2042" s="8"/>
      <c r="I2042" s="8"/>
      <c r="J2042" s="8"/>
      <c r="K2042" s="8"/>
      <c r="L2042" s="8"/>
      <c r="M2042" s="8"/>
      <c r="N2042" s="8"/>
    </row>
    <row r="2043" spans="2:14" s="11" customFormat="1" ht="15">
      <c r="B2043" s="355"/>
      <c r="C2043" s="355"/>
      <c r="D2043" s="355"/>
      <c r="E2043" s="355"/>
      <c r="F2043" s="355"/>
      <c r="G2043" s="355"/>
      <c r="H2043" s="8"/>
      <c r="I2043" s="8"/>
      <c r="J2043" s="8"/>
      <c r="K2043" s="8"/>
      <c r="L2043" s="8"/>
      <c r="M2043" s="8"/>
      <c r="N2043" s="8"/>
    </row>
    <row r="2044" spans="2:14" s="11" customFormat="1" ht="15">
      <c r="B2044" s="355"/>
      <c r="C2044" s="355"/>
      <c r="D2044" s="355"/>
      <c r="E2044" s="355"/>
      <c r="F2044" s="355"/>
      <c r="G2044" s="355"/>
      <c r="H2044" s="8"/>
      <c r="I2044" s="8"/>
      <c r="J2044" s="8"/>
      <c r="K2044" s="8"/>
      <c r="L2044" s="8"/>
      <c r="M2044" s="8"/>
      <c r="N2044" s="8"/>
    </row>
    <row r="2045" spans="2:14" s="11" customFormat="1" ht="15.75">
      <c r="B2045" s="349" t="s">
        <v>451</v>
      </c>
      <c r="C2045" s="349"/>
      <c r="D2045" s="349"/>
      <c r="E2045" s="349"/>
      <c r="F2045" s="349"/>
      <c r="G2045" s="349"/>
      <c r="H2045" s="350" t="s">
        <v>445</v>
      </c>
      <c r="I2045" s="350"/>
      <c r="J2045" s="350"/>
      <c r="K2045" s="350"/>
      <c r="L2045" s="350"/>
      <c r="M2045" s="350"/>
      <c r="N2045" s="9">
        <f>SUM(N2040:N2044)</f>
        <v>200</v>
      </c>
    </row>
    <row r="2046" spans="2:14" s="11" customFormat="1" ht="15.75">
      <c r="B2046" s="349"/>
      <c r="C2046" s="349"/>
      <c r="D2046" s="349"/>
      <c r="E2046" s="349"/>
      <c r="F2046" s="349"/>
      <c r="G2046" s="349"/>
      <c r="H2046" s="350" t="s">
        <v>446</v>
      </c>
      <c r="I2046" s="350"/>
      <c r="J2046" s="350"/>
      <c r="K2046" s="350"/>
      <c r="L2046" s="350"/>
      <c r="M2046" s="350"/>
      <c r="N2046" s="9">
        <f>N2045</f>
        <v>200</v>
      </c>
    </row>
    <row r="2047" spans="2:14" s="11" customFormat="1" ht="15.75">
      <c r="B2047" s="349"/>
      <c r="C2047" s="349"/>
      <c r="D2047" s="349"/>
      <c r="E2047" s="349"/>
      <c r="F2047" s="349"/>
      <c r="G2047" s="349"/>
      <c r="H2047" s="351" t="s">
        <v>447</v>
      </c>
      <c r="I2047" s="351"/>
      <c r="J2047" s="351"/>
      <c r="K2047" s="351"/>
      <c r="L2047" s="351"/>
      <c r="M2047" s="351"/>
      <c r="N2047" s="10">
        <f>N2046</f>
        <v>200</v>
      </c>
    </row>
    <row r="2050" spans="2:14" s="11" customFormat="1">
      <c r="B2050" s="346"/>
      <c r="C2050" s="346"/>
      <c r="D2050" s="346"/>
      <c r="E2050" s="346"/>
      <c r="F2050" s="346"/>
      <c r="G2050" s="346"/>
      <c r="H2050" s="346"/>
      <c r="I2050" s="346"/>
      <c r="J2050" s="346"/>
      <c r="K2050" s="346"/>
      <c r="L2050" s="346"/>
      <c r="M2050" s="346"/>
      <c r="N2050" s="346"/>
    </row>
    <row r="2051" spans="2:14" s="11" customFormat="1">
      <c r="B2051" s="346"/>
      <c r="C2051" s="346"/>
      <c r="D2051" s="346"/>
      <c r="E2051" s="346"/>
      <c r="F2051" s="346"/>
      <c r="G2051" s="346"/>
      <c r="H2051" s="346"/>
      <c r="I2051" s="346"/>
      <c r="J2051" s="346"/>
      <c r="K2051" s="346"/>
      <c r="L2051" s="346"/>
      <c r="M2051" s="346"/>
      <c r="N2051" s="346"/>
    </row>
    <row r="2052" spans="2:14" s="11" customFormat="1" ht="50.1" customHeight="1">
      <c r="B2052" s="346"/>
      <c r="C2052" s="346"/>
      <c r="D2052" s="346"/>
      <c r="E2052" s="346"/>
      <c r="F2052" s="346"/>
      <c r="G2052" s="346"/>
      <c r="H2052" s="346"/>
      <c r="I2052" s="346"/>
      <c r="J2052" s="346"/>
      <c r="K2052" s="346"/>
      <c r="L2052" s="346"/>
      <c r="M2052" s="346"/>
      <c r="N2052" s="346"/>
    </row>
    <row r="2053" spans="2:14" s="11" customFormat="1" ht="15.75">
      <c r="B2053" s="347" t="s">
        <v>1</v>
      </c>
      <c r="C2053" s="347"/>
      <c r="D2053" s="347"/>
      <c r="E2053" s="347"/>
      <c r="F2053" s="347"/>
      <c r="G2053" s="347"/>
      <c r="H2053" s="347"/>
      <c r="I2053" s="347"/>
      <c r="J2053" s="347"/>
      <c r="K2053" s="347"/>
      <c r="L2053" s="347"/>
      <c r="M2053" s="347"/>
      <c r="N2053" s="347"/>
    </row>
    <row r="2054" spans="2:14" s="11" customFormat="1" ht="15.75">
      <c r="B2054" s="347" t="s">
        <v>2</v>
      </c>
      <c r="C2054" s="347"/>
      <c r="D2054" s="347"/>
      <c r="E2054" s="347"/>
      <c r="F2054" s="347"/>
      <c r="G2054" s="347"/>
      <c r="H2054" s="347"/>
      <c r="I2054" s="347"/>
      <c r="J2054" s="347"/>
      <c r="K2054" s="347"/>
      <c r="L2054" s="347"/>
      <c r="M2054" s="347"/>
      <c r="N2054" s="347"/>
    </row>
    <row r="2055" spans="2:14" s="11" customFormat="1" ht="15.75">
      <c r="B2055" s="347" t="s">
        <v>3</v>
      </c>
      <c r="C2055" s="347"/>
      <c r="D2055" s="347"/>
      <c r="E2055" s="347"/>
      <c r="F2055" s="347"/>
      <c r="G2055" s="347"/>
      <c r="H2055" s="347"/>
      <c r="I2055" s="347"/>
      <c r="J2055" s="347"/>
      <c r="K2055" s="347"/>
      <c r="L2055" s="347"/>
      <c r="M2055" s="347"/>
      <c r="N2055" s="347"/>
    </row>
    <row r="2056" spans="2:14" s="11" customFormat="1" ht="15">
      <c r="B2056" s="348"/>
      <c r="C2056" s="348"/>
      <c r="D2056" s="348"/>
      <c r="E2056" s="348"/>
      <c r="F2056" s="348"/>
      <c r="G2056" s="348"/>
      <c r="H2056" s="348"/>
      <c r="I2056" s="348"/>
      <c r="J2056" s="348"/>
      <c r="K2056" s="348"/>
      <c r="L2056" s="348"/>
      <c r="M2056" s="348"/>
      <c r="N2056" s="348"/>
    </row>
    <row r="2057" spans="2:14" s="11" customFormat="1" ht="15.75">
      <c r="B2057" s="351" t="s">
        <v>426</v>
      </c>
      <c r="C2057" s="351"/>
      <c r="D2057" s="27" t="s">
        <v>427</v>
      </c>
      <c r="E2057" s="25">
        <v>1</v>
      </c>
      <c r="F2057" s="27" t="s">
        <v>428</v>
      </c>
      <c r="G2057" s="25">
        <v>4</v>
      </c>
      <c r="H2057" s="26" t="s">
        <v>429</v>
      </c>
      <c r="I2057" s="25">
        <v>2024</v>
      </c>
      <c r="J2057" s="352"/>
      <c r="K2057" s="353"/>
      <c r="L2057" s="353"/>
      <c r="M2057" s="353"/>
      <c r="N2057" s="354"/>
    </row>
    <row r="2058" spans="2:14" s="11" customFormat="1" ht="15">
      <c r="B2058" s="355"/>
      <c r="C2058" s="355"/>
      <c r="D2058" s="355"/>
      <c r="E2058" s="355"/>
      <c r="F2058" s="355"/>
      <c r="G2058" s="355"/>
      <c r="H2058" s="355"/>
      <c r="I2058" s="355"/>
      <c r="J2058" s="355"/>
      <c r="K2058" s="355"/>
      <c r="L2058" s="355"/>
      <c r="M2058" s="355"/>
      <c r="N2058" s="355"/>
    </row>
    <row r="2059" spans="2:14" s="11" customFormat="1" ht="15.75">
      <c r="B2059" s="351" t="s">
        <v>430</v>
      </c>
      <c r="C2059" s="351"/>
      <c r="D2059" s="351"/>
      <c r="E2059" s="351"/>
      <c r="F2059" s="350" t="s">
        <v>529</v>
      </c>
      <c r="G2059" s="350"/>
      <c r="H2059" s="350"/>
      <c r="I2059" s="350"/>
      <c r="J2059" s="350"/>
      <c r="K2059" s="350"/>
      <c r="L2059" s="350"/>
      <c r="M2059" s="350"/>
      <c r="N2059" s="350"/>
    </row>
    <row r="2060" spans="2:14" s="11" customFormat="1" ht="15">
      <c r="B2060" s="355"/>
      <c r="C2060" s="355"/>
      <c r="D2060" s="355"/>
      <c r="E2060" s="355"/>
      <c r="F2060" s="355"/>
      <c r="G2060" s="355"/>
      <c r="H2060" s="355"/>
      <c r="I2060" s="355"/>
      <c r="J2060" s="355"/>
      <c r="K2060" s="355"/>
      <c r="L2060" s="355"/>
      <c r="M2060" s="24"/>
      <c r="N2060" s="24"/>
    </row>
    <row r="2061" spans="2:14" s="11" customFormat="1" ht="64.5" customHeight="1">
      <c r="B2061" s="174" t="s">
        <v>432</v>
      </c>
      <c r="C2061" s="6">
        <f>'FORMULARIO 1 PRESUPUESTO'!B119</f>
        <v>12</v>
      </c>
      <c r="D2061" s="27" t="s">
        <v>433</v>
      </c>
      <c r="E2061" s="22">
        <f>'FORMULARIO 1 PRESUPUESTO'!B124</f>
        <v>12.049999999999999</v>
      </c>
      <c r="F2061" s="352" t="s">
        <v>434</v>
      </c>
      <c r="G2061" s="354"/>
      <c r="H2061" s="356" t="str">
        <f>'FORMULARIO 1 PRESUPUESTO'!C124</f>
        <v>Suministro y aplicación tres manos de Pintura vinilo en cieloraso, tipo pintuco y/o similar. Color blanco</v>
      </c>
      <c r="I2061" s="357"/>
      <c r="J2061" s="357"/>
      <c r="K2061" s="357"/>
      <c r="L2061" s="358"/>
      <c r="M2061" s="27" t="s">
        <v>435</v>
      </c>
      <c r="N2061" s="8" t="str">
        <f>'FORMULARIO 1 PRESUPUESTO'!D124</f>
        <v>m2</v>
      </c>
    </row>
    <row r="2062" spans="2:14" s="11" customFormat="1" ht="15.75">
      <c r="B2062" s="355"/>
      <c r="C2062" s="355"/>
      <c r="D2062" s="355"/>
      <c r="E2062" s="355"/>
      <c r="F2062" s="355"/>
      <c r="G2062" s="355"/>
      <c r="H2062" s="351" t="s">
        <v>436</v>
      </c>
      <c r="I2062" s="351" t="s">
        <v>437</v>
      </c>
      <c r="J2062" s="351"/>
      <c r="K2062" s="351"/>
      <c r="L2062" s="351" t="s">
        <v>438</v>
      </c>
      <c r="M2062" s="351" t="s">
        <v>439</v>
      </c>
      <c r="N2062" s="351" t="s">
        <v>440</v>
      </c>
    </row>
    <row r="2063" spans="2:14" s="11" customFormat="1" ht="47.25">
      <c r="B2063" s="355"/>
      <c r="C2063" s="355"/>
      <c r="D2063" s="355"/>
      <c r="E2063" s="355"/>
      <c r="F2063" s="355"/>
      <c r="G2063" s="355"/>
      <c r="H2063" s="351"/>
      <c r="I2063" s="27" t="s">
        <v>441</v>
      </c>
      <c r="J2063" s="27" t="s">
        <v>442</v>
      </c>
      <c r="K2063" s="27" t="s">
        <v>443</v>
      </c>
      <c r="L2063" s="351"/>
      <c r="M2063" s="351"/>
      <c r="N2063" s="351"/>
    </row>
    <row r="2064" spans="2:14" s="11" customFormat="1" ht="15">
      <c r="B2064" s="355"/>
      <c r="C2064" s="355"/>
      <c r="D2064" s="355"/>
      <c r="E2064" s="355"/>
      <c r="F2064" s="355"/>
      <c r="G2064" s="355"/>
      <c r="H2064" s="8"/>
      <c r="I2064" s="8"/>
      <c r="J2064" s="8"/>
      <c r="K2064" s="8"/>
      <c r="L2064" s="8">
        <v>150</v>
      </c>
      <c r="M2064" s="8">
        <v>1</v>
      </c>
      <c r="N2064" s="8">
        <f>M2064*L2064</f>
        <v>150</v>
      </c>
    </row>
    <row r="2065" spans="2:14" s="11" customFormat="1" ht="15">
      <c r="B2065" s="355"/>
      <c r="C2065" s="355"/>
      <c r="D2065" s="355"/>
      <c r="E2065" s="355"/>
      <c r="F2065" s="355"/>
      <c r="G2065" s="355"/>
      <c r="H2065" s="8"/>
      <c r="I2065" s="8"/>
      <c r="J2065" s="8"/>
      <c r="K2065" s="8"/>
      <c r="L2065" s="8"/>
      <c r="M2065" s="8"/>
      <c r="N2065" s="8"/>
    </row>
    <row r="2066" spans="2:14" s="11" customFormat="1" ht="15">
      <c r="B2066" s="355"/>
      <c r="C2066" s="355"/>
      <c r="D2066" s="355"/>
      <c r="E2066" s="355"/>
      <c r="F2066" s="355"/>
      <c r="G2066" s="355"/>
      <c r="H2066" s="8"/>
      <c r="I2066" s="8"/>
      <c r="J2066" s="8"/>
      <c r="K2066" s="8"/>
      <c r="L2066" s="8"/>
      <c r="M2066" s="8"/>
      <c r="N2066" s="8"/>
    </row>
    <row r="2067" spans="2:14" s="11" customFormat="1" ht="15">
      <c r="B2067" s="355"/>
      <c r="C2067" s="355"/>
      <c r="D2067" s="355"/>
      <c r="E2067" s="355"/>
      <c r="F2067" s="355"/>
      <c r="G2067" s="355"/>
      <c r="H2067" s="8"/>
      <c r="I2067" s="8"/>
      <c r="J2067" s="8"/>
      <c r="K2067" s="8"/>
      <c r="L2067" s="8"/>
      <c r="M2067" s="8"/>
      <c r="N2067" s="8"/>
    </row>
    <row r="2068" spans="2:14" s="11" customFormat="1" ht="15">
      <c r="B2068" s="355"/>
      <c r="C2068" s="355"/>
      <c r="D2068" s="355"/>
      <c r="E2068" s="355"/>
      <c r="F2068" s="355"/>
      <c r="G2068" s="355"/>
      <c r="H2068" s="8"/>
      <c r="I2068" s="8"/>
      <c r="J2068" s="8"/>
      <c r="K2068" s="8"/>
      <c r="L2068" s="8"/>
      <c r="M2068" s="8"/>
      <c r="N2068" s="8"/>
    </row>
    <row r="2069" spans="2:14" s="11" customFormat="1" ht="15.75">
      <c r="B2069" s="349" t="s">
        <v>451</v>
      </c>
      <c r="C2069" s="349"/>
      <c r="D2069" s="349"/>
      <c r="E2069" s="349"/>
      <c r="F2069" s="349"/>
      <c r="G2069" s="349"/>
      <c r="H2069" s="350" t="s">
        <v>445</v>
      </c>
      <c r="I2069" s="350"/>
      <c r="J2069" s="350"/>
      <c r="K2069" s="350"/>
      <c r="L2069" s="350"/>
      <c r="M2069" s="350"/>
      <c r="N2069" s="9">
        <f>SUM(N2064:N2068)</f>
        <v>150</v>
      </c>
    </row>
    <row r="2070" spans="2:14" s="11" customFormat="1" ht="15.75">
      <c r="B2070" s="349"/>
      <c r="C2070" s="349"/>
      <c r="D2070" s="349"/>
      <c r="E2070" s="349"/>
      <c r="F2070" s="349"/>
      <c r="G2070" s="349"/>
      <c r="H2070" s="350" t="s">
        <v>446</v>
      </c>
      <c r="I2070" s="350"/>
      <c r="J2070" s="350"/>
      <c r="K2070" s="350"/>
      <c r="L2070" s="350"/>
      <c r="M2070" s="350"/>
      <c r="N2070" s="9">
        <f>N2069</f>
        <v>150</v>
      </c>
    </row>
    <row r="2071" spans="2:14" s="11" customFormat="1" ht="15.75">
      <c r="B2071" s="349"/>
      <c r="C2071" s="349"/>
      <c r="D2071" s="349"/>
      <c r="E2071" s="349"/>
      <c r="F2071" s="349"/>
      <c r="G2071" s="349"/>
      <c r="H2071" s="351" t="s">
        <v>447</v>
      </c>
      <c r="I2071" s="351"/>
      <c r="J2071" s="351"/>
      <c r="K2071" s="351"/>
      <c r="L2071" s="351"/>
      <c r="M2071" s="351"/>
      <c r="N2071" s="10">
        <f>N2070</f>
        <v>150</v>
      </c>
    </row>
    <row r="2074" spans="2:14" s="11" customFormat="1">
      <c r="B2074" s="346"/>
      <c r="C2074" s="346"/>
      <c r="D2074" s="346"/>
      <c r="E2074" s="346"/>
      <c r="F2074" s="346"/>
      <c r="G2074" s="346"/>
      <c r="H2074" s="346"/>
      <c r="I2074" s="346"/>
      <c r="J2074" s="346"/>
      <c r="K2074" s="346"/>
      <c r="L2074" s="346"/>
      <c r="M2074" s="346"/>
      <c r="N2074" s="346"/>
    </row>
    <row r="2075" spans="2:14" s="11" customFormat="1">
      <c r="B2075" s="346"/>
      <c r="C2075" s="346"/>
      <c r="D2075" s="346"/>
      <c r="E2075" s="346"/>
      <c r="F2075" s="346"/>
      <c r="G2075" s="346"/>
      <c r="H2075" s="346"/>
      <c r="I2075" s="346"/>
      <c r="J2075" s="346"/>
      <c r="K2075" s="346"/>
      <c r="L2075" s="346"/>
      <c r="M2075" s="346"/>
      <c r="N2075" s="346"/>
    </row>
    <row r="2076" spans="2:14" s="11" customFormat="1" ht="50.1" customHeight="1">
      <c r="B2076" s="346"/>
      <c r="C2076" s="346"/>
      <c r="D2076" s="346"/>
      <c r="E2076" s="346"/>
      <c r="F2076" s="346"/>
      <c r="G2076" s="346"/>
      <c r="H2076" s="346"/>
      <c r="I2076" s="346"/>
      <c r="J2076" s="346"/>
      <c r="K2076" s="346"/>
      <c r="L2076" s="346"/>
      <c r="M2076" s="346"/>
      <c r="N2076" s="346"/>
    </row>
    <row r="2077" spans="2:14" s="11" customFormat="1" ht="15.75">
      <c r="B2077" s="347" t="s">
        <v>1</v>
      </c>
      <c r="C2077" s="347"/>
      <c r="D2077" s="347"/>
      <c r="E2077" s="347"/>
      <c r="F2077" s="347"/>
      <c r="G2077" s="347"/>
      <c r="H2077" s="347"/>
      <c r="I2077" s="347"/>
      <c r="J2077" s="347"/>
      <c r="K2077" s="347"/>
      <c r="L2077" s="347"/>
      <c r="M2077" s="347"/>
      <c r="N2077" s="347"/>
    </row>
    <row r="2078" spans="2:14" s="11" customFormat="1" ht="15.75">
      <c r="B2078" s="347" t="s">
        <v>2</v>
      </c>
      <c r="C2078" s="347"/>
      <c r="D2078" s="347"/>
      <c r="E2078" s="347"/>
      <c r="F2078" s="347"/>
      <c r="G2078" s="347"/>
      <c r="H2078" s="347"/>
      <c r="I2078" s="347"/>
      <c r="J2078" s="347"/>
      <c r="K2078" s="347"/>
      <c r="L2078" s="347"/>
      <c r="M2078" s="347"/>
      <c r="N2078" s="347"/>
    </row>
    <row r="2079" spans="2:14" s="11" customFormat="1" ht="15.75">
      <c r="B2079" s="347" t="s">
        <v>3</v>
      </c>
      <c r="C2079" s="347"/>
      <c r="D2079" s="347"/>
      <c r="E2079" s="347"/>
      <c r="F2079" s="347"/>
      <c r="G2079" s="347"/>
      <c r="H2079" s="347"/>
      <c r="I2079" s="347"/>
      <c r="J2079" s="347"/>
      <c r="K2079" s="347"/>
      <c r="L2079" s="347"/>
      <c r="M2079" s="347"/>
      <c r="N2079" s="347"/>
    </row>
    <row r="2080" spans="2:14" s="11" customFormat="1" ht="15">
      <c r="B2080" s="348"/>
      <c r="C2080" s="348"/>
      <c r="D2080" s="348"/>
      <c r="E2080" s="348"/>
      <c r="F2080" s="348"/>
      <c r="G2080" s="348"/>
      <c r="H2080" s="348"/>
      <c r="I2080" s="348"/>
      <c r="J2080" s="348"/>
      <c r="K2080" s="348"/>
      <c r="L2080" s="348"/>
      <c r="M2080" s="348"/>
      <c r="N2080" s="348"/>
    </row>
    <row r="2081" spans="2:14" s="11" customFormat="1" ht="15.75">
      <c r="B2081" s="351" t="s">
        <v>426</v>
      </c>
      <c r="C2081" s="351"/>
      <c r="D2081" s="27" t="s">
        <v>427</v>
      </c>
      <c r="E2081" s="25">
        <v>1</v>
      </c>
      <c r="F2081" s="27" t="s">
        <v>428</v>
      </c>
      <c r="G2081" s="25">
        <v>4</v>
      </c>
      <c r="H2081" s="26" t="s">
        <v>429</v>
      </c>
      <c r="I2081" s="25">
        <v>2024</v>
      </c>
      <c r="J2081" s="352"/>
      <c r="K2081" s="353"/>
      <c r="L2081" s="353"/>
      <c r="M2081" s="353"/>
      <c r="N2081" s="354"/>
    </row>
    <row r="2082" spans="2:14" s="11" customFormat="1" ht="15">
      <c r="B2082" s="355"/>
      <c r="C2082" s="355"/>
      <c r="D2082" s="355"/>
      <c r="E2082" s="355"/>
      <c r="F2082" s="355"/>
      <c r="G2082" s="355"/>
      <c r="H2082" s="355"/>
      <c r="I2082" s="355"/>
      <c r="J2082" s="355"/>
      <c r="K2082" s="355"/>
      <c r="L2082" s="355"/>
      <c r="M2082" s="355"/>
      <c r="N2082" s="355"/>
    </row>
    <row r="2083" spans="2:14" s="11" customFormat="1" ht="15.75">
      <c r="B2083" s="351" t="s">
        <v>430</v>
      </c>
      <c r="C2083" s="351"/>
      <c r="D2083" s="351"/>
      <c r="E2083" s="351"/>
      <c r="F2083" s="350" t="s">
        <v>529</v>
      </c>
      <c r="G2083" s="350"/>
      <c r="H2083" s="350"/>
      <c r="I2083" s="350"/>
      <c r="J2083" s="350"/>
      <c r="K2083" s="350"/>
      <c r="L2083" s="350"/>
      <c r="M2083" s="350"/>
      <c r="N2083" s="350"/>
    </row>
    <row r="2084" spans="2:14" s="11" customFormat="1" ht="15">
      <c r="B2084" s="355"/>
      <c r="C2084" s="355"/>
      <c r="D2084" s="355"/>
      <c r="E2084" s="355"/>
      <c r="F2084" s="355"/>
      <c r="G2084" s="355"/>
      <c r="H2084" s="355"/>
      <c r="I2084" s="355"/>
      <c r="J2084" s="355"/>
      <c r="K2084" s="355"/>
      <c r="L2084" s="355"/>
      <c r="M2084" s="24"/>
      <c r="N2084" s="24"/>
    </row>
    <row r="2085" spans="2:14" s="11" customFormat="1" ht="64.5" customHeight="1">
      <c r="B2085" s="174" t="s">
        <v>432</v>
      </c>
      <c r="C2085" s="6">
        <f>'FORMULARIO 1 PRESUPUESTO'!B119</f>
        <v>12</v>
      </c>
      <c r="D2085" s="27" t="s">
        <v>433</v>
      </c>
      <c r="E2085" s="22">
        <f>'FORMULARIO 1 PRESUPUESTO'!B125</f>
        <v>12.059999999999999</v>
      </c>
      <c r="F2085" s="352" t="s">
        <v>434</v>
      </c>
      <c r="G2085" s="354"/>
      <c r="H2085" s="356" t="str">
        <f>'FORMULARIO 1 PRESUPUESTO'!C125</f>
        <v>Suministro y aplicación tres manos de Pintura epóxica en muros de establo, tipo pintuco y/o similar. Color blanco</v>
      </c>
      <c r="I2085" s="357"/>
      <c r="J2085" s="357"/>
      <c r="K2085" s="357"/>
      <c r="L2085" s="358"/>
      <c r="M2085" s="27" t="s">
        <v>435</v>
      </c>
      <c r="N2085" s="8" t="str">
        <f>'FORMULARIO 1 PRESUPUESTO'!D125</f>
        <v>m2</v>
      </c>
    </row>
    <row r="2086" spans="2:14" s="11" customFormat="1" ht="15.75">
      <c r="B2086" s="355"/>
      <c r="C2086" s="355"/>
      <c r="D2086" s="355"/>
      <c r="E2086" s="355"/>
      <c r="F2086" s="355"/>
      <c r="G2086" s="355"/>
      <c r="H2086" s="351" t="s">
        <v>436</v>
      </c>
      <c r="I2086" s="351" t="s">
        <v>437</v>
      </c>
      <c r="J2086" s="351"/>
      <c r="K2086" s="351"/>
      <c r="L2086" s="351" t="s">
        <v>438</v>
      </c>
      <c r="M2086" s="351" t="s">
        <v>439</v>
      </c>
      <c r="N2086" s="351" t="s">
        <v>440</v>
      </c>
    </row>
    <row r="2087" spans="2:14" s="11" customFormat="1" ht="47.25">
      <c r="B2087" s="355"/>
      <c r="C2087" s="355"/>
      <c r="D2087" s="355"/>
      <c r="E2087" s="355"/>
      <c r="F2087" s="355"/>
      <c r="G2087" s="355"/>
      <c r="H2087" s="351"/>
      <c r="I2087" s="27" t="s">
        <v>441</v>
      </c>
      <c r="J2087" s="27" t="s">
        <v>442</v>
      </c>
      <c r="K2087" s="27" t="s">
        <v>443</v>
      </c>
      <c r="L2087" s="351"/>
      <c r="M2087" s="351"/>
      <c r="N2087" s="351"/>
    </row>
    <row r="2088" spans="2:14" s="11" customFormat="1" ht="15">
      <c r="B2088" s="355"/>
      <c r="C2088" s="355"/>
      <c r="D2088" s="355"/>
      <c r="E2088" s="355"/>
      <c r="F2088" s="355"/>
      <c r="G2088" s="355"/>
      <c r="H2088" s="8"/>
      <c r="I2088" s="8">
        <v>195</v>
      </c>
      <c r="J2088" s="8">
        <v>2.5</v>
      </c>
      <c r="K2088" s="8"/>
      <c r="L2088" s="8">
        <f>J2088*I2088</f>
        <v>487.5</v>
      </c>
      <c r="M2088" s="8">
        <v>1</v>
      </c>
      <c r="N2088" s="8">
        <f>M2088*L2088</f>
        <v>487.5</v>
      </c>
    </row>
    <row r="2089" spans="2:14" s="11" customFormat="1" ht="15">
      <c r="B2089" s="355"/>
      <c r="C2089" s="355"/>
      <c r="D2089" s="355"/>
      <c r="E2089" s="355"/>
      <c r="F2089" s="355"/>
      <c r="G2089" s="355"/>
      <c r="H2089" s="8"/>
      <c r="I2089" s="8"/>
      <c r="J2089" s="8"/>
      <c r="K2089" s="8"/>
      <c r="L2089" s="8"/>
      <c r="M2089" s="8"/>
      <c r="N2089" s="8"/>
    </row>
    <row r="2090" spans="2:14" s="11" customFormat="1" ht="15">
      <c r="B2090" s="355"/>
      <c r="C2090" s="355"/>
      <c r="D2090" s="355"/>
      <c r="E2090" s="355"/>
      <c r="F2090" s="355"/>
      <c r="G2090" s="355"/>
      <c r="H2090" s="8"/>
      <c r="I2090" s="8"/>
      <c r="J2090" s="8"/>
      <c r="K2090" s="8"/>
      <c r="L2090" s="8"/>
      <c r="M2090" s="8"/>
      <c r="N2090" s="8"/>
    </row>
    <row r="2091" spans="2:14" s="11" customFormat="1" ht="15">
      <c r="B2091" s="355"/>
      <c r="C2091" s="355"/>
      <c r="D2091" s="355"/>
      <c r="E2091" s="355"/>
      <c r="F2091" s="355"/>
      <c r="G2091" s="355"/>
      <c r="H2091" s="8"/>
      <c r="I2091" s="8"/>
      <c r="J2091" s="8"/>
      <c r="K2091" s="8"/>
      <c r="L2091" s="8"/>
      <c r="M2091" s="8"/>
      <c r="N2091" s="8"/>
    </row>
    <row r="2092" spans="2:14" s="11" customFormat="1" ht="15">
      <c r="B2092" s="355"/>
      <c r="C2092" s="355"/>
      <c r="D2092" s="355"/>
      <c r="E2092" s="355"/>
      <c r="F2092" s="355"/>
      <c r="G2092" s="355"/>
      <c r="H2092" s="8"/>
      <c r="I2092" s="8"/>
      <c r="J2092" s="8"/>
      <c r="K2092" s="8"/>
      <c r="L2092" s="8"/>
      <c r="M2092" s="8"/>
      <c r="N2092" s="8"/>
    </row>
    <row r="2093" spans="2:14" s="11" customFormat="1" ht="15.75">
      <c r="B2093" s="349" t="s">
        <v>451</v>
      </c>
      <c r="C2093" s="349"/>
      <c r="D2093" s="349"/>
      <c r="E2093" s="349"/>
      <c r="F2093" s="349"/>
      <c r="G2093" s="349"/>
      <c r="H2093" s="350" t="s">
        <v>445</v>
      </c>
      <c r="I2093" s="350"/>
      <c r="J2093" s="350"/>
      <c r="K2093" s="350"/>
      <c r="L2093" s="350"/>
      <c r="M2093" s="350"/>
      <c r="N2093" s="9">
        <f>SUM(N2088:N2092)</f>
        <v>487.5</v>
      </c>
    </row>
    <row r="2094" spans="2:14" s="11" customFormat="1" ht="15.75">
      <c r="B2094" s="349"/>
      <c r="C2094" s="349"/>
      <c r="D2094" s="349"/>
      <c r="E2094" s="349"/>
      <c r="F2094" s="349"/>
      <c r="G2094" s="349"/>
      <c r="H2094" s="350" t="s">
        <v>446</v>
      </c>
      <c r="I2094" s="350"/>
      <c r="J2094" s="350"/>
      <c r="K2094" s="350"/>
      <c r="L2094" s="350"/>
      <c r="M2094" s="350"/>
      <c r="N2094" s="9">
        <f>N2093</f>
        <v>487.5</v>
      </c>
    </row>
    <row r="2095" spans="2:14" s="11" customFormat="1" ht="15.75">
      <c r="B2095" s="349"/>
      <c r="C2095" s="349"/>
      <c r="D2095" s="349"/>
      <c r="E2095" s="349"/>
      <c r="F2095" s="349"/>
      <c r="G2095" s="349"/>
      <c r="H2095" s="351" t="s">
        <v>447</v>
      </c>
      <c r="I2095" s="351"/>
      <c r="J2095" s="351"/>
      <c r="K2095" s="351"/>
      <c r="L2095" s="351"/>
      <c r="M2095" s="351"/>
      <c r="N2095" s="10">
        <f>N2094</f>
        <v>487.5</v>
      </c>
    </row>
    <row r="2097" spans="2:14" s="11" customFormat="1">
      <c r="B2097" s="346"/>
      <c r="C2097" s="346"/>
      <c r="D2097" s="346"/>
      <c r="E2097" s="346"/>
      <c r="F2097" s="346"/>
      <c r="G2097" s="346"/>
      <c r="H2097" s="346"/>
      <c r="I2097" s="346"/>
      <c r="J2097" s="346"/>
      <c r="K2097" s="346"/>
      <c r="L2097" s="346"/>
      <c r="M2097" s="346"/>
      <c r="N2097" s="346"/>
    </row>
    <row r="2098" spans="2:14" s="11" customFormat="1">
      <c r="B2098" s="346"/>
      <c r="C2098" s="346"/>
      <c r="D2098" s="346"/>
      <c r="E2098" s="346"/>
      <c r="F2098" s="346"/>
      <c r="G2098" s="346"/>
      <c r="H2098" s="346"/>
      <c r="I2098" s="346"/>
      <c r="J2098" s="346"/>
      <c r="K2098" s="346"/>
      <c r="L2098" s="346"/>
      <c r="M2098" s="346"/>
      <c r="N2098" s="346"/>
    </row>
    <row r="2099" spans="2:14" s="11" customFormat="1" ht="50.1" customHeight="1">
      <c r="B2099" s="346"/>
      <c r="C2099" s="346"/>
      <c r="D2099" s="346"/>
      <c r="E2099" s="346"/>
      <c r="F2099" s="346"/>
      <c r="G2099" s="346"/>
      <c r="H2099" s="346"/>
      <c r="I2099" s="346"/>
      <c r="J2099" s="346"/>
      <c r="K2099" s="346"/>
      <c r="L2099" s="346"/>
      <c r="M2099" s="346"/>
      <c r="N2099" s="346"/>
    </row>
    <row r="2100" spans="2:14" s="11" customFormat="1" ht="15.75">
      <c r="B2100" s="347" t="s">
        <v>1</v>
      </c>
      <c r="C2100" s="347"/>
      <c r="D2100" s="347"/>
      <c r="E2100" s="347"/>
      <c r="F2100" s="347"/>
      <c r="G2100" s="347"/>
      <c r="H2100" s="347"/>
      <c r="I2100" s="347"/>
      <c r="J2100" s="347"/>
      <c r="K2100" s="347"/>
      <c r="L2100" s="347"/>
      <c r="M2100" s="347"/>
      <c r="N2100" s="347"/>
    </row>
    <row r="2101" spans="2:14" s="11" customFormat="1" ht="15.75">
      <c r="B2101" s="347" t="s">
        <v>2</v>
      </c>
      <c r="C2101" s="347"/>
      <c r="D2101" s="347"/>
      <c r="E2101" s="347"/>
      <c r="F2101" s="347"/>
      <c r="G2101" s="347"/>
      <c r="H2101" s="347"/>
      <c r="I2101" s="347"/>
      <c r="J2101" s="347"/>
      <c r="K2101" s="347"/>
      <c r="L2101" s="347"/>
      <c r="M2101" s="347"/>
      <c r="N2101" s="347"/>
    </row>
    <row r="2102" spans="2:14" s="11" customFormat="1" ht="15.75">
      <c r="B2102" s="347" t="s">
        <v>3</v>
      </c>
      <c r="C2102" s="347"/>
      <c r="D2102" s="347"/>
      <c r="E2102" s="347"/>
      <c r="F2102" s="347"/>
      <c r="G2102" s="347"/>
      <c r="H2102" s="347"/>
      <c r="I2102" s="347"/>
      <c r="J2102" s="347"/>
      <c r="K2102" s="347"/>
      <c r="L2102" s="347"/>
      <c r="M2102" s="347"/>
      <c r="N2102" s="347"/>
    </row>
    <row r="2103" spans="2:14" s="11" customFormat="1" ht="15">
      <c r="B2103" s="348"/>
      <c r="C2103" s="348"/>
      <c r="D2103" s="348"/>
      <c r="E2103" s="348"/>
      <c r="F2103" s="348"/>
      <c r="G2103" s="348"/>
      <c r="H2103" s="348"/>
      <c r="I2103" s="348"/>
      <c r="J2103" s="348"/>
      <c r="K2103" s="348"/>
      <c r="L2103" s="348"/>
      <c r="M2103" s="348"/>
      <c r="N2103" s="348"/>
    </row>
    <row r="2104" spans="2:14" s="11" customFormat="1" ht="15.75">
      <c r="B2104" s="351" t="s">
        <v>426</v>
      </c>
      <c r="C2104" s="351"/>
      <c r="D2104" s="27" t="s">
        <v>427</v>
      </c>
      <c r="E2104" s="25">
        <v>1</v>
      </c>
      <c r="F2104" s="27" t="s">
        <v>428</v>
      </c>
      <c r="G2104" s="25">
        <v>4</v>
      </c>
      <c r="H2104" s="26" t="s">
        <v>429</v>
      </c>
      <c r="I2104" s="25">
        <v>2024</v>
      </c>
      <c r="J2104" s="352"/>
      <c r="K2104" s="353"/>
      <c r="L2104" s="353"/>
      <c r="M2104" s="353"/>
      <c r="N2104" s="354"/>
    </row>
    <row r="2105" spans="2:14" s="11" customFormat="1" ht="15">
      <c r="B2105" s="355"/>
      <c r="C2105" s="355"/>
      <c r="D2105" s="355"/>
      <c r="E2105" s="355"/>
      <c r="F2105" s="355"/>
      <c r="G2105" s="355"/>
      <c r="H2105" s="355"/>
      <c r="I2105" s="355"/>
      <c r="J2105" s="355"/>
      <c r="K2105" s="355"/>
      <c r="L2105" s="355"/>
      <c r="M2105" s="355"/>
      <c r="N2105" s="355"/>
    </row>
    <row r="2106" spans="2:14" s="11" customFormat="1" ht="15.75">
      <c r="B2106" s="351" t="s">
        <v>430</v>
      </c>
      <c r="C2106" s="351"/>
      <c r="D2106" s="351"/>
      <c r="E2106" s="351"/>
      <c r="F2106" s="350" t="s">
        <v>529</v>
      </c>
      <c r="G2106" s="350"/>
      <c r="H2106" s="350"/>
      <c r="I2106" s="350"/>
      <c r="J2106" s="350"/>
      <c r="K2106" s="350"/>
      <c r="L2106" s="350"/>
      <c r="M2106" s="350"/>
      <c r="N2106" s="350"/>
    </row>
    <row r="2107" spans="2:14" s="11" customFormat="1" ht="15">
      <c r="B2107" s="355"/>
      <c r="C2107" s="355"/>
      <c r="D2107" s="355"/>
      <c r="E2107" s="355"/>
      <c r="F2107" s="355"/>
      <c r="G2107" s="355"/>
      <c r="H2107" s="355"/>
      <c r="I2107" s="355"/>
      <c r="J2107" s="355"/>
      <c r="K2107" s="355"/>
      <c r="L2107" s="355"/>
      <c r="M2107" s="24"/>
      <c r="N2107" s="24"/>
    </row>
    <row r="2108" spans="2:14" s="11" customFormat="1" ht="64.5" customHeight="1">
      <c r="B2108" s="174" t="s">
        <v>432</v>
      </c>
      <c r="C2108" s="6">
        <f>'FORMULARIO 1 PRESUPUESTO'!B119</f>
        <v>12</v>
      </c>
      <c r="D2108" s="27" t="s">
        <v>433</v>
      </c>
      <c r="E2108" s="22">
        <f>'FORMULARIO 1 PRESUPUESTO'!B126</f>
        <v>12.069999999999999</v>
      </c>
      <c r="F2108" s="352" t="s">
        <v>434</v>
      </c>
      <c r="G2108" s="354"/>
      <c r="H2108" s="356" t="str">
        <f>'FORMULARIO 1 PRESUPUESTO'!C126</f>
        <v>Suministro y aplicación tres manos de Pintura epóxica en pisos de establo, tipo pintuco y/o similar. Color Gris</v>
      </c>
      <c r="I2108" s="357"/>
      <c r="J2108" s="357"/>
      <c r="K2108" s="357"/>
      <c r="L2108" s="358"/>
      <c r="M2108" s="27" t="s">
        <v>435</v>
      </c>
      <c r="N2108" s="8" t="str">
        <f>'FORMULARIO 1 PRESUPUESTO'!D126</f>
        <v>m2</v>
      </c>
    </row>
    <row r="2109" spans="2:14" s="11" customFormat="1" ht="15.75">
      <c r="B2109" s="355"/>
      <c r="C2109" s="355"/>
      <c r="D2109" s="355"/>
      <c r="E2109" s="355"/>
      <c r="F2109" s="355"/>
      <c r="G2109" s="355"/>
      <c r="H2109" s="351" t="s">
        <v>436</v>
      </c>
      <c r="I2109" s="351" t="s">
        <v>437</v>
      </c>
      <c r="J2109" s="351"/>
      <c r="K2109" s="351"/>
      <c r="L2109" s="351" t="s">
        <v>438</v>
      </c>
      <c r="M2109" s="351" t="s">
        <v>439</v>
      </c>
      <c r="N2109" s="351" t="s">
        <v>440</v>
      </c>
    </row>
    <row r="2110" spans="2:14" s="11" customFormat="1" ht="47.25">
      <c r="B2110" s="355"/>
      <c r="C2110" s="355"/>
      <c r="D2110" s="355"/>
      <c r="E2110" s="355"/>
      <c r="F2110" s="355"/>
      <c r="G2110" s="355"/>
      <c r="H2110" s="351"/>
      <c r="I2110" s="27" t="s">
        <v>441</v>
      </c>
      <c r="J2110" s="27" t="s">
        <v>442</v>
      </c>
      <c r="K2110" s="27" t="s">
        <v>443</v>
      </c>
      <c r="L2110" s="351"/>
      <c r="M2110" s="351"/>
      <c r="N2110" s="351"/>
    </row>
    <row r="2111" spans="2:14" s="11" customFormat="1" ht="15">
      <c r="B2111" s="355"/>
      <c r="C2111" s="355"/>
      <c r="D2111" s="355"/>
      <c r="E2111" s="355"/>
      <c r="F2111" s="355"/>
      <c r="G2111" s="355"/>
      <c r="H2111" s="8"/>
      <c r="I2111" s="8"/>
      <c r="J2111" s="8"/>
      <c r="K2111" s="8"/>
      <c r="L2111" s="8">
        <v>200</v>
      </c>
      <c r="M2111" s="8">
        <v>1</v>
      </c>
      <c r="N2111" s="8">
        <f>M2111*L2111</f>
        <v>200</v>
      </c>
    </row>
    <row r="2112" spans="2:14" s="11" customFormat="1" ht="15">
      <c r="B2112" s="355"/>
      <c r="C2112" s="355"/>
      <c r="D2112" s="355"/>
      <c r="E2112" s="355"/>
      <c r="F2112" s="355"/>
      <c r="G2112" s="355"/>
      <c r="H2112" s="8"/>
      <c r="I2112" s="8"/>
      <c r="J2112" s="8"/>
      <c r="K2112" s="8"/>
      <c r="L2112" s="8"/>
      <c r="M2112" s="8"/>
      <c r="N2112" s="8"/>
    </row>
    <row r="2113" spans="2:14" s="11" customFormat="1" ht="15">
      <c r="B2113" s="355"/>
      <c r="C2113" s="355"/>
      <c r="D2113" s="355"/>
      <c r="E2113" s="355"/>
      <c r="F2113" s="355"/>
      <c r="G2113" s="355"/>
      <c r="H2113" s="8"/>
      <c r="I2113" s="8"/>
      <c r="J2113" s="8"/>
      <c r="K2113" s="8"/>
      <c r="L2113" s="8"/>
      <c r="M2113" s="8"/>
      <c r="N2113" s="8"/>
    </row>
    <row r="2114" spans="2:14" s="11" customFormat="1" ht="15">
      <c r="B2114" s="355"/>
      <c r="C2114" s="355"/>
      <c r="D2114" s="355"/>
      <c r="E2114" s="355"/>
      <c r="F2114" s="355"/>
      <c r="G2114" s="355"/>
      <c r="H2114" s="8"/>
      <c r="I2114" s="8"/>
      <c r="J2114" s="8"/>
      <c r="K2114" s="8"/>
      <c r="L2114" s="8"/>
      <c r="M2114" s="8"/>
      <c r="N2114" s="8"/>
    </row>
    <row r="2115" spans="2:14" s="11" customFormat="1" ht="15">
      <c r="B2115" s="355"/>
      <c r="C2115" s="355"/>
      <c r="D2115" s="355"/>
      <c r="E2115" s="355"/>
      <c r="F2115" s="355"/>
      <c r="G2115" s="355"/>
      <c r="H2115" s="8"/>
      <c r="I2115" s="8"/>
      <c r="J2115" s="8"/>
      <c r="K2115" s="8"/>
      <c r="L2115" s="8"/>
      <c r="M2115" s="8"/>
      <c r="N2115" s="8"/>
    </row>
    <row r="2116" spans="2:14" s="11" customFormat="1" ht="15.75">
      <c r="B2116" s="349" t="s">
        <v>451</v>
      </c>
      <c r="C2116" s="349"/>
      <c r="D2116" s="349"/>
      <c r="E2116" s="349"/>
      <c r="F2116" s="349"/>
      <c r="G2116" s="349"/>
      <c r="H2116" s="350" t="s">
        <v>445</v>
      </c>
      <c r="I2116" s="350"/>
      <c r="J2116" s="350"/>
      <c r="K2116" s="350"/>
      <c r="L2116" s="350"/>
      <c r="M2116" s="350"/>
      <c r="N2116" s="9">
        <f>SUM(N2111:N2115)</f>
        <v>200</v>
      </c>
    </row>
    <row r="2117" spans="2:14" s="11" customFormat="1" ht="15.75">
      <c r="B2117" s="349"/>
      <c r="C2117" s="349"/>
      <c r="D2117" s="349"/>
      <c r="E2117" s="349"/>
      <c r="F2117" s="349"/>
      <c r="G2117" s="349"/>
      <c r="H2117" s="350" t="s">
        <v>446</v>
      </c>
      <c r="I2117" s="350"/>
      <c r="J2117" s="350"/>
      <c r="K2117" s="350"/>
      <c r="L2117" s="350"/>
      <c r="M2117" s="350"/>
      <c r="N2117" s="9">
        <f>N2116</f>
        <v>200</v>
      </c>
    </row>
    <row r="2118" spans="2:14" s="11" customFormat="1" ht="15.75">
      <c r="B2118" s="349"/>
      <c r="C2118" s="349"/>
      <c r="D2118" s="349"/>
      <c r="E2118" s="349"/>
      <c r="F2118" s="349"/>
      <c r="G2118" s="349"/>
      <c r="H2118" s="351" t="s">
        <v>447</v>
      </c>
      <c r="I2118" s="351"/>
      <c r="J2118" s="351"/>
      <c r="K2118" s="351"/>
      <c r="L2118" s="351"/>
      <c r="M2118" s="351"/>
      <c r="N2118" s="10">
        <f>N2117</f>
        <v>200</v>
      </c>
    </row>
    <row r="2120" spans="2:14" s="11" customFormat="1">
      <c r="B2120" s="346"/>
      <c r="C2120" s="346"/>
      <c r="D2120" s="346"/>
      <c r="E2120" s="346"/>
      <c r="F2120" s="346"/>
      <c r="G2120" s="346"/>
      <c r="H2120" s="346"/>
      <c r="I2120" s="346"/>
      <c r="J2120" s="346"/>
      <c r="K2120" s="346"/>
      <c r="L2120" s="346"/>
      <c r="M2120" s="346"/>
      <c r="N2120" s="346"/>
    </row>
    <row r="2121" spans="2:14" s="11" customFormat="1">
      <c r="B2121" s="346"/>
      <c r="C2121" s="346"/>
      <c r="D2121" s="346"/>
      <c r="E2121" s="346"/>
      <c r="F2121" s="346"/>
      <c r="G2121" s="346"/>
      <c r="H2121" s="346"/>
      <c r="I2121" s="346"/>
      <c r="J2121" s="346"/>
      <c r="K2121" s="346"/>
      <c r="L2121" s="346"/>
      <c r="M2121" s="346"/>
      <c r="N2121" s="346"/>
    </row>
    <row r="2122" spans="2:14" s="11" customFormat="1" ht="50.1" customHeight="1">
      <c r="B2122" s="346"/>
      <c r="C2122" s="346"/>
      <c r="D2122" s="346"/>
      <c r="E2122" s="346"/>
      <c r="F2122" s="346"/>
      <c r="G2122" s="346"/>
      <c r="H2122" s="346"/>
      <c r="I2122" s="346"/>
      <c r="J2122" s="346"/>
      <c r="K2122" s="346"/>
      <c r="L2122" s="346"/>
      <c r="M2122" s="346"/>
      <c r="N2122" s="346"/>
    </row>
    <row r="2123" spans="2:14" s="11" customFormat="1" ht="15.75">
      <c r="B2123" s="347" t="s">
        <v>1</v>
      </c>
      <c r="C2123" s="347"/>
      <c r="D2123" s="347"/>
      <c r="E2123" s="347"/>
      <c r="F2123" s="347"/>
      <c r="G2123" s="347"/>
      <c r="H2123" s="347"/>
      <c r="I2123" s="347"/>
      <c r="J2123" s="347"/>
      <c r="K2123" s="347"/>
      <c r="L2123" s="347"/>
      <c r="M2123" s="347"/>
      <c r="N2123" s="347"/>
    </row>
    <row r="2124" spans="2:14" s="11" customFormat="1" ht="15.75">
      <c r="B2124" s="347" t="s">
        <v>2</v>
      </c>
      <c r="C2124" s="347"/>
      <c r="D2124" s="347"/>
      <c r="E2124" s="347"/>
      <c r="F2124" s="347"/>
      <c r="G2124" s="347"/>
      <c r="H2124" s="347"/>
      <c r="I2124" s="347"/>
      <c r="J2124" s="347"/>
      <c r="K2124" s="347"/>
      <c r="L2124" s="347"/>
      <c r="M2124" s="347"/>
      <c r="N2124" s="347"/>
    </row>
    <row r="2125" spans="2:14" s="11" customFormat="1" ht="15.75">
      <c r="B2125" s="347" t="s">
        <v>3</v>
      </c>
      <c r="C2125" s="347"/>
      <c r="D2125" s="347"/>
      <c r="E2125" s="347"/>
      <c r="F2125" s="347"/>
      <c r="G2125" s="347"/>
      <c r="H2125" s="347"/>
      <c r="I2125" s="347"/>
      <c r="J2125" s="347"/>
      <c r="K2125" s="347"/>
      <c r="L2125" s="347"/>
      <c r="M2125" s="347"/>
      <c r="N2125" s="347"/>
    </row>
    <row r="2126" spans="2:14" s="11" customFormat="1" ht="15">
      <c r="B2126" s="348"/>
      <c r="C2126" s="348"/>
      <c r="D2126" s="348"/>
      <c r="E2126" s="348"/>
      <c r="F2126" s="348"/>
      <c r="G2126" s="348"/>
      <c r="H2126" s="348"/>
      <c r="I2126" s="348"/>
      <c r="J2126" s="348"/>
      <c r="K2126" s="348"/>
      <c r="L2126" s="348"/>
      <c r="M2126" s="348"/>
      <c r="N2126" s="348"/>
    </row>
    <row r="2127" spans="2:14" s="11" customFormat="1" ht="15.75">
      <c r="B2127" s="351" t="s">
        <v>426</v>
      </c>
      <c r="C2127" s="351"/>
      <c r="D2127" s="27" t="s">
        <v>427</v>
      </c>
      <c r="E2127" s="25">
        <v>1</v>
      </c>
      <c r="F2127" s="27" t="s">
        <v>428</v>
      </c>
      <c r="G2127" s="25">
        <v>4</v>
      </c>
      <c r="H2127" s="26" t="s">
        <v>429</v>
      </c>
      <c r="I2127" s="25">
        <v>2024</v>
      </c>
      <c r="J2127" s="352"/>
      <c r="K2127" s="353"/>
      <c r="L2127" s="353"/>
      <c r="M2127" s="353"/>
      <c r="N2127" s="354"/>
    </row>
    <row r="2128" spans="2:14" s="11" customFormat="1" ht="15">
      <c r="B2128" s="355"/>
      <c r="C2128" s="355"/>
      <c r="D2128" s="355"/>
      <c r="E2128" s="355"/>
      <c r="F2128" s="355"/>
      <c r="G2128" s="355"/>
      <c r="H2128" s="355"/>
      <c r="I2128" s="355"/>
      <c r="J2128" s="355"/>
      <c r="K2128" s="355"/>
      <c r="L2128" s="355"/>
      <c r="M2128" s="355"/>
      <c r="N2128" s="355"/>
    </row>
    <row r="2129" spans="2:14" s="11" customFormat="1" ht="15.75">
      <c r="B2129" s="351" t="s">
        <v>430</v>
      </c>
      <c r="C2129" s="351"/>
      <c r="D2129" s="351"/>
      <c r="E2129" s="351"/>
      <c r="F2129" s="350" t="s">
        <v>529</v>
      </c>
      <c r="G2129" s="350"/>
      <c r="H2129" s="350"/>
      <c r="I2129" s="350"/>
      <c r="J2129" s="350"/>
      <c r="K2129" s="350"/>
      <c r="L2129" s="350"/>
      <c r="M2129" s="350"/>
      <c r="N2129" s="350"/>
    </row>
    <row r="2130" spans="2:14" s="11" customFormat="1" ht="15">
      <c r="B2130" s="355"/>
      <c r="C2130" s="355"/>
      <c r="D2130" s="355"/>
      <c r="E2130" s="355"/>
      <c r="F2130" s="355"/>
      <c r="G2130" s="355"/>
      <c r="H2130" s="355"/>
      <c r="I2130" s="355"/>
      <c r="J2130" s="355"/>
      <c r="K2130" s="355"/>
      <c r="L2130" s="355"/>
      <c r="M2130" s="24"/>
      <c r="N2130" s="24"/>
    </row>
    <row r="2131" spans="2:14" s="11" customFormat="1" ht="64.5" customHeight="1">
      <c r="B2131" s="174" t="s">
        <v>432</v>
      </c>
      <c r="C2131" s="6">
        <f>'FORMULARIO 1 PRESUPUESTO'!B119</f>
        <v>12</v>
      </c>
      <c r="D2131" s="27" t="s">
        <v>433</v>
      </c>
      <c r="E2131" s="22">
        <f>'FORMULARIO 1 PRESUPUESTO'!B127</f>
        <v>12.079999999999998</v>
      </c>
      <c r="F2131" s="352" t="s">
        <v>434</v>
      </c>
      <c r="G2131" s="354"/>
      <c r="H2131" s="356" t="str">
        <f>'FORMULARIO 1 PRESUPUESTO'!C127</f>
        <v>Suministro y aplicación tres manos de pintura color blanca tipo Koraza tipo pintuco y/o similar. Fachada</v>
      </c>
      <c r="I2131" s="357"/>
      <c r="J2131" s="357"/>
      <c r="K2131" s="357"/>
      <c r="L2131" s="358"/>
      <c r="M2131" s="27" t="s">
        <v>435</v>
      </c>
      <c r="N2131" s="8" t="str">
        <f>'FORMULARIO 1 PRESUPUESTO'!D127</f>
        <v>m2</v>
      </c>
    </row>
    <row r="2132" spans="2:14" s="11" customFormat="1" ht="15.75">
      <c r="B2132" s="355"/>
      <c r="C2132" s="355"/>
      <c r="D2132" s="355"/>
      <c r="E2132" s="355"/>
      <c r="F2132" s="355"/>
      <c r="G2132" s="355"/>
      <c r="H2132" s="351" t="s">
        <v>436</v>
      </c>
      <c r="I2132" s="351" t="s">
        <v>437</v>
      </c>
      <c r="J2132" s="351"/>
      <c r="K2132" s="351"/>
      <c r="L2132" s="351" t="s">
        <v>438</v>
      </c>
      <c r="M2132" s="351" t="s">
        <v>439</v>
      </c>
      <c r="N2132" s="351" t="s">
        <v>440</v>
      </c>
    </row>
    <row r="2133" spans="2:14" s="11" customFormat="1" ht="47.25">
      <c r="B2133" s="355"/>
      <c r="C2133" s="355"/>
      <c r="D2133" s="355"/>
      <c r="E2133" s="355"/>
      <c r="F2133" s="355"/>
      <c r="G2133" s="355"/>
      <c r="H2133" s="351"/>
      <c r="I2133" s="27" t="s">
        <v>441</v>
      </c>
      <c r="J2133" s="27" t="s">
        <v>442</v>
      </c>
      <c r="K2133" s="27" t="s">
        <v>443</v>
      </c>
      <c r="L2133" s="351"/>
      <c r="M2133" s="351"/>
      <c r="N2133" s="351"/>
    </row>
    <row r="2134" spans="2:14" s="11" customFormat="1" ht="15">
      <c r="B2134" s="355"/>
      <c r="C2134" s="355"/>
      <c r="D2134" s="355"/>
      <c r="E2134" s="355"/>
      <c r="F2134" s="355"/>
      <c r="G2134" s="355"/>
      <c r="H2134" s="8"/>
      <c r="I2134" s="8">
        <v>77</v>
      </c>
      <c r="J2134" s="8">
        <v>8</v>
      </c>
      <c r="K2134" s="8"/>
      <c r="L2134" s="8">
        <f>J2134*I2134</f>
        <v>616</v>
      </c>
      <c r="M2134" s="8">
        <v>1</v>
      </c>
      <c r="N2134" s="8">
        <f>M2134*L2134</f>
        <v>616</v>
      </c>
    </row>
    <row r="2135" spans="2:14" s="11" customFormat="1" ht="15">
      <c r="B2135" s="355"/>
      <c r="C2135" s="355"/>
      <c r="D2135" s="355"/>
      <c r="E2135" s="355"/>
      <c r="F2135" s="355"/>
      <c r="G2135" s="355"/>
      <c r="H2135" s="8"/>
      <c r="I2135" s="8"/>
      <c r="J2135" s="8"/>
      <c r="K2135" s="8"/>
      <c r="L2135" s="8"/>
      <c r="M2135" s="8"/>
      <c r="N2135" s="8"/>
    </row>
    <row r="2136" spans="2:14" s="11" customFormat="1" ht="15">
      <c r="B2136" s="355"/>
      <c r="C2136" s="355"/>
      <c r="D2136" s="355"/>
      <c r="E2136" s="355"/>
      <c r="F2136" s="355"/>
      <c r="G2136" s="355"/>
      <c r="H2136" s="8"/>
      <c r="I2136" s="8"/>
      <c r="J2136" s="8"/>
      <c r="K2136" s="8"/>
      <c r="L2136" s="8"/>
      <c r="M2136" s="8"/>
      <c r="N2136" s="8"/>
    </row>
    <row r="2137" spans="2:14" s="11" customFormat="1" ht="15">
      <c r="B2137" s="355"/>
      <c r="C2137" s="355"/>
      <c r="D2137" s="355"/>
      <c r="E2137" s="355"/>
      <c r="F2137" s="355"/>
      <c r="G2137" s="355"/>
      <c r="H2137" s="8"/>
      <c r="I2137" s="8"/>
      <c r="J2137" s="8"/>
      <c r="K2137" s="8"/>
      <c r="L2137" s="8"/>
      <c r="M2137" s="8"/>
      <c r="N2137" s="8"/>
    </row>
    <row r="2138" spans="2:14" s="11" customFormat="1" ht="15">
      <c r="B2138" s="355"/>
      <c r="C2138" s="355"/>
      <c r="D2138" s="355"/>
      <c r="E2138" s="355"/>
      <c r="F2138" s="355"/>
      <c r="G2138" s="355"/>
      <c r="H2138" s="8"/>
      <c r="I2138" s="8"/>
      <c r="J2138" s="8"/>
      <c r="K2138" s="8"/>
      <c r="L2138" s="8"/>
      <c r="M2138" s="8"/>
      <c r="N2138" s="8"/>
    </row>
    <row r="2139" spans="2:14" s="11" customFormat="1" ht="15.75">
      <c r="B2139" s="349" t="s">
        <v>451</v>
      </c>
      <c r="C2139" s="349"/>
      <c r="D2139" s="349"/>
      <c r="E2139" s="349"/>
      <c r="F2139" s="349"/>
      <c r="G2139" s="349"/>
      <c r="H2139" s="350" t="s">
        <v>445</v>
      </c>
      <c r="I2139" s="350"/>
      <c r="J2139" s="350"/>
      <c r="K2139" s="350"/>
      <c r="L2139" s="350"/>
      <c r="M2139" s="350"/>
      <c r="N2139" s="9">
        <f>SUM(N2134:N2138)</f>
        <v>616</v>
      </c>
    </row>
    <row r="2140" spans="2:14" s="11" customFormat="1" ht="15.75">
      <c r="B2140" s="349"/>
      <c r="C2140" s="349"/>
      <c r="D2140" s="349"/>
      <c r="E2140" s="349"/>
      <c r="F2140" s="349"/>
      <c r="G2140" s="349"/>
      <c r="H2140" s="350" t="s">
        <v>446</v>
      </c>
      <c r="I2140" s="350"/>
      <c r="J2140" s="350"/>
      <c r="K2140" s="350"/>
      <c r="L2140" s="350"/>
      <c r="M2140" s="350"/>
      <c r="N2140" s="9">
        <f>N2139</f>
        <v>616</v>
      </c>
    </row>
    <row r="2141" spans="2:14" s="11" customFormat="1" ht="15.75">
      <c r="B2141" s="349"/>
      <c r="C2141" s="349"/>
      <c r="D2141" s="349"/>
      <c r="E2141" s="349"/>
      <c r="F2141" s="349"/>
      <c r="G2141" s="349"/>
      <c r="H2141" s="351" t="s">
        <v>447</v>
      </c>
      <c r="I2141" s="351"/>
      <c r="J2141" s="351"/>
      <c r="K2141" s="351"/>
      <c r="L2141" s="351"/>
      <c r="M2141" s="351"/>
      <c r="N2141" s="10">
        <f>N2140</f>
        <v>616</v>
      </c>
    </row>
    <row r="2143" spans="2:14" s="11" customFormat="1">
      <c r="B2143" s="346"/>
      <c r="C2143" s="346"/>
      <c r="D2143" s="346"/>
      <c r="E2143" s="346"/>
      <c r="F2143" s="346"/>
      <c r="G2143" s="346"/>
      <c r="H2143" s="346"/>
      <c r="I2143" s="346"/>
      <c r="J2143" s="346"/>
      <c r="K2143" s="346"/>
      <c r="L2143" s="346"/>
      <c r="M2143" s="346"/>
      <c r="N2143" s="346"/>
    </row>
    <row r="2144" spans="2:14" s="11" customFormat="1">
      <c r="B2144" s="346"/>
      <c r="C2144" s="346"/>
      <c r="D2144" s="346"/>
      <c r="E2144" s="346"/>
      <c r="F2144" s="346"/>
      <c r="G2144" s="346"/>
      <c r="H2144" s="346"/>
      <c r="I2144" s="346"/>
      <c r="J2144" s="346"/>
      <c r="K2144" s="346"/>
      <c r="L2144" s="346"/>
      <c r="M2144" s="346"/>
      <c r="N2144" s="346"/>
    </row>
    <row r="2145" spans="2:14" s="11" customFormat="1" ht="50.1" customHeight="1">
      <c r="B2145" s="346"/>
      <c r="C2145" s="346"/>
      <c r="D2145" s="346"/>
      <c r="E2145" s="346"/>
      <c r="F2145" s="346"/>
      <c r="G2145" s="346"/>
      <c r="H2145" s="346"/>
      <c r="I2145" s="346"/>
      <c r="J2145" s="346"/>
      <c r="K2145" s="346"/>
      <c r="L2145" s="346"/>
      <c r="M2145" s="346"/>
      <c r="N2145" s="346"/>
    </row>
    <row r="2146" spans="2:14" s="11" customFormat="1" ht="15.75">
      <c r="B2146" s="347" t="s">
        <v>1</v>
      </c>
      <c r="C2146" s="347"/>
      <c r="D2146" s="347"/>
      <c r="E2146" s="347"/>
      <c r="F2146" s="347"/>
      <c r="G2146" s="347"/>
      <c r="H2146" s="347"/>
      <c r="I2146" s="347"/>
      <c r="J2146" s="347"/>
      <c r="K2146" s="347"/>
      <c r="L2146" s="347"/>
      <c r="M2146" s="347"/>
      <c r="N2146" s="347"/>
    </row>
    <row r="2147" spans="2:14" s="11" customFormat="1" ht="15.75">
      <c r="B2147" s="347" t="s">
        <v>2</v>
      </c>
      <c r="C2147" s="347"/>
      <c r="D2147" s="347"/>
      <c r="E2147" s="347"/>
      <c r="F2147" s="347"/>
      <c r="G2147" s="347"/>
      <c r="H2147" s="347"/>
      <c r="I2147" s="347"/>
      <c r="J2147" s="347"/>
      <c r="K2147" s="347"/>
      <c r="L2147" s="347"/>
      <c r="M2147" s="347"/>
      <c r="N2147" s="347"/>
    </row>
    <row r="2148" spans="2:14" s="11" customFormat="1" ht="15.75">
      <c r="B2148" s="347" t="s">
        <v>3</v>
      </c>
      <c r="C2148" s="347"/>
      <c r="D2148" s="347"/>
      <c r="E2148" s="347"/>
      <c r="F2148" s="347"/>
      <c r="G2148" s="347"/>
      <c r="H2148" s="347"/>
      <c r="I2148" s="347"/>
      <c r="J2148" s="347"/>
      <c r="K2148" s="347"/>
      <c r="L2148" s="347"/>
      <c r="M2148" s="347"/>
      <c r="N2148" s="347"/>
    </row>
    <row r="2149" spans="2:14" s="11" customFormat="1" ht="15">
      <c r="B2149" s="348"/>
      <c r="C2149" s="348"/>
      <c r="D2149" s="348"/>
      <c r="E2149" s="348"/>
      <c r="F2149" s="348"/>
      <c r="G2149" s="348"/>
      <c r="H2149" s="348"/>
      <c r="I2149" s="348"/>
      <c r="J2149" s="348"/>
      <c r="K2149" s="348"/>
      <c r="L2149" s="348"/>
      <c r="M2149" s="348"/>
      <c r="N2149" s="348"/>
    </row>
    <row r="2150" spans="2:14" s="11" customFormat="1" ht="15.75">
      <c r="B2150" s="351" t="s">
        <v>426</v>
      </c>
      <c r="C2150" s="351"/>
      <c r="D2150" s="27" t="s">
        <v>427</v>
      </c>
      <c r="E2150" s="25">
        <v>1</v>
      </c>
      <c r="F2150" s="27" t="s">
        <v>428</v>
      </c>
      <c r="G2150" s="25">
        <v>4</v>
      </c>
      <c r="H2150" s="26" t="s">
        <v>429</v>
      </c>
      <c r="I2150" s="25">
        <v>2024</v>
      </c>
      <c r="J2150" s="352"/>
      <c r="K2150" s="353"/>
      <c r="L2150" s="353"/>
      <c r="M2150" s="353"/>
      <c r="N2150" s="354"/>
    </row>
    <row r="2151" spans="2:14" s="11" customFormat="1" ht="15">
      <c r="B2151" s="355"/>
      <c r="C2151" s="355"/>
      <c r="D2151" s="355"/>
      <c r="E2151" s="355"/>
      <c r="F2151" s="355"/>
      <c r="G2151" s="355"/>
      <c r="H2151" s="355"/>
      <c r="I2151" s="355"/>
      <c r="J2151" s="355"/>
      <c r="K2151" s="355"/>
      <c r="L2151" s="355"/>
      <c r="M2151" s="355"/>
      <c r="N2151" s="355"/>
    </row>
    <row r="2152" spans="2:14" s="11" customFormat="1" ht="15.75">
      <c r="B2152" s="351" t="s">
        <v>430</v>
      </c>
      <c r="C2152" s="351"/>
      <c r="D2152" s="351"/>
      <c r="E2152" s="351"/>
      <c r="F2152" s="350" t="s">
        <v>529</v>
      </c>
      <c r="G2152" s="350"/>
      <c r="H2152" s="350"/>
      <c r="I2152" s="350"/>
      <c r="J2152" s="350"/>
      <c r="K2152" s="350"/>
      <c r="L2152" s="350"/>
      <c r="M2152" s="350"/>
      <c r="N2152" s="350"/>
    </row>
    <row r="2153" spans="2:14" s="11" customFormat="1" ht="15">
      <c r="B2153" s="355"/>
      <c r="C2153" s="355"/>
      <c r="D2153" s="355"/>
      <c r="E2153" s="355"/>
      <c r="F2153" s="355"/>
      <c r="G2153" s="355"/>
      <c r="H2153" s="355"/>
      <c r="I2153" s="355"/>
      <c r="J2153" s="355"/>
      <c r="K2153" s="355"/>
      <c r="L2153" s="355"/>
      <c r="M2153" s="24"/>
      <c r="N2153" s="24"/>
    </row>
    <row r="2154" spans="2:14" s="11" customFormat="1" ht="64.5" customHeight="1">
      <c r="B2154" s="174" t="s">
        <v>432</v>
      </c>
      <c r="C2154" s="6">
        <f>'FORMULARIO 1 PRESUPUESTO'!B119</f>
        <v>12</v>
      </c>
      <c r="D2154" s="27" t="s">
        <v>433</v>
      </c>
      <c r="E2154" s="22">
        <f>'FORMULARIO 1 PRESUPUESTO'!B128</f>
        <v>12.089999999999998</v>
      </c>
      <c r="F2154" s="352" t="s">
        <v>434</v>
      </c>
      <c r="G2154" s="354"/>
      <c r="H2154" s="356" t="str">
        <f>'FORMULARIO 1 PRESUPUESTO'!C128</f>
        <v>Suministro y aplicación tres manos de pintura color verde tipo Koraza tipo pintuco y/o similar. Fachada</v>
      </c>
      <c r="I2154" s="357"/>
      <c r="J2154" s="357"/>
      <c r="K2154" s="357"/>
      <c r="L2154" s="358"/>
      <c r="M2154" s="27" t="s">
        <v>435</v>
      </c>
      <c r="N2154" s="8" t="str">
        <f>'FORMULARIO 1 PRESUPUESTO'!D128</f>
        <v>m2</v>
      </c>
    </row>
    <row r="2155" spans="2:14" s="11" customFormat="1" ht="15.75">
      <c r="B2155" s="355"/>
      <c r="C2155" s="355"/>
      <c r="D2155" s="355"/>
      <c r="E2155" s="355"/>
      <c r="F2155" s="355"/>
      <c r="G2155" s="355"/>
      <c r="H2155" s="351" t="s">
        <v>436</v>
      </c>
      <c r="I2155" s="351" t="s">
        <v>437</v>
      </c>
      <c r="J2155" s="351"/>
      <c r="K2155" s="351"/>
      <c r="L2155" s="351" t="s">
        <v>438</v>
      </c>
      <c r="M2155" s="351" t="s">
        <v>439</v>
      </c>
      <c r="N2155" s="351" t="s">
        <v>440</v>
      </c>
    </row>
    <row r="2156" spans="2:14" s="11" customFormat="1" ht="47.25">
      <c r="B2156" s="355"/>
      <c r="C2156" s="355"/>
      <c r="D2156" s="355"/>
      <c r="E2156" s="355"/>
      <c r="F2156" s="355"/>
      <c r="G2156" s="355"/>
      <c r="H2156" s="351"/>
      <c r="I2156" s="27" t="s">
        <v>441</v>
      </c>
      <c r="J2156" s="27" t="s">
        <v>442</v>
      </c>
      <c r="K2156" s="27" t="s">
        <v>443</v>
      </c>
      <c r="L2156" s="351"/>
      <c r="M2156" s="351"/>
      <c r="N2156" s="351"/>
    </row>
    <row r="2157" spans="2:14" s="11" customFormat="1" ht="15">
      <c r="B2157" s="355"/>
      <c r="C2157" s="355"/>
      <c r="D2157" s="355"/>
      <c r="E2157" s="355"/>
      <c r="F2157" s="355"/>
      <c r="G2157" s="355"/>
      <c r="H2157" s="8"/>
      <c r="I2157" s="8">
        <v>20</v>
      </c>
      <c r="J2157" s="8">
        <v>8</v>
      </c>
      <c r="K2157" s="8"/>
      <c r="L2157" s="8">
        <f>J2157*I2157</f>
        <v>160</v>
      </c>
      <c r="M2157" s="8">
        <v>1</v>
      </c>
      <c r="N2157" s="8">
        <f>M2157*L2157</f>
        <v>160</v>
      </c>
    </row>
    <row r="2158" spans="2:14" s="11" customFormat="1" ht="15">
      <c r="B2158" s="355"/>
      <c r="C2158" s="355"/>
      <c r="D2158" s="355"/>
      <c r="E2158" s="355"/>
      <c r="F2158" s="355"/>
      <c r="G2158" s="355"/>
      <c r="H2158" s="8"/>
      <c r="I2158" s="8"/>
      <c r="J2158" s="8"/>
      <c r="K2158" s="8"/>
      <c r="L2158" s="8"/>
      <c r="M2158" s="8"/>
      <c r="N2158" s="8"/>
    </row>
    <row r="2159" spans="2:14" s="11" customFormat="1" ht="15">
      <c r="B2159" s="355"/>
      <c r="C2159" s="355"/>
      <c r="D2159" s="355"/>
      <c r="E2159" s="355"/>
      <c r="F2159" s="355"/>
      <c r="G2159" s="355"/>
      <c r="H2159" s="8"/>
      <c r="I2159" s="8"/>
      <c r="J2159" s="8"/>
      <c r="K2159" s="8"/>
      <c r="L2159" s="8"/>
      <c r="M2159" s="8"/>
      <c r="N2159" s="8"/>
    </row>
    <row r="2160" spans="2:14" s="11" customFormat="1" ht="15">
      <c r="B2160" s="355"/>
      <c r="C2160" s="355"/>
      <c r="D2160" s="355"/>
      <c r="E2160" s="355"/>
      <c r="F2160" s="355"/>
      <c r="G2160" s="355"/>
      <c r="H2160" s="8"/>
      <c r="I2160" s="8"/>
      <c r="J2160" s="8"/>
      <c r="K2160" s="8"/>
      <c r="L2160" s="8"/>
      <c r="M2160" s="8"/>
      <c r="N2160" s="8"/>
    </row>
    <row r="2161" spans="2:14" s="11" customFormat="1" ht="15">
      <c r="B2161" s="355"/>
      <c r="C2161" s="355"/>
      <c r="D2161" s="355"/>
      <c r="E2161" s="355"/>
      <c r="F2161" s="355"/>
      <c r="G2161" s="355"/>
      <c r="H2161" s="8"/>
      <c r="I2161" s="8"/>
      <c r="J2161" s="8"/>
      <c r="K2161" s="8"/>
      <c r="L2161" s="8"/>
      <c r="M2161" s="8"/>
      <c r="N2161" s="8"/>
    </row>
    <row r="2162" spans="2:14" s="11" customFormat="1" ht="15.75">
      <c r="B2162" s="349" t="s">
        <v>451</v>
      </c>
      <c r="C2162" s="349"/>
      <c r="D2162" s="349"/>
      <c r="E2162" s="349"/>
      <c r="F2162" s="349"/>
      <c r="G2162" s="349"/>
      <c r="H2162" s="350" t="s">
        <v>445</v>
      </c>
      <c r="I2162" s="350"/>
      <c r="J2162" s="350"/>
      <c r="K2162" s="350"/>
      <c r="L2162" s="350"/>
      <c r="M2162" s="350"/>
      <c r="N2162" s="9">
        <f>SUM(N2157:N2161)</f>
        <v>160</v>
      </c>
    </row>
    <row r="2163" spans="2:14" s="11" customFormat="1" ht="15.75">
      <c r="B2163" s="349"/>
      <c r="C2163" s="349"/>
      <c r="D2163" s="349"/>
      <c r="E2163" s="349"/>
      <c r="F2163" s="349"/>
      <c r="G2163" s="349"/>
      <c r="H2163" s="350" t="s">
        <v>446</v>
      </c>
      <c r="I2163" s="350"/>
      <c r="J2163" s="350"/>
      <c r="K2163" s="350"/>
      <c r="L2163" s="350"/>
      <c r="M2163" s="350"/>
      <c r="N2163" s="9">
        <f>N2162</f>
        <v>160</v>
      </c>
    </row>
    <row r="2164" spans="2:14" s="11" customFormat="1" ht="15.75">
      <c r="B2164" s="349"/>
      <c r="C2164" s="349"/>
      <c r="D2164" s="349"/>
      <c r="E2164" s="349"/>
      <c r="F2164" s="349"/>
      <c r="G2164" s="349"/>
      <c r="H2164" s="351" t="s">
        <v>447</v>
      </c>
      <c r="I2164" s="351"/>
      <c r="J2164" s="351"/>
      <c r="K2164" s="351"/>
      <c r="L2164" s="351"/>
      <c r="M2164" s="351"/>
      <c r="N2164" s="10">
        <f>N2163</f>
        <v>160</v>
      </c>
    </row>
    <row r="2168" spans="2:14" ht="15">
      <c r="B2168" s="172">
        <f>'FORMULARIO 1 PRESUPUESTO'!B129</f>
        <v>13</v>
      </c>
      <c r="C2168" s="54" t="str">
        <f>'FORMULARIO 1 PRESUPUESTO'!C129</f>
        <v>VARIOS</v>
      </c>
      <c r="D2168" s="178"/>
      <c r="E2168" s="178"/>
      <c r="F2168" s="178"/>
      <c r="G2168" s="178"/>
      <c r="H2168" s="178"/>
      <c r="I2168" s="178"/>
      <c r="J2168" s="178"/>
      <c r="K2168" s="178"/>
      <c r="L2168" s="178"/>
      <c r="M2168" s="178"/>
      <c r="N2168" s="178"/>
    </row>
    <row r="2169" spans="2:14" s="11" customFormat="1">
      <c r="B2169" s="346"/>
      <c r="C2169" s="346"/>
      <c r="D2169" s="346"/>
      <c r="E2169" s="346"/>
      <c r="F2169" s="346"/>
      <c r="G2169" s="346"/>
      <c r="H2169" s="346"/>
      <c r="I2169" s="346"/>
      <c r="J2169" s="346"/>
      <c r="K2169" s="346"/>
      <c r="L2169" s="346"/>
      <c r="M2169" s="346"/>
      <c r="N2169" s="346"/>
    </row>
    <row r="2170" spans="2:14" s="11" customFormat="1">
      <c r="B2170" s="346"/>
      <c r="C2170" s="346"/>
      <c r="D2170" s="346"/>
      <c r="E2170" s="346"/>
      <c r="F2170" s="346"/>
      <c r="G2170" s="346"/>
      <c r="H2170" s="346"/>
      <c r="I2170" s="346"/>
      <c r="J2170" s="346"/>
      <c r="K2170" s="346"/>
      <c r="L2170" s="346"/>
      <c r="M2170" s="346"/>
      <c r="N2170" s="346"/>
    </row>
    <row r="2171" spans="2:14" s="11" customFormat="1" ht="50.1" customHeight="1">
      <c r="B2171" s="346"/>
      <c r="C2171" s="346"/>
      <c r="D2171" s="346"/>
      <c r="E2171" s="346"/>
      <c r="F2171" s="346"/>
      <c r="G2171" s="346"/>
      <c r="H2171" s="346"/>
      <c r="I2171" s="346"/>
      <c r="J2171" s="346"/>
      <c r="K2171" s="346"/>
      <c r="L2171" s="346"/>
      <c r="M2171" s="346"/>
      <c r="N2171" s="346"/>
    </row>
    <row r="2172" spans="2:14" s="11" customFormat="1" ht="15.75">
      <c r="B2172" s="347" t="s">
        <v>1</v>
      </c>
      <c r="C2172" s="347"/>
      <c r="D2172" s="347"/>
      <c r="E2172" s="347"/>
      <c r="F2172" s="347"/>
      <c r="G2172" s="347"/>
      <c r="H2172" s="347"/>
      <c r="I2172" s="347"/>
      <c r="J2172" s="347"/>
      <c r="K2172" s="347"/>
      <c r="L2172" s="347"/>
      <c r="M2172" s="347"/>
      <c r="N2172" s="347"/>
    </row>
    <row r="2173" spans="2:14" s="11" customFormat="1" ht="15.75">
      <c r="B2173" s="347" t="s">
        <v>2</v>
      </c>
      <c r="C2173" s="347"/>
      <c r="D2173" s="347"/>
      <c r="E2173" s="347"/>
      <c r="F2173" s="347"/>
      <c r="G2173" s="347"/>
      <c r="H2173" s="347"/>
      <c r="I2173" s="347"/>
      <c r="J2173" s="347"/>
      <c r="K2173" s="347"/>
      <c r="L2173" s="347"/>
      <c r="M2173" s="347"/>
      <c r="N2173" s="347"/>
    </row>
    <row r="2174" spans="2:14" s="11" customFormat="1" ht="15.75">
      <c r="B2174" s="347" t="s">
        <v>3</v>
      </c>
      <c r="C2174" s="347"/>
      <c r="D2174" s="347"/>
      <c r="E2174" s="347"/>
      <c r="F2174" s="347"/>
      <c r="G2174" s="347"/>
      <c r="H2174" s="347"/>
      <c r="I2174" s="347"/>
      <c r="J2174" s="347"/>
      <c r="K2174" s="347"/>
      <c r="L2174" s="347"/>
      <c r="M2174" s="347"/>
      <c r="N2174" s="347"/>
    </row>
    <row r="2175" spans="2:14" s="11" customFormat="1" ht="15">
      <c r="B2175" s="348"/>
      <c r="C2175" s="348"/>
      <c r="D2175" s="348"/>
      <c r="E2175" s="348"/>
      <c r="F2175" s="348"/>
      <c r="G2175" s="348"/>
      <c r="H2175" s="348"/>
      <c r="I2175" s="348"/>
      <c r="J2175" s="348"/>
      <c r="K2175" s="348"/>
      <c r="L2175" s="348"/>
      <c r="M2175" s="348"/>
      <c r="N2175" s="348"/>
    </row>
    <row r="2176" spans="2:14" s="11" customFormat="1" ht="15.75">
      <c r="B2176" s="351" t="s">
        <v>426</v>
      </c>
      <c r="C2176" s="351"/>
      <c r="D2176" s="27" t="s">
        <v>427</v>
      </c>
      <c r="E2176" s="25">
        <v>1</v>
      </c>
      <c r="F2176" s="27" t="s">
        <v>428</v>
      </c>
      <c r="G2176" s="25">
        <v>4</v>
      </c>
      <c r="H2176" s="26" t="s">
        <v>429</v>
      </c>
      <c r="I2176" s="25">
        <v>2024</v>
      </c>
      <c r="J2176" s="352"/>
      <c r="K2176" s="353"/>
      <c r="L2176" s="353"/>
      <c r="M2176" s="353"/>
      <c r="N2176" s="354"/>
    </row>
    <row r="2177" spans="2:14" s="11" customFormat="1" ht="15">
      <c r="B2177" s="355"/>
      <c r="C2177" s="355"/>
      <c r="D2177" s="355"/>
      <c r="E2177" s="355"/>
      <c r="F2177" s="355"/>
      <c r="G2177" s="355"/>
      <c r="H2177" s="355"/>
      <c r="I2177" s="355"/>
      <c r="J2177" s="355"/>
      <c r="K2177" s="355"/>
      <c r="L2177" s="355"/>
      <c r="M2177" s="355"/>
      <c r="N2177" s="355"/>
    </row>
    <row r="2178" spans="2:14" s="11" customFormat="1" ht="15.75">
      <c r="B2178" s="351" t="s">
        <v>430</v>
      </c>
      <c r="C2178" s="351"/>
      <c r="D2178" s="351"/>
      <c r="E2178" s="351"/>
      <c r="F2178" s="350" t="s">
        <v>529</v>
      </c>
      <c r="G2178" s="350"/>
      <c r="H2178" s="350"/>
      <c r="I2178" s="350"/>
      <c r="J2178" s="350"/>
      <c r="K2178" s="350"/>
      <c r="L2178" s="350"/>
      <c r="M2178" s="350"/>
      <c r="N2178" s="350"/>
    </row>
    <row r="2179" spans="2:14" s="11" customFormat="1" ht="15">
      <c r="B2179" s="355"/>
      <c r="C2179" s="355"/>
      <c r="D2179" s="355"/>
      <c r="E2179" s="355"/>
      <c r="F2179" s="355"/>
      <c r="G2179" s="355"/>
      <c r="H2179" s="355"/>
      <c r="I2179" s="355"/>
      <c r="J2179" s="355"/>
      <c r="K2179" s="355"/>
      <c r="L2179" s="355"/>
      <c r="M2179" s="24"/>
      <c r="N2179" s="24"/>
    </row>
    <row r="2180" spans="2:14" s="11" customFormat="1" ht="64.5" customHeight="1">
      <c r="B2180" s="174" t="s">
        <v>432</v>
      </c>
      <c r="C2180" s="6">
        <f>'FORMULARIO 1 PRESUPUESTO'!B129</f>
        <v>13</v>
      </c>
      <c r="D2180" s="27" t="s">
        <v>433</v>
      </c>
      <c r="E2180" s="22">
        <f>'FORMULARIO 1 PRESUPUESTO'!B130</f>
        <v>13.01</v>
      </c>
      <c r="F2180" s="352" t="s">
        <v>434</v>
      </c>
      <c r="G2180" s="354"/>
      <c r="H2180" s="356" t="str">
        <f>'FORMULARIO 1 PRESUPUESTO'!C130</f>
        <v xml:space="preserve">Limpieza y aseo general de todas las áreas intervenidas </v>
      </c>
      <c r="I2180" s="357"/>
      <c r="J2180" s="357"/>
      <c r="K2180" s="357"/>
      <c r="L2180" s="358"/>
      <c r="M2180" s="27" t="s">
        <v>435</v>
      </c>
      <c r="N2180" s="8" t="str">
        <f>'FORMULARIO 1 PRESUPUESTO'!D130</f>
        <v>m2</v>
      </c>
    </row>
    <row r="2181" spans="2:14" s="11" customFormat="1" ht="15.75">
      <c r="B2181" s="355"/>
      <c r="C2181" s="355"/>
      <c r="D2181" s="355"/>
      <c r="E2181" s="355"/>
      <c r="F2181" s="355"/>
      <c r="G2181" s="355"/>
      <c r="H2181" s="351" t="s">
        <v>436</v>
      </c>
      <c r="I2181" s="351" t="s">
        <v>437</v>
      </c>
      <c r="J2181" s="351"/>
      <c r="K2181" s="351"/>
      <c r="L2181" s="351" t="s">
        <v>438</v>
      </c>
      <c r="M2181" s="351" t="s">
        <v>439</v>
      </c>
      <c r="N2181" s="351" t="s">
        <v>440</v>
      </c>
    </row>
    <row r="2182" spans="2:14" s="11" customFormat="1" ht="47.25">
      <c r="B2182" s="355"/>
      <c r="C2182" s="355"/>
      <c r="D2182" s="355"/>
      <c r="E2182" s="355"/>
      <c r="F2182" s="355"/>
      <c r="G2182" s="355"/>
      <c r="H2182" s="351"/>
      <c r="I2182" s="27" t="s">
        <v>441</v>
      </c>
      <c r="J2182" s="27" t="s">
        <v>442</v>
      </c>
      <c r="K2182" s="27" t="s">
        <v>443</v>
      </c>
      <c r="L2182" s="351"/>
      <c r="M2182" s="351"/>
      <c r="N2182" s="351"/>
    </row>
    <row r="2183" spans="2:14" s="11" customFormat="1" ht="15">
      <c r="B2183" s="355"/>
      <c r="C2183" s="355"/>
      <c r="D2183" s="355"/>
      <c r="E2183" s="355"/>
      <c r="F2183" s="355"/>
      <c r="G2183" s="355"/>
      <c r="H2183" s="8"/>
      <c r="I2183" s="8"/>
      <c r="J2183" s="8"/>
      <c r="K2183" s="8"/>
      <c r="L2183" s="8">
        <v>1150</v>
      </c>
      <c r="M2183" s="8">
        <v>1</v>
      </c>
      <c r="N2183" s="8">
        <f>M2183*L2183</f>
        <v>1150</v>
      </c>
    </row>
    <row r="2184" spans="2:14" s="11" customFormat="1" ht="15">
      <c r="B2184" s="355"/>
      <c r="C2184" s="355"/>
      <c r="D2184" s="355"/>
      <c r="E2184" s="355"/>
      <c r="F2184" s="355"/>
      <c r="G2184" s="355"/>
      <c r="H2184" s="8"/>
      <c r="I2184" s="8"/>
      <c r="J2184" s="8"/>
      <c r="K2184" s="8"/>
      <c r="L2184" s="8"/>
      <c r="M2184" s="8"/>
      <c r="N2184" s="8"/>
    </row>
    <row r="2185" spans="2:14" s="11" customFormat="1" ht="15">
      <c r="B2185" s="355"/>
      <c r="C2185" s="355"/>
      <c r="D2185" s="355"/>
      <c r="E2185" s="355"/>
      <c r="F2185" s="355"/>
      <c r="G2185" s="355"/>
      <c r="H2185" s="8"/>
      <c r="I2185" s="8"/>
      <c r="J2185" s="8"/>
      <c r="K2185" s="8"/>
      <c r="L2185" s="8"/>
      <c r="M2185" s="8"/>
      <c r="N2185" s="8"/>
    </row>
    <row r="2186" spans="2:14" s="11" customFormat="1" ht="15">
      <c r="B2186" s="355"/>
      <c r="C2186" s="355"/>
      <c r="D2186" s="355"/>
      <c r="E2186" s="355"/>
      <c r="F2186" s="355"/>
      <c r="G2186" s="355"/>
      <c r="H2186" s="8"/>
      <c r="I2186" s="8"/>
      <c r="J2186" s="8"/>
      <c r="K2186" s="8"/>
      <c r="L2186" s="8"/>
      <c r="M2186" s="8"/>
      <c r="N2186" s="8"/>
    </row>
    <row r="2187" spans="2:14" s="11" customFormat="1" ht="15">
      <c r="B2187" s="355"/>
      <c r="C2187" s="355"/>
      <c r="D2187" s="355"/>
      <c r="E2187" s="355"/>
      <c r="F2187" s="355"/>
      <c r="G2187" s="355"/>
      <c r="H2187" s="8"/>
      <c r="I2187" s="8"/>
      <c r="J2187" s="8"/>
      <c r="K2187" s="8"/>
      <c r="L2187" s="8"/>
      <c r="M2187" s="8"/>
      <c r="N2187" s="8"/>
    </row>
    <row r="2188" spans="2:14" s="11" customFormat="1" ht="15.75">
      <c r="B2188" s="349" t="s">
        <v>451</v>
      </c>
      <c r="C2188" s="349"/>
      <c r="D2188" s="349"/>
      <c r="E2188" s="349"/>
      <c r="F2188" s="349"/>
      <c r="G2188" s="349"/>
      <c r="H2188" s="350" t="s">
        <v>445</v>
      </c>
      <c r="I2188" s="350"/>
      <c r="J2188" s="350"/>
      <c r="K2188" s="350"/>
      <c r="L2188" s="350"/>
      <c r="M2188" s="350"/>
      <c r="N2188" s="9">
        <f>SUM(N2183:N2187)</f>
        <v>1150</v>
      </c>
    </row>
    <row r="2189" spans="2:14" s="11" customFormat="1" ht="15.75">
      <c r="B2189" s="349"/>
      <c r="C2189" s="349"/>
      <c r="D2189" s="349"/>
      <c r="E2189" s="349"/>
      <c r="F2189" s="349"/>
      <c r="G2189" s="349"/>
      <c r="H2189" s="350" t="s">
        <v>446</v>
      </c>
      <c r="I2189" s="350"/>
      <c r="J2189" s="350"/>
      <c r="K2189" s="350"/>
      <c r="L2189" s="350"/>
      <c r="M2189" s="350"/>
      <c r="N2189" s="9">
        <f>N2188</f>
        <v>1150</v>
      </c>
    </row>
    <row r="2190" spans="2:14" s="11" customFormat="1" ht="15.75">
      <c r="B2190" s="349"/>
      <c r="C2190" s="349"/>
      <c r="D2190" s="349"/>
      <c r="E2190" s="349"/>
      <c r="F2190" s="349"/>
      <c r="G2190" s="349"/>
      <c r="H2190" s="351" t="s">
        <v>447</v>
      </c>
      <c r="I2190" s="351"/>
      <c r="J2190" s="351"/>
      <c r="K2190" s="351"/>
      <c r="L2190" s="351"/>
      <c r="M2190" s="351"/>
      <c r="N2190" s="10">
        <f>N2189</f>
        <v>1150</v>
      </c>
    </row>
    <row r="2192" spans="2:14" s="11" customFormat="1">
      <c r="B2192" s="346"/>
      <c r="C2192" s="346"/>
      <c r="D2192" s="346"/>
      <c r="E2192" s="346"/>
      <c r="F2192" s="346"/>
      <c r="G2192" s="346"/>
      <c r="H2192" s="346"/>
      <c r="I2192" s="346"/>
      <c r="J2192" s="346"/>
      <c r="K2192" s="346"/>
      <c r="L2192" s="346"/>
      <c r="M2192" s="346"/>
      <c r="N2192" s="346"/>
    </row>
    <row r="2193" spans="2:14" s="11" customFormat="1">
      <c r="B2193" s="346"/>
      <c r="C2193" s="346"/>
      <c r="D2193" s="346"/>
      <c r="E2193" s="346"/>
      <c r="F2193" s="346"/>
      <c r="G2193" s="346"/>
      <c r="H2193" s="346"/>
      <c r="I2193" s="346"/>
      <c r="J2193" s="346"/>
      <c r="K2193" s="346"/>
      <c r="L2193" s="346"/>
      <c r="M2193" s="346"/>
      <c r="N2193" s="346"/>
    </row>
    <row r="2194" spans="2:14" s="11" customFormat="1" ht="50.1" customHeight="1">
      <c r="B2194" s="346"/>
      <c r="C2194" s="346"/>
      <c r="D2194" s="346"/>
      <c r="E2194" s="346"/>
      <c r="F2194" s="346"/>
      <c r="G2194" s="346"/>
      <c r="H2194" s="346"/>
      <c r="I2194" s="346"/>
      <c r="J2194" s="346"/>
      <c r="K2194" s="346"/>
      <c r="L2194" s="346"/>
      <c r="M2194" s="346"/>
      <c r="N2194" s="346"/>
    </row>
    <row r="2195" spans="2:14" s="11" customFormat="1" ht="15.75">
      <c r="B2195" s="347" t="s">
        <v>1</v>
      </c>
      <c r="C2195" s="347"/>
      <c r="D2195" s="347"/>
      <c r="E2195" s="347"/>
      <c r="F2195" s="347"/>
      <c r="G2195" s="347"/>
      <c r="H2195" s="347"/>
      <c r="I2195" s="347"/>
      <c r="J2195" s="347"/>
      <c r="K2195" s="347"/>
      <c r="L2195" s="347"/>
      <c r="M2195" s="347"/>
      <c r="N2195" s="347"/>
    </row>
    <row r="2196" spans="2:14" s="11" customFormat="1" ht="15.75">
      <c r="B2196" s="347" t="s">
        <v>2</v>
      </c>
      <c r="C2196" s="347"/>
      <c r="D2196" s="347"/>
      <c r="E2196" s="347"/>
      <c r="F2196" s="347"/>
      <c r="G2196" s="347"/>
      <c r="H2196" s="347"/>
      <c r="I2196" s="347"/>
      <c r="J2196" s="347"/>
      <c r="K2196" s="347"/>
      <c r="L2196" s="347"/>
      <c r="M2196" s="347"/>
      <c r="N2196" s="347"/>
    </row>
    <row r="2197" spans="2:14" s="11" customFormat="1" ht="15.75">
      <c r="B2197" s="347" t="s">
        <v>3</v>
      </c>
      <c r="C2197" s="347"/>
      <c r="D2197" s="347"/>
      <c r="E2197" s="347"/>
      <c r="F2197" s="347"/>
      <c r="G2197" s="347"/>
      <c r="H2197" s="347"/>
      <c r="I2197" s="347"/>
      <c r="J2197" s="347"/>
      <c r="K2197" s="347"/>
      <c r="L2197" s="347"/>
      <c r="M2197" s="347"/>
      <c r="N2197" s="347"/>
    </row>
    <row r="2198" spans="2:14" s="11" customFormat="1" ht="15">
      <c r="B2198" s="348"/>
      <c r="C2198" s="348"/>
      <c r="D2198" s="348"/>
      <c r="E2198" s="348"/>
      <c r="F2198" s="348"/>
      <c r="G2198" s="348"/>
      <c r="H2198" s="348"/>
      <c r="I2198" s="348"/>
      <c r="J2198" s="348"/>
      <c r="K2198" s="348"/>
      <c r="L2198" s="348"/>
      <c r="M2198" s="348"/>
      <c r="N2198" s="348"/>
    </row>
    <row r="2199" spans="2:14" s="11" customFormat="1" ht="15.75">
      <c r="B2199" s="351" t="s">
        <v>426</v>
      </c>
      <c r="C2199" s="351"/>
      <c r="D2199" s="27" t="s">
        <v>427</v>
      </c>
      <c r="E2199" s="25">
        <v>1</v>
      </c>
      <c r="F2199" s="27" t="s">
        <v>428</v>
      </c>
      <c r="G2199" s="25">
        <v>4</v>
      </c>
      <c r="H2199" s="26" t="s">
        <v>429</v>
      </c>
      <c r="I2199" s="25">
        <v>2024</v>
      </c>
      <c r="J2199" s="352"/>
      <c r="K2199" s="353"/>
      <c r="L2199" s="353"/>
      <c r="M2199" s="353"/>
      <c r="N2199" s="354"/>
    </row>
    <row r="2200" spans="2:14" s="11" customFormat="1" ht="15">
      <c r="B2200" s="355"/>
      <c r="C2200" s="355"/>
      <c r="D2200" s="355"/>
      <c r="E2200" s="355"/>
      <c r="F2200" s="355"/>
      <c r="G2200" s="355"/>
      <c r="H2200" s="355"/>
      <c r="I2200" s="355"/>
      <c r="J2200" s="355"/>
      <c r="K2200" s="355"/>
      <c r="L2200" s="355"/>
      <c r="M2200" s="355"/>
      <c r="N2200" s="355"/>
    </row>
    <row r="2201" spans="2:14" s="11" customFormat="1" ht="15.75">
      <c r="B2201" s="351" t="s">
        <v>430</v>
      </c>
      <c r="C2201" s="351"/>
      <c r="D2201" s="351"/>
      <c r="E2201" s="351"/>
      <c r="F2201" s="350" t="s">
        <v>529</v>
      </c>
      <c r="G2201" s="350"/>
      <c r="H2201" s="350"/>
      <c r="I2201" s="350"/>
      <c r="J2201" s="350"/>
      <c r="K2201" s="350"/>
      <c r="L2201" s="350"/>
      <c r="M2201" s="350"/>
      <c r="N2201" s="350"/>
    </row>
    <row r="2202" spans="2:14" s="11" customFormat="1" ht="15">
      <c r="B2202" s="355"/>
      <c r="C2202" s="355"/>
      <c r="D2202" s="355"/>
      <c r="E2202" s="355"/>
      <c r="F2202" s="355"/>
      <c r="G2202" s="355"/>
      <c r="H2202" s="355"/>
      <c r="I2202" s="355"/>
      <c r="J2202" s="355"/>
      <c r="K2202" s="355"/>
      <c r="L2202" s="355"/>
      <c r="M2202" s="24"/>
      <c r="N2202" s="24"/>
    </row>
    <row r="2203" spans="2:14" s="11" customFormat="1" ht="111.95" customHeight="1">
      <c r="B2203" s="174" t="s">
        <v>432</v>
      </c>
      <c r="C2203" s="6">
        <f>'FORMULARIO 1 PRESUPUESTO'!B129</f>
        <v>13</v>
      </c>
      <c r="D2203" s="27" t="s">
        <v>433</v>
      </c>
      <c r="E2203" s="22">
        <f>'FORMULARIO 1 PRESUPUESTO'!B131</f>
        <v>13.02</v>
      </c>
      <c r="F2203" s="352" t="s">
        <v>434</v>
      </c>
      <c r="G2203" s="354"/>
      <c r="H2203" s="356" t="str">
        <f>'FORMULARIO 1 PRESUPUESTO'!C131</f>
        <v xml:space="preserve">Suministro e instalación de aviso luminoso tipo caja para exteriores, estrutura metálica y banner con impresión en alta resolución. Marco metálico color gris plata y/o similar, pintados con imprimación anticorrosiva+pintura acabado.Acrilico frontal translúcido. La dimensión de banner apróx. 6.00x1,50 m. </v>
      </c>
      <c r="I2203" s="357"/>
      <c r="J2203" s="357"/>
      <c r="K2203" s="357"/>
      <c r="L2203" s="358"/>
      <c r="M2203" s="27" t="s">
        <v>435</v>
      </c>
      <c r="N2203" s="8" t="str">
        <f>'FORMULARIO 1 PRESUPUESTO'!D131</f>
        <v>m2</v>
      </c>
    </row>
    <row r="2204" spans="2:14" s="11" customFormat="1" ht="15.75">
      <c r="B2204" s="355"/>
      <c r="C2204" s="355"/>
      <c r="D2204" s="355"/>
      <c r="E2204" s="355"/>
      <c r="F2204" s="355"/>
      <c r="G2204" s="355"/>
      <c r="H2204" s="351" t="s">
        <v>436</v>
      </c>
      <c r="I2204" s="351" t="s">
        <v>437</v>
      </c>
      <c r="J2204" s="351"/>
      <c r="K2204" s="351"/>
      <c r="L2204" s="351" t="s">
        <v>438</v>
      </c>
      <c r="M2204" s="351" t="s">
        <v>439</v>
      </c>
      <c r="N2204" s="351" t="s">
        <v>440</v>
      </c>
    </row>
    <row r="2205" spans="2:14" s="11" customFormat="1" ht="47.25">
      <c r="B2205" s="355"/>
      <c r="C2205" s="355"/>
      <c r="D2205" s="355"/>
      <c r="E2205" s="355"/>
      <c r="F2205" s="355"/>
      <c r="G2205" s="355"/>
      <c r="H2205" s="351"/>
      <c r="I2205" s="27" t="s">
        <v>441</v>
      </c>
      <c r="J2205" s="27" t="s">
        <v>442</v>
      </c>
      <c r="K2205" s="27" t="s">
        <v>443</v>
      </c>
      <c r="L2205" s="351"/>
      <c r="M2205" s="351"/>
      <c r="N2205" s="351"/>
    </row>
    <row r="2206" spans="2:14" s="11" customFormat="1" ht="15">
      <c r="B2206" s="355"/>
      <c r="C2206" s="355"/>
      <c r="D2206" s="355"/>
      <c r="E2206" s="355"/>
      <c r="F2206" s="355"/>
      <c r="G2206" s="355"/>
      <c r="H2206" s="8"/>
      <c r="I2206" s="8">
        <v>6</v>
      </c>
      <c r="J2206" s="8">
        <v>1.5</v>
      </c>
      <c r="K2206" s="8"/>
      <c r="L2206" s="8">
        <f>J2206*I2206</f>
        <v>9</v>
      </c>
      <c r="M2206" s="8">
        <v>1</v>
      </c>
      <c r="N2206" s="8">
        <f>M2206*L2206</f>
        <v>9</v>
      </c>
    </row>
    <row r="2207" spans="2:14" s="11" customFormat="1" ht="15">
      <c r="B2207" s="355"/>
      <c r="C2207" s="355"/>
      <c r="D2207" s="355"/>
      <c r="E2207" s="355"/>
      <c r="F2207" s="355"/>
      <c r="G2207" s="355"/>
      <c r="H2207" s="8"/>
      <c r="I2207" s="8"/>
      <c r="J2207" s="8"/>
      <c r="K2207" s="8"/>
      <c r="L2207" s="8"/>
      <c r="M2207" s="8"/>
      <c r="N2207" s="8"/>
    </row>
    <row r="2208" spans="2:14" s="11" customFormat="1" ht="15">
      <c r="B2208" s="355"/>
      <c r="C2208" s="355"/>
      <c r="D2208" s="355"/>
      <c r="E2208" s="355"/>
      <c r="F2208" s="355"/>
      <c r="G2208" s="355"/>
      <c r="H2208" s="8"/>
      <c r="I2208" s="8"/>
      <c r="J2208" s="8"/>
      <c r="K2208" s="8"/>
      <c r="L2208" s="8"/>
      <c r="M2208" s="8"/>
      <c r="N2208" s="8"/>
    </row>
    <row r="2209" spans="2:14" s="11" customFormat="1" ht="15">
      <c r="B2209" s="355"/>
      <c r="C2209" s="355"/>
      <c r="D2209" s="355"/>
      <c r="E2209" s="355"/>
      <c r="F2209" s="355"/>
      <c r="G2209" s="355"/>
      <c r="H2209" s="8"/>
      <c r="I2209" s="8"/>
      <c r="J2209" s="8"/>
      <c r="K2209" s="8"/>
      <c r="L2209" s="8"/>
      <c r="M2209" s="8"/>
      <c r="N2209" s="8"/>
    </row>
    <row r="2210" spans="2:14" s="11" customFormat="1" ht="15">
      <c r="B2210" s="355"/>
      <c r="C2210" s="355"/>
      <c r="D2210" s="355"/>
      <c r="E2210" s="355"/>
      <c r="F2210" s="355"/>
      <c r="G2210" s="355"/>
      <c r="H2210" s="8"/>
      <c r="I2210" s="8"/>
      <c r="J2210" s="8"/>
      <c r="K2210" s="8"/>
      <c r="L2210" s="8"/>
      <c r="M2210" s="8"/>
      <c r="N2210" s="8"/>
    </row>
    <row r="2211" spans="2:14" s="11" customFormat="1" ht="15.75">
      <c r="B2211" s="349" t="s">
        <v>451</v>
      </c>
      <c r="C2211" s="349"/>
      <c r="D2211" s="349"/>
      <c r="E2211" s="349"/>
      <c r="F2211" s="349"/>
      <c r="G2211" s="349"/>
      <c r="H2211" s="350" t="s">
        <v>445</v>
      </c>
      <c r="I2211" s="350"/>
      <c r="J2211" s="350"/>
      <c r="K2211" s="350"/>
      <c r="L2211" s="350"/>
      <c r="M2211" s="350"/>
      <c r="N2211" s="9">
        <f>SUM(N2206:N2210)</f>
        <v>9</v>
      </c>
    </row>
    <row r="2212" spans="2:14" s="11" customFormat="1" ht="15.75">
      <c r="B2212" s="349"/>
      <c r="C2212" s="349"/>
      <c r="D2212" s="349"/>
      <c r="E2212" s="349"/>
      <c r="F2212" s="349"/>
      <c r="G2212" s="349"/>
      <c r="H2212" s="350" t="s">
        <v>446</v>
      </c>
      <c r="I2212" s="350"/>
      <c r="J2212" s="350"/>
      <c r="K2212" s="350"/>
      <c r="L2212" s="350"/>
      <c r="M2212" s="350"/>
      <c r="N2212" s="9">
        <f>N2211</f>
        <v>9</v>
      </c>
    </row>
    <row r="2213" spans="2:14" s="11" customFormat="1" ht="15.75">
      <c r="B2213" s="349"/>
      <c r="C2213" s="349"/>
      <c r="D2213" s="349"/>
      <c r="E2213" s="349"/>
      <c r="F2213" s="349"/>
      <c r="G2213" s="349"/>
      <c r="H2213" s="351" t="s">
        <v>447</v>
      </c>
      <c r="I2213" s="351"/>
      <c r="J2213" s="351"/>
      <c r="K2213" s="351"/>
      <c r="L2213" s="351"/>
      <c r="M2213" s="351"/>
      <c r="N2213" s="10">
        <f>N2212</f>
        <v>9</v>
      </c>
    </row>
    <row r="2215" spans="2:14" s="11" customFormat="1">
      <c r="B2215" s="346"/>
      <c r="C2215" s="346"/>
      <c r="D2215" s="346"/>
      <c r="E2215" s="346"/>
      <c r="F2215" s="346"/>
      <c r="G2215" s="346"/>
      <c r="H2215" s="346"/>
      <c r="I2215" s="346"/>
      <c r="J2215" s="346"/>
      <c r="K2215" s="346"/>
      <c r="L2215" s="346"/>
      <c r="M2215" s="346"/>
      <c r="N2215" s="346"/>
    </row>
    <row r="2216" spans="2:14" s="11" customFormat="1">
      <c r="B2216" s="346"/>
      <c r="C2216" s="346"/>
      <c r="D2216" s="346"/>
      <c r="E2216" s="346"/>
      <c r="F2216" s="346"/>
      <c r="G2216" s="346"/>
      <c r="H2216" s="346"/>
      <c r="I2216" s="346"/>
      <c r="J2216" s="346"/>
      <c r="K2216" s="346"/>
      <c r="L2216" s="346"/>
      <c r="M2216" s="346"/>
      <c r="N2216" s="346"/>
    </row>
    <row r="2217" spans="2:14" s="11" customFormat="1" ht="50.1" customHeight="1">
      <c r="B2217" s="346"/>
      <c r="C2217" s="346"/>
      <c r="D2217" s="346"/>
      <c r="E2217" s="346"/>
      <c r="F2217" s="346"/>
      <c r="G2217" s="346"/>
      <c r="H2217" s="346"/>
      <c r="I2217" s="346"/>
      <c r="J2217" s="346"/>
      <c r="K2217" s="346"/>
      <c r="L2217" s="346"/>
      <c r="M2217" s="346"/>
      <c r="N2217" s="346"/>
    </row>
    <row r="2218" spans="2:14" s="11" customFormat="1" ht="15.75">
      <c r="B2218" s="347" t="s">
        <v>1</v>
      </c>
      <c r="C2218" s="347"/>
      <c r="D2218" s="347"/>
      <c r="E2218" s="347"/>
      <c r="F2218" s="347"/>
      <c r="G2218" s="347"/>
      <c r="H2218" s="347"/>
      <c r="I2218" s="347"/>
      <c r="J2218" s="347"/>
      <c r="K2218" s="347"/>
      <c r="L2218" s="347"/>
      <c r="M2218" s="347"/>
      <c r="N2218" s="347"/>
    </row>
    <row r="2219" spans="2:14" s="11" customFormat="1" ht="15.75">
      <c r="B2219" s="347" t="s">
        <v>2</v>
      </c>
      <c r="C2219" s="347"/>
      <c r="D2219" s="347"/>
      <c r="E2219" s="347"/>
      <c r="F2219" s="347"/>
      <c r="G2219" s="347"/>
      <c r="H2219" s="347"/>
      <c r="I2219" s="347"/>
      <c r="J2219" s="347"/>
      <c r="K2219" s="347"/>
      <c r="L2219" s="347"/>
      <c r="M2219" s="347"/>
      <c r="N2219" s="347"/>
    </row>
    <row r="2220" spans="2:14" s="11" customFormat="1" ht="15.75">
      <c r="B2220" s="347" t="s">
        <v>3</v>
      </c>
      <c r="C2220" s="347"/>
      <c r="D2220" s="347"/>
      <c r="E2220" s="347"/>
      <c r="F2220" s="347"/>
      <c r="G2220" s="347"/>
      <c r="H2220" s="347"/>
      <c r="I2220" s="347"/>
      <c r="J2220" s="347"/>
      <c r="K2220" s="347"/>
      <c r="L2220" s="347"/>
      <c r="M2220" s="347"/>
      <c r="N2220" s="347"/>
    </row>
    <row r="2221" spans="2:14" s="11" customFormat="1" ht="15">
      <c r="B2221" s="348"/>
      <c r="C2221" s="348"/>
      <c r="D2221" s="348"/>
      <c r="E2221" s="348"/>
      <c r="F2221" s="348"/>
      <c r="G2221" s="348"/>
      <c r="H2221" s="348"/>
      <c r="I2221" s="348"/>
      <c r="J2221" s="348"/>
      <c r="K2221" s="348"/>
      <c r="L2221" s="348"/>
      <c r="M2221" s="348"/>
      <c r="N2221" s="348"/>
    </row>
    <row r="2222" spans="2:14" s="11" customFormat="1" ht="15.75">
      <c r="B2222" s="351" t="s">
        <v>426</v>
      </c>
      <c r="C2222" s="351"/>
      <c r="D2222" s="27" t="s">
        <v>427</v>
      </c>
      <c r="E2222" s="25">
        <v>1</v>
      </c>
      <c r="F2222" s="27" t="s">
        <v>428</v>
      </c>
      <c r="G2222" s="25">
        <v>4</v>
      </c>
      <c r="H2222" s="26" t="s">
        <v>429</v>
      </c>
      <c r="I2222" s="25">
        <v>2024</v>
      </c>
      <c r="J2222" s="352"/>
      <c r="K2222" s="353"/>
      <c r="L2222" s="353"/>
      <c r="M2222" s="353"/>
      <c r="N2222" s="354"/>
    </row>
    <row r="2223" spans="2:14" s="11" customFormat="1" ht="15">
      <c r="B2223" s="355"/>
      <c r="C2223" s="355"/>
      <c r="D2223" s="355"/>
      <c r="E2223" s="355"/>
      <c r="F2223" s="355"/>
      <c r="G2223" s="355"/>
      <c r="H2223" s="355"/>
      <c r="I2223" s="355"/>
      <c r="J2223" s="355"/>
      <c r="K2223" s="355"/>
      <c r="L2223" s="355"/>
      <c r="M2223" s="355"/>
      <c r="N2223" s="355"/>
    </row>
    <row r="2224" spans="2:14" s="11" customFormat="1" ht="15.75">
      <c r="B2224" s="351" t="s">
        <v>430</v>
      </c>
      <c r="C2224" s="351"/>
      <c r="D2224" s="351"/>
      <c r="E2224" s="351"/>
      <c r="F2224" s="350" t="s">
        <v>529</v>
      </c>
      <c r="G2224" s="350"/>
      <c r="H2224" s="350"/>
      <c r="I2224" s="350"/>
      <c r="J2224" s="350"/>
      <c r="K2224" s="350"/>
      <c r="L2224" s="350"/>
      <c r="M2224" s="350"/>
      <c r="N2224" s="350"/>
    </row>
    <row r="2225" spans="2:14" s="11" customFormat="1" ht="15">
      <c r="B2225" s="355"/>
      <c r="C2225" s="355"/>
      <c r="D2225" s="355"/>
      <c r="E2225" s="355"/>
      <c r="F2225" s="355"/>
      <c r="G2225" s="355"/>
      <c r="H2225" s="355"/>
      <c r="I2225" s="355"/>
      <c r="J2225" s="355"/>
      <c r="K2225" s="355"/>
      <c r="L2225" s="355"/>
      <c r="M2225" s="24"/>
      <c r="N2225" s="24"/>
    </row>
    <row r="2226" spans="2:14" s="11" customFormat="1" ht="64.5" customHeight="1">
      <c r="B2226" s="174" t="s">
        <v>432</v>
      </c>
      <c r="C2226" s="6">
        <f>'FORMULARIO 1 PRESUPUESTO'!B129</f>
        <v>13</v>
      </c>
      <c r="D2226" s="27" t="s">
        <v>433</v>
      </c>
      <c r="E2226" s="22">
        <f>'FORMULARIO 1 PRESUPUESTO'!B132</f>
        <v>13.03</v>
      </c>
      <c r="F2226" s="352" t="s">
        <v>434</v>
      </c>
      <c r="G2226" s="354"/>
      <c r="H2226" s="356" t="str">
        <f>'FORMULARIO 1 PRESUPUESTO'!C132</f>
        <v xml:space="preserve">Suministro e instalción de cerraduras. Incluye todos sus elementos para su correcta instalación de apertura y cerrado. </v>
      </c>
      <c r="I2226" s="357"/>
      <c r="J2226" s="357"/>
      <c r="K2226" s="357"/>
      <c r="L2226" s="358"/>
      <c r="M2226" s="27" t="s">
        <v>435</v>
      </c>
      <c r="N2226" s="8" t="str">
        <f>'FORMULARIO 1 PRESUPUESTO'!D132</f>
        <v>Un</v>
      </c>
    </row>
    <row r="2227" spans="2:14" s="11" customFormat="1" ht="15.75">
      <c r="B2227" s="355"/>
      <c r="C2227" s="355"/>
      <c r="D2227" s="355"/>
      <c r="E2227" s="355"/>
      <c r="F2227" s="355"/>
      <c r="G2227" s="355"/>
      <c r="H2227" s="351" t="s">
        <v>436</v>
      </c>
      <c r="I2227" s="351" t="s">
        <v>437</v>
      </c>
      <c r="J2227" s="351"/>
      <c r="K2227" s="351"/>
      <c r="L2227" s="351" t="s">
        <v>438</v>
      </c>
      <c r="M2227" s="351" t="s">
        <v>439</v>
      </c>
      <c r="N2227" s="351" t="s">
        <v>440</v>
      </c>
    </row>
    <row r="2228" spans="2:14" s="11" customFormat="1" ht="47.25">
      <c r="B2228" s="355"/>
      <c r="C2228" s="355"/>
      <c r="D2228" s="355"/>
      <c r="E2228" s="355"/>
      <c r="F2228" s="355"/>
      <c r="G2228" s="355"/>
      <c r="H2228" s="351"/>
      <c r="I2228" s="27" t="s">
        <v>441</v>
      </c>
      <c r="J2228" s="27" t="s">
        <v>442</v>
      </c>
      <c r="K2228" s="27" t="s">
        <v>443</v>
      </c>
      <c r="L2228" s="351"/>
      <c r="M2228" s="351"/>
      <c r="N2228" s="351"/>
    </row>
    <row r="2229" spans="2:14" s="11" customFormat="1" ht="15">
      <c r="B2229" s="355"/>
      <c r="C2229" s="355"/>
      <c r="D2229" s="355"/>
      <c r="E2229" s="355"/>
      <c r="F2229" s="355"/>
      <c r="G2229" s="355"/>
      <c r="H2229" s="8"/>
      <c r="I2229" s="8"/>
      <c r="J2229" s="8"/>
      <c r="K2229" s="8"/>
      <c r="L2229" s="8"/>
      <c r="M2229" s="8">
        <v>30</v>
      </c>
      <c r="N2229" s="8">
        <f>M2229</f>
        <v>30</v>
      </c>
    </row>
    <row r="2230" spans="2:14" s="11" customFormat="1" ht="15">
      <c r="B2230" s="355"/>
      <c r="C2230" s="355"/>
      <c r="D2230" s="355"/>
      <c r="E2230" s="355"/>
      <c r="F2230" s="355"/>
      <c r="G2230" s="355"/>
      <c r="H2230" s="8"/>
      <c r="I2230" s="8"/>
      <c r="J2230" s="8"/>
      <c r="K2230" s="8"/>
      <c r="L2230" s="8"/>
      <c r="M2230" s="8"/>
      <c r="N2230" s="8"/>
    </row>
    <row r="2231" spans="2:14" s="11" customFormat="1" ht="15">
      <c r="B2231" s="355"/>
      <c r="C2231" s="355"/>
      <c r="D2231" s="355"/>
      <c r="E2231" s="355"/>
      <c r="F2231" s="355"/>
      <c r="G2231" s="355"/>
      <c r="H2231" s="8"/>
      <c r="I2231" s="8"/>
      <c r="J2231" s="8"/>
      <c r="K2231" s="8"/>
      <c r="L2231" s="8"/>
      <c r="M2231" s="8"/>
      <c r="N2231" s="8"/>
    </row>
    <row r="2232" spans="2:14" s="11" customFormat="1" ht="15">
      <c r="B2232" s="355"/>
      <c r="C2232" s="355"/>
      <c r="D2232" s="355"/>
      <c r="E2232" s="355"/>
      <c r="F2232" s="355"/>
      <c r="G2232" s="355"/>
      <c r="H2232" s="8"/>
      <c r="I2232" s="8"/>
      <c r="J2232" s="8"/>
      <c r="K2232" s="8"/>
      <c r="L2232" s="8"/>
      <c r="M2232" s="8"/>
      <c r="N2232" s="8"/>
    </row>
    <row r="2233" spans="2:14" s="11" customFormat="1" ht="15">
      <c r="B2233" s="355"/>
      <c r="C2233" s="355"/>
      <c r="D2233" s="355"/>
      <c r="E2233" s="355"/>
      <c r="F2233" s="355"/>
      <c r="G2233" s="355"/>
      <c r="H2233" s="8"/>
      <c r="I2233" s="8"/>
      <c r="J2233" s="8"/>
      <c r="K2233" s="8"/>
      <c r="L2233" s="8"/>
      <c r="M2233" s="8"/>
      <c r="N2233" s="8"/>
    </row>
    <row r="2234" spans="2:14" s="11" customFormat="1" ht="15.75">
      <c r="B2234" s="349" t="s">
        <v>451</v>
      </c>
      <c r="C2234" s="349"/>
      <c r="D2234" s="349"/>
      <c r="E2234" s="349"/>
      <c r="F2234" s="349"/>
      <c r="G2234" s="349"/>
      <c r="H2234" s="350" t="s">
        <v>445</v>
      </c>
      <c r="I2234" s="350"/>
      <c r="J2234" s="350"/>
      <c r="K2234" s="350"/>
      <c r="L2234" s="350"/>
      <c r="M2234" s="350"/>
      <c r="N2234" s="9">
        <f>SUM(N2229:N2233)</f>
        <v>30</v>
      </c>
    </row>
    <row r="2235" spans="2:14" s="11" customFormat="1" ht="15.75">
      <c r="B2235" s="349"/>
      <c r="C2235" s="349"/>
      <c r="D2235" s="349"/>
      <c r="E2235" s="349"/>
      <c r="F2235" s="349"/>
      <c r="G2235" s="349"/>
      <c r="H2235" s="350" t="s">
        <v>446</v>
      </c>
      <c r="I2235" s="350"/>
      <c r="J2235" s="350"/>
      <c r="K2235" s="350"/>
      <c r="L2235" s="350"/>
      <c r="M2235" s="350"/>
      <c r="N2235" s="9">
        <f>N2234</f>
        <v>30</v>
      </c>
    </row>
    <row r="2236" spans="2:14" s="11" customFormat="1" ht="15.75">
      <c r="B2236" s="349"/>
      <c r="C2236" s="349"/>
      <c r="D2236" s="349"/>
      <c r="E2236" s="349"/>
      <c r="F2236" s="349"/>
      <c r="G2236" s="349"/>
      <c r="H2236" s="351" t="s">
        <v>447</v>
      </c>
      <c r="I2236" s="351"/>
      <c r="J2236" s="351"/>
      <c r="K2236" s="351"/>
      <c r="L2236" s="351"/>
      <c r="M2236" s="351"/>
      <c r="N2236" s="10">
        <f>N2235</f>
        <v>30</v>
      </c>
    </row>
    <row r="2238" spans="2:14" s="11" customFormat="1">
      <c r="B2238" s="346"/>
      <c r="C2238" s="346"/>
      <c r="D2238" s="346"/>
      <c r="E2238" s="346"/>
      <c r="F2238" s="346"/>
      <c r="G2238" s="346"/>
      <c r="H2238" s="346"/>
      <c r="I2238" s="346"/>
      <c r="J2238" s="346"/>
      <c r="K2238" s="346"/>
      <c r="L2238" s="346"/>
      <c r="M2238" s="346"/>
      <c r="N2238" s="346"/>
    </row>
    <row r="2239" spans="2:14" s="11" customFormat="1">
      <c r="B2239" s="346"/>
      <c r="C2239" s="346"/>
      <c r="D2239" s="346"/>
      <c r="E2239" s="346"/>
      <c r="F2239" s="346"/>
      <c r="G2239" s="346"/>
      <c r="H2239" s="346"/>
      <c r="I2239" s="346"/>
      <c r="J2239" s="346"/>
      <c r="K2239" s="346"/>
      <c r="L2239" s="346"/>
      <c r="M2239" s="346"/>
      <c r="N2239" s="346"/>
    </row>
    <row r="2240" spans="2:14" s="11" customFormat="1" ht="50.1" customHeight="1">
      <c r="B2240" s="346"/>
      <c r="C2240" s="346"/>
      <c r="D2240" s="346"/>
      <c r="E2240" s="346"/>
      <c r="F2240" s="346"/>
      <c r="G2240" s="346"/>
      <c r="H2240" s="346"/>
      <c r="I2240" s="346"/>
      <c r="J2240" s="346"/>
      <c r="K2240" s="346"/>
      <c r="L2240" s="346"/>
      <c r="M2240" s="346"/>
      <c r="N2240" s="346"/>
    </row>
    <row r="2241" spans="2:14" s="11" customFormat="1" ht="15.75">
      <c r="B2241" s="347" t="s">
        <v>1</v>
      </c>
      <c r="C2241" s="347"/>
      <c r="D2241" s="347"/>
      <c r="E2241" s="347"/>
      <c r="F2241" s="347"/>
      <c r="G2241" s="347"/>
      <c r="H2241" s="347"/>
      <c r="I2241" s="347"/>
      <c r="J2241" s="347"/>
      <c r="K2241" s="347"/>
      <c r="L2241" s="347"/>
      <c r="M2241" s="347"/>
      <c r="N2241" s="347"/>
    </row>
    <row r="2242" spans="2:14" s="11" customFormat="1" ht="15.75">
      <c r="B2242" s="347" t="s">
        <v>2</v>
      </c>
      <c r="C2242" s="347"/>
      <c r="D2242" s="347"/>
      <c r="E2242" s="347"/>
      <c r="F2242" s="347"/>
      <c r="G2242" s="347"/>
      <c r="H2242" s="347"/>
      <c r="I2242" s="347"/>
      <c r="J2242" s="347"/>
      <c r="K2242" s="347"/>
      <c r="L2242" s="347"/>
      <c r="M2242" s="347"/>
      <c r="N2242" s="347"/>
    </row>
    <row r="2243" spans="2:14" s="11" customFormat="1" ht="15.75">
      <c r="B2243" s="347" t="s">
        <v>3</v>
      </c>
      <c r="C2243" s="347"/>
      <c r="D2243" s="347"/>
      <c r="E2243" s="347"/>
      <c r="F2243" s="347"/>
      <c r="G2243" s="347"/>
      <c r="H2243" s="347"/>
      <c r="I2243" s="347"/>
      <c r="J2243" s="347"/>
      <c r="K2243" s="347"/>
      <c r="L2243" s="347"/>
      <c r="M2243" s="347"/>
      <c r="N2243" s="347"/>
    </row>
    <row r="2244" spans="2:14" s="11" customFormat="1" ht="15">
      <c r="B2244" s="348"/>
      <c r="C2244" s="348"/>
      <c r="D2244" s="348"/>
      <c r="E2244" s="348"/>
      <c r="F2244" s="348"/>
      <c r="G2244" s="348"/>
      <c r="H2244" s="348"/>
      <c r="I2244" s="348"/>
      <c r="J2244" s="348"/>
      <c r="K2244" s="348"/>
      <c r="L2244" s="348"/>
      <c r="M2244" s="348"/>
      <c r="N2244" s="348"/>
    </row>
    <row r="2245" spans="2:14" s="11" customFormat="1" ht="15.75">
      <c r="B2245" s="351" t="s">
        <v>426</v>
      </c>
      <c r="C2245" s="351"/>
      <c r="D2245" s="27" t="s">
        <v>427</v>
      </c>
      <c r="E2245" s="25">
        <v>1</v>
      </c>
      <c r="F2245" s="27" t="s">
        <v>428</v>
      </c>
      <c r="G2245" s="25">
        <v>4</v>
      </c>
      <c r="H2245" s="26" t="s">
        <v>429</v>
      </c>
      <c r="I2245" s="25">
        <v>2024</v>
      </c>
      <c r="J2245" s="352"/>
      <c r="K2245" s="353"/>
      <c r="L2245" s="353"/>
      <c r="M2245" s="353"/>
      <c r="N2245" s="354"/>
    </row>
    <row r="2246" spans="2:14" s="11" customFormat="1" ht="15">
      <c r="B2246" s="355"/>
      <c r="C2246" s="355"/>
      <c r="D2246" s="355"/>
      <c r="E2246" s="355"/>
      <c r="F2246" s="355"/>
      <c r="G2246" s="355"/>
      <c r="H2246" s="355"/>
      <c r="I2246" s="355"/>
      <c r="J2246" s="355"/>
      <c r="K2246" s="355"/>
      <c r="L2246" s="355"/>
      <c r="M2246" s="355"/>
      <c r="N2246" s="355"/>
    </row>
    <row r="2247" spans="2:14" s="11" customFormat="1" ht="15.75">
      <c r="B2247" s="351" t="s">
        <v>430</v>
      </c>
      <c r="C2247" s="351"/>
      <c r="D2247" s="351"/>
      <c r="E2247" s="351"/>
      <c r="F2247" s="350" t="s">
        <v>529</v>
      </c>
      <c r="G2247" s="350"/>
      <c r="H2247" s="350"/>
      <c r="I2247" s="350"/>
      <c r="J2247" s="350"/>
      <c r="K2247" s="350"/>
      <c r="L2247" s="350"/>
      <c r="M2247" s="350"/>
      <c r="N2247" s="350"/>
    </row>
    <row r="2248" spans="2:14" s="11" customFormat="1" ht="15">
      <c r="B2248" s="355"/>
      <c r="C2248" s="355"/>
      <c r="D2248" s="355"/>
      <c r="E2248" s="355"/>
      <c r="F2248" s="355"/>
      <c r="G2248" s="355"/>
      <c r="H2248" s="355"/>
      <c r="I2248" s="355"/>
      <c r="J2248" s="355"/>
      <c r="K2248" s="355"/>
      <c r="L2248" s="355"/>
      <c r="M2248" s="24"/>
      <c r="N2248" s="24"/>
    </row>
    <row r="2249" spans="2:14" s="11" customFormat="1" ht="64.5" customHeight="1">
      <c r="B2249" s="174" t="s">
        <v>432</v>
      </c>
      <c r="C2249" s="6">
        <f>'FORMULARIO 1 PRESUPUESTO'!B129</f>
        <v>13</v>
      </c>
      <c r="D2249" s="27" t="s">
        <v>433</v>
      </c>
      <c r="E2249" s="22">
        <f>'FORMULARIO 1 PRESUPUESTO'!B133</f>
        <v>13.04</v>
      </c>
      <c r="F2249" s="352" t="s">
        <v>434</v>
      </c>
      <c r="G2249" s="354"/>
      <c r="H2249" s="356" t="str">
        <f>'FORMULARIO 1 PRESUPUESTO'!C133</f>
        <v>Lavado de pisos de establos con hidrolavadora</v>
      </c>
      <c r="I2249" s="357"/>
      <c r="J2249" s="357"/>
      <c r="K2249" s="357"/>
      <c r="L2249" s="358"/>
      <c r="M2249" s="27" t="s">
        <v>435</v>
      </c>
      <c r="N2249" s="8" t="str">
        <f>'FORMULARIO 1 PRESUPUESTO'!D133</f>
        <v>m2</v>
      </c>
    </row>
    <row r="2250" spans="2:14" s="11" customFormat="1" ht="15.75">
      <c r="B2250" s="355"/>
      <c r="C2250" s="355"/>
      <c r="D2250" s="355"/>
      <c r="E2250" s="355"/>
      <c r="F2250" s="355"/>
      <c r="G2250" s="355"/>
      <c r="H2250" s="351" t="s">
        <v>436</v>
      </c>
      <c r="I2250" s="351" t="s">
        <v>437</v>
      </c>
      <c r="J2250" s="351"/>
      <c r="K2250" s="351"/>
      <c r="L2250" s="351" t="s">
        <v>438</v>
      </c>
      <c r="M2250" s="351" t="s">
        <v>439</v>
      </c>
      <c r="N2250" s="351" t="s">
        <v>440</v>
      </c>
    </row>
    <row r="2251" spans="2:14" s="11" customFormat="1" ht="47.25">
      <c r="B2251" s="355"/>
      <c r="C2251" s="355"/>
      <c r="D2251" s="355"/>
      <c r="E2251" s="355"/>
      <c r="F2251" s="355"/>
      <c r="G2251" s="355"/>
      <c r="H2251" s="351"/>
      <c r="I2251" s="27" t="s">
        <v>441</v>
      </c>
      <c r="J2251" s="27" t="s">
        <v>442</v>
      </c>
      <c r="K2251" s="27" t="s">
        <v>443</v>
      </c>
      <c r="L2251" s="351"/>
      <c r="M2251" s="351"/>
      <c r="N2251" s="351"/>
    </row>
    <row r="2252" spans="2:14" s="11" customFormat="1" ht="15">
      <c r="B2252" s="355"/>
      <c r="C2252" s="355"/>
      <c r="D2252" s="355"/>
      <c r="E2252" s="355"/>
      <c r="F2252" s="355"/>
      <c r="G2252" s="355"/>
      <c r="H2252" s="8"/>
      <c r="I2252" s="8"/>
      <c r="J2252" s="8"/>
      <c r="K2252" s="8"/>
      <c r="L2252" s="8">
        <v>618</v>
      </c>
      <c r="M2252" s="8">
        <v>1</v>
      </c>
      <c r="N2252" s="8">
        <f>M2252*L2252</f>
        <v>618</v>
      </c>
    </row>
    <row r="2253" spans="2:14" s="11" customFormat="1" ht="15">
      <c r="B2253" s="355"/>
      <c r="C2253" s="355"/>
      <c r="D2253" s="355"/>
      <c r="E2253" s="355"/>
      <c r="F2253" s="355"/>
      <c r="G2253" s="355"/>
      <c r="H2253" s="8"/>
      <c r="I2253" s="8"/>
      <c r="J2253" s="8"/>
      <c r="K2253" s="8"/>
      <c r="L2253" s="8"/>
      <c r="M2253" s="8"/>
      <c r="N2253" s="8"/>
    </row>
    <row r="2254" spans="2:14" s="11" customFormat="1" ht="15">
      <c r="B2254" s="355"/>
      <c r="C2254" s="355"/>
      <c r="D2254" s="355"/>
      <c r="E2254" s="355"/>
      <c r="F2254" s="355"/>
      <c r="G2254" s="355"/>
      <c r="H2254" s="8"/>
      <c r="I2254" s="8"/>
      <c r="J2254" s="8"/>
      <c r="K2254" s="8"/>
      <c r="L2254" s="8"/>
      <c r="M2254" s="8"/>
      <c r="N2254" s="8"/>
    </row>
    <row r="2255" spans="2:14" s="11" customFormat="1" ht="15">
      <c r="B2255" s="355"/>
      <c r="C2255" s="355"/>
      <c r="D2255" s="355"/>
      <c r="E2255" s="355"/>
      <c r="F2255" s="355"/>
      <c r="G2255" s="355"/>
      <c r="H2255" s="8"/>
      <c r="I2255" s="8"/>
      <c r="J2255" s="8"/>
      <c r="K2255" s="8"/>
      <c r="L2255" s="8"/>
      <c r="M2255" s="8"/>
      <c r="N2255" s="8"/>
    </row>
    <row r="2256" spans="2:14" s="11" customFormat="1" ht="15">
      <c r="B2256" s="355"/>
      <c r="C2256" s="355"/>
      <c r="D2256" s="355"/>
      <c r="E2256" s="355"/>
      <c r="F2256" s="355"/>
      <c r="G2256" s="355"/>
      <c r="H2256" s="8"/>
      <c r="I2256" s="8"/>
      <c r="J2256" s="8"/>
      <c r="K2256" s="8"/>
      <c r="L2256" s="8"/>
      <c r="M2256" s="8"/>
      <c r="N2256" s="8"/>
    </row>
    <row r="2257" spans="2:14" s="11" customFormat="1" ht="15.75">
      <c r="B2257" s="349" t="s">
        <v>451</v>
      </c>
      <c r="C2257" s="349"/>
      <c r="D2257" s="349"/>
      <c r="E2257" s="349"/>
      <c r="F2257" s="349"/>
      <c r="G2257" s="349"/>
      <c r="H2257" s="350" t="s">
        <v>445</v>
      </c>
      <c r="I2257" s="350"/>
      <c r="J2257" s="350"/>
      <c r="K2257" s="350"/>
      <c r="L2257" s="350"/>
      <c r="M2257" s="350"/>
      <c r="N2257" s="9">
        <f>SUM(N2252:N2256)</f>
        <v>618</v>
      </c>
    </row>
    <row r="2258" spans="2:14" s="11" customFormat="1" ht="15.75">
      <c r="B2258" s="349"/>
      <c r="C2258" s="349"/>
      <c r="D2258" s="349"/>
      <c r="E2258" s="349"/>
      <c r="F2258" s="349"/>
      <c r="G2258" s="349"/>
      <c r="H2258" s="350" t="s">
        <v>446</v>
      </c>
      <c r="I2258" s="350"/>
      <c r="J2258" s="350"/>
      <c r="K2258" s="350"/>
      <c r="L2258" s="350"/>
      <c r="M2258" s="350"/>
      <c r="N2258" s="9">
        <f>N2257</f>
        <v>618</v>
      </c>
    </row>
    <row r="2259" spans="2:14" s="11" customFormat="1" ht="15.75">
      <c r="B2259" s="349"/>
      <c r="C2259" s="349"/>
      <c r="D2259" s="349"/>
      <c r="E2259" s="349"/>
      <c r="F2259" s="349"/>
      <c r="G2259" s="349"/>
      <c r="H2259" s="351" t="s">
        <v>447</v>
      </c>
      <c r="I2259" s="351"/>
      <c r="J2259" s="351"/>
      <c r="K2259" s="351"/>
      <c r="L2259" s="351"/>
      <c r="M2259" s="351"/>
      <c r="N2259" s="10">
        <f>N2258</f>
        <v>618</v>
      </c>
    </row>
  </sheetData>
  <mergeCells count="2199">
    <mergeCell ref="B2246:N2246"/>
    <mergeCell ref="B2247:E2247"/>
    <mergeCell ref="F2247:N2247"/>
    <mergeCell ref="B2248:L2248"/>
    <mergeCell ref="F2249:G2249"/>
    <mergeCell ref="H2249:L2249"/>
    <mergeCell ref="B2250:G2256"/>
    <mergeCell ref="H2250:H2251"/>
    <mergeCell ref="I2250:K2250"/>
    <mergeCell ref="L2250:L2251"/>
    <mergeCell ref="M2250:M2251"/>
    <mergeCell ref="N2250:N2251"/>
    <mergeCell ref="B2257:G2259"/>
    <mergeCell ref="H2257:M2257"/>
    <mergeCell ref="H2258:M2258"/>
    <mergeCell ref="H2259:M2259"/>
    <mergeCell ref="B2227:G2233"/>
    <mergeCell ref="H2227:H2228"/>
    <mergeCell ref="I2227:K2227"/>
    <mergeCell ref="L2227:L2228"/>
    <mergeCell ref="M2227:M2228"/>
    <mergeCell ref="N2227:N2228"/>
    <mergeCell ref="B2234:G2236"/>
    <mergeCell ref="H2234:M2234"/>
    <mergeCell ref="H2235:M2235"/>
    <mergeCell ref="H2236:M2236"/>
    <mergeCell ref="B2238:N2240"/>
    <mergeCell ref="B2241:N2241"/>
    <mergeCell ref="B2242:N2242"/>
    <mergeCell ref="B2243:N2243"/>
    <mergeCell ref="B2244:N2244"/>
    <mergeCell ref="B2245:C2245"/>
    <mergeCell ref="J2245:N2245"/>
    <mergeCell ref="B2211:G2213"/>
    <mergeCell ref="H2211:M2211"/>
    <mergeCell ref="H2212:M2212"/>
    <mergeCell ref="H2213:M2213"/>
    <mergeCell ref="B2215:N2217"/>
    <mergeCell ref="B2218:N2218"/>
    <mergeCell ref="B2219:N2219"/>
    <mergeCell ref="B2220:N2220"/>
    <mergeCell ref="B2221:N2221"/>
    <mergeCell ref="B2222:C2222"/>
    <mergeCell ref="J2222:N2222"/>
    <mergeCell ref="B2223:N2223"/>
    <mergeCell ref="B2224:E2224"/>
    <mergeCell ref="F2224:N2224"/>
    <mergeCell ref="B2225:L2225"/>
    <mergeCell ref="F2226:G2226"/>
    <mergeCell ref="H2226:L2226"/>
    <mergeCell ref="B2195:N2195"/>
    <mergeCell ref="B2196:N2196"/>
    <mergeCell ref="B2197:N2197"/>
    <mergeCell ref="B2198:N2198"/>
    <mergeCell ref="B2199:C2199"/>
    <mergeCell ref="J2199:N2199"/>
    <mergeCell ref="B2200:N2200"/>
    <mergeCell ref="B2201:E2201"/>
    <mergeCell ref="F2201:N2201"/>
    <mergeCell ref="B2202:L2202"/>
    <mergeCell ref="F2203:G2203"/>
    <mergeCell ref="H2203:L2203"/>
    <mergeCell ref="B2204:G2210"/>
    <mergeCell ref="H2204:H2205"/>
    <mergeCell ref="I2204:K2204"/>
    <mergeCell ref="L2204:L2205"/>
    <mergeCell ref="M2204:M2205"/>
    <mergeCell ref="N2204:N2205"/>
    <mergeCell ref="B2177:N2177"/>
    <mergeCell ref="B2178:E2178"/>
    <mergeCell ref="F2178:N2178"/>
    <mergeCell ref="B2179:L2179"/>
    <mergeCell ref="F2180:G2180"/>
    <mergeCell ref="H2180:L2180"/>
    <mergeCell ref="B2181:G2187"/>
    <mergeCell ref="H2181:H2182"/>
    <mergeCell ref="I2181:K2181"/>
    <mergeCell ref="L2181:L2182"/>
    <mergeCell ref="M2181:M2182"/>
    <mergeCell ref="N2181:N2182"/>
    <mergeCell ref="B2188:G2190"/>
    <mergeCell ref="H2188:M2188"/>
    <mergeCell ref="H2189:M2189"/>
    <mergeCell ref="H2190:M2190"/>
    <mergeCell ref="B2192:N2194"/>
    <mergeCell ref="B2169:N2171"/>
    <mergeCell ref="B2172:N2172"/>
    <mergeCell ref="B2173:N2173"/>
    <mergeCell ref="B2174:N2174"/>
    <mergeCell ref="B2175:N2175"/>
    <mergeCell ref="B2176:C2176"/>
    <mergeCell ref="J2176:N2176"/>
    <mergeCell ref="B2155:G2161"/>
    <mergeCell ref="H2155:H2156"/>
    <mergeCell ref="I2155:K2155"/>
    <mergeCell ref="L2155:L2156"/>
    <mergeCell ref="M2155:M2156"/>
    <mergeCell ref="N2155:N2156"/>
    <mergeCell ref="B2162:G2164"/>
    <mergeCell ref="H2162:M2162"/>
    <mergeCell ref="H2163:M2163"/>
    <mergeCell ref="H2164:M2164"/>
    <mergeCell ref="B2139:G2141"/>
    <mergeCell ref="H2139:M2139"/>
    <mergeCell ref="H2140:M2140"/>
    <mergeCell ref="H2141:M2141"/>
    <mergeCell ref="B2143:N2145"/>
    <mergeCell ref="B2146:N2146"/>
    <mergeCell ref="B2147:N2147"/>
    <mergeCell ref="B2148:N2148"/>
    <mergeCell ref="B2149:N2149"/>
    <mergeCell ref="B2150:C2150"/>
    <mergeCell ref="J2150:N2150"/>
    <mergeCell ref="B2151:N2151"/>
    <mergeCell ref="B2152:E2152"/>
    <mergeCell ref="F2152:N2152"/>
    <mergeCell ref="B2153:L2153"/>
    <mergeCell ref="F2154:G2154"/>
    <mergeCell ref="H2154:L2154"/>
    <mergeCell ref="B2123:N2123"/>
    <mergeCell ref="B2124:N2124"/>
    <mergeCell ref="B2125:N2125"/>
    <mergeCell ref="B2126:N2126"/>
    <mergeCell ref="B2127:C2127"/>
    <mergeCell ref="J2127:N2127"/>
    <mergeCell ref="B2128:N2128"/>
    <mergeCell ref="B2129:E2129"/>
    <mergeCell ref="F2129:N2129"/>
    <mergeCell ref="B2130:L2130"/>
    <mergeCell ref="F2131:G2131"/>
    <mergeCell ref="H2131:L2131"/>
    <mergeCell ref="B2132:G2138"/>
    <mergeCell ref="H2132:H2133"/>
    <mergeCell ref="I2132:K2132"/>
    <mergeCell ref="L2132:L2133"/>
    <mergeCell ref="M2132:M2133"/>
    <mergeCell ref="N2132:N2133"/>
    <mergeCell ref="B2105:N2105"/>
    <mergeCell ref="B2106:E2106"/>
    <mergeCell ref="F2106:N2106"/>
    <mergeCell ref="B2107:L2107"/>
    <mergeCell ref="F2108:G2108"/>
    <mergeCell ref="H2108:L2108"/>
    <mergeCell ref="B2109:G2115"/>
    <mergeCell ref="H2109:H2110"/>
    <mergeCell ref="I2109:K2109"/>
    <mergeCell ref="L2109:L2110"/>
    <mergeCell ref="M2109:M2110"/>
    <mergeCell ref="N2109:N2110"/>
    <mergeCell ref="B2116:G2118"/>
    <mergeCell ref="H2116:M2116"/>
    <mergeCell ref="H2117:M2117"/>
    <mergeCell ref="H2118:M2118"/>
    <mergeCell ref="B2120:N2122"/>
    <mergeCell ref="B2086:G2092"/>
    <mergeCell ref="H2086:H2087"/>
    <mergeCell ref="I2086:K2086"/>
    <mergeCell ref="L2086:L2087"/>
    <mergeCell ref="M2086:M2087"/>
    <mergeCell ref="N2086:N2087"/>
    <mergeCell ref="B2093:G2095"/>
    <mergeCell ref="H2093:M2093"/>
    <mergeCell ref="H2094:M2094"/>
    <mergeCell ref="H2095:M2095"/>
    <mergeCell ref="B2097:N2099"/>
    <mergeCell ref="B2100:N2100"/>
    <mergeCell ref="B2101:N2101"/>
    <mergeCell ref="B2102:N2102"/>
    <mergeCell ref="B2103:N2103"/>
    <mergeCell ref="B2104:C2104"/>
    <mergeCell ref="J2104:N2104"/>
    <mergeCell ref="B2069:G2071"/>
    <mergeCell ref="H2069:M2069"/>
    <mergeCell ref="H2070:M2070"/>
    <mergeCell ref="H2071:M2071"/>
    <mergeCell ref="B2074:N2076"/>
    <mergeCell ref="B2077:N2077"/>
    <mergeCell ref="B2078:N2078"/>
    <mergeCell ref="B2079:N2079"/>
    <mergeCell ref="B2080:N2080"/>
    <mergeCell ref="B2081:C2081"/>
    <mergeCell ref="J2081:N2081"/>
    <mergeCell ref="B2082:N2082"/>
    <mergeCell ref="B2083:E2083"/>
    <mergeCell ref="F2083:N2083"/>
    <mergeCell ref="B2084:L2084"/>
    <mergeCell ref="F2085:G2085"/>
    <mergeCell ref="H2085:L2085"/>
    <mergeCell ref="B2053:N2053"/>
    <mergeCell ref="B2054:N2054"/>
    <mergeCell ref="B2055:N2055"/>
    <mergeCell ref="B2056:N2056"/>
    <mergeCell ref="B2057:C2057"/>
    <mergeCell ref="J2057:N2057"/>
    <mergeCell ref="B2058:N2058"/>
    <mergeCell ref="B2059:E2059"/>
    <mergeCell ref="F2059:N2059"/>
    <mergeCell ref="B2060:L2060"/>
    <mergeCell ref="F2061:G2061"/>
    <mergeCell ref="H2061:L2061"/>
    <mergeCell ref="B2062:G2068"/>
    <mergeCell ref="H2062:H2063"/>
    <mergeCell ref="I2062:K2062"/>
    <mergeCell ref="L2062:L2063"/>
    <mergeCell ref="M2062:M2063"/>
    <mergeCell ref="N2062:N2063"/>
    <mergeCell ref="B2034:N2034"/>
    <mergeCell ref="B2035:E2035"/>
    <mergeCell ref="F2035:N2035"/>
    <mergeCell ref="B2036:L2036"/>
    <mergeCell ref="F2037:G2037"/>
    <mergeCell ref="H2037:L2037"/>
    <mergeCell ref="B2038:G2044"/>
    <mergeCell ref="H2038:H2039"/>
    <mergeCell ref="I2038:K2038"/>
    <mergeCell ref="L2038:L2039"/>
    <mergeCell ref="M2038:M2039"/>
    <mergeCell ref="N2038:N2039"/>
    <mergeCell ref="B2045:G2047"/>
    <mergeCell ref="H2045:M2045"/>
    <mergeCell ref="H2046:M2046"/>
    <mergeCell ref="H2047:M2047"/>
    <mergeCell ref="B2050:N2052"/>
    <mergeCell ref="B2014:G2020"/>
    <mergeCell ref="H2014:H2015"/>
    <mergeCell ref="I2014:K2014"/>
    <mergeCell ref="L2014:L2015"/>
    <mergeCell ref="M2014:M2015"/>
    <mergeCell ref="N2014:N2015"/>
    <mergeCell ref="B2021:G2023"/>
    <mergeCell ref="H2021:M2021"/>
    <mergeCell ref="H2022:M2022"/>
    <mergeCell ref="H2023:M2023"/>
    <mergeCell ref="B2026:N2028"/>
    <mergeCell ref="B2029:N2029"/>
    <mergeCell ref="B2030:N2030"/>
    <mergeCell ref="B2031:N2031"/>
    <mergeCell ref="B2032:N2032"/>
    <mergeCell ref="B2033:C2033"/>
    <mergeCell ref="J2033:N2033"/>
    <mergeCell ref="B1997:G1999"/>
    <mergeCell ref="H1997:M1997"/>
    <mergeCell ref="H1998:M1998"/>
    <mergeCell ref="H1999:M1999"/>
    <mergeCell ref="B2002:N2004"/>
    <mergeCell ref="B2005:N2005"/>
    <mergeCell ref="B2006:N2006"/>
    <mergeCell ref="B2007:N2007"/>
    <mergeCell ref="B2008:N2008"/>
    <mergeCell ref="B2009:C2009"/>
    <mergeCell ref="J2009:N2009"/>
    <mergeCell ref="B2010:N2010"/>
    <mergeCell ref="B2011:E2011"/>
    <mergeCell ref="F2011:N2011"/>
    <mergeCell ref="B2012:L2012"/>
    <mergeCell ref="F2013:G2013"/>
    <mergeCell ref="H2013:L2013"/>
    <mergeCell ref="B1981:N1981"/>
    <mergeCell ref="B1982:N1982"/>
    <mergeCell ref="B1983:N1983"/>
    <mergeCell ref="B1984:N1984"/>
    <mergeCell ref="B1985:C1985"/>
    <mergeCell ref="J1985:N1985"/>
    <mergeCell ref="B1986:N1986"/>
    <mergeCell ref="B1987:E1987"/>
    <mergeCell ref="F1987:N1987"/>
    <mergeCell ref="B1988:L1988"/>
    <mergeCell ref="F1989:G1989"/>
    <mergeCell ref="H1989:L1989"/>
    <mergeCell ref="B1990:G1996"/>
    <mergeCell ref="H1990:H1991"/>
    <mergeCell ref="I1990:K1990"/>
    <mergeCell ref="L1990:L1991"/>
    <mergeCell ref="M1990:M1991"/>
    <mergeCell ref="N1990:N1991"/>
    <mergeCell ref="B1962:N1962"/>
    <mergeCell ref="B1963:E1963"/>
    <mergeCell ref="F1963:N1963"/>
    <mergeCell ref="B1964:L1964"/>
    <mergeCell ref="F1965:G1965"/>
    <mergeCell ref="H1965:L1965"/>
    <mergeCell ref="B1966:G1972"/>
    <mergeCell ref="H1966:H1967"/>
    <mergeCell ref="I1966:K1966"/>
    <mergeCell ref="L1966:L1967"/>
    <mergeCell ref="M1966:M1967"/>
    <mergeCell ref="N1966:N1967"/>
    <mergeCell ref="B1973:G1975"/>
    <mergeCell ref="H1973:M1973"/>
    <mergeCell ref="H1974:M1974"/>
    <mergeCell ref="H1975:M1975"/>
    <mergeCell ref="B1978:N1980"/>
    <mergeCell ref="B1942:G1948"/>
    <mergeCell ref="H1942:H1943"/>
    <mergeCell ref="I1942:K1942"/>
    <mergeCell ref="L1942:L1943"/>
    <mergeCell ref="M1942:M1943"/>
    <mergeCell ref="N1942:N1943"/>
    <mergeCell ref="B1949:G1951"/>
    <mergeCell ref="H1949:M1949"/>
    <mergeCell ref="H1950:M1950"/>
    <mergeCell ref="H1951:M1951"/>
    <mergeCell ref="B1954:N1956"/>
    <mergeCell ref="B1957:N1957"/>
    <mergeCell ref="B1958:N1958"/>
    <mergeCell ref="B1959:N1959"/>
    <mergeCell ref="B1960:N1960"/>
    <mergeCell ref="B1961:C1961"/>
    <mergeCell ref="J1961:N1961"/>
    <mergeCell ref="B1925:G1927"/>
    <mergeCell ref="H1925:M1925"/>
    <mergeCell ref="H1926:M1926"/>
    <mergeCell ref="H1927:M1927"/>
    <mergeCell ref="B1930:N1932"/>
    <mergeCell ref="B1933:N1933"/>
    <mergeCell ref="B1934:N1934"/>
    <mergeCell ref="B1935:N1935"/>
    <mergeCell ref="B1936:N1936"/>
    <mergeCell ref="B1937:C1937"/>
    <mergeCell ref="J1937:N1937"/>
    <mergeCell ref="B1938:N1938"/>
    <mergeCell ref="B1939:E1939"/>
    <mergeCell ref="F1939:N1939"/>
    <mergeCell ref="B1940:L1940"/>
    <mergeCell ref="F1941:G1941"/>
    <mergeCell ref="H1941:L1941"/>
    <mergeCell ref="B1909:N1909"/>
    <mergeCell ref="B1910:N1910"/>
    <mergeCell ref="B1911:N1911"/>
    <mergeCell ref="B1912:N1912"/>
    <mergeCell ref="B1913:C1913"/>
    <mergeCell ref="J1913:N1913"/>
    <mergeCell ref="B1914:N1914"/>
    <mergeCell ref="B1915:E1915"/>
    <mergeCell ref="F1915:N1915"/>
    <mergeCell ref="B1916:L1916"/>
    <mergeCell ref="F1917:G1917"/>
    <mergeCell ref="H1917:L1917"/>
    <mergeCell ref="B1918:G1924"/>
    <mergeCell ref="H1918:H1919"/>
    <mergeCell ref="I1918:K1918"/>
    <mergeCell ref="L1918:L1919"/>
    <mergeCell ref="M1918:M1919"/>
    <mergeCell ref="N1918:N1919"/>
    <mergeCell ref="B1890:N1890"/>
    <mergeCell ref="B1891:E1891"/>
    <mergeCell ref="F1891:N1891"/>
    <mergeCell ref="B1892:L1892"/>
    <mergeCell ref="F1893:G1893"/>
    <mergeCell ref="H1893:L1893"/>
    <mergeCell ref="B1894:G1900"/>
    <mergeCell ref="H1894:H1895"/>
    <mergeCell ref="I1894:K1894"/>
    <mergeCell ref="L1894:L1895"/>
    <mergeCell ref="M1894:M1895"/>
    <mergeCell ref="N1894:N1895"/>
    <mergeCell ref="B1901:G1903"/>
    <mergeCell ref="H1901:M1901"/>
    <mergeCell ref="H1902:M1902"/>
    <mergeCell ref="H1903:M1903"/>
    <mergeCell ref="B1906:N1908"/>
    <mergeCell ref="B1870:G1876"/>
    <mergeCell ref="H1870:H1871"/>
    <mergeCell ref="I1870:K1870"/>
    <mergeCell ref="L1870:L1871"/>
    <mergeCell ref="M1870:M1871"/>
    <mergeCell ref="N1870:N1871"/>
    <mergeCell ref="B1877:G1879"/>
    <mergeCell ref="H1877:M1877"/>
    <mergeCell ref="H1878:M1878"/>
    <mergeCell ref="H1879:M1879"/>
    <mergeCell ref="B1882:N1884"/>
    <mergeCell ref="B1885:N1885"/>
    <mergeCell ref="B1886:N1886"/>
    <mergeCell ref="B1887:N1887"/>
    <mergeCell ref="B1888:N1888"/>
    <mergeCell ref="B1889:C1889"/>
    <mergeCell ref="J1889:N1889"/>
    <mergeCell ref="B1853:G1855"/>
    <mergeCell ref="H1853:M1853"/>
    <mergeCell ref="H1854:M1854"/>
    <mergeCell ref="H1855:M1855"/>
    <mergeCell ref="B1858:N1860"/>
    <mergeCell ref="B1861:N1861"/>
    <mergeCell ref="B1862:N1862"/>
    <mergeCell ref="B1863:N1863"/>
    <mergeCell ref="B1864:N1864"/>
    <mergeCell ref="B1865:C1865"/>
    <mergeCell ref="J1865:N1865"/>
    <mergeCell ref="B1866:N1866"/>
    <mergeCell ref="B1867:E1867"/>
    <mergeCell ref="F1867:N1867"/>
    <mergeCell ref="B1868:L1868"/>
    <mergeCell ref="F1869:G1869"/>
    <mergeCell ref="H1869:L1869"/>
    <mergeCell ref="B1837:N1837"/>
    <mergeCell ref="B1838:N1838"/>
    <mergeCell ref="B1839:N1839"/>
    <mergeCell ref="B1840:N1840"/>
    <mergeCell ref="B1841:C1841"/>
    <mergeCell ref="J1841:N1841"/>
    <mergeCell ref="B1842:N1842"/>
    <mergeCell ref="B1843:E1843"/>
    <mergeCell ref="F1843:N1843"/>
    <mergeCell ref="B1844:L1844"/>
    <mergeCell ref="F1845:G1845"/>
    <mergeCell ref="H1845:L1845"/>
    <mergeCell ref="B1846:G1852"/>
    <mergeCell ref="H1846:H1847"/>
    <mergeCell ref="I1846:K1846"/>
    <mergeCell ref="L1846:L1847"/>
    <mergeCell ref="M1846:M1847"/>
    <mergeCell ref="N1846:N1847"/>
    <mergeCell ref="B1818:N1818"/>
    <mergeCell ref="B1819:E1819"/>
    <mergeCell ref="F1819:N1819"/>
    <mergeCell ref="B1820:L1820"/>
    <mergeCell ref="F1821:G1821"/>
    <mergeCell ref="H1821:L1821"/>
    <mergeCell ref="B1822:G1828"/>
    <mergeCell ref="H1822:H1823"/>
    <mergeCell ref="I1822:K1822"/>
    <mergeCell ref="L1822:L1823"/>
    <mergeCell ref="M1822:M1823"/>
    <mergeCell ref="N1822:N1823"/>
    <mergeCell ref="B1829:G1831"/>
    <mergeCell ref="H1829:M1829"/>
    <mergeCell ref="H1830:M1830"/>
    <mergeCell ref="H1831:M1831"/>
    <mergeCell ref="B1834:N1836"/>
    <mergeCell ref="B1798:G1804"/>
    <mergeCell ref="H1798:H1799"/>
    <mergeCell ref="I1798:K1798"/>
    <mergeCell ref="L1798:L1799"/>
    <mergeCell ref="M1798:M1799"/>
    <mergeCell ref="N1798:N1799"/>
    <mergeCell ref="B1805:G1807"/>
    <mergeCell ref="H1805:M1805"/>
    <mergeCell ref="H1806:M1806"/>
    <mergeCell ref="H1807:M1807"/>
    <mergeCell ref="B1810:N1812"/>
    <mergeCell ref="B1813:N1813"/>
    <mergeCell ref="B1814:N1814"/>
    <mergeCell ref="B1815:N1815"/>
    <mergeCell ref="B1816:N1816"/>
    <mergeCell ref="B1817:C1817"/>
    <mergeCell ref="J1817:N1817"/>
    <mergeCell ref="B1780:G1782"/>
    <mergeCell ref="H1780:M1780"/>
    <mergeCell ref="H1781:M1781"/>
    <mergeCell ref="H1782:M1782"/>
    <mergeCell ref="B1786:N1788"/>
    <mergeCell ref="B1789:N1789"/>
    <mergeCell ref="B1790:N1790"/>
    <mergeCell ref="B1791:N1791"/>
    <mergeCell ref="B1792:N1792"/>
    <mergeCell ref="B1793:C1793"/>
    <mergeCell ref="J1793:N1793"/>
    <mergeCell ref="B1794:N1794"/>
    <mergeCell ref="B1795:E1795"/>
    <mergeCell ref="F1795:N1795"/>
    <mergeCell ref="B1796:L1796"/>
    <mergeCell ref="F1797:G1797"/>
    <mergeCell ref="H1797:L1797"/>
    <mergeCell ref="B1764:N1764"/>
    <mergeCell ref="B1765:N1765"/>
    <mergeCell ref="B1766:N1766"/>
    <mergeCell ref="B1767:N1767"/>
    <mergeCell ref="B1768:C1768"/>
    <mergeCell ref="J1768:N1768"/>
    <mergeCell ref="B1769:N1769"/>
    <mergeCell ref="B1770:E1770"/>
    <mergeCell ref="F1770:N1770"/>
    <mergeCell ref="B1771:L1771"/>
    <mergeCell ref="F1772:G1772"/>
    <mergeCell ref="H1772:L1772"/>
    <mergeCell ref="B1773:G1779"/>
    <mergeCell ref="H1773:H1774"/>
    <mergeCell ref="I1773:K1773"/>
    <mergeCell ref="L1773:L1774"/>
    <mergeCell ref="M1773:M1774"/>
    <mergeCell ref="N1773:N1774"/>
    <mergeCell ref="B1761:N1763"/>
    <mergeCell ref="B1755:G1757"/>
    <mergeCell ref="H1755:M1755"/>
    <mergeCell ref="H1756:M1756"/>
    <mergeCell ref="H1757:M1757"/>
    <mergeCell ref="B1739:N1739"/>
    <mergeCell ref="B1740:N1740"/>
    <mergeCell ref="B1741:N1741"/>
    <mergeCell ref="B1742:N1742"/>
    <mergeCell ref="B1743:C1743"/>
    <mergeCell ref="J1743:N1743"/>
    <mergeCell ref="B1744:N1744"/>
    <mergeCell ref="B1745:E1745"/>
    <mergeCell ref="F1745:N1745"/>
    <mergeCell ref="B1746:L1746"/>
    <mergeCell ref="F1747:G1747"/>
    <mergeCell ref="H1747:L1747"/>
    <mergeCell ref="B1748:G1754"/>
    <mergeCell ref="H1748:H1749"/>
    <mergeCell ref="I1748:K1748"/>
    <mergeCell ref="L1748:L1749"/>
    <mergeCell ref="M1748:M1749"/>
    <mergeCell ref="N1748:N1749"/>
    <mergeCell ref="B1720:N1720"/>
    <mergeCell ref="B1721:E1721"/>
    <mergeCell ref="F1721:N1721"/>
    <mergeCell ref="B1722:L1722"/>
    <mergeCell ref="F1723:G1723"/>
    <mergeCell ref="H1723:L1723"/>
    <mergeCell ref="B1724:G1730"/>
    <mergeCell ref="H1724:H1725"/>
    <mergeCell ref="I1724:K1724"/>
    <mergeCell ref="L1724:L1725"/>
    <mergeCell ref="M1724:M1725"/>
    <mergeCell ref="N1724:N1725"/>
    <mergeCell ref="B1731:G1733"/>
    <mergeCell ref="H1731:M1731"/>
    <mergeCell ref="H1732:M1732"/>
    <mergeCell ref="H1733:M1733"/>
    <mergeCell ref="B1736:N1738"/>
    <mergeCell ref="B1699:G1705"/>
    <mergeCell ref="H1699:H1700"/>
    <mergeCell ref="I1699:K1699"/>
    <mergeCell ref="L1699:L1700"/>
    <mergeCell ref="M1699:M1700"/>
    <mergeCell ref="N1699:N1700"/>
    <mergeCell ref="B1706:G1708"/>
    <mergeCell ref="H1706:M1706"/>
    <mergeCell ref="H1707:M1707"/>
    <mergeCell ref="H1708:M1708"/>
    <mergeCell ref="B1712:N1714"/>
    <mergeCell ref="B1715:N1715"/>
    <mergeCell ref="B1716:N1716"/>
    <mergeCell ref="B1717:N1717"/>
    <mergeCell ref="B1718:N1718"/>
    <mergeCell ref="B1719:C1719"/>
    <mergeCell ref="J1719:N1719"/>
    <mergeCell ref="B1683:G1685"/>
    <mergeCell ref="H1683:M1683"/>
    <mergeCell ref="H1684:M1684"/>
    <mergeCell ref="H1685:M1685"/>
    <mergeCell ref="B1687:N1689"/>
    <mergeCell ref="B1690:N1690"/>
    <mergeCell ref="B1691:N1691"/>
    <mergeCell ref="B1692:N1692"/>
    <mergeCell ref="B1693:N1693"/>
    <mergeCell ref="B1694:C1694"/>
    <mergeCell ref="J1694:N1694"/>
    <mergeCell ref="B1695:N1695"/>
    <mergeCell ref="B1696:E1696"/>
    <mergeCell ref="F1696:N1696"/>
    <mergeCell ref="B1697:L1697"/>
    <mergeCell ref="F1698:G1698"/>
    <mergeCell ref="H1698:L1698"/>
    <mergeCell ref="B1667:N1667"/>
    <mergeCell ref="B1668:N1668"/>
    <mergeCell ref="B1669:N1669"/>
    <mergeCell ref="B1670:N1670"/>
    <mergeCell ref="B1671:C1671"/>
    <mergeCell ref="J1671:N1671"/>
    <mergeCell ref="B1672:N1672"/>
    <mergeCell ref="B1673:E1673"/>
    <mergeCell ref="F1673:N1673"/>
    <mergeCell ref="B1674:L1674"/>
    <mergeCell ref="F1675:G1675"/>
    <mergeCell ref="H1675:L1675"/>
    <mergeCell ref="B1676:G1682"/>
    <mergeCell ref="H1676:H1677"/>
    <mergeCell ref="I1676:K1676"/>
    <mergeCell ref="L1676:L1677"/>
    <mergeCell ref="M1676:M1677"/>
    <mergeCell ref="N1676:N1677"/>
    <mergeCell ref="B1648:N1648"/>
    <mergeCell ref="B1649:E1649"/>
    <mergeCell ref="F1649:N1649"/>
    <mergeCell ref="B1650:L1650"/>
    <mergeCell ref="F1651:G1651"/>
    <mergeCell ref="H1651:L1651"/>
    <mergeCell ref="B1652:G1658"/>
    <mergeCell ref="H1652:H1653"/>
    <mergeCell ref="I1652:K1652"/>
    <mergeCell ref="L1652:L1653"/>
    <mergeCell ref="M1652:M1653"/>
    <mergeCell ref="N1652:N1653"/>
    <mergeCell ref="B1659:G1661"/>
    <mergeCell ref="H1659:M1659"/>
    <mergeCell ref="H1660:M1660"/>
    <mergeCell ref="H1661:M1661"/>
    <mergeCell ref="B1664:N1666"/>
    <mergeCell ref="B1628:G1634"/>
    <mergeCell ref="H1628:H1629"/>
    <mergeCell ref="I1628:K1628"/>
    <mergeCell ref="L1628:L1629"/>
    <mergeCell ref="M1628:M1629"/>
    <mergeCell ref="N1628:N1629"/>
    <mergeCell ref="B1635:G1637"/>
    <mergeCell ref="H1635:M1635"/>
    <mergeCell ref="H1636:M1636"/>
    <mergeCell ref="H1637:M1637"/>
    <mergeCell ref="B1640:N1642"/>
    <mergeCell ref="B1643:N1643"/>
    <mergeCell ref="B1644:N1644"/>
    <mergeCell ref="B1645:N1645"/>
    <mergeCell ref="B1646:N1646"/>
    <mergeCell ref="B1647:C1647"/>
    <mergeCell ref="J1647:N1647"/>
    <mergeCell ref="B1611:G1613"/>
    <mergeCell ref="H1611:M1611"/>
    <mergeCell ref="H1612:M1612"/>
    <mergeCell ref="H1613:M1613"/>
    <mergeCell ref="B1616:N1618"/>
    <mergeCell ref="B1619:N1619"/>
    <mergeCell ref="B1620:N1620"/>
    <mergeCell ref="B1621:N1621"/>
    <mergeCell ref="B1622:N1622"/>
    <mergeCell ref="B1623:C1623"/>
    <mergeCell ref="J1623:N1623"/>
    <mergeCell ref="B1624:N1624"/>
    <mergeCell ref="B1625:E1625"/>
    <mergeCell ref="F1625:N1625"/>
    <mergeCell ref="B1626:L1626"/>
    <mergeCell ref="F1627:G1627"/>
    <mergeCell ref="H1627:L1627"/>
    <mergeCell ref="B1595:N1595"/>
    <mergeCell ref="B1596:N1596"/>
    <mergeCell ref="B1597:N1597"/>
    <mergeCell ref="B1598:N1598"/>
    <mergeCell ref="B1599:C1599"/>
    <mergeCell ref="J1599:N1599"/>
    <mergeCell ref="B1600:N1600"/>
    <mergeCell ref="B1601:E1601"/>
    <mergeCell ref="F1601:N1601"/>
    <mergeCell ref="B1602:L1602"/>
    <mergeCell ref="F1603:G1603"/>
    <mergeCell ref="H1603:L1603"/>
    <mergeCell ref="B1604:G1610"/>
    <mergeCell ref="H1604:H1605"/>
    <mergeCell ref="I1604:K1604"/>
    <mergeCell ref="L1604:L1605"/>
    <mergeCell ref="M1604:M1605"/>
    <mergeCell ref="N1604:N1605"/>
    <mergeCell ref="B1592:N1594"/>
    <mergeCell ref="B1578:G1584"/>
    <mergeCell ref="H1578:H1579"/>
    <mergeCell ref="I1578:K1578"/>
    <mergeCell ref="L1578:L1579"/>
    <mergeCell ref="M1578:M1579"/>
    <mergeCell ref="N1578:N1579"/>
    <mergeCell ref="B1585:G1587"/>
    <mergeCell ref="H1585:M1585"/>
    <mergeCell ref="H1586:M1586"/>
    <mergeCell ref="H1587:M1587"/>
    <mergeCell ref="B1561:G1563"/>
    <mergeCell ref="H1561:M1561"/>
    <mergeCell ref="H1562:M1562"/>
    <mergeCell ref="H1563:M1563"/>
    <mergeCell ref="B1566:N1568"/>
    <mergeCell ref="B1569:N1569"/>
    <mergeCell ref="B1570:N1570"/>
    <mergeCell ref="B1571:N1571"/>
    <mergeCell ref="B1572:N1572"/>
    <mergeCell ref="B1573:C1573"/>
    <mergeCell ref="J1573:N1573"/>
    <mergeCell ref="B1574:N1574"/>
    <mergeCell ref="B1575:E1575"/>
    <mergeCell ref="F1575:N1575"/>
    <mergeCell ref="B1576:L1576"/>
    <mergeCell ref="F1577:G1577"/>
    <mergeCell ref="H1577:L1577"/>
    <mergeCell ref="B1545:N1545"/>
    <mergeCell ref="B1546:N1546"/>
    <mergeCell ref="B1547:N1547"/>
    <mergeCell ref="B1548:N1548"/>
    <mergeCell ref="B1549:C1549"/>
    <mergeCell ref="J1549:N1549"/>
    <mergeCell ref="B1550:N1550"/>
    <mergeCell ref="B1551:E1551"/>
    <mergeCell ref="F1551:N1551"/>
    <mergeCell ref="B1552:L1552"/>
    <mergeCell ref="F1553:G1553"/>
    <mergeCell ref="H1553:L1553"/>
    <mergeCell ref="B1554:G1560"/>
    <mergeCell ref="H1554:H1555"/>
    <mergeCell ref="I1554:K1554"/>
    <mergeCell ref="L1554:L1555"/>
    <mergeCell ref="M1554:M1555"/>
    <mergeCell ref="N1554:N1555"/>
    <mergeCell ref="B1527:N1527"/>
    <mergeCell ref="B1528:E1528"/>
    <mergeCell ref="F1528:N1528"/>
    <mergeCell ref="B1529:L1529"/>
    <mergeCell ref="F1530:G1530"/>
    <mergeCell ref="H1530:L1530"/>
    <mergeCell ref="B1531:G1537"/>
    <mergeCell ref="H1531:H1532"/>
    <mergeCell ref="I1531:K1531"/>
    <mergeCell ref="L1531:L1532"/>
    <mergeCell ref="M1531:M1532"/>
    <mergeCell ref="N1531:N1532"/>
    <mergeCell ref="B1538:G1540"/>
    <mergeCell ref="H1538:M1538"/>
    <mergeCell ref="H1539:M1539"/>
    <mergeCell ref="H1540:M1540"/>
    <mergeCell ref="B1542:N1544"/>
    <mergeCell ref="B1507:G1513"/>
    <mergeCell ref="H1507:H1508"/>
    <mergeCell ref="I1507:K1507"/>
    <mergeCell ref="L1507:L1508"/>
    <mergeCell ref="M1507:M1508"/>
    <mergeCell ref="N1507:N1508"/>
    <mergeCell ref="B1514:G1516"/>
    <mergeCell ref="H1514:M1514"/>
    <mergeCell ref="H1515:M1515"/>
    <mergeCell ref="H1516:M1516"/>
    <mergeCell ref="B1519:N1521"/>
    <mergeCell ref="B1522:N1522"/>
    <mergeCell ref="B1523:N1523"/>
    <mergeCell ref="B1524:N1524"/>
    <mergeCell ref="B1525:N1525"/>
    <mergeCell ref="B1526:C1526"/>
    <mergeCell ref="J1526:N1526"/>
    <mergeCell ref="B1462:G1464"/>
    <mergeCell ref="H1462:M1462"/>
    <mergeCell ref="H1463:M1463"/>
    <mergeCell ref="H1464:M1464"/>
    <mergeCell ref="F1506:G1506"/>
    <mergeCell ref="H1506:L1506"/>
    <mergeCell ref="B1499:N1499"/>
    <mergeCell ref="B1500:N1500"/>
    <mergeCell ref="B1480:L1480"/>
    <mergeCell ref="F1481:G1481"/>
    <mergeCell ref="H1481:L1481"/>
    <mergeCell ref="B1501:N1501"/>
    <mergeCell ref="B1502:C1502"/>
    <mergeCell ref="J1502:N1502"/>
    <mergeCell ref="B1503:N1503"/>
    <mergeCell ref="B1504:E1504"/>
    <mergeCell ref="F1504:N1504"/>
    <mergeCell ref="B1505:L1505"/>
    <mergeCell ref="B1419:N1421"/>
    <mergeCell ref="B1422:N1422"/>
    <mergeCell ref="B1423:N1423"/>
    <mergeCell ref="B1424:N1424"/>
    <mergeCell ref="B1425:N1425"/>
    <mergeCell ref="B1482:G1488"/>
    <mergeCell ref="H1482:H1483"/>
    <mergeCell ref="I1482:K1482"/>
    <mergeCell ref="L1482:L1483"/>
    <mergeCell ref="M1482:M1483"/>
    <mergeCell ref="N1482:N1483"/>
    <mergeCell ref="B1489:G1491"/>
    <mergeCell ref="H1489:M1489"/>
    <mergeCell ref="H1490:M1490"/>
    <mergeCell ref="H1491:M1491"/>
    <mergeCell ref="B1495:N1497"/>
    <mergeCell ref="B1498:N1498"/>
    <mergeCell ref="B1426:C1426"/>
    <mergeCell ref="J1426:N1426"/>
    <mergeCell ref="B1427:N1427"/>
    <mergeCell ref="B1428:E1428"/>
    <mergeCell ref="F1428:N1428"/>
    <mergeCell ref="B1429:L1429"/>
    <mergeCell ref="F1430:G1430"/>
    <mergeCell ref="H1430:L1430"/>
    <mergeCell ref="B1470:N1472"/>
    <mergeCell ref="B1473:N1473"/>
    <mergeCell ref="B1474:N1474"/>
    <mergeCell ref="B1475:N1475"/>
    <mergeCell ref="B1476:N1476"/>
    <mergeCell ref="B1477:C1477"/>
    <mergeCell ref="J1477:N1477"/>
    <mergeCell ref="B1431:G1437"/>
    <mergeCell ref="H1431:H1432"/>
    <mergeCell ref="I1431:K1431"/>
    <mergeCell ref="L1431:L1432"/>
    <mergeCell ref="M1431:M1432"/>
    <mergeCell ref="N1431:N1432"/>
    <mergeCell ref="B1438:G1440"/>
    <mergeCell ref="H1438:M1438"/>
    <mergeCell ref="H1439:M1439"/>
    <mergeCell ref="H1440:M1440"/>
    <mergeCell ref="B1443:N1445"/>
    <mergeCell ref="B1446:N1446"/>
    <mergeCell ref="B1447:N1447"/>
    <mergeCell ref="B1478:N1478"/>
    <mergeCell ref="B1479:E1479"/>
    <mergeCell ref="F1479:N1479"/>
    <mergeCell ref="B1448:N1448"/>
    <mergeCell ref="B1449:N1449"/>
    <mergeCell ref="B1450:C1450"/>
    <mergeCell ref="J1450:N1450"/>
    <mergeCell ref="B1451:N1451"/>
    <mergeCell ref="B1452:E1452"/>
    <mergeCell ref="F1452:N1452"/>
    <mergeCell ref="B1453:L1453"/>
    <mergeCell ref="F1454:G1454"/>
    <mergeCell ref="H1454:L1454"/>
    <mergeCell ref="B1455:G1461"/>
    <mergeCell ref="H1455:H1456"/>
    <mergeCell ref="I1455:K1455"/>
    <mergeCell ref="L1455:L1456"/>
    <mergeCell ref="M1455:M1456"/>
    <mergeCell ref="N1455:N1456"/>
    <mergeCell ref="B10:N12"/>
    <mergeCell ref="B13:N13"/>
    <mergeCell ref="B14:N14"/>
    <mergeCell ref="B15:N15"/>
    <mergeCell ref="B16:N16"/>
    <mergeCell ref="B17:C17"/>
    <mergeCell ref="J17:N17"/>
    <mergeCell ref="B18:N18"/>
    <mergeCell ref="B26:G28"/>
    <mergeCell ref="H26:M26"/>
    <mergeCell ref="H27:M27"/>
    <mergeCell ref="H28:M28"/>
    <mergeCell ref="B30:N32"/>
    <mergeCell ref="B33:N33"/>
    <mergeCell ref="B34:N34"/>
    <mergeCell ref="B35:N35"/>
    <mergeCell ref="B36:N36"/>
    <mergeCell ref="B19:E19"/>
    <mergeCell ref="F19:N19"/>
    <mergeCell ref="B20:L20"/>
    <mergeCell ref="F21:G21"/>
    <mergeCell ref="H21:L21"/>
    <mergeCell ref="B22:G25"/>
    <mergeCell ref="H22:H23"/>
    <mergeCell ref="I22:K22"/>
    <mergeCell ref="L22:L23"/>
    <mergeCell ref="M22:M23"/>
    <mergeCell ref="N22:N23"/>
    <mergeCell ref="B46:G48"/>
    <mergeCell ref="H46:M46"/>
    <mergeCell ref="H47:M47"/>
    <mergeCell ref="H48:M48"/>
    <mergeCell ref="B50:N52"/>
    <mergeCell ref="B53:N53"/>
    <mergeCell ref="B54:N54"/>
    <mergeCell ref="B55:N55"/>
    <mergeCell ref="B56:N56"/>
    <mergeCell ref="B37:C37"/>
    <mergeCell ref="J37:N37"/>
    <mergeCell ref="B38:N38"/>
    <mergeCell ref="B39:E39"/>
    <mergeCell ref="F39:N39"/>
    <mergeCell ref="B40:L40"/>
    <mergeCell ref="F41:G41"/>
    <mergeCell ref="H41:L41"/>
    <mergeCell ref="B42:G45"/>
    <mergeCell ref="H42:H43"/>
    <mergeCell ref="I42:K42"/>
    <mergeCell ref="L42:L43"/>
    <mergeCell ref="M42:M43"/>
    <mergeCell ref="N42:N43"/>
    <mergeCell ref="B66:G68"/>
    <mergeCell ref="H66:M66"/>
    <mergeCell ref="H67:M67"/>
    <mergeCell ref="H68:M68"/>
    <mergeCell ref="B70:N72"/>
    <mergeCell ref="B73:N73"/>
    <mergeCell ref="B74:N74"/>
    <mergeCell ref="B75:N75"/>
    <mergeCell ref="B76:N76"/>
    <mergeCell ref="B57:C57"/>
    <mergeCell ref="J57:N57"/>
    <mergeCell ref="B58:N58"/>
    <mergeCell ref="B59:E59"/>
    <mergeCell ref="F59:N59"/>
    <mergeCell ref="B60:L60"/>
    <mergeCell ref="F61:G61"/>
    <mergeCell ref="H61:L61"/>
    <mergeCell ref="B62:G65"/>
    <mergeCell ref="H62:H63"/>
    <mergeCell ref="I62:K62"/>
    <mergeCell ref="L62:L63"/>
    <mergeCell ref="M62:M63"/>
    <mergeCell ref="N62:N63"/>
    <mergeCell ref="B86:G88"/>
    <mergeCell ref="H86:M86"/>
    <mergeCell ref="H87:M87"/>
    <mergeCell ref="H88:M88"/>
    <mergeCell ref="B77:C77"/>
    <mergeCell ref="J77:N77"/>
    <mergeCell ref="B78:N78"/>
    <mergeCell ref="B79:E79"/>
    <mergeCell ref="F79:N79"/>
    <mergeCell ref="B80:L80"/>
    <mergeCell ref="F81:G81"/>
    <mergeCell ref="H81:L81"/>
    <mergeCell ref="B82:G85"/>
    <mergeCell ref="H82:H83"/>
    <mergeCell ref="I82:K82"/>
    <mergeCell ref="L82:L83"/>
    <mergeCell ref="M82:M83"/>
    <mergeCell ref="N82:N83"/>
    <mergeCell ref="B98:C98"/>
    <mergeCell ref="J98:N98"/>
    <mergeCell ref="B99:N99"/>
    <mergeCell ref="B100:E100"/>
    <mergeCell ref="F100:N100"/>
    <mergeCell ref="B101:L101"/>
    <mergeCell ref="F102:G102"/>
    <mergeCell ref="H102:L102"/>
    <mergeCell ref="B103:G106"/>
    <mergeCell ref="H103:H104"/>
    <mergeCell ref="I103:K103"/>
    <mergeCell ref="L103:L104"/>
    <mergeCell ref="M103:M104"/>
    <mergeCell ref="N103:N104"/>
    <mergeCell ref="B91:N93"/>
    <mergeCell ref="B94:N94"/>
    <mergeCell ref="B95:N95"/>
    <mergeCell ref="B96:N96"/>
    <mergeCell ref="B97:N97"/>
    <mergeCell ref="B118:C118"/>
    <mergeCell ref="J118:N118"/>
    <mergeCell ref="B119:N119"/>
    <mergeCell ref="B120:E120"/>
    <mergeCell ref="F120:N120"/>
    <mergeCell ref="B121:L121"/>
    <mergeCell ref="F122:G122"/>
    <mergeCell ref="H122:L122"/>
    <mergeCell ref="B123:G127"/>
    <mergeCell ref="H123:H124"/>
    <mergeCell ref="I123:K123"/>
    <mergeCell ref="L123:L124"/>
    <mergeCell ref="M123:M124"/>
    <mergeCell ref="N123:N124"/>
    <mergeCell ref="B107:G109"/>
    <mergeCell ref="H107:M107"/>
    <mergeCell ref="H108:M108"/>
    <mergeCell ref="H109:M109"/>
    <mergeCell ref="B111:N113"/>
    <mergeCell ref="B114:N114"/>
    <mergeCell ref="B115:N115"/>
    <mergeCell ref="B116:N116"/>
    <mergeCell ref="B117:N117"/>
    <mergeCell ref="B139:C139"/>
    <mergeCell ref="J139:N139"/>
    <mergeCell ref="B140:N140"/>
    <mergeCell ref="B141:E141"/>
    <mergeCell ref="F141:N141"/>
    <mergeCell ref="B142:L142"/>
    <mergeCell ref="F143:G143"/>
    <mergeCell ref="H143:L143"/>
    <mergeCell ref="B144:G147"/>
    <mergeCell ref="H144:H145"/>
    <mergeCell ref="I144:K144"/>
    <mergeCell ref="L144:L145"/>
    <mergeCell ref="M144:M145"/>
    <mergeCell ref="N144:N145"/>
    <mergeCell ref="B128:G130"/>
    <mergeCell ref="H128:M128"/>
    <mergeCell ref="H129:M129"/>
    <mergeCell ref="H130:M130"/>
    <mergeCell ref="B132:N134"/>
    <mergeCell ref="B135:N135"/>
    <mergeCell ref="B136:N136"/>
    <mergeCell ref="B137:N137"/>
    <mergeCell ref="B138:N138"/>
    <mergeCell ref="B148:G150"/>
    <mergeCell ref="H148:M148"/>
    <mergeCell ref="H149:M149"/>
    <mergeCell ref="H150:M150"/>
    <mergeCell ref="B176:N178"/>
    <mergeCell ref="B179:N179"/>
    <mergeCell ref="B180:N180"/>
    <mergeCell ref="B181:N181"/>
    <mergeCell ref="B182:N182"/>
    <mergeCell ref="C175:N175"/>
    <mergeCell ref="B153:N155"/>
    <mergeCell ref="B156:N156"/>
    <mergeCell ref="B157:N157"/>
    <mergeCell ref="B158:N158"/>
    <mergeCell ref="B159:N159"/>
    <mergeCell ref="B160:C160"/>
    <mergeCell ref="J160:N160"/>
    <mergeCell ref="B161:N161"/>
    <mergeCell ref="B162:E162"/>
    <mergeCell ref="F162:N162"/>
    <mergeCell ref="B163:L163"/>
    <mergeCell ref="F164:G164"/>
    <mergeCell ref="H164:L164"/>
    <mergeCell ref="B165:G168"/>
    <mergeCell ref="H165:H166"/>
    <mergeCell ref="I165:K165"/>
    <mergeCell ref="L165:L166"/>
    <mergeCell ref="M165:M166"/>
    <mergeCell ref="N165:N166"/>
    <mergeCell ref="B169:G171"/>
    <mergeCell ref="H169:M169"/>
    <mergeCell ref="H170:M170"/>
    <mergeCell ref="B197:G199"/>
    <mergeCell ref="H197:M197"/>
    <mergeCell ref="H198:M198"/>
    <mergeCell ref="H199:M199"/>
    <mergeCell ref="B201:N203"/>
    <mergeCell ref="B204:N204"/>
    <mergeCell ref="B205:N205"/>
    <mergeCell ref="B206:N206"/>
    <mergeCell ref="B207:N207"/>
    <mergeCell ref="B183:C183"/>
    <mergeCell ref="J183:N183"/>
    <mergeCell ref="B184:N184"/>
    <mergeCell ref="B185:E185"/>
    <mergeCell ref="F185:N185"/>
    <mergeCell ref="B186:L186"/>
    <mergeCell ref="F187:G187"/>
    <mergeCell ref="H187:L187"/>
    <mergeCell ref="H188:H189"/>
    <mergeCell ref="I188:K188"/>
    <mergeCell ref="L188:L189"/>
    <mergeCell ref="M188:M189"/>
    <mergeCell ref="N188:N189"/>
    <mergeCell ref="B217:G219"/>
    <mergeCell ref="H217:M217"/>
    <mergeCell ref="H218:M218"/>
    <mergeCell ref="H219:M219"/>
    <mergeCell ref="B243:N245"/>
    <mergeCell ref="B246:N246"/>
    <mergeCell ref="B247:N247"/>
    <mergeCell ref="B248:N248"/>
    <mergeCell ref="B249:N249"/>
    <mergeCell ref="C242:N242"/>
    <mergeCell ref="H238:M238"/>
    <mergeCell ref="H239:M239"/>
    <mergeCell ref="B208:C208"/>
    <mergeCell ref="J208:N208"/>
    <mergeCell ref="B209:N209"/>
    <mergeCell ref="B210:E210"/>
    <mergeCell ref="F210:N210"/>
    <mergeCell ref="B211:L211"/>
    <mergeCell ref="F212:G212"/>
    <mergeCell ref="H212:L212"/>
    <mergeCell ref="B213:G216"/>
    <mergeCell ref="H213:H214"/>
    <mergeCell ref="I213:K213"/>
    <mergeCell ref="L213:L214"/>
    <mergeCell ref="M213:M214"/>
    <mergeCell ref="N213:N214"/>
    <mergeCell ref="B226:N226"/>
    <mergeCell ref="B227:N227"/>
    <mergeCell ref="B228:C228"/>
    <mergeCell ref="J228:N228"/>
    <mergeCell ref="B229:N229"/>
    <mergeCell ref="B230:E230"/>
    <mergeCell ref="B259:G261"/>
    <mergeCell ref="H259:M259"/>
    <mergeCell ref="H260:M260"/>
    <mergeCell ref="H261:M261"/>
    <mergeCell ref="B263:N265"/>
    <mergeCell ref="B266:N266"/>
    <mergeCell ref="B267:N267"/>
    <mergeCell ref="B268:N268"/>
    <mergeCell ref="B269:N269"/>
    <mergeCell ref="B250:C250"/>
    <mergeCell ref="J250:N250"/>
    <mergeCell ref="B251:N251"/>
    <mergeCell ref="B252:E252"/>
    <mergeCell ref="F252:N252"/>
    <mergeCell ref="B253:L253"/>
    <mergeCell ref="F254:G254"/>
    <mergeCell ref="H254:L254"/>
    <mergeCell ref="B255:G258"/>
    <mergeCell ref="H255:H256"/>
    <mergeCell ref="I255:K255"/>
    <mergeCell ref="L255:L256"/>
    <mergeCell ref="M255:M256"/>
    <mergeCell ref="N255:N256"/>
    <mergeCell ref="B279:G281"/>
    <mergeCell ref="H279:M279"/>
    <mergeCell ref="H280:M280"/>
    <mergeCell ref="H281:M281"/>
    <mergeCell ref="B286:N288"/>
    <mergeCell ref="B289:N289"/>
    <mergeCell ref="B290:N290"/>
    <mergeCell ref="B291:N291"/>
    <mergeCell ref="B292:N292"/>
    <mergeCell ref="C285:N285"/>
    <mergeCell ref="B270:C270"/>
    <mergeCell ref="J270:N270"/>
    <mergeCell ref="B271:N271"/>
    <mergeCell ref="B272:E272"/>
    <mergeCell ref="F272:N272"/>
    <mergeCell ref="B273:L273"/>
    <mergeCell ref="F274:G274"/>
    <mergeCell ref="H274:L274"/>
    <mergeCell ref="B275:G278"/>
    <mergeCell ref="H275:H276"/>
    <mergeCell ref="I275:K275"/>
    <mergeCell ref="L275:L276"/>
    <mergeCell ref="M275:M276"/>
    <mergeCell ref="N275:N276"/>
    <mergeCell ref="B302:G304"/>
    <mergeCell ref="H302:M302"/>
    <mergeCell ref="H303:M303"/>
    <mergeCell ref="H304:M304"/>
    <mergeCell ref="B310:N312"/>
    <mergeCell ref="B313:N313"/>
    <mergeCell ref="B314:N314"/>
    <mergeCell ref="B315:N315"/>
    <mergeCell ref="B316:N316"/>
    <mergeCell ref="C309:N309"/>
    <mergeCell ref="B293:C293"/>
    <mergeCell ref="J293:N293"/>
    <mergeCell ref="B294:N294"/>
    <mergeCell ref="B295:E295"/>
    <mergeCell ref="F295:N295"/>
    <mergeCell ref="B296:L296"/>
    <mergeCell ref="F297:G297"/>
    <mergeCell ref="H297:L297"/>
    <mergeCell ref="B298:G301"/>
    <mergeCell ref="H298:H299"/>
    <mergeCell ref="I298:K298"/>
    <mergeCell ref="L298:L299"/>
    <mergeCell ref="M298:M299"/>
    <mergeCell ref="N298:N299"/>
    <mergeCell ref="B333:G335"/>
    <mergeCell ref="H333:M333"/>
    <mergeCell ref="H334:M334"/>
    <mergeCell ref="H335:M335"/>
    <mergeCell ref="B337:N339"/>
    <mergeCell ref="B340:N340"/>
    <mergeCell ref="B341:N341"/>
    <mergeCell ref="B342:N342"/>
    <mergeCell ref="B343:N343"/>
    <mergeCell ref="B317:C317"/>
    <mergeCell ref="J317:N317"/>
    <mergeCell ref="B318:N318"/>
    <mergeCell ref="B319:E319"/>
    <mergeCell ref="F319:N319"/>
    <mergeCell ref="B320:L320"/>
    <mergeCell ref="F321:G321"/>
    <mergeCell ref="H321:L321"/>
    <mergeCell ref="B322:G332"/>
    <mergeCell ref="H322:H323"/>
    <mergeCell ref="I322:K322"/>
    <mergeCell ref="L322:L323"/>
    <mergeCell ref="M322:M323"/>
    <mergeCell ref="N322:N323"/>
    <mergeCell ref="B353:G355"/>
    <mergeCell ref="H353:M353"/>
    <mergeCell ref="H354:M354"/>
    <mergeCell ref="H355:M355"/>
    <mergeCell ref="B357:N359"/>
    <mergeCell ref="B360:N360"/>
    <mergeCell ref="B361:N361"/>
    <mergeCell ref="B362:N362"/>
    <mergeCell ref="B363:N363"/>
    <mergeCell ref="B344:C344"/>
    <mergeCell ref="J344:N344"/>
    <mergeCell ref="B345:N345"/>
    <mergeCell ref="B346:E346"/>
    <mergeCell ref="F346:N346"/>
    <mergeCell ref="B347:L347"/>
    <mergeCell ref="F348:G348"/>
    <mergeCell ref="H348:L348"/>
    <mergeCell ref="B349:G352"/>
    <mergeCell ref="H349:H350"/>
    <mergeCell ref="I349:K349"/>
    <mergeCell ref="L349:L350"/>
    <mergeCell ref="M349:M350"/>
    <mergeCell ref="N349:N350"/>
    <mergeCell ref="B373:G375"/>
    <mergeCell ref="H373:M373"/>
    <mergeCell ref="H374:M374"/>
    <mergeCell ref="H375:M375"/>
    <mergeCell ref="B379:N381"/>
    <mergeCell ref="B382:N382"/>
    <mergeCell ref="B383:N383"/>
    <mergeCell ref="B384:N384"/>
    <mergeCell ref="B385:N385"/>
    <mergeCell ref="C378:N378"/>
    <mergeCell ref="B364:C364"/>
    <mergeCell ref="J364:N364"/>
    <mergeCell ref="B365:N365"/>
    <mergeCell ref="B366:E366"/>
    <mergeCell ref="F366:N366"/>
    <mergeCell ref="B367:L367"/>
    <mergeCell ref="F368:G368"/>
    <mergeCell ref="H368:L368"/>
    <mergeCell ref="B369:G372"/>
    <mergeCell ref="H369:H370"/>
    <mergeCell ref="I369:K369"/>
    <mergeCell ref="L369:L370"/>
    <mergeCell ref="M369:M370"/>
    <mergeCell ref="N369:N370"/>
    <mergeCell ref="B402:N404"/>
    <mergeCell ref="B405:N405"/>
    <mergeCell ref="B406:N406"/>
    <mergeCell ref="B407:N407"/>
    <mergeCell ref="B408:N408"/>
    <mergeCell ref="C401:N401"/>
    <mergeCell ref="B395:G397"/>
    <mergeCell ref="H395:M395"/>
    <mergeCell ref="H396:M396"/>
    <mergeCell ref="H397:M397"/>
    <mergeCell ref="B386:C386"/>
    <mergeCell ref="J386:N386"/>
    <mergeCell ref="B387:N387"/>
    <mergeCell ref="B388:E388"/>
    <mergeCell ref="F388:N388"/>
    <mergeCell ref="B389:L389"/>
    <mergeCell ref="F390:G390"/>
    <mergeCell ref="H390:L390"/>
    <mergeCell ref="B391:G394"/>
    <mergeCell ref="H391:H392"/>
    <mergeCell ref="I391:K391"/>
    <mergeCell ref="L391:L392"/>
    <mergeCell ref="M391:M392"/>
    <mergeCell ref="N391:N392"/>
    <mergeCell ref="B418:G420"/>
    <mergeCell ref="H418:M418"/>
    <mergeCell ref="H419:M419"/>
    <mergeCell ref="H420:M420"/>
    <mergeCell ref="B424:N426"/>
    <mergeCell ref="B427:N427"/>
    <mergeCell ref="B428:N428"/>
    <mergeCell ref="B429:N429"/>
    <mergeCell ref="B430:N430"/>
    <mergeCell ref="C423:N423"/>
    <mergeCell ref="B409:C409"/>
    <mergeCell ref="J409:N409"/>
    <mergeCell ref="B410:N410"/>
    <mergeCell ref="B411:E411"/>
    <mergeCell ref="F411:N411"/>
    <mergeCell ref="B412:L412"/>
    <mergeCell ref="F413:G413"/>
    <mergeCell ref="H413:L413"/>
    <mergeCell ref="B414:G417"/>
    <mergeCell ref="H414:H415"/>
    <mergeCell ref="I414:K414"/>
    <mergeCell ref="L414:L415"/>
    <mergeCell ref="M414:M415"/>
    <mergeCell ref="N414:N415"/>
    <mergeCell ref="B444:G446"/>
    <mergeCell ref="H444:M444"/>
    <mergeCell ref="H445:M445"/>
    <mergeCell ref="H446:M446"/>
    <mergeCell ref="B448:N450"/>
    <mergeCell ref="B451:N451"/>
    <mergeCell ref="B452:N452"/>
    <mergeCell ref="B453:N453"/>
    <mergeCell ref="B454:N454"/>
    <mergeCell ref="B431:C431"/>
    <mergeCell ref="J431:N431"/>
    <mergeCell ref="B432:N432"/>
    <mergeCell ref="B433:E433"/>
    <mergeCell ref="F433:N433"/>
    <mergeCell ref="B434:L434"/>
    <mergeCell ref="F435:G435"/>
    <mergeCell ref="H435:L435"/>
    <mergeCell ref="B436:G443"/>
    <mergeCell ref="H436:H437"/>
    <mergeCell ref="I436:K436"/>
    <mergeCell ref="L436:L437"/>
    <mergeCell ref="M436:M437"/>
    <mergeCell ref="N436:N437"/>
    <mergeCell ref="B481:G483"/>
    <mergeCell ref="H481:M481"/>
    <mergeCell ref="H482:M482"/>
    <mergeCell ref="H483:M483"/>
    <mergeCell ref="B485:N487"/>
    <mergeCell ref="B488:N488"/>
    <mergeCell ref="B489:N489"/>
    <mergeCell ref="B490:N490"/>
    <mergeCell ref="B491:N491"/>
    <mergeCell ref="B455:C455"/>
    <mergeCell ref="J455:N455"/>
    <mergeCell ref="B456:N456"/>
    <mergeCell ref="B457:E457"/>
    <mergeCell ref="F457:N457"/>
    <mergeCell ref="B458:L458"/>
    <mergeCell ref="F459:G459"/>
    <mergeCell ref="H459:L459"/>
    <mergeCell ref="H460:H461"/>
    <mergeCell ref="I460:K460"/>
    <mergeCell ref="L460:L461"/>
    <mergeCell ref="M460:M461"/>
    <mergeCell ref="N460:N461"/>
    <mergeCell ref="B507:G509"/>
    <mergeCell ref="H507:M507"/>
    <mergeCell ref="H508:M508"/>
    <mergeCell ref="H509:M509"/>
    <mergeCell ref="B511:N513"/>
    <mergeCell ref="B514:N514"/>
    <mergeCell ref="B515:N515"/>
    <mergeCell ref="B516:N516"/>
    <mergeCell ref="B517:N517"/>
    <mergeCell ref="B492:C492"/>
    <mergeCell ref="J492:N492"/>
    <mergeCell ref="B493:N493"/>
    <mergeCell ref="B494:E494"/>
    <mergeCell ref="F494:N494"/>
    <mergeCell ref="B495:L495"/>
    <mergeCell ref="F496:G496"/>
    <mergeCell ref="H496:L496"/>
    <mergeCell ref="B497:G506"/>
    <mergeCell ref="H497:H498"/>
    <mergeCell ref="I497:K497"/>
    <mergeCell ref="L497:L498"/>
    <mergeCell ref="M497:M498"/>
    <mergeCell ref="N497:N498"/>
    <mergeCell ref="B527:G529"/>
    <mergeCell ref="H527:M527"/>
    <mergeCell ref="H528:M528"/>
    <mergeCell ref="H529:M529"/>
    <mergeCell ref="B531:N533"/>
    <mergeCell ref="B534:N534"/>
    <mergeCell ref="B535:N535"/>
    <mergeCell ref="B536:N536"/>
    <mergeCell ref="B537:N537"/>
    <mergeCell ref="B518:C518"/>
    <mergeCell ref="J518:N518"/>
    <mergeCell ref="B519:N519"/>
    <mergeCell ref="B520:E520"/>
    <mergeCell ref="F520:N520"/>
    <mergeCell ref="B521:L521"/>
    <mergeCell ref="F522:G522"/>
    <mergeCell ref="H522:L522"/>
    <mergeCell ref="B523:G526"/>
    <mergeCell ref="H523:H524"/>
    <mergeCell ref="I523:K523"/>
    <mergeCell ref="L523:L524"/>
    <mergeCell ref="M523:M524"/>
    <mergeCell ref="N523:N524"/>
    <mergeCell ref="B554:N556"/>
    <mergeCell ref="B557:N557"/>
    <mergeCell ref="B558:N558"/>
    <mergeCell ref="B559:N559"/>
    <mergeCell ref="B560:N560"/>
    <mergeCell ref="B547:G549"/>
    <mergeCell ref="H547:M547"/>
    <mergeCell ref="H548:M548"/>
    <mergeCell ref="H549:M549"/>
    <mergeCell ref="B538:C538"/>
    <mergeCell ref="J538:N538"/>
    <mergeCell ref="B539:N539"/>
    <mergeCell ref="B540:E540"/>
    <mergeCell ref="F540:N540"/>
    <mergeCell ref="B541:L541"/>
    <mergeCell ref="F542:G542"/>
    <mergeCell ref="H542:L542"/>
    <mergeCell ref="B543:G546"/>
    <mergeCell ref="H543:H544"/>
    <mergeCell ref="I543:K543"/>
    <mergeCell ref="L543:L544"/>
    <mergeCell ref="M543:M544"/>
    <mergeCell ref="N543:N544"/>
    <mergeCell ref="B569:G571"/>
    <mergeCell ref="H569:M569"/>
    <mergeCell ref="H570:M570"/>
    <mergeCell ref="H571:M571"/>
    <mergeCell ref="B573:N575"/>
    <mergeCell ref="B576:N576"/>
    <mergeCell ref="B577:N577"/>
    <mergeCell ref="B578:N578"/>
    <mergeCell ref="B579:N579"/>
    <mergeCell ref="B561:C561"/>
    <mergeCell ref="J561:N561"/>
    <mergeCell ref="B562:N562"/>
    <mergeCell ref="B563:E563"/>
    <mergeCell ref="F563:N563"/>
    <mergeCell ref="B564:L564"/>
    <mergeCell ref="F565:G565"/>
    <mergeCell ref="H565:L565"/>
    <mergeCell ref="B566:G568"/>
    <mergeCell ref="H566:H567"/>
    <mergeCell ref="I566:K566"/>
    <mergeCell ref="L566:L567"/>
    <mergeCell ref="M566:M567"/>
    <mergeCell ref="N566:N567"/>
    <mergeCell ref="B589:G591"/>
    <mergeCell ref="H589:M589"/>
    <mergeCell ref="H590:M590"/>
    <mergeCell ref="H591:M591"/>
    <mergeCell ref="B593:N595"/>
    <mergeCell ref="B596:N596"/>
    <mergeCell ref="B597:N597"/>
    <mergeCell ref="B598:N598"/>
    <mergeCell ref="B599:N599"/>
    <mergeCell ref="B580:C580"/>
    <mergeCell ref="J580:N580"/>
    <mergeCell ref="B581:N581"/>
    <mergeCell ref="B582:E582"/>
    <mergeCell ref="F582:N582"/>
    <mergeCell ref="B583:L583"/>
    <mergeCell ref="F584:G584"/>
    <mergeCell ref="H584:L584"/>
    <mergeCell ref="B585:G588"/>
    <mergeCell ref="H585:H586"/>
    <mergeCell ref="I585:K585"/>
    <mergeCell ref="L585:L586"/>
    <mergeCell ref="M585:M586"/>
    <mergeCell ref="N585:N586"/>
    <mergeCell ref="B608:G610"/>
    <mergeCell ref="H608:M608"/>
    <mergeCell ref="H609:M609"/>
    <mergeCell ref="H610:M610"/>
    <mergeCell ref="B612:N614"/>
    <mergeCell ref="B615:N615"/>
    <mergeCell ref="B616:N616"/>
    <mergeCell ref="B617:N617"/>
    <mergeCell ref="B618:N618"/>
    <mergeCell ref="B600:C600"/>
    <mergeCell ref="J600:N600"/>
    <mergeCell ref="B601:N601"/>
    <mergeCell ref="B602:E602"/>
    <mergeCell ref="F602:N602"/>
    <mergeCell ref="B603:L603"/>
    <mergeCell ref="F604:G604"/>
    <mergeCell ref="H604:L604"/>
    <mergeCell ref="B605:G607"/>
    <mergeCell ref="H605:H606"/>
    <mergeCell ref="I605:K605"/>
    <mergeCell ref="L605:L606"/>
    <mergeCell ref="M605:M606"/>
    <mergeCell ref="N605:N606"/>
    <mergeCell ref="B645:N645"/>
    <mergeCell ref="B646:N646"/>
    <mergeCell ref="B647:N647"/>
    <mergeCell ref="B648:N648"/>
    <mergeCell ref="B619:C619"/>
    <mergeCell ref="J619:N619"/>
    <mergeCell ref="B620:N620"/>
    <mergeCell ref="B621:E621"/>
    <mergeCell ref="F621:N621"/>
    <mergeCell ref="B622:L622"/>
    <mergeCell ref="F623:G623"/>
    <mergeCell ref="H623:L623"/>
    <mergeCell ref="B624:G637"/>
    <mergeCell ref="H624:H625"/>
    <mergeCell ref="I624:K624"/>
    <mergeCell ref="L624:L625"/>
    <mergeCell ref="M624:M625"/>
    <mergeCell ref="N624:N625"/>
    <mergeCell ref="B747:N747"/>
    <mergeCell ref="B748:C748"/>
    <mergeCell ref="J748:N748"/>
    <mergeCell ref="B749:N749"/>
    <mergeCell ref="B750:E750"/>
    <mergeCell ref="F750:N750"/>
    <mergeCell ref="B751:L751"/>
    <mergeCell ref="B679:G681"/>
    <mergeCell ref="H679:M679"/>
    <mergeCell ref="H680:M680"/>
    <mergeCell ref="H681:M681"/>
    <mergeCell ref="B671:C671"/>
    <mergeCell ref="J671:N671"/>
    <mergeCell ref="B672:N672"/>
    <mergeCell ref="B673:E673"/>
    <mergeCell ref="F673:N673"/>
    <mergeCell ref="B674:L674"/>
    <mergeCell ref="F675:G675"/>
    <mergeCell ref="H675:L675"/>
    <mergeCell ref="B676:G678"/>
    <mergeCell ref="H676:H677"/>
    <mergeCell ref="I676:K676"/>
    <mergeCell ref="L676:L677"/>
    <mergeCell ref="M676:M677"/>
    <mergeCell ref="N676:N677"/>
    <mergeCell ref="B689:N689"/>
    <mergeCell ref="B690:C690"/>
    <mergeCell ref="J690:N690"/>
    <mergeCell ref="B691:N691"/>
    <mergeCell ref="B692:E692"/>
    <mergeCell ref="F692:N692"/>
    <mergeCell ref="B693:L693"/>
    <mergeCell ref="B779:L779"/>
    <mergeCell ref="F780:G780"/>
    <mergeCell ref="H780:L780"/>
    <mergeCell ref="B706:G708"/>
    <mergeCell ref="H706:M706"/>
    <mergeCell ref="H707:M707"/>
    <mergeCell ref="H708:M708"/>
    <mergeCell ref="B711:N713"/>
    <mergeCell ref="B714:N714"/>
    <mergeCell ref="B715:N715"/>
    <mergeCell ref="B716:N716"/>
    <mergeCell ref="B717:N717"/>
    <mergeCell ref="B718:C718"/>
    <mergeCell ref="B695:G705"/>
    <mergeCell ref="H695:H696"/>
    <mergeCell ref="I695:K695"/>
    <mergeCell ref="L695:L696"/>
    <mergeCell ref="M695:M696"/>
    <mergeCell ref="N695:N696"/>
    <mergeCell ref="J718:N718"/>
    <mergeCell ref="B719:N719"/>
    <mergeCell ref="B720:E720"/>
    <mergeCell ref="F720:N720"/>
    <mergeCell ref="B721:L721"/>
    <mergeCell ref="F722:G722"/>
    <mergeCell ref="H722:L722"/>
    <mergeCell ref="B723:G733"/>
    <mergeCell ref="H723:H724"/>
    <mergeCell ref="B744:N744"/>
    <mergeCell ref="B741:N743"/>
    <mergeCell ref="B745:N745"/>
    <mergeCell ref="B746:N746"/>
    <mergeCell ref="B812:G818"/>
    <mergeCell ref="H812:H813"/>
    <mergeCell ref="I812:K812"/>
    <mergeCell ref="L812:L813"/>
    <mergeCell ref="M812:M813"/>
    <mergeCell ref="N812:N813"/>
    <mergeCell ref="B808:N808"/>
    <mergeCell ref="B809:E809"/>
    <mergeCell ref="F809:N809"/>
    <mergeCell ref="B810:L810"/>
    <mergeCell ref="F811:G811"/>
    <mergeCell ref="H811:L811"/>
    <mergeCell ref="B792:G794"/>
    <mergeCell ref="H792:M792"/>
    <mergeCell ref="H793:M793"/>
    <mergeCell ref="H794:M794"/>
    <mergeCell ref="B781:G791"/>
    <mergeCell ref="H781:H782"/>
    <mergeCell ref="I781:K781"/>
    <mergeCell ref="L781:L782"/>
    <mergeCell ref="M781:M782"/>
    <mergeCell ref="N781:N782"/>
    <mergeCell ref="B797:N797"/>
    <mergeCell ref="B800:N802"/>
    <mergeCell ref="B803:N803"/>
    <mergeCell ref="B804:N804"/>
    <mergeCell ref="B805:N805"/>
    <mergeCell ref="B806:N806"/>
    <mergeCell ref="B807:C807"/>
    <mergeCell ref="J807:N807"/>
    <mergeCell ref="M835:M836"/>
    <mergeCell ref="N835:N836"/>
    <mergeCell ref="H820:M820"/>
    <mergeCell ref="H821:M821"/>
    <mergeCell ref="B831:N831"/>
    <mergeCell ref="B819:G821"/>
    <mergeCell ref="H819:M819"/>
    <mergeCell ref="B823:N825"/>
    <mergeCell ref="B826:N826"/>
    <mergeCell ref="B827:N827"/>
    <mergeCell ref="B828:N828"/>
    <mergeCell ref="B829:N829"/>
    <mergeCell ref="B830:C830"/>
    <mergeCell ref="J830:N830"/>
    <mergeCell ref="B832:E832"/>
    <mergeCell ref="F832:N832"/>
    <mergeCell ref="B833:L833"/>
    <mergeCell ref="F834:G834"/>
    <mergeCell ref="H834:L834"/>
    <mergeCell ref="B902:E902"/>
    <mergeCell ref="F902:N902"/>
    <mergeCell ref="B903:L903"/>
    <mergeCell ref="B881:G887"/>
    <mergeCell ref="H881:H882"/>
    <mergeCell ref="I881:K881"/>
    <mergeCell ref="L881:L882"/>
    <mergeCell ref="M881:M882"/>
    <mergeCell ref="N881:N882"/>
    <mergeCell ref="B888:G890"/>
    <mergeCell ref="H888:M888"/>
    <mergeCell ref="H889:M889"/>
    <mergeCell ref="H890:M890"/>
    <mergeCell ref="B875:N875"/>
    <mergeCell ref="B876:C876"/>
    <mergeCell ref="J876:N876"/>
    <mergeCell ref="B877:N877"/>
    <mergeCell ref="B878:E878"/>
    <mergeCell ref="F878:N878"/>
    <mergeCell ref="B879:L879"/>
    <mergeCell ref="F880:G880"/>
    <mergeCell ref="H880:L880"/>
    <mergeCell ref="B900:C900"/>
    <mergeCell ref="J900:N900"/>
    <mergeCell ref="B901:N901"/>
    <mergeCell ref="H858:H859"/>
    <mergeCell ref="I858:K858"/>
    <mergeCell ref="L858:L859"/>
    <mergeCell ref="M858:M859"/>
    <mergeCell ref="N858:N859"/>
    <mergeCell ref="B865:G867"/>
    <mergeCell ref="H867:M867"/>
    <mergeCell ref="B869:N871"/>
    <mergeCell ref="F651:N651"/>
    <mergeCell ref="B652:L652"/>
    <mergeCell ref="H237:M237"/>
    <mergeCell ref="B460:G480"/>
    <mergeCell ref="N723:N724"/>
    <mergeCell ref="B734:G736"/>
    <mergeCell ref="H734:M734"/>
    <mergeCell ref="H735:M735"/>
    <mergeCell ref="H736:M736"/>
    <mergeCell ref="C740:N740"/>
    <mergeCell ref="B237:G239"/>
    <mergeCell ref="B854:N854"/>
    <mergeCell ref="B842:G844"/>
    <mergeCell ref="H842:M842"/>
    <mergeCell ref="H843:M843"/>
    <mergeCell ref="B846:N848"/>
    <mergeCell ref="B849:N849"/>
    <mergeCell ref="B850:N850"/>
    <mergeCell ref="B853:C853"/>
    <mergeCell ref="J853:N853"/>
    <mergeCell ref="B835:G841"/>
    <mergeCell ref="H835:H836"/>
    <mergeCell ref="I835:K835"/>
    <mergeCell ref="L835:L836"/>
    <mergeCell ref="F694:G694"/>
    <mergeCell ref="H694:L694"/>
    <mergeCell ref="B896:N896"/>
    <mergeCell ref="B893:N895"/>
    <mergeCell ref="B897:N897"/>
    <mergeCell ref="B898:N898"/>
    <mergeCell ref="B899:N899"/>
    <mergeCell ref="B855:E855"/>
    <mergeCell ref="B769:N771"/>
    <mergeCell ref="B772:N772"/>
    <mergeCell ref="B773:N773"/>
    <mergeCell ref="B774:N774"/>
    <mergeCell ref="B775:N775"/>
    <mergeCell ref="B776:C776"/>
    <mergeCell ref="J776:N776"/>
    <mergeCell ref="F855:N855"/>
    <mergeCell ref="B856:L856"/>
    <mergeCell ref="F857:G857"/>
    <mergeCell ref="H857:L857"/>
    <mergeCell ref="H844:M844"/>
    <mergeCell ref="B851:N851"/>
    <mergeCell ref="B852:N852"/>
    <mergeCell ref="H766:M766"/>
    <mergeCell ref="I723:K723"/>
    <mergeCell ref="L723:L724"/>
    <mergeCell ref="M723:M724"/>
    <mergeCell ref="H865:M865"/>
    <mergeCell ref="H866:M866"/>
    <mergeCell ref="B872:N872"/>
    <mergeCell ref="B873:N873"/>
    <mergeCell ref="B874:N874"/>
    <mergeCell ref="B858:G864"/>
    <mergeCell ref="B649:C649"/>
    <mergeCell ref="J649:N649"/>
    <mergeCell ref="B650:N650"/>
    <mergeCell ref="B651:E651"/>
    <mergeCell ref="F230:N230"/>
    <mergeCell ref="B231:L231"/>
    <mergeCell ref="F232:G232"/>
    <mergeCell ref="H232:L232"/>
    <mergeCell ref="B233:G236"/>
    <mergeCell ref="H233:H234"/>
    <mergeCell ref="I233:K233"/>
    <mergeCell ref="L233:L234"/>
    <mergeCell ref="M233:M234"/>
    <mergeCell ref="N233:N234"/>
    <mergeCell ref="B7:N7"/>
    <mergeCell ref="B654:G659"/>
    <mergeCell ref="B188:G196"/>
    <mergeCell ref="B221:N223"/>
    <mergeCell ref="B224:N224"/>
    <mergeCell ref="B225:N225"/>
    <mergeCell ref="F653:G653"/>
    <mergeCell ref="H653:L653"/>
    <mergeCell ref="H654:H655"/>
    <mergeCell ref="I654:K654"/>
    <mergeCell ref="L654:L655"/>
    <mergeCell ref="M654:M655"/>
    <mergeCell ref="N654:N655"/>
    <mergeCell ref="B638:G640"/>
    <mergeCell ref="H638:M638"/>
    <mergeCell ref="H639:M639"/>
    <mergeCell ref="H640:M640"/>
    <mergeCell ref="B642:N644"/>
    <mergeCell ref="B777:N777"/>
    <mergeCell ref="B778:E778"/>
    <mergeCell ref="F778:N778"/>
    <mergeCell ref="F752:G752"/>
    <mergeCell ref="H752:L752"/>
    <mergeCell ref="B753:G763"/>
    <mergeCell ref="H753:H754"/>
    <mergeCell ref="I753:K753"/>
    <mergeCell ref="L753:L754"/>
    <mergeCell ref="M753:M754"/>
    <mergeCell ref="N753:N754"/>
    <mergeCell ref="B764:G766"/>
    <mergeCell ref="H764:M764"/>
    <mergeCell ref="H765:M765"/>
    <mergeCell ref="H171:M171"/>
    <mergeCell ref="B2:N2"/>
    <mergeCell ref="B3:N3"/>
    <mergeCell ref="B4:N4"/>
    <mergeCell ref="C553:N553"/>
    <mergeCell ref="B683:N685"/>
    <mergeCell ref="B686:N686"/>
    <mergeCell ref="B687:N687"/>
    <mergeCell ref="B688:N688"/>
    <mergeCell ref="B660:G662"/>
    <mergeCell ref="H660:M660"/>
    <mergeCell ref="H661:M661"/>
    <mergeCell ref="H662:M662"/>
    <mergeCell ref="B664:N666"/>
    <mergeCell ref="B667:N667"/>
    <mergeCell ref="B668:N668"/>
    <mergeCell ref="B669:N669"/>
    <mergeCell ref="B670:N670"/>
    <mergeCell ref="B924:N924"/>
    <mergeCell ref="B925:E925"/>
    <mergeCell ref="F925:N925"/>
    <mergeCell ref="F904:G904"/>
    <mergeCell ref="H904:L904"/>
    <mergeCell ref="B905:G911"/>
    <mergeCell ref="H905:H906"/>
    <mergeCell ref="I905:K905"/>
    <mergeCell ref="L905:L906"/>
    <mergeCell ref="M905:M906"/>
    <mergeCell ref="N905:N906"/>
    <mergeCell ref="B912:G914"/>
    <mergeCell ref="H912:M912"/>
    <mergeCell ref="H913:M913"/>
    <mergeCell ref="H914:M914"/>
    <mergeCell ref="B935:G937"/>
    <mergeCell ref="H935:M935"/>
    <mergeCell ref="H936:M936"/>
    <mergeCell ref="H937:M937"/>
    <mergeCell ref="B916:N918"/>
    <mergeCell ref="B919:N919"/>
    <mergeCell ref="B920:N920"/>
    <mergeCell ref="B921:N921"/>
    <mergeCell ref="B922:N922"/>
    <mergeCell ref="B923:C923"/>
    <mergeCell ref="J923:N923"/>
    <mergeCell ref="B940:N942"/>
    <mergeCell ref="B943:N943"/>
    <mergeCell ref="B944:N944"/>
    <mergeCell ref="B945:N945"/>
    <mergeCell ref="B946:N946"/>
    <mergeCell ref="B926:L926"/>
    <mergeCell ref="F927:G927"/>
    <mergeCell ref="H927:L927"/>
    <mergeCell ref="B928:G934"/>
    <mergeCell ref="H928:H929"/>
    <mergeCell ref="I928:K928"/>
    <mergeCell ref="L928:L929"/>
    <mergeCell ref="M928:M929"/>
    <mergeCell ref="N928:N929"/>
    <mergeCell ref="B959:G961"/>
    <mergeCell ref="H959:M959"/>
    <mergeCell ref="H960:M960"/>
    <mergeCell ref="H961:M961"/>
    <mergeCell ref="B963:N965"/>
    <mergeCell ref="B966:N966"/>
    <mergeCell ref="B967:N967"/>
    <mergeCell ref="B968:N968"/>
    <mergeCell ref="B969:N969"/>
    <mergeCell ref="B947:C947"/>
    <mergeCell ref="J947:N947"/>
    <mergeCell ref="B948:N948"/>
    <mergeCell ref="B949:E949"/>
    <mergeCell ref="F949:N949"/>
    <mergeCell ref="B950:L950"/>
    <mergeCell ref="F951:G951"/>
    <mergeCell ref="H951:L951"/>
    <mergeCell ref="B952:G958"/>
    <mergeCell ref="H952:H953"/>
    <mergeCell ref="I952:K952"/>
    <mergeCell ref="L952:L953"/>
    <mergeCell ref="M952:M953"/>
    <mergeCell ref="N952:N953"/>
    <mergeCell ref="B982:G984"/>
    <mergeCell ref="H982:M982"/>
    <mergeCell ref="H983:M983"/>
    <mergeCell ref="H984:M984"/>
    <mergeCell ref="B986:N988"/>
    <mergeCell ref="B989:N989"/>
    <mergeCell ref="B990:N990"/>
    <mergeCell ref="B991:N991"/>
    <mergeCell ref="B992:N992"/>
    <mergeCell ref="B970:C970"/>
    <mergeCell ref="J970:N970"/>
    <mergeCell ref="B971:N971"/>
    <mergeCell ref="B972:E972"/>
    <mergeCell ref="F972:N972"/>
    <mergeCell ref="B973:L973"/>
    <mergeCell ref="F974:G974"/>
    <mergeCell ref="H974:L974"/>
    <mergeCell ref="B975:G981"/>
    <mergeCell ref="H975:H976"/>
    <mergeCell ref="I975:K975"/>
    <mergeCell ref="L975:L976"/>
    <mergeCell ref="M975:M976"/>
    <mergeCell ref="N975:N976"/>
    <mergeCell ref="B1005:G1007"/>
    <mergeCell ref="H1005:M1005"/>
    <mergeCell ref="H1006:M1006"/>
    <mergeCell ref="H1007:M1007"/>
    <mergeCell ref="B1009:N1011"/>
    <mergeCell ref="B1012:N1012"/>
    <mergeCell ref="B1013:N1013"/>
    <mergeCell ref="B1014:N1014"/>
    <mergeCell ref="B1015:N1015"/>
    <mergeCell ref="B993:C993"/>
    <mergeCell ref="J993:N993"/>
    <mergeCell ref="B994:N994"/>
    <mergeCell ref="B995:E995"/>
    <mergeCell ref="F995:N995"/>
    <mergeCell ref="B996:L996"/>
    <mergeCell ref="F997:G997"/>
    <mergeCell ref="H997:L997"/>
    <mergeCell ref="B998:G1004"/>
    <mergeCell ref="H998:H999"/>
    <mergeCell ref="I998:K998"/>
    <mergeCell ref="L998:L999"/>
    <mergeCell ref="M998:M999"/>
    <mergeCell ref="N998:N999"/>
    <mergeCell ref="B1028:G1030"/>
    <mergeCell ref="H1028:M1028"/>
    <mergeCell ref="H1029:M1029"/>
    <mergeCell ref="H1030:M1030"/>
    <mergeCell ref="B1032:N1034"/>
    <mergeCell ref="B1035:N1035"/>
    <mergeCell ref="B1036:N1036"/>
    <mergeCell ref="B1037:N1037"/>
    <mergeCell ref="B1038:N1038"/>
    <mergeCell ref="B1016:C1016"/>
    <mergeCell ref="J1016:N1016"/>
    <mergeCell ref="B1017:N1017"/>
    <mergeCell ref="B1018:E1018"/>
    <mergeCell ref="F1018:N1018"/>
    <mergeCell ref="B1019:L1019"/>
    <mergeCell ref="F1020:G1020"/>
    <mergeCell ref="H1020:L1020"/>
    <mergeCell ref="B1021:G1027"/>
    <mergeCell ref="H1021:H1022"/>
    <mergeCell ref="I1021:K1021"/>
    <mergeCell ref="L1021:L1022"/>
    <mergeCell ref="M1021:M1022"/>
    <mergeCell ref="N1021:N1022"/>
    <mergeCell ref="B1051:G1053"/>
    <mergeCell ref="H1051:M1051"/>
    <mergeCell ref="H1052:M1052"/>
    <mergeCell ref="H1053:M1053"/>
    <mergeCell ref="B1055:N1057"/>
    <mergeCell ref="B1058:N1058"/>
    <mergeCell ref="B1059:N1059"/>
    <mergeCell ref="B1060:N1060"/>
    <mergeCell ref="B1061:N1061"/>
    <mergeCell ref="B1039:C1039"/>
    <mergeCell ref="J1039:N1039"/>
    <mergeCell ref="B1040:N1040"/>
    <mergeCell ref="B1041:E1041"/>
    <mergeCell ref="F1041:N1041"/>
    <mergeCell ref="B1042:L1042"/>
    <mergeCell ref="F1043:G1043"/>
    <mergeCell ref="H1043:L1043"/>
    <mergeCell ref="B1044:G1050"/>
    <mergeCell ref="H1044:H1045"/>
    <mergeCell ref="I1044:K1044"/>
    <mergeCell ref="L1044:L1045"/>
    <mergeCell ref="M1044:M1045"/>
    <mergeCell ref="N1044:N1045"/>
    <mergeCell ref="B1074:G1076"/>
    <mergeCell ref="H1074:M1074"/>
    <mergeCell ref="H1075:M1075"/>
    <mergeCell ref="H1076:M1076"/>
    <mergeCell ref="B1079:N1081"/>
    <mergeCell ref="B1082:N1082"/>
    <mergeCell ref="B1083:N1083"/>
    <mergeCell ref="B1084:N1084"/>
    <mergeCell ref="B1085:N1085"/>
    <mergeCell ref="B1062:C1062"/>
    <mergeCell ref="J1062:N1062"/>
    <mergeCell ref="B1063:N1063"/>
    <mergeCell ref="B1064:E1064"/>
    <mergeCell ref="F1064:N1064"/>
    <mergeCell ref="B1065:L1065"/>
    <mergeCell ref="F1066:G1066"/>
    <mergeCell ref="H1066:L1066"/>
    <mergeCell ref="B1067:G1073"/>
    <mergeCell ref="H1067:H1068"/>
    <mergeCell ref="I1067:K1067"/>
    <mergeCell ref="L1067:L1068"/>
    <mergeCell ref="M1067:M1068"/>
    <mergeCell ref="N1067:N1068"/>
    <mergeCell ref="B1098:G1100"/>
    <mergeCell ref="H1098:M1098"/>
    <mergeCell ref="H1099:M1099"/>
    <mergeCell ref="H1100:M1100"/>
    <mergeCell ref="B1086:C1086"/>
    <mergeCell ref="J1086:N1086"/>
    <mergeCell ref="B1087:N1087"/>
    <mergeCell ref="B1088:E1088"/>
    <mergeCell ref="F1088:N1088"/>
    <mergeCell ref="B1089:L1089"/>
    <mergeCell ref="F1090:G1090"/>
    <mergeCell ref="H1090:L1090"/>
    <mergeCell ref="B1091:G1097"/>
    <mergeCell ref="H1091:H1092"/>
    <mergeCell ref="I1091:K1091"/>
    <mergeCell ref="L1091:L1092"/>
    <mergeCell ref="M1091:M1092"/>
    <mergeCell ref="N1091:N1092"/>
    <mergeCell ref="B1104:N1106"/>
    <mergeCell ref="B1107:N1107"/>
    <mergeCell ref="B1108:N1108"/>
    <mergeCell ref="B1109:N1109"/>
    <mergeCell ref="B1110:N1110"/>
    <mergeCell ref="B1123:G1125"/>
    <mergeCell ref="H1123:M1123"/>
    <mergeCell ref="H1124:M1124"/>
    <mergeCell ref="H1125:M1125"/>
    <mergeCell ref="B1111:C1111"/>
    <mergeCell ref="J1111:N1111"/>
    <mergeCell ref="B1112:N1112"/>
    <mergeCell ref="B1113:E1113"/>
    <mergeCell ref="F1113:N1113"/>
    <mergeCell ref="B1114:L1114"/>
    <mergeCell ref="F1115:G1115"/>
    <mergeCell ref="H1115:L1115"/>
    <mergeCell ref="B1116:G1122"/>
    <mergeCell ref="H1116:H1117"/>
    <mergeCell ref="I1116:K1116"/>
    <mergeCell ref="L1116:L1117"/>
    <mergeCell ref="M1116:M1117"/>
    <mergeCell ref="N1116:N1117"/>
    <mergeCell ref="B1128:N1130"/>
    <mergeCell ref="B1131:N1131"/>
    <mergeCell ref="B1132:N1132"/>
    <mergeCell ref="B1133:N1133"/>
    <mergeCell ref="B1134:N1134"/>
    <mergeCell ref="B1147:G1149"/>
    <mergeCell ref="H1147:M1147"/>
    <mergeCell ref="H1148:M1148"/>
    <mergeCell ref="H1149:M1149"/>
    <mergeCell ref="B1151:N1153"/>
    <mergeCell ref="B1154:N1154"/>
    <mergeCell ref="B1155:N1155"/>
    <mergeCell ref="B1156:N1156"/>
    <mergeCell ref="B1157:N1157"/>
    <mergeCell ref="B1135:C1135"/>
    <mergeCell ref="J1135:N1135"/>
    <mergeCell ref="B1136:N1136"/>
    <mergeCell ref="B1137:E1137"/>
    <mergeCell ref="F1137:N1137"/>
    <mergeCell ref="B1138:L1138"/>
    <mergeCell ref="F1139:G1139"/>
    <mergeCell ref="H1139:L1139"/>
    <mergeCell ref="B1140:G1146"/>
    <mergeCell ref="H1140:H1141"/>
    <mergeCell ref="I1140:K1140"/>
    <mergeCell ref="L1140:L1141"/>
    <mergeCell ref="M1140:M1141"/>
    <mergeCell ref="N1140:N1141"/>
    <mergeCell ref="B1170:G1172"/>
    <mergeCell ref="H1170:M1170"/>
    <mergeCell ref="H1171:M1171"/>
    <mergeCell ref="H1172:M1172"/>
    <mergeCell ref="B1174:N1176"/>
    <mergeCell ref="B1177:N1177"/>
    <mergeCell ref="B1178:N1178"/>
    <mergeCell ref="B1179:N1179"/>
    <mergeCell ref="B1180:N1180"/>
    <mergeCell ref="B1158:C1158"/>
    <mergeCell ref="J1158:N1158"/>
    <mergeCell ref="B1159:N1159"/>
    <mergeCell ref="B1160:E1160"/>
    <mergeCell ref="F1160:N1160"/>
    <mergeCell ref="B1161:L1161"/>
    <mergeCell ref="F1162:G1162"/>
    <mergeCell ref="H1162:L1162"/>
    <mergeCell ref="B1163:G1169"/>
    <mergeCell ref="H1163:H1164"/>
    <mergeCell ref="I1163:K1163"/>
    <mergeCell ref="L1163:L1164"/>
    <mergeCell ref="M1163:M1164"/>
    <mergeCell ref="N1163:N1164"/>
    <mergeCell ref="B1193:G1195"/>
    <mergeCell ref="H1193:M1193"/>
    <mergeCell ref="H1194:M1194"/>
    <mergeCell ref="H1195:M1195"/>
    <mergeCell ref="B1197:N1199"/>
    <mergeCell ref="B1200:N1200"/>
    <mergeCell ref="B1201:N1201"/>
    <mergeCell ref="B1202:N1202"/>
    <mergeCell ref="B1203:N1203"/>
    <mergeCell ref="B1181:C1181"/>
    <mergeCell ref="J1181:N1181"/>
    <mergeCell ref="B1182:N1182"/>
    <mergeCell ref="B1183:E1183"/>
    <mergeCell ref="F1183:N1183"/>
    <mergeCell ref="B1184:L1184"/>
    <mergeCell ref="F1185:G1185"/>
    <mergeCell ref="H1185:L1185"/>
    <mergeCell ref="B1186:G1192"/>
    <mergeCell ref="H1186:H1187"/>
    <mergeCell ref="I1186:K1186"/>
    <mergeCell ref="L1186:L1187"/>
    <mergeCell ref="M1186:M1187"/>
    <mergeCell ref="N1186:N1187"/>
    <mergeCell ref="B1216:G1218"/>
    <mergeCell ref="H1216:M1216"/>
    <mergeCell ref="H1217:M1217"/>
    <mergeCell ref="H1218:M1218"/>
    <mergeCell ref="B1221:N1223"/>
    <mergeCell ref="B1224:N1224"/>
    <mergeCell ref="B1225:N1225"/>
    <mergeCell ref="B1226:N1226"/>
    <mergeCell ref="B1227:N1227"/>
    <mergeCell ref="B1204:C1204"/>
    <mergeCell ref="J1204:N1204"/>
    <mergeCell ref="B1205:N1205"/>
    <mergeCell ref="B1206:E1206"/>
    <mergeCell ref="F1206:N1206"/>
    <mergeCell ref="B1207:L1207"/>
    <mergeCell ref="F1208:G1208"/>
    <mergeCell ref="H1208:L1208"/>
    <mergeCell ref="B1209:G1215"/>
    <mergeCell ref="H1209:H1210"/>
    <mergeCell ref="I1209:K1209"/>
    <mergeCell ref="L1209:L1210"/>
    <mergeCell ref="M1209:M1210"/>
    <mergeCell ref="N1209:N1210"/>
    <mergeCell ref="B1240:G1242"/>
    <mergeCell ref="H1240:M1240"/>
    <mergeCell ref="H1241:M1241"/>
    <mergeCell ref="H1242:M1242"/>
    <mergeCell ref="B1244:N1246"/>
    <mergeCell ref="B1247:N1247"/>
    <mergeCell ref="B1248:N1248"/>
    <mergeCell ref="B1249:N1249"/>
    <mergeCell ref="B1250:N1250"/>
    <mergeCell ref="B1228:C1228"/>
    <mergeCell ref="J1228:N1228"/>
    <mergeCell ref="B1229:N1229"/>
    <mergeCell ref="B1230:E1230"/>
    <mergeCell ref="F1230:N1230"/>
    <mergeCell ref="B1231:L1231"/>
    <mergeCell ref="F1232:G1232"/>
    <mergeCell ref="H1232:L1232"/>
    <mergeCell ref="B1233:G1239"/>
    <mergeCell ref="H1233:H1234"/>
    <mergeCell ref="I1233:K1233"/>
    <mergeCell ref="L1233:L1234"/>
    <mergeCell ref="M1233:M1234"/>
    <mergeCell ref="N1233:N1234"/>
    <mergeCell ref="B1263:G1265"/>
    <mergeCell ref="H1263:M1263"/>
    <mergeCell ref="H1264:M1264"/>
    <mergeCell ref="H1265:M1265"/>
    <mergeCell ref="B1251:C1251"/>
    <mergeCell ref="J1251:N1251"/>
    <mergeCell ref="B1252:N1252"/>
    <mergeCell ref="B1253:E1253"/>
    <mergeCell ref="F1253:N1253"/>
    <mergeCell ref="B1254:L1254"/>
    <mergeCell ref="F1255:G1255"/>
    <mergeCell ref="H1255:L1255"/>
    <mergeCell ref="B1256:G1262"/>
    <mergeCell ref="H1256:H1257"/>
    <mergeCell ref="I1256:K1256"/>
    <mergeCell ref="L1256:L1257"/>
    <mergeCell ref="M1256:M1257"/>
    <mergeCell ref="N1256:N1257"/>
    <mergeCell ref="B1269:N1271"/>
    <mergeCell ref="B1272:N1272"/>
    <mergeCell ref="B1273:N1273"/>
    <mergeCell ref="B1274:N1274"/>
    <mergeCell ref="B1275:N1275"/>
    <mergeCell ref="B1288:G1290"/>
    <mergeCell ref="H1288:M1288"/>
    <mergeCell ref="H1289:M1289"/>
    <mergeCell ref="H1290:M1290"/>
    <mergeCell ref="B1292:N1294"/>
    <mergeCell ref="B1295:N1295"/>
    <mergeCell ref="B1296:N1296"/>
    <mergeCell ref="B1297:N1297"/>
    <mergeCell ref="B1298:N1298"/>
    <mergeCell ref="B1276:C1276"/>
    <mergeCell ref="J1276:N1276"/>
    <mergeCell ref="B1277:N1277"/>
    <mergeCell ref="B1278:E1278"/>
    <mergeCell ref="F1278:N1278"/>
    <mergeCell ref="B1279:L1279"/>
    <mergeCell ref="F1280:G1280"/>
    <mergeCell ref="H1280:L1280"/>
    <mergeCell ref="B1281:G1287"/>
    <mergeCell ref="H1281:H1282"/>
    <mergeCell ref="I1281:K1281"/>
    <mergeCell ref="L1281:L1282"/>
    <mergeCell ref="M1281:M1282"/>
    <mergeCell ref="N1281:N1282"/>
    <mergeCell ref="B1311:G1313"/>
    <mergeCell ref="H1311:M1311"/>
    <mergeCell ref="H1312:M1312"/>
    <mergeCell ref="H1313:M1313"/>
    <mergeCell ref="B1317:N1319"/>
    <mergeCell ref="B1320:N1320"/>
    <mergeCell ref="B1321:N1321"/>
    <mergeCell ref="B1322:N1322"/>
    <mergeCell ref="B1323:N1323"/>
    <mergeCell ref="B1299:C1299"/>
    <mergeCell ref="J1299:N1299"/>
    <mergeCell ref="B1300:N1300"/>
    <mergeCell ref="B1301:E1301"/>
    <mergeCell ref="F1301:N1301"/>
    <mergeCell ref="B1302:L1302"/>
    <mergeCell ref="F1303:G1303"/>
    <mergeCell ref="H1303:L1303"/>
    <mergeCell ref="B1304:G1310"/>
    <mergeCell ref="H1304:H1305"/>
    <mergeCell ref="I1304:K1304"/>
    <mergeCell ref="L1304:L1305"/>
    <mergeCell ref="M1304:M1305"/>
    <mergeCell ref="N1304:N1305"/>
    <mergeCell ref="B1336:G1338"/>
    <mergeCell ref="H1336:M1336"/>
    <mergeCell ref="H1337:M1337"/>
    <mergeCell ref="H1338:M1338"/>
    <mergeCell ref="B1343:N1345"/>
    <mergeCell ref="B1346:N1346"/>
    <mergeCell ref="B1347:N1347"/>
    <mergeCell ref="B1348:N1348"/>
    <mergeCell ref="B1349:N1349"/>
    <mergeCell ref="B1324:C1324"/>
    <mergeCell ref="J1324:N1324"/>
    <mergeCell ref="B1325:N1325"/>
    <mergeCell ref="B1326:E1326"/>
    <mergeCell ref="F1326:N1326"/>
    <mergeCell ref="B1327:L1327"/>
    <mergeCell ref="F1328:G1328"/>
    <mergeCell ref="H1328:L1328"/>
    <mergeCell ref="B1329:G1335"/>
    <mergeCell ref="H1329:H1330"/>
    <mergeCell ref="I1329:K1329"/>
    <mergeCell ref="L1329:L1330"/>
    <mergeCell ref="M1329:M1330"/>
    <mergeCell ref="N1329:N1330"/>
    <mergeCell ref="B1362:G1364"/>
    <mergeCell ref="H1362:M1362"/>
    <mergeCell ref="H1363:M1363"/>
    <mergeCell ref="H1364:M1364"/>
    <mergeCell ref="B1350:C1350"/>
    <mergeCell ref="J1350:N1350"/>
    <mergeCell ref="B1351:N1351"/>
    <mergeCell ref="B1352:E1352"/>
    <mergeCell ref="F1352:N1352"/>
    <mergeCell ref="B1353:L1353"/>
    <mergeCell ref="F1354:G1354"/>
    <mergeCell ref="H1354:L1354"/>
    <mergeCell ref="B1355:G1361"/>
    <mergeCell ref="H1355:H1356"/>
    <mergeCell ref="I1355:K1355"/>
    <mergeCell ref="L1355:L1356"/>
    <mergeCell ref="M1355:M1356"/>
    <mergeCell ref="N1355:N1356"/>
    <mergeCell ref="B1369:N1371"/>
    <mergeCell ref="B1372:N1372"/>
    <mergeCell ref="B1373:N1373"/>
    <mergeCell ref="B1374:N1374"/>
    <mergeCell ref="B1375:N1375"/>
    <mergeCell ref="B1388:G1390"/>
    <mergeCell ref="H1388:M1388"/>
    <mergeCell ref="H1389:M1389"/>
    <mergeCell ref="H1390:M1390"/>
    <mergeCell ref="B1376:C1376"/>
    <mergeCell ref="J1376:N1376"/>
    <mergeCell ref="B1377:N1377"/>
    <mergeCell ref="B1378:E1378"/>
    <mergeCell ref="F1378:N1378"/>
    <mergeCell ref="B1379:L1379"/>
    <mergeCell ref="F1380:G1380"/>
    <mergeCell ref="H1380:L1380"/>
    <mergeCell ref="B1381:G1387"/>
    <mergeCell ref="H1381:H1382"/>
    <mergeCell ref="I1381:K1381"/>
    <mergeCell ref="L1381:L1382"/>
    <mergeCell ref="M1381:M1382"/>
    <mergeCell ref="N1381:N1382"/>
    <mergeCell ref="B1394:N1396"/>
    <mergeCell ref="B1397:N1397"/>
    <mergeCell ref="B1398:N1398"/>
    <mergeCell ref="B1399:N1399"/>
    <mergeCell ref="B1400:N1400"/>
    <mergeCell ref="B1413:G1415"/>
    <mergeCell ref="H1413:M1413"/>
    <mergeCell ref="H1414:M1414"/>
    <mergeCell ref="H1415:M1415"/>
    <mergeCell ref="B1401:C1401"/>
    <mergeCell ref="J1401:N1401"/>
    <mergeCell ref="B1402:N1402"/>
    <mergeCell ref="B1403:E1403"/>
    <mergeCell ref="F1403:N1403"/>
    <mergeCell ref="B1404:L1404"/>
    <mergeCell ref="F1405:G1405"/>
    <mergeCell ref="H1405:L1405"/>
    <mergeCell ref="B1406:G1412"/>
    <mergeCell ref="H1406:H1407"/>
    <mergeCell ref="I1406:K1406"/>
    <mergeCell ref="L1406:L1407"/>
    <mergeCell ref="M1406:M1407"/>
    <mergeCell ref="N1406:N1407"/>
  </mergeCells>
  <phoneticPr fontId="9" type="noConversion"/>
  <pageMargins left="0.7" right="0.7" top="0.75" bottom="0.75" header="0.3" footer="0.3"/>
  <pageSetup scale="56" orientation="portrait" r:id="rId1"/>
  <colBreaks count="1" manualBreakCount="1">
    <brk id="15"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F9C70-566A-441C-9357-C10942EA81B7}">
  <sheetPr>
    <tabColor rgb="FFFFFF00"/>
  </sheetPr>
  <dimension ref="A1:Z116"/>
  <sheetViews>
    <sheetView view="pageBreakPreview" topLeftCell="A43" zoomScaleNormal="40" zoomScaleSheetLayoutView="100" workbookViewId="0">
      <selection activeCell="M45" sqref="M45"/>
    </sheetView>
  </sheetViews>
  <sheetFormatPr baseColWidth="10" defaultColWidth="10.875" defaultRowHeight="14.25"/>
  <cols>
    <col min="1" max="1" width="9.5" style="17" customWidth="1"/>
    <col min="2" max="2" width="14.5" style="2" customWidth="1"/>
    <col min="3" max="3" width="12.25" style="2" customWidth="1"/>
    <col min="4" max="4" width="10.5" style="2" customWidth="1"/>
    <col min="5" max="5" width="8.5" style="2" customWidth="1"/>
    <col min="6" max="6" width="6.875" style="2" customWidth="1"/>
    <col min="7" max="7" width="11.375" style="2" customWidth="1"/>
    <col min="8" max="8" width="8.5" style="2" customWidth="1"/>
    <col min="9" max="9" width="11.5" style="2" customWidth="1"/>
    <col min="10" max="10" width="7.375" style="17" customWidth="1"/>
    <col min="11" max="26" width="10.875" style="17"/>
    <col min="27" max="16384" width="10.875" style="2"/>
  </cols>
  <sheetData>
    <row r="1" spans="1:26" s="17" customFormat="1" ht="15" thickBot="1"/>
    <row r="2" spans="1:26" s="17" customFormat="1" ht="69.95" customHeight="1">
      <c r="B2" s="379"/>
      <c r="C2" s="380"/>
      <c r="D2" s="380"/>
      <c r="E2" s="380"/>
      <c r="F2" s="380"/>
      <c r="G2" s="380"/>
      <c r="H2" s="380"/>
      <c r="I2" s="381"/>
    </row>
    <row r="3" spans="1:26" s="17" customFormat="1" ht="15">
      <c r="B3" s="382" t="s">
        <v>532</v>
      </c>
      <c r="C3" s="383"/>
      <c r="D3" s="383"/>
      <c r="E3" s="383"/>
      <c r="F3" s="383"/>
      <c r="G3" s="383"/>
      <c r="H3" s="383"/>
      <c r="I3" s="384"/>
    </row>
    <row r="4" spans="1:26" s="17" customFormat="1" ht="15">
      <c r="B4" s="382" t="s">
        <v>533</v>
      </c>
      <c r="C4" s="383"/>
      <c r="D4" s="383"/>
      <c r="E4" s="383"/>
      <c r="F4" s="383"/>
      <c r="G4" s="383"/>
      <c r="H4" s="383"/>
      <c r="I4" s="384"/>
    </row>
    <row r="5" spans="1:26" s="17" customFormat="1" ht="15">
      <c r="B5" s="382" t="s">
        <v>534</v>
      </c>
      <c r="C5" s="383"/>
      <c r="D5" s="383"/>
      <c r="E5" s="383"/>
      <c r="F5" s="383"/>
      <c r="G5" s="383"/>
      <c r="H5" s="383"/>
      <c r="I5" s="384"/>
    </row>
    <row r="6" spans="1:26" s="17" customFormat="1" ht="15.75" thickBot="1">
      <c r="B6" s="385"/>
      <c r="C6" s="386"/>
      <c r="D6" s="386"/>
      <c r="E6" s="386"/>
      <c r="F6" s="386"/>
      <c r="G6" s="386"/>
      <c r="H6" s="386"/>
      <c r="I6" s="387"/>
    </row>
    <row r="7" spans="1:26" ht="15" thickBot="1">
      <c r="B7" s="201"/>
      <c r="C7" s="202"/>
      <c r="D7" s="202"/>
      <c r="E7" s="202"/>
      <c r="F7" s="202"/>
      <c r="G7" s="203" t="s">
        <v>535</v>
      </c>
      <c r="H7" s="203"/>
      <c r="I7" s="204">
        <v>3</v>
      </c>
    </row>
    <row r="8" spans="1:26" ht="15" thickBot="1">
      <c r="B8" s="205"/>
      <c r="C8" s="206"/>
      <c r="D8" s="206"/>
      <c r="E8" s="206"/>
      <c r="F8" s="206"/>
      <c r="G8" s="206"/>
      <c r="H8" s="206"/>
      <c r="I8" s="207"/>
    </row>
    <row r="9" spans="1:26" ht="15" thickBot="1">
      <c r="B9" s="208"/>
      <c r="C9" s="209"/>
      <c r="D9" s="209"/>
      <c r="E9" s="209"/>
      <c r="F9" s="209"/>
      <c r="G9" s="209"/>
      <c r="H9" s="209"/>
      <c r="I9" s="210"/>
    </row>
    <row r="10" spans="1:26" ht="15" thickBot="1">
      <c r="B10" s="211" t="s">
        <v>536</v>
      </c>
      <c r="C10" s="212"/>
      <c r="D10" s="212"/>
      <c r="E10" s="212"/>
      <c r="F10" s="212"/>
      <c r="G10" s="212"/>
      <c r="H10" s="212"/>
      <c r="I10" s="213"/>
    </row>
    <row r="11" spans="1:26">
      <c r="B11" s="299" t="s">
        <v>537</v>
      </c>
      <c r="C11" s="300"/>
      <c r="D11" s="300"/>
      <c r="E11" s="300"/>
      <c r="F11" s="300"/>
      <c r="G11" s="300"/>
      <c r="H11" s="300"/>
      <c r="I11" s="301"/>
    </row>
    <row r="12" spans="1:26" s="19" customFormat="1" ht="22.5">
      <c r="A12" s="16"/>
      <c r="B12" s="302" t="s">
        <v>538</v>
      </c>
      <c r="C12" s="302" t="s">
        <v>539</v>
      </c>
      <c r="D12" s="302" t="s">
        <v>540</v>
      </c>
      <c r="E12" s="302" t="s">
        <v>662</v>
      </c>
      <c r="F12" s="302" t="s">
        <v>661</v>
      </c>
      <c r="G12" s="302" t="s">
        <v>541</v>
      </c>
      <c r="H12" s="302" t="s">
        <v>542</v>
      </c>
      <c r="I12" s="302" t="s">
        <v>543</v>
      </c>
      <c r="J12" s="16"/>
      <c r="K12" s="16"/>
      <c r="L12" s="16"/>
      <c r="M12" s="16"/>
      <c r="N12" s="16"/>
      <c r="O12" s="16"/>
      <c r="P12" s="16"/>
      <c r="Q12" s="16"/>
      <c r="R12" s="16"/>
      <c r="S12" s="16"/>
      <c r="T12" s="16"/>
      <c r="U12" s="16"/>
      <c r="V12" s="16"/>
      <c r="W12" s="16"/>
      <c r="X12" s="16"/>
      <c r="Y12" s="16"/>
      <c r="Z12" s="16"/>
    </row>
    <row r="13" spans="1:26">
      <c r="B13" s="290" t="s">
        <v>544</v>
      </c>
      <c r="C13" s="291">
        <v>1</v>
      </c>
      <c r="D13" s="292">
        <v>4200000</v>
      </c>
      <c r="E13" s="293">
        <v>0.1</v>
      </c>
      <c r="F13" s="294">
        <f>'FM '!$D$41</f>
        <v>2.2200000000000002</v>
      </c>
      <c r="G13" s="292">
        <f>F13*D13</f>
        <v>9324000</v>
      </c>
      <c r="H13" s="291">
        <f>$I$7</f>
        <v>3</v>
      </c>
      <c r="I13" s="295">
        <f>E13*G13*H13*C13</f>
        <v>2797200</v>
      </c>
    </row>
    <row r="14" spans="1:26" ht="22.5">
      <c r="B14" s="290" t="s">
        <v>545</v>
      </c>
      <c r="C14" s="291">
        <v>1</v>
      </c>
      <c r="D14" s="292">
        <v>2500000</v>
      </c>
      <c r="E14" s="293">
        <v>0.5</v>
      </c>
      <c r="F14" s="294">
        <f>'FM '!$D$41</f>
        <v>2.2200000000000002</v>
      </c>
      <c r="G14" s="292">
        <f t="shared" ref="G14:G15" si="0">F14*D14</f>
        <v>5550000.0000000009</v>
      </c>
      <c r="H14" s="291">
        <f>$I$7</f>
        <v>3</v>
      </c>
      <c r="I14" s="295">
        <f t="shared" ref="I14:I15" si="1">E14*G14*H14*C14</f>
        <v>8325000.0000000019</v>
      </c>
    </row>
    <row r="15" spans="1:26">
      <c r="B15" s="290" t="s">
        <v>546</v>
      </c>
      <c r="C15" s="291">
        <v>1</v>
      </c>
      <c r="D15" s="292">
        <v>2000000</v>
      </c>
      <c r="E15" s="293">
        <v>0.5</v>
      </c>
      <c r="F15" s="294">
        <f>'FM '!$D$41</f>
        <v>2.2200000000000002</v>
      </c>
      <c r="G15" s="292">
        <f t="shared" si="0"/>
        <v>4440000</v>
      </c>
      <c r="H15" s="291">
        <f>$I$7</f>
        <v>3</v>
      </c>
      <c r="I15" s="295">
        <f t="shared" si="1"/>
        <v>6660000</v>
      </c>
    </row>
    <row r="16" spans="1:26" ht="22.5">
      <c r="B16" s="290" t="s">
        <v>547</v>
      </c>
      <c r="C16" s="291">
        <v>1</v>
      </c>
      <c r="D16" s="292">
        <v>2500000</v>
      </c>
      <c r="E16" s="293">
        <v>0.5</v>
      </c>
      <c r="F16" s="294">
        <f>'FM '!$D$41</f>
        <v>2.2200000000000002</v>
      </c>
      <c r="G16" s="292">
        <f t="shared" ref="G16:G17" si="2">F16*D16</f>
        <v>5550000.0000000009</v>
      </c>
      <c r="H16" s="291">
        <f>$I$7</f>
        <v>3</v>
      </c>
      <c r="I16" s="295">
        <f t="shared" ref="I16:I17" si="3">E16*G16*H16*C16</f>
        <v>8325000.0000000019</v>
      </c>
    </row>
    <row r="17" spans="2:9">
      <c r="B17" s="290" t="s">
        <v>548</v>
      </c>
      <c r="C17" s="291">
        <v>1</v>
      </c>
      <c r="D17" s="292">
        <v>2000000</v>
      </c>
      <c r="E17" s="293">
        <v>0.5</v>
      </c>
      <c r="F17" s="294">
        <f>'FM '!$D$41</f>
        <v>2.2200000000000002</v>
      </c>
      <c r="G17" s="292">
        <f t="shared" si="2"/>
        <v>4440000</v>
      </c>
      <c r="H17" s="291">
        <f>$I$7</f>
        <v>3</v>
      </c>
      <c r="I17" s="295">
        <f t="shared" si="3"/>
        <v>6660000</v>
      </c>
    </row>
    <row r="18" spans="2:9" ht="15" thickBot="1">
      <c r="B18" s="217"/>
      <c r="C18" s="218"/>
      <c r="D18" s="222"/>
      <c r="E18" s="220"/>
      <c r="F18" s="223"/>
      <c r="G18" s="222"/>
      <c r="H18" s="218"/>
      <c r="I18" s="221"/>
    </row>
    <row r="19" spans="2:9" ht="15" thickBot="1">
      <c r="B19" s="224"/>
      <c r="C19" s="225"/>
      <c r="D19" s="225"/>
      <c r="E19" s="225"/>
      <c r="F19" s="226"/>
      <c r="G19" s="225"/>
      <c r="H19" s="227" t="s">
        <v>549</v>
      </c>
      <c r="I19" s="228">
        <f>SUM(I13:I17)</f>
        <v>32767200</v>
      </c>
    </row>
    <row r="20" spans="2:9" ht="15" thickBot="1">
      <c r="B20" s="229"/>
      <c r="C20" s="218"/>
      <c r="D20" s="218"/>
      <c r="E20" s="218"/>
      <c r="F20" s="218"/>
      <c r="G20" s="218"/>
      <c r="H20" s="218"/>
      <c r="I20" s="230"/>
    </row>
    <row r="21" spans="2:9" ht="15" thickBot="1">
      <c r="B21" s="214" t="s">
        <v>550</v>
      </c>
      <c r="C21" s="215"/>
      <c r="D21" s="215"/>
      <c r="E21" s="215"/>
      <c r="F21" s="215"/>
      <c r="G21" s="215"/>
      <c r="H21" s="300"/>
      <c r="I21" s="216"/>
    </row>
    <row r="22" spans="2:9" ht="23.25" thickBot="1">
      <c r="B22" s="390" t="s">
        <v>551</v>
      </c>
      <c r="C22" s="391"/>
      <c r="D22" s="392"/>
      <c r="E22" s="303" t="s">
        <v>552</v>
      </c>
      <c r="F22" s="227"/>
      <c r="G22" s="227"/>
      <c r="H22" s="306" t="s">
        <v>542</v>
      </c>
      <c r="I22" s="231" t="s">
        <v>543</v>
      </c>
    </row>
    <row r="23" spans="2:9">
      <c r="B23" s="251" t="s">
        <v>553</v>
      </c>
      <c r="C23" s="252"/>
      <c r="D23" s="296"/>
      <c r="E23" s="304">
        <v>318000</v>
      </c>
      <c r="F23" s="280"/>
      <c r="G23" s="280"/>
      <c r="H23" s="307">
        <f>$I$7</f>
        <v>3</v>
      </c>
      <c r="I23" s="281">
        <f>H23*E23</f>
        <v>954000</v>
      </c>
    </row>
    <row r="24" spans="2:9">
      <c r="B24" s="255" t="s">
        <v>554</v>
      </c>
      <c r="C24" s="256"/>
      <c r="D24" s="297"/>
      <c r="E24" s="292">
        <v>90000</v>
      </c>
      <c r="F24" s="282"/>
      <c r="G24" s="282"/>
      <c r="H24" s="307">
        <f>$I$7</f>
        <v>3</v>
      </c>
      <c r="I24" s="264">
        <f t="shared" ref="I24:I25" si="4">H24*E24</f>
        <v>270000</v>
      </c>
    </row>
    <row r="25" spans="2:9" ht="15" thickBot="1">
      <c r="B25" s="285" t="s">
        <v>555</v>
      </c>
      <c r="C25" s="286"/>
      <c r="D25" s="298"/>
      <c r="E25" s="305">
        <v>90000</v>
      </c>
      <c r="F25" s="287"/>
      <c r="G25" s="287"/>
      <c r="H25" s="307">
        <f>$I$7</f>
        <v>3</v>
      </c>
      <c r="I25" s="288">
        <f t="shared" si="4"/>
        <v>270000</v>
      </c>
    </row>
    <row r="26" spans="2:9" ht="15" thickBot="1">
      <c r="B26" s="232"/>
      <c r="C26" s="233"/>
      <c r="D26" s="218"/>
      <c r="E26" s="219"/>
      <c r="F26" s="234"/>
      <c r="G26" s="234"/>
      <c r="H26" s="234"/>
      <c r="I26" s="235"/>
    </row>
    <row r="27" spans="2:9" ht="15" thickBot="1">
      <c r="B27" s="224"/>
      <c r="C27" s="225"/>
      <c r="D27" s="236"/>
      <c r="E27" s="236"/>
      <c r="F27" s="236"/>
      <c r="G27" s="236"/>
      <c r="H27" s="227" t="s">
        <v>549</v>
      </c>
      <c r="I27" s="228">
        <f>SUM(I23:I25)</f>
        <v>1494000</v>
      </c>
    </row>
    <row r="28" spans="2:9" ht="15" thickBot="1">
      <c r="B28" s="224"/>
      <c r="C28" s="225"/>
      <c r="D28" s="236"/>
      <c r="E28" s="236"/>
      <c r="F28" s="236"/>
      <c r="G28" s="236"/>
      <c r="H28" s="227"/>
      <c r="I28" s="284"/>
    </row>
    <row r="29" spans="2:9" ht="15" thickBot="1">
      <c r="B29" s="214" t="s">
        <v>556</v>
      </c>
      <c r="C29" s="215"/>
      <c r="D29" s="215"/>
      <c r="E29" s="215"/>
      <c r="F29" s="215"/>
      <c r="G29" s="215"/>
      <c r="H29" s="215"/>
      <c r="I29" s="216"/>
    </row>
    <row r="30" spans="2:9" ht="15" thickBot="1">
      <c r="B30" s="393" t="s">
        <v>551</v>
      </c>
      <c r="C30" s="394"/>
      <c r="D30" s="394"/>
      <c r="E30" s="227"/>
      <c r="F30" s="227"/>
      <c r="G30" s="308"/>
      <c r="H30" s="312" t="s">
        <v>314</v>
      </c>
      <c r="I30" s="231" t="s">
        <v>557</v>
      </c>
    </row>
    <row r="31" spans="2:9">
      <c r="B31" s="373" t="s">
        <v>558</v>
      </c>
      <c r="C31" s="374"/>
      <c r="D31" s="374"/>
      <c r="E31" s="253"/>
      <c r="F31" s="253"/>
      <c r="G31" s="296"/>
      <c r="H31" s="313">
        <f>SUM(H33:H36)</f>
        <v>1.3999999999999999E-2</v>
      </c>
      <c r="I31" s="260">
        <f t="shared" ref="I31:I41" si="5">$I$50*H31</f>
        <v>3102018.2461799998</v>
      </c>
    </row>
    <row r="32" spans="2:9">
      <c r="B32" s="261" t="s">
        <v>559</v>
      </c>
      <c r="C32" s="262"/>
      <c r="D32" s="263"/>
      <c r="E32" s="257"/>
      <c r="F32" s="257"/>
      <c r="G32" s="297"/>
      <c r="H32" s="314">
        <v>4.0000000000000002E-4</v>
      </c>
      <c r="I32" s="264">
        <f t="shared" si="5"/>
        <v>88629.09274800001</v>
      </c>
    </row>
    <row r="33" spans="2:9">
      <c r="B33" s="261" t="s">
        <v>560</v>
      </c>
      <c r="C33" s="262"/>
      <c r="D33" s="263"/>
      <c r="E33" s="257"/>
      <c r="F33" s="257"/>
      <c r="G33" s="297"/>
      <c r="H33" s="314">
        <v>3.0000000000000001E-3</v>
      </c>
      <c r="I33" s="264">
        <f t="shared" si="5"/>
        <v>664718.19561000005</v>
      </c>
    </row>
    <row r="34" spans="2:9">
      <c r="B34" s="261" t="s">
        <v>561</v>
      </c>
      <c r="C34" s="262"/>
      <c r="D34" s="263"/>
      <c r="E34" s="257"/>
      <c r="F34" s="257"/>
      <c r="G34" s="297"/>
      <c r="H34" s="314">
        <v>5.0000000000000001E-3</v>
      </c>
      <c r="I34" s="264">
        <f t="shared" si="5"/>
        <v>1107863.6593500001</v>
      </c>
    </row>
    <row r="35" spans="2:9">
      <c r="B35" s="261" t="s">
        <v>562</v>
      </c>
      <c r="C35" s="262"/>
      <c r="D35" s="263"/>
      <c r="E35" s="257"/>
      <c r="F35" s="257"/>
      <c r="G35" s="297"/>
      <c r="H35" s="314">
        <v>3.0000000000000001E-3</v>
      </c>
      <c r="I35" s="264">
        <f t="shared" si="5"/>
        <v>664718.19561000005</v>
      </c>
    </row>
    <row r="36" spans="2:9" ht="15" thickBot="1">
      <c r="B36" s="270" t="s">
        <v>563</v>
      </c>
      <c r="C36" s="271"/>
      <c r="D36" s="272"/>
      <c r="E36" s="273"/>
      <c r="F36" s="273"/>
      <c r="G36" s="309"/>
      <c r="H36" s="315">
        <v>3.0000000000000001E-3</v>
      </c>
      <c r="I36" s="274">
        <f t="shared" si="5"/>
        <v>664718.19561000005</v>
      </c>
    </row>
    <row r="37" spans="2:9">
      <c r="B37" s="373" t="s">
        <v>564</v>
      </c>
      <c r="C37" s="374"/>
      <c r="D37" s="374"/>
      <c r="E37" s="253"/>
      <c r="F37" s="253"/>
      <c r="G37" s="296"/>
      <c r="H37" s="313">
        <f>SUM(H38:H41)</f>
        <v>7.9000000000000001E-2</v>
      </c>
      <c r="I37" s="260">
        <f t="shared" si="5"/>
        <v>17504245.817730002</v>
      </c>
    </row>
    <row r="38" spans="2:9">
      <c r="B38" s="265" t="s">
        <v>565</v>
      </c>
      <c r="C38" s="266"/>
      <c r="D38" s="267"/>
      <c r="E38" s="268"/>
      <c r="F38" s="268"/>
      <c r="G38" s="310"/>
      <c r="H38" s="316">
        <v>5.0000000000000001E-3</v>
      </c>
      <c r="I38" s="269">
        <f t="shared" si="5"/>
        <v>1107863.6593500001</v>
      </c>
    </row>
    <row r="39" spans="2:9">
      <c r="B39" s="261" t="s">
        <v>566</v>
      </c>
      <c r="C39" s="262"/>
      <c r="D39" s="263"/>
      <c r="E39" s="257"/>
      <c r="F39" s="257"/>
      <c r="G39" s="297"/>
      <c r="H39" s="317">
        <v>4.0000000000000001E-3</v>
      </c>
      <c r="I39" s="264">
        <f t="shared" si="5"/>
        <v>886290.92748000007</v>
      </c>
    </row>
    <row r="40" spans="2:9">
      <c r="B40" s="261" t="s">
        <v>660</v>
      </c>
      <c r="C40" s="262"/>
      <c r="D40" s="263"/>
      <c r="E40" s="257"/>
      <c r="F40" s="257"/>
      <c r="G40" s="297"/>
      <c r="H40" s="317">
        <v>0.05</v>
      </c>
      <c r="I40" s="264">
        <f t="shared" si="5"/>
        <v>11078636.593500001</v>
      </c>
    </row>
    <row r="41" spans="2:9" ht="15" thickBot="1">
      <c r="B41" s="275" t="s">
        <v>567</v>
      </c>
      <c r="C41" s="276"/>
      <c r="D41" s="277"/>
      <c r="E41" s="278"/>
      <c r="F41" s="278"/>
      <c r="G41" s="311"/>
      <c r="H41" s="318">
        <v>0.02</v>
      </c>
      <c r="I41" s="279">
        <f t="shared" si="5"/>
        <v>4431454.6374000004</v>
      </c>
    </row>
    <row r="42" spans="2:9" ht="15" thickBot="1">
      <c r="B42" s="375"/>
      <c r="C42" s="376"/>
      <c r="D42" s="376"/>
      <c r="E42" s="237"/>
      <c r="F42" s="237"/>
      <c r="G42" s="237"/>
      <c r="H42" s="238"/>
      <c r="I42" s="239"/>
    </row>
    <row r="43" spans="2:9" ht="15" thickBot="1">
      <c r="B43" s="224"/>
      <c r="C43" s="225"/>
      <c r="D43" s="225"/>
      <c r="E43" s="225"/>
      <c r="F43" s="225"/>
      <c r="G43" s="225"/>
      <c r="H43" s="225" t="s">
        <v>549</v>
      </c>
      <c r="I43" s="240">
        <f>I31+I32+I37</f>
        <v>20694893.156658001</v>
      </c>
    </row>
    <row r="44" spans="2:9" ht="15" thickBot="1">
      <c r="B44" s="224"/>
      <c r="C44" s="225"/>
      <c r="D44" s="225"/>
      <c r="E44" s="225"/>
      <c r="F44" s="225"/>
      <c r="G44" s="225"/>
      <c r="H44" s="225"/>
      <c r="I44" s="289"/>
    </row>
    <row r="45" spans="2:9" ht="15" thickBot="1">
      <c r="B45" s="241" t="s">
        <v>568</v>
      </c>
      <c r="C45" s="242"/>
      <c r="D45" s="242"/>
      <c r="E45" s="242"/>
      <c r="F45" s="242"/>
      <c r="G45" s="242"/>
      <c r="H45" s="242"/>
      <c r="I45" s="243"/>
    </row>
    <row r="46" spans="2:9">
      <c r="B46" s="388" t="s">
        <v>538</v>
      </c>
      <c r="C46" s="389"/>
      <c r="D46" s="389"/>
      <c r="E46" s="253"/>
      <c r="F46" s="253"/>
      <c r="G46" s="253"/>
      <c r="H46" s="296"/>
      <c r="I46" s="254">
        <f>I19</f>
        <v>32767200</v>
      </c>
    </row>
    <row r="47" spans="2:9">
      <c r="B47" s="397" t="s">
        <v>569</v>
      </c>
      <c r="C47" s="398"/>
      <c r="D47" s="398"/>
      <c r="E47" s="257"/>
      <c r="F47" s="257"/>
      <c r="G47" s="257"/>
      <c r="H47" s="297"/>
      <c r="I47" s="258">
        <f>I27</f>
        <v>1494000</v>
      </c>
    </row>
    <row r="48" spans="2:9" ht="15" thickBot="1">
      <c r="B48" s="377" t="s">
        <v>570</v>
      </c>
      <c r="C48" s="378"/>
      <c r="D48" s="378"/>
      <c r="E48" s="218"/>
      <c r="F48" s="218"/>
      <c r="G48" s="218"/>
      <c r="H48" s="320"/>
      <c r="I48" s="221">
        <f>I43</f>
        <v>20694893.156658001</v>
      </c>
    </row>
    <row r="49" spans="2:9" ht="15" thickBot="1">
      <c r="B49" s="390" t="s">
        <v>571</v>
      </c>
      <c r="C49" s="391"/>
      <c r="D49" s="391"/>
      <c r="E49" s="227"/>
      <c r="F49" s="227"/>
      <c r="G49" s="227"/>
      <c r="H49" s="321"/>
      <c r="I49" s="283">
        <f>SUM(I46:I48)</f>
        <v>54956093.156658001</v>
      </c>
    </row>
    <row r="50" spans="2:9">
      <c r="B50" s="388" t="s">
        <v>572</v>
      </c>
      <c r="C50" s="389"/>
      <c r="D50" s="389"/>
      <c r="E50" s="253"/>
      <c r="F50" s="253"/>
      <c r="G50" s="253"/>
      <c r="H50" s="296"/>
      <c r="I50" s="259">
        <f>'FORMULARIO 1 PRESUPUESTO'!G138</f>
        <v>221572731.87</v>
      </c>
    </row>
    <row r="51" spans="2:9" ht="15" thickBot="1">
      <c r="B51" s="377" t="s">
        <v>573</v>
      </c>
      <c r="C51" s="378"/>
      <c r="D51" s="378"/>
      <c r="E51" s="218"/>
      <c r="F51" s="218"/>
      <c r="G51" s="218"/>
      <c r="H51" s="320"/>
      <c r="I51" s="244">
        <f>I49/I50</f>
        <v>0.24802733031653712</v>
      </c>
    </row>
    <row r="52" spans="2:9" ht="15" thickBot="1">
      <c r="B52" s="390" t="s">
        <v>574</v>
      </c>
      <c r="C52" s="391"/>
      <c r="D52" s="391"/>
      <c r="E52" s="391"/>
      <c r="F52" s="391"/>
      <c r="G52" s="391"/>
      <c r="H52" s="392"/>
      <c r="I52" s="319">
        <f>+ROUND(I51,2)</f>
        <v>0.25</v>
      </c>
    </row>
    <row r="53" spans="2:9" ht="15" thickBot="1">
      <c r="B53" s="229"/>
      <c r="C53" s="218"/>
      <c r="D53" s="218"/>
      <c r="E53" s="218"/>
      <c r="F53" s="218"/>
      <c r="G53" s="218"/>
      <c r="H53" s="245"/>
      <c r="I53" s="246"/>
    </row>
    <row r="54" spans="2:9" ht="15" thickBot="1">
      <c r="B54" s="241" t="s">
        <v>575</v>
      </c>
      <c r="C54" s="247"/>
      <c r="D54" s="247"/>
      <c r="E54" s="247"/>
      <c r="F54" s="247"/>
      <c r="G54" s="247"/>
      <c r="H54" s="247"/>
      <c r="I54" s="248" t="e">
        <f>'FORMULARIO 1 PRESUPUESTO'!#REF!</f>
        <v>#REF!</v>
      </c>
    </row>
    <row r="55" spans="2:9" ht="15" thickBot="1">
      <c r="B55" s="232"/>
      <c r="C55" s="233"/>
      <c r="D55" s="233"/>
      <c r="E55" s="218"/>
      <c r="F55" s="218"/>
      <c r="G55" s="218"/>
      <c r="H55" s="218"/>
      <c r="I55" s="249"/>
    </row>
    <row r="56" spans="2:9" ht="15" thickBot="1">
      <c r="B56" s="241" t="s">
        <v>576</v>
      </c>
      <c r="C56" s="247"/>
      <c r="D56" s="247"/>
      <c r="E56" s="247"/>
      <c r="F56" s="247"/>
      <c r="G56" s="247"/>
      <c r="H56" s="247"/>
      <c r="I56" s="248" t="e">
        <f>'FORMULARIO 1 PRESUPUESTO'!#REF!</f>
        <v>#REF!</v>
      </c>
    </row>
    <row r="57" spans="2:9" ht="15" thickBot="1">
      <c r="B57" s="395" t="s">
        <v>577</v>
      </c>
      <c r="C57" s="396"/>
      <c r="D57" s="396"/>
      <c r="E57" s="396"/>
      <c r="F57" s="396"/>
      <c r="G57" s="396"/>
      <c r="H57" s="396"/>
      <c r="I57" s="250" t="e">
        <f>I52+I54+I56</f>
        <v>#REF!</v>
      </c>
    </row>
    <row r="58" spans="2:9" s="17" customFormat="1"/>
    <row r="59" spans="2:9" s="17" customFormat="1">
      <c r="I59" s="56"/>
    </row>
    <row r="60" spans="2:9" s="17" customFormat="1"/>
    <row r="61" spans="2:9" s="17" customFormat="1"/>
    <row r="62" spans="2:9" s="17" customFormat="1"/>
    <row r="63" spans="2:9" s="17" customFormat="1"/>
    <row r="64" spans="2:9" s="17" customFormat="1"/>
    <row r="65" s="17" customFormat="1"/>
    <row r="66" s="17" customFormat="1"/>
    <row r="67" s="17" customFormat="1"/>
    <row r="68" s="17" customFormat="1"/>
    <row r="69" s="17" customFormat="1"/>
    <row r="70" s="17" customFormat="1"/>
    <row r="71" s="17" customFormat="1"/>
    <row r="72" s="17" customFormat="1"/>
    <row r="73" s="17" customFormat="1"/>
    <row r="74" s="17" customFormat="1"/>
    <row r="75" s="17" customFormat="1"/>
    <row r="76" s="17" customFormat="1"/>
    <row r="77" s="17" customFormat="1"/>
    <row r="78" s="17" customFormat="1"/>
    <row r="79" s="17" customFormat="1"/>
    <row r="80" s="17" customFormat="1"/>
    <row r="81" s="17" customFormat="1"/>
    <row r="82" s="17" customFormat="1"/>
    <row r="83" s="17" customFormat="1"/>
    <row r="84" s="17" customFormat="1"/>
    <row r="85" s="17" customFormat="1"/>
    <row r="86" s="17" customFormat="1"/>
    <row r="87" s="17" customFormat="1"/>
    <row r="88" s="17" customFormat="1"/>
    <row r="89" s="17" customFormat="1"/>
    <row r="90" s="17" customFormat="1"/>
    <row r="91" s="17" customFormat="1"/>
    <row r="92" s="17" customFormat="1"/>
    <row r="93" s="17" customFormat="1"/>
    <row r="94" s="17" customFormat="1"/>
    <row r="95" s="17" customFormat="1"/>
    <row r="96" s="17" customFormat="1"/>
    <row r="97" s="17" customFormat="1"/>
    <row r="98" s="17" customFormat="1"/>
    <row r="99" s="17" customFormat="1"/>
    <row r="100" s="17" customFormat="1"/>
    <row r="101" s="17" customFormat="1"/>
    <row r="102" s="17" customFormat="1"/>
    <row r="103" s="17" customFormat="1"/>
    <row r="104" s="17" customFormat="1"/>
    <row r="105" s="17" customFormat="1"/>
    <row r="106" s="17" customFormat="1"/>
    <row r="107" s="17" customFormat="1"/>
    <row r="108" s="17" customFormat="1"/>
    <row r="109" s="17" customFormat="1"/>
    <row r="110" s="17" customFormat="1"/>
    <row r="111" s="17" customFormat="1"/>
    <row r="112" s="17" customFormat="1"/>
    <row r="113" s="17" customFormat="1"/>
    <row r="114" s="17" customFormat="1"/>
    <row r="115" s="17" customFormat="1"/>
    <row r="116" s="17" customFormat="1"/>
  </sheetData>
  <mergeCells count="18">
    <mergeCell ref="B52:H52"/>
    <mergeCell ref="B57:H57"/>
    <mergeCell ref="B46:D46"/>
    <mergeCell ref="B47:D47"/>
    <mergeCell ref="B48:D48"/>
    <mergeCell ref="B49:D49"/>
    <mergeCell ref="B31:D31"/>
    <mergeCell ref="B42:D42"/>
    <mergeCell ref="B37:D37"/>
    <mergeCell ref="B51:D51"/>
    <mergeCell ref="B2:I2"/>
    <mergeCell ref="B3:I3"/>
    <mergeCell ref="B4:I4"/>
    <mergeCell ref="B6:I6"/>
    <mergeCell ref="B50:D50"/>
    <mergeCell ref="B22:D22"/>
    <mergeCell ref="B30:D30"/>
    <mergeCell ref="B5:I5"/>
  </mergeCells>
  <pageMargins left="0.7" right="0.7" top="0.75" bottom="0.75" header="0.3" footer="0.3"/>
  <pageSetup scale="61"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E5F3F-6015-4CC5-A483-6729FBA81A13}">
  <sheetPr>
    <tabColor rgb="FFFFC000"/>
  </sheetPr>
  <dimension ref="B3:F78"/>
  <sheetViews>
    <sheetView workbookViewId="0"/>
  </sheetViews>
  <sheetFormatPr baseColWidth="10" defaultColWidth="11.5" defaultRowHeight="12.75"/>
  <cols>
    <col min="1" max="1" width="3.5" style="67" customWidth="1"/>
    <col min="2" max="2" width="8.125" style="67" customWidth="1"/>
    <col min="3" max="3" width="47.5" style="67" customWidth="1"/>
    <col min="4" max="4" width="14.5" style="68" customWidth="1"/>
    <col min="5" max="16384" width="11.5" style="67"/>
  </cols>
  <sheetData>
    <row r="3" spans="2:6" ht="32.1" customHeight="1"/>
    <row r="4" spans="2:6">
      <c r="B4" s="399" t="s">
        <v>1</v>
      </c>
      <c r="C4" s="399"/>
      <c r="D4" s="399"/>
      <c r="E4" s="5"/>
      <c r="F4" s="5"/>
    </row>
    <row r="5" spans="2:6" ht="15" customHeight="1">
      <c r="B5" s="399" t="s">
        <v>2</v>
      </c>
      <c r="C5" s="399"/>
      <c r="D5" s="399"/>
      <c r="E5" s="5"/>
      <c r="F5" s="5"/>
    </row>
    <row r="6" spans="2:6" ht="11.45" customHeight="1">
      <c r="B6" s="399" t="s">
        <v>578</v>
      </c>
      <c r="C6" s="399"/>
      <c r="D6" s="399"/>
      <c r="E6" s="5"/>
      <c r="F6" s="5"/>
    </row>
    <row r="7" spans="2:6" ht="6.95" customHeight="1">
      <c r="B7" s="399"/>
      <c r="C7" s="399"/>
      <c r="D7" s="399"/>
      <c r="E7" s="38"/>
      <c r="F7" s="38"/>
    </row>
    <row r="8" spans="2:6" ht="3.95" customHeight="1">
      <c r="D8" s="69"/>
    </row>
    <row r="9" spans="2:6" ht="11.45" customHeight="1">
      <c r="B9" s="70">
        <v>1</v>
      </c>
      <c r="C9" s="71" t="s">
        <v>579</v>
      </c>
      <c r="D9" s="72">
        <f>+ROUND((100%),2)</f>
        <v>1</v>
      </c>
    </row>
    <row r="10" spans="2:6" ht="11.45" customHeight="1">
      <c r="B10" s="73">
        <v>2</v>
      </c>
      <c r="C10" s="74" t="s">
        <v>580</v>
      </c>
      <c r="D10" s="75"/>
    </row>
    <row r="11" spans="2:6" ht="15" customHeight="1">
      <c r="B11" s="76" t="s">
        <v>581</v>
      </c>
      <c r="C11" s="77" t="s">
        <v>582</v>
      </c>
      <c r="D11" s="78">
        <v>8.5000000000000006E-2</v>
      </c>
    </row>
    <row r="12" spans="2:6" ht="15" customHeight="1">
      <c r="B12" s="76" t="s">
        <v>583</v>
      </c>
      <c r="C12" s="77" t="s">
        <v>584</v>
      </c>
      <c r="D12" s="78">
        <v>8.3299999999999999E-2</v>
      </c>
    </row>
    <row r="13" spans="2:6" ht="15" customHeight="1">
      <c r="B13" s="76" t="s">
        <v>585</v>
      </c>
      <c r="C13" s="77" t="s">
        <v>586</v>
      </c>
      <c r="D13" s="78">
        <v>0.01</v>
      </c>
    </row>
    <row r="14" spans="2:6" ht="15" customHeight="1">
      <c r="B14" s="76" t="s">
        <v>587</v>
      </c>
      <c r="C14" s="77" t="s">
        <v>588</v>
      </c>
      <c r="D14" s="78">
        <v>0.08</v>
      </c>
    </row>
    <row r="15" spans="2:6" ht="15" customHeight="1">
      <c r="B15" s="76" t="s">
        <v>589</v>
      </c>
      <c r="C15" s="77" t="s">
        <v>590</v>
      </c>
      <c r="D15" s="78">
        <v>0.11600000000000001</v>
      </c>
    </row>
    <row r="16" spans="2:6" ht="15" customHeight="1">
      <c r="B16" s="76" t="s">
        <v>591</v>
      </c>
      <c r="C16" s="77" t="s">
        <v>592</v>
      </c>
      <c r="D16" s="78">
        <f>2%</f>
        <v>0.02</v>
      </c>
    </row>
    <row r="17" spans="2:4" ht="15" customHeight="1">
      <c r="B17" s="76" t="s">
        <v>593</v>
      </c>
      <c r="C17" s="77" t="s">
        <v>594</v>
      </c>
      <c r="D17" s="78">
        <f>3%</f>
        <v>0.03</v>
      </c>
    </row>
    <row r="18" spans="2:4" ht="15" customHeight="1">
      <c r="B18" s="76" t="s">
        <v>595</v>
      </c>
      <c r="C18" s="77" t="s">
        <v>596</v>
      </c>
      <c r="D18" s="78">
        <f>4%</f>
        <v>0.04</v>
      </c>
    </row>
    <row r="19" spans="2:4" ht="15" customHeight="1">
      <c r="B19" s="76" t="s">
        <v>597</v>
      </c>
      <c r="C19" s="77" t="s">
        <v>598</v>
      </c>
      <c r="D19" s="78">
        <v>4.1700000000000001E-2</v>
      </c>
    </row>
    <row r="20" spans="2:4" ht="15" customHeight="1">
      <c r="B20" s="76" t="s">
        <v>599</v>
      </c>
      <c r="C20" s="77" t="s">
        <v>600</v>
      </c>
      <c r="D20" s="78">
        <v>0.03</v>
      </c>
    </row>
    <row r="21" spans="2:4" ht="15" customHeight="1">
      <c r="B21" s="76" t="s">
        <v>601</v>
      </c>
      <c r="C21" s="77" t="s">
        <v>602</v>
      </c>
      <c r="D21" s="78">
        <v>0.04</v>
      </c>
    </row>
    <row r="22" spans="2:4" ht="15" customHeight="1">
      <c r="B22" s="79">
        <v>2.12</v>
      </c>
      <c r="C22" s="77" t="s">
        <v>603</v>
      </c>
      <c r="D22" s="78">
        <v>0.01</v>
      </c>
    </row>
    <row r="23" spans="2:4">
      <c r="B23" s="80"/>
      <c r="C23" s="81" t="s">
        <v>604</v>
      </c>
      <c r="D23" s="82">
        <f>ROUND((SUM(D11:D22)),3)</f>
        <v>0.58599999999999997</v>
      </c>
    </row>
    <row r="24" spans="2:4" ht="12" customHeight="1">
      <c r="B24" s="83">
        <v>3</v>
      </c>
      <c r="C24" s="84" t="s">
        <v>605</v>
      </c>
      <c r="D24" s="85"/>
    </row>
    <row r="25" spans="2:4" ht="15" customHeight="1">
      <c r="B25" s="86"/>
      <c r="C25" s="84" t="s">
        <v>606</v>
      </c>
      <c r="D25" s="87"/>
    </row>
    <row r="26" spans="2:4" ht="15" customHeight="1">
      <c r="B26" s="76" t="s">
        <v>607</v>
      </c>
      <c r="C26" s="77" t="s">
        <v>608</v>
      </c>
      <c r="D26" s="78">
        <v>0.05</v>
      </c>
    </row>
    <row r="27" spans="2:4" ht="15" customHeight="1">
      <c r="B27" s="76" t="s">
        <v>609</v>
      </c>
      <c r="C27" s="77" t="s">
        <v>610</v>
      </c>
      <c r="D27" s="78">
        <v>0.02</v>
      </c>
    </row>
    <row r="28" spans="2:4" ht="15" customHeight="1">
      <c r="B28" s="76" t="s">
        <v>611</v>
      </c>
      <c r="C28" s="77" t="s">
        <v>612</v>
      </c>
      <c r="D28" s="78">
        <v>0.02</v>
      </c>
    </row>
    <row r="29" spans="2:4" ht="15" customHeight="1">
      <c r="B29" s="76" t="s">
        <v>613</v>
      </c>
      <c r="C29" s="77" t="s">
        <v>614</v>
      </c>
      <c r="D29" s="78">
        <v>0.01</v>
      </c>
    </row>
    <row r="30" spans="2:4" ht="15" customHeight="1">
      <c r="B30" s="76" t="s">
        <v>615</v>
      </c>
      <c r="C30" s="77" t="s">
        <v>616</v>
      </c>
      <c r="D30" s="78">
        <v>0.03</v>
      </c>
    </row>
    <row r="31" spans="2:4" ht="15" customHeight="1">
      <c r="B31" s="76" t="s">
        <v>617</v>
      </c>
      <c r="C31" s="77" t="s">
        <v>618</v>
      </c>
      <c r="D31" s="78">
        <v>0.02</v>
      </c>
    </row>
    <row r="32" spans="2:4" ht="15" customHeight="1">
      <c r="B32" s="76" t="s">
        <v>619</v>
      </c>
      <c r="C32" s="77" t="s">
        <v>620</v>
      </c>
      <c r="D32" s="78">
        <v>0.02</v>
      </c>
    </row>
    <row r="33" spans="2:4" ht="15" customHeight="1">
      <c r="B33" s="76" t="s">
        <v>621</v>
      </c>
      <c r="C33" s="77" t="s">
        <v>622</v>
      </c>
      <c r="D33" s="78">
        <v>0.02</v>
      </c>
    </row>
    <row r="34" spans="2:4" ht="15" customHeight="1">
      <c r="B34" s="76" t="s">
        <v>623</v>
      </c>
      <c r="C34" s="88" t="s">
        <v>624</v>
      </c>
      <c r="D34" s="89">
        <v>0.02</v>
      </c>
    </row>
    <row r="35" spans="2:4" ht="15" customHeight="1">
      <c r="B35" s="76"/>
      <c r="C35" s="74" t="s">
        <v>625</v>
      </c>
      <c r="D35" s="85"/>
    </row>
    <row r="36" spans="2:4" ht="15" customHeight="1">
      <c r="B36" s="76">
        <v>3.1</v>
      </c>
      <c r="C36" s="77" t="s">
        <v>626</v>
      </c>
      <c r="D36" s="78">
        <v>0.02</v>
      </c>
    </row>
    <row r="37" spans="2:4">
      <c r="B37" s="90"/>
      <c r="C37" s="81" t="s">
        <v>627</v>
      </c>
      <c r="D37" s="82">
        <f>ROUND((SUM(D26:D36)),3)</f>
        <v>0.23</v>
      </c>
    </row>
    <row r="38" spans="2:4" ht="13.5" customHeight="1">
      <c r="B38" s="91">
        <v>4</v>
      </c>
      <c r="C38" s="84" t="s">
        <v>628</v>
      </c>
      <c r="D38" s="85">
        <v>0.4</v>
      </c>
    </row>
    <row r="39" spans="2:4">
      <c r="B39" s="90"/>
      <c r="C39" s="81" t="s">
        <v>629</v>
      </c>
      <c r="D39" s="82">
        <f>ROUND((SUM(D38)),3)</f>
        <v>0.4</v>
      </c>
    </row>
    <row r="40" spans="2:4" ht="7.5" customHeight="1">
      <c r="B40" s="92"/>
      <c r="D40" s="93"/>
    </row>
    <row r="41" spans="2:4" ht="14.45" customHeight="1">
      <c r="B41" s="94">
        <v>5</v>
      </c>
      <c r="C41" s="95" t="s">
        <v>630</v>
      </c>
      <c r="D41" s="66">
        <f>ROUND((D9+D23+D37+D39),2)</f>
        <v>2.2200000000000002</v>
      </c>
    </row>
    <row r="42" spans="2:4" ht="18" customHeight="1">
      <c r="B42" s="92"/>
      <c r="C42" s="96"/>
      <c r="D42" s="97"/>
    </row>
    <row r="43" spans="2:4" ht="18" customHeight="1">
      <c r="C43" s="98"/>
      <c r="D43" s="69"/>
    </row>
    <row r="44" spans="2:4" ht="18" customHeight="1">
      <c r="C44" s="99"/>
    </row>
    <row r="45" spans="2:4" ht="18" customHeight="1">
      <c r="C45" s="99"/>
      <c r="D45" s="100"/>
    </row>
    <row r="46" spans="2:4" ht="18" customHeight="1"/>
    <row r="47" spans="2:4" ht="18" customHeight="1"/>
    <row r="48" spans="2:4"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row r="71" ht="18" customHeight="1"/>
    <row r="72" ht="18" customHeight="1"/>
    <row r="73" ht="18" customHeight="1"/>
    <row r="74" ht="18" customHeight="1"/>
    <row r="75" ht="18" customHeight="1"/>
    <row r="76" ht="18" customHeight="1"/>
    <row r="77" ht="18" customHeight="1"/>
    <row r="78" ht="18" customHeight="1"/>
  </sheetData>
  <mergeCells count="4">
    <mergeCell ref="B4:D4"/>
    <mergeCell ref="B5:D5"/>
    <mergeCell ref="B6:D6"/>
    <mergeCell ref="B7:D7"/>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BC27F3-6F84-4B94-AFDA-6B86D9186710}">
  <sheetPr>
    <tabColor rgb="FFE6BA1A"/>
  </sheetPr>
  <dimension ref="B1:F19"/>
  <sheetViews>
    <sheetView workbookViewId="0"/>
  </sheetViews>
  <sheetFormatPr baseColWidth="10" defaultColWidth="49.5" defaultRowHeight="15"/>
  <cols>
    <col min="1" max="1" width="4.5" style="52" customWidth="1"/>
    <col min="2" max="2" width="7.5" style="52" customWidth="1"/>
    <col min="3" max="3" width="46.5" style="52" customWidth="1"/>
    <col min="4" max="4" width="29.875" style="52" customWidth="1"/>
    <col min="5" max="5" width="20" style="52" customWidth="1"/>
    <col min="6" max="6" width="40.125" style="45" customWidth="1"/>
    <col min="7" max="7" width="8.125" style="52" customWidth="1"/>
    <col min="8" max="16384" width="49.5" style="52"/>
  </cols>
  <sheetData>
    <row r="1" spans="2:6" ht="110.45" customHeight="1"/>
    <row r="2" spans="2:6" ht="22.5" customHeight="1">
      <c r="B2" s="400" t="s">
        <v>631</v>
      </c>
      <c r="C2" s="400"/>
      <c r="D2" s="400"/>
      <c r="E2" s="400"/>
      <c r="F2" s="400"/>
    </row>
    <row r="3" spans="2:6" ht="31.5">
      <c r="B3" s="46" t="s">
        <v>632</v>
      </c>
      <c r="C3" s="46" t="s">
        <v>633</v>
      </c>
      <c r="D3" s="46" t="s">
        <v>634</v>
      </c>
      <c r="E3" s="46" t="s">
        <v>635</v>
      </c>
      <c r="F3" s="46" t="s">
        <v>636</v>
      </c>
    </row>
    <row r="4" spans="2:6" ht="28.5" customHeight="1">
      <c r="B4" s="43">
        <v>1</v>
      </c>
      <c r="C4" s="51" t="s">
        <v>498</v>
      </c>
      <c r="D4" s="50" t="s">
        <v>637</v>
      </c>
      <c r="E4" s="49" t="s">
        <v>638</v>
      </c>
      <c r="F4" s="51" t="s">
        <v>639</v>
      </c>
    </row>
    <row r="5" spans="2:6" ht="28.5" customHeight="1">
      <c r="B5" s="43">
        <v>1</v>
      </c>
      <c r="C5" s="51" t="s">
        <v>455</v>
      </c>
      <c r="D5" s="50" t="s">
        <v>640</v>
      </c>
      <c r="E5" s="49" t="s">
        <v>638</v>
      </c>
      <c r="F5" s="51" t="s">
        <v>639</v>
      </c>
    </row>
    <row r="6" spans="2:6" ht="28.5" customHeight="1">
      <c r="B6" s="43">
        <v>1</v>
      </c>
      <c r="C6" s="51" t="s">
        <v>499</v>
      </c>
      <c r="D6" s="50" t="s">
        <v>641</v>
      </c>
      <c r="E6" s="49" t="s">
        <v>638</v>
      </c>
      <c r="F6" s="51" t="s">
        <v>639</v>
      </c>
    </row>
    <row r="7" spans="2:6" ht="28.5" customHeight="1">
      <c r="B7" s="43">
        <v>2</v>
      </c>
      <c r="C7" s="51" t="s">
        <v>500</v>
      </c>
      <c r="D7" s="50" t="s">
        <v>642</v>
      </c>
      <c r="E7" s="49" t="s">
        <v>638</v>
      </c>
      <c r="F7" s="51" t="s">
        <v>639</v>
      </c>
    </row>
    <row r="8" spans="2:6" ht="28.5" customHeight="1">
      <c r="B8" s="43">
        <v>2</v>
      </c>
      <c r="C8" s="51" t="s">
        <v>501</v>
      </c>
      <c r="D8" s="50" t="s">
        <v>643</v>
      </c>
      <c r="E8" s="49" t="s">
        <v>638</v>
      </c>
      <c r="F8" s="51" t="s">
        <v>639</v>
      </c>
    </row>
    <row r="9" spans="2:6" ht="28.5" customHeight="1">
      <c r="B9" s="43">
        <v>2</v>
      </c>
      <c r="C9" s="51" t="s">
        <v>502</v>
      </c>
      <c r="D9" s="50" t="s">
        <v>644</v>
      </c>
      <c r="E9" s="49" t="s">
        <v>638</v>
      </c>
      <c r="F9" s="51" t="s">
        <v>639</v>
      </c>
    </row>
    <row r="10" spans="2:6" ht="28.5" customHeight="1">
      <c r="B10" s="42">
        <v>2</v>
      </c>
      <c r="C10" s="51" t="s">
        <v>503</v>
      </c>
      <c r="D10" s="50" t="s">
        <v>645</v>
      </c>
      <c r="E10" s="49" t="s">
        <v>638</v>
      </c>
      <c r="F10" s="51" t="s">
        <v>639</v>
      </c>
    </row>
    <row r="11" spans="2:6" ht="28.5" customHeight="1">
      <c r="B11" s="43">
        <v>2</v>
      </c>
      <c r="C11" s="51" t="s">
        <v>504</v>
      </c>
      <c r="D11" s="50" t="s">
        <v>646</v>
      </c>
      <c r="E11" s="49" t="s">
        <v>638</v>
      </c>
      <c r="F11" s="51" t="s">
        <v>639</v>
      </c>
    </row>
    <row r="12" spans="2:6" ht="28.5" customHeight="1">
      <c r="B12" s="43">
        <v>1</v>
      </c>
      <c r="C12" s="51" t="s">
        <v>505</v>
      </c>
      <c r="D12" s="50" t="s">
        <v>647</v>
      </c>
      <c r="E12" s="49" t="s">
        <v>638</v>
      </c>
      <c r="F12" s="51" t="s">
        <v>639</v>
      </c>
    </row>
    <row r="13" spans="2:6" ht="28.5" customHeight="1">
      <c r="B13" s="43">
        <v>1</v>
      </c>
      <c r="C13" s="51" t="s">
        <v>506</v>
      </c>
      <c r="D13" s="50"/>
      <c r="E13" s="49" t="s">
        <v>638</v>
      </c>
      <c r="F13" s="51" t="s">
        <v>639</v>
      </c>
    </row>
    <row r="14" spans="2:6" ht="28.5" customHeight="1">
      <c r="B14" s="42">
        <v>2</v>
      </c>
      <c r="C14" s="51" t="s">
        <v>507</v>
      </c>
      <c r="D14" s="50" t="s">
        <v>648</v>
      </c>
      <c r="E14" s="49" t="s">
        <v>649</v>
      </c>
      <c r="F14" s="51" t="s">
        <v>639</v>
      </c>
    </row>
    <row r="15" spans="2:6" ht="28.5" customHeight="1">
      <c r="B15" s="43">
        <v>2</v>
      </c>
      <c r="C15" s="51" t="s">
        <v>508</v>
      </c>
      <c r="D15" s="50" t="s">
        <v>650</v>
      </c>
      <c r="E15" s="49" t="s">
        <v>649</v>
      </c>
      <c r="F15" s="51" t="s">
        <v>639</v>
      </c>
    </row>
    <row r="16" spans="2:6" ht="45.6" customHeight="1">
      <c r="B16" s="44">
        <v>1</v>
      </c>
      <c r="C16" s="51" t="s">
        <v>651</v>
      </c>
      <c r="D16" s="48"/>
      <c r="E16" s="47" t="s">
        <v>652</v>
      </c>
      <c r="F16" s="51" t="s">
        <v>653</v>
      </c>
    </row>
    <row r="17" spans="2:6" ht="48.95" customHeight="1">
      <c r="B17" s="44">
        <v>1</v>
      </c>
      <c r="C17" s="51" t="s">
        <v>654</v>
      </c>
      <c r="D17" s="48"/>
      <c r="E17" s="47" t="s">
        <v>652</v>
      </c>
      <c r="F17" s="51" t="s">
        <v>655</v>
      </c>
    </row>
    <row r="18" spans="2:6" ht="44.45" customHeight="1">
      <c r="B18" s="44">
        <v>1</v>
      </c>
      <c r="C18" s="51" t="s">
        <v>656</v>
      </c>
      <c r="D18" s="48"/>
      <c r="E18" s="47" t="s">
        <v>652</v>
      </c>
      <c r="F18" s="51" t="s">
        <v>657</v>
      </c>
    </row>
    <row r="19" spans="2:6" ht="48" customHeight="1">
      <c r="B19" s="44">
        <v>2</v>
      </c>
      <c r="C19" s="51" t="s">
        <v>658</v>
      </c>
      <c r="D19" s="48"/>
      <c r="E19" s="47" t="s">
        <v>652</v>
      </c>
      <c r="F19" s="51" t="s">
        <v>657</v>
      </c>
    </row>
  </sheetData>
  <mergeCells count="1">
    <mergeCell ref="B2:F2"/>
  </mergeCells>
  <pageMargins left="0.7" right="0.7" top="0.75" bottom="0.75" header="0.3" footer="0.3"/>
  <pageSetup scale="5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FORMULARIO 1 PRESUPUESTO</vt:lpstr>
      <vt:lpstr>APUS</vt:lpstr>
      <vt:lpstr>MEMORIA DE CANTIDADES</vt:lpstr>
      <vt:lpstr>AIU</vt:lpstr>
      <vt:lpstr>FM </vt:lpstr>
      <vt:lpstr>IMÁGEN</vt:lpstr>
      <vt:lpstr>AIU!Área_de_impresión</vt:lpstr>
      <vt:lpstr>APUS!Área_de_impresión</vt:lpstr>
      <vt:lpstr>IMÁGEN!Área_de_impresión</vt:lpstr>
      <vt:lpstr>'MEMORIA DE CANTIDADES'!Área_de_impresión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Paula Alejandra Vargas Niño</dc:creator>
  <cp:keywords/>
  <dc:description/>
  <cp:lastModifiedBy>Sandra Isabel Silva Mera</cp:lastModifiedBy>
  <cp:revision/>
  <cp:lastPrinted>2024-07-30T20:33:56Z</cp:lastPrinted>
  <dcterms:created xsi:type="dcterms:W3CDTF">2024-05-05T18:09:16Z</dcterms:created>
  <dcterms:modified xsi:type="dcterms:W3CDTF">2024-07-30T20:35:46Z</dcterms:modified>
  <cp:category/>
  <cp:contentStatus/>
</cp:coreProperties>
</file>