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DELL\OneDrive - JEP Colombia\CONT 006\2.3 PROGRAMA DE MANEJO DE RESIDUOS SOLIDOS\PROCESO CONVENIO\"/>
    </mc:Choice>
  </mc:AlternateContent>
  <xr:revisionPtr revIDLastSave="0" documentId="13_ncr:1_{06C8A972-4888-47E2-B20F-517202D72053}" xr6:coauthVersionLast="47" xr6:coauthVersionMax="47" xr10:uidLastSave="{00000000-0000-0000-0000-000000000000}"/>
  <bookViews>
    <workbookView xWindow="20370" yWindow="-120" windowWidth="20730" windowHeight="11040" tabRatio="745" firstSheet="1" activeTab="1" xr2:uid="{00000000-000D-0000-FFFF-FFFF00000000}"/>
  </bookViews>
  <sheets>
    <sheet name="Histórico SMMLV" sheetId="13" state="hidden" r:id="rId1"/>
    <sheet name="CONSOLIDADO REQ HABILITANTES" sheetId="5" r:id="rId2"/>
    <sheet name="EXP. ESPECIFICA 1 " sheetId="14" r:id="rId3"/>
    <sheet name="EXP. ESPECIFICA 2 " sheetId="15" r:id="rId4"/>
    <sheet name="EXP. ESPECIFICA 3" sheetId="22" r:id="rId5"/>
    <sheet name="EXP. ESPECIFICA 4" sheetId="23" r:id="rId6"/>
    <sheet name="EXP. ESPECIFICA 5" sheetId="24" r:id="rId7"/>
  </sheets>
  <definedNames>
    <definedName name="_xlnm._FilterDatabase" localSheetId="1" hidden="1">'CONSOLIDADO REQ HABILITANTES'!$A$12:$V$17</definedName>
    <definedName name="_xlnm.Print_Area" localSheetId="1">'CONSOLIDADO REQ HABILITANTES'!$B$2:$V$30</definedName>
    <definedName name="_xlnm.Print_Area" localSheetId="2">'EXP. ESPECIFICA 1 '!$A$1:$M$19</definedName>
    <definedName name="_xlnm.Print_Area" localSheetId="3">'EXP. ESPECIFICA 2 '!$A$1:$M$19</definedName>
    <definedName name="_xlnm.Print_Area" localSheetId="4">'EXP. ESPECIFICA 3'!$A$1:$M$29</definedName>
    <definedName name="_xlnm.Print_Area" localSheetId="5">'EXP. ESPECIFICA 4'!$A$1:$M$24</definedName>
    <definedName name="_xlnm.Print_Area" localSheetId="6">'EXP. ESPECIFICA 5'!$A$1:$M$29</definedName>
    <definedName name="_xlnm.Print_Titles" localSheetId="1">'CONSOLIDADO REQ HABILITANTES'!$B:$C,'CONSOLIDADO REQ HABILITANTES'!$2:$12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25" i="24" l="1"/>
  <c r="J23" i="24"/>
  <c r="J15" i="24"/>
  <c r="S14" i="5"/>
  <c r="G14" i="5"/>
  <c r="T13" i="5"/>
  <c r="F20" i="23"/>
  <c r="S17" i="5"/>
  <c r="S15" i="5"/>
  <c r="T15" i="5" s="1"/>
  <c r="J24" i="24"/>
  <c r="J22" i="24"/>
  <c r="J21" i="24"/>
  <c r="J20" i="24"/>
  <c r="B13" i="24"/>
  <c r="F13" i="24" s="1"/>
  <c r="J19" i="24"/>
  <c r="J18" i="24"/>
  <c r="J17" i="24"/>
  <c r="J16" i="24"/>
  <c r="J14" i="24"/>
  <c r="J13" i="24"/>
  <c r="F5" i="24"/>
  <c r="F3" i="24"/>
  <c r="J14" i="23"/>
  <c r="T17" i="5"/>
  <c r="J15" i="23"/>
  <c r="B13" i="23"/>
  <c r="F15" i="23" s="1"/>
  <c r="J13" i="23"/>
  <c r="F5" i="23"/>
  <c r="F3" i="23"/>
  <c r="J23" i="22"/>
  <c r="J21" i="22"/>
  <c r="J20" i="22"/>
  <c r="J18" i="22"/>
  <c r="J17" i="22"/>
  <c r="J14" i="22"/>
  <c r="B13" i="22"/>
  <c r="F25" i="22" s="1"/>
  <c r="J16" i="22"/>
  <c r="J13" i="22"/>
  <c r="F5" i="22"/>
  <c r="F3" i="22"/>
  <c r="J14" i="15"/>
  <c r="J15" i="15"/>
  <c r="J13" i="15"/>
  <c r="B13" i="15"/>
  <c r="F13" i="15" s="1"/>
  <c r="B13" i="14"/>
  <c r="F23" i="24" l="1"/>
  <c r="F22" i="24"/>
  <c r="F24" i="24"/>
  <c r="F19" i="23"/>
  <c r="F18" i="23"/>
  <c r="F14" i="23"/>
  <c r="F21" i="24"/>
  <c r="F20" i="24"/>
  <c r="K13" i="24"/>
  <c r="F17" i="5" s="1"/>
  <c r="F18" i="24"/>
  <c r="F17" i="24"/>
  <c r="F15" i="24"/>
  <c r="F19" i="24"/>
  <c r="F16" i="24"/>
  <c r="F25" i="24"/>
  <c r="F14" i="24"/>
  <c r="F17" i="23"/>
  <c r="F16" i="23"/>
  <c r="K13" i="23"/>
  <c r="F16" i="5" s="1"/>
  <c r="F13" i="23"/>
  <c r="F24" i="22"/>
  <c r="F23" i="22"/>
  <c r="F22" i="22"/>
  <c r="F21" i="22"/>
  <c r="F20" i="22"/>
  <c r="F19" i="22"/>
  <c r="F18" i="22"/>
  <c r="F17" i="22"/>
  <c r="F14" i="22"/>
  <c r="F15" i="22"/>
  <c r="K13" i="22"/>
  <c r="F15" i="5" s="1"/>
  <c r="O14" i="5" s="1"/>
  <c r="F16" i="22"/>
  <c r="F13" i="22"/>
  <c r="F15" i="15"/>
  <c r="O17" i="5" l="1"/>
  <c r="O16" i="5"/>
  <c r="K13" i="14"/>
  <c r="F14" i="15"/>
  <c r="F15" i="14"/>
  <c r="F14" i="14"/>
  <c r="F13" i="14"/>
  <c r="F13" i="5" l="1"/>
  <c r="G6" i="5"/>
  <c r="F3" i="14" l="1"/>
  <c r="P14" i="5" l="1"/>
  <c r="P15" i="5"/>
  <c r="P16" i="5"/>
  <c r="P17" i="5"/>
  <c r="U17" i="5" s="1"/>
  <c r="P13" i="5"/>
  <c r="U13" i="5" s="1"/>
  <c r="T16" i="5"/>
  <c r="T14" i="5"/>
  <c r="U14" i="5" l="1"/>
  <c r="U16" i="5"/>
  <c r="U15" i="5"/>
  <c r="F5" i="15" l="1"/>
  <c r="F3" i="15"/>
  <c r="F5" i="14"/>
  <c r="K13" i="15" l="1"/>
  <c r="B14" i="5"/>
  <c r="F14" i="5" l="1"/>
  <c r="D6" i="14" l="1"/>
  <c r="F6" i="14" s="1"/>
</calcChain>
</file>

<file path=xl/sharedStrings.xml><?xml version="1.0" encoding="utf-8"?>
<sst xmlns="http://schemas.openxmlformats.org/spreadsheetml/2006/main" count="362" uniqueCount="148">
  <si>
    <t>SALARIO MÍNIMO</t>
  </si>
  <si>
    <t>AÑO</t>
  </si>
  <si>
    <t>SALARIO</t>
  </si>
  <si>
    <t>PROCESO:</t>
  </si>
  <si>
    <t>OBJETO:</t>
  </si>
  <si>
    <t>FECHA:</t>
  </si>
  <si>
    <t>PRESUPUESTO OFICIAL:</t>
  </si>
  <si>
    <t>EVALUACION TECNICA</t>
  </si>
  <si>
    <t>3. CRITERIOS DIFERENCIALES</t>
  </si>
  <si>
    <t>TOTAL PUNTAJE</t>
  </si>
  <si>
    <t>OBSERVACIONES FINALES</t>
  </si>
  <si>
    <t>N° PROPUESTA</t>
  </si>
  <si>
    <t>NOMBRE OFERENTE</t>
  </si>
  <si>
    <t>CAPACIDAD TÉCNICA</t>
  </si>
  <si>
    <t>EXPERIENCIA ESPECIFICA</t>
  </si>
  <si>
    <t>CUMPLE / NO CUMPLE</t>
  </si>
  <si>
    <t>OBSERVACIONES INICIALES</t>
  </si>
  <si>
    <t>SUBSANACION DE OBSERVACIONES</t>
  </si>
  <si>
    <t>TOTAL PUNTOS</t>
  </si>
  <si>
    <t>APOYO A LA INDUSTRIA NACIONAL. - FORMATO RPBN NUMERAL 5.3 DE LAS REGLAS DE LA INVITACIÓN PUBLICA.</t>
  </si>
  <si>
    <t>CLASIFICACION RUP
(Codigos)</t>
  </si>
  <si>
    <t>CUMPLE / 
NO CUMPLE</t>
  </si>
  <si>
    <t>VALOR TOTAL CONTRATOS</t>
  </si>
  <si>
    <t>CUMPLE/
NO CUMPLE</t>
  </si>
  <si>
    <t>45111500 Y 56101700</t>
  </si>
  <si>
    <t>CUMPLE</t>
  </si>
  <si>
    <t>ALLEGÓ</t>
  </si>
  <si>
    <t>NO SUBSANA</t>
  </si>
  <si>
    <t>NO ALLEGÓ</t>
  </si>
  <si>
    <t xml:space="preserve">CUMPLE </t>
  </si>
  <si>
    <t>SIN OBSERVACIONES</t>
  </si>
  <si>
    <r>
      <t xml:space="preserve">PROPONENTE SUBSANA.
</t>
    </r>
    <r>
      <rPr>
        <sz val="11"/>
        <color rgb="FFFF0000"/>
        <rFont val="Arial Narrow"/>
        <family val="2"/>
      </rPr>
      <t>* ANEXA FORMATO N° 5, CON SUS CORRESPONDIENTES CERTIFICACIONES Y SOPORTES, LAS CUALES CUMPLEN CON EL OBJETO.
* ANEXA CARTA DE ACEPTACIÓN ESPECIFICACIONES Y COMPROMISO CALIDAD.</t>
    </r>
  </si>
  <si>
    <t>EVALUACION EXPERIENCIA ESPECIFICA</t>
  </si>
  <si>
    <t>N° 
PROPUESTA</t>
  </si>
  <si>
    <t>OBSERVACIONES</t>
  </si>
  <si>
    <t>CONTRATO N°</t>
  </si>
  <si>
    <t>RUP 
PAGINA</t>
  </si>
  <si>
    <t>EMPRESA CONTRATANTE</t>
  </si>
  <si>
    <t>EMPRESA CONTRATISTA</t>
  </si>
  <si>
    <t>FECHA
INICIO</t>
  </si>
  <si>
    <t>FECHA
TERMINACIÓN</t>
  </si>
  <si>
    <t>SI</t>
  </si>
  <si>
    <t>JEP-IPI-002-2024</t>
  </si>
  <si>
    <t>NO</t>
  </si>
  <si>
    <t>DOCUMENTO FIRMADO 
(aceptación y cumplimiento de las especificaciones plasmadas en la ficha técnica de los bienes a suministrar y su compromiso de cumplimiento de las condiciones técnicas y de personal establecidas en el FORMATO 01, carta de presentacíon</t>
  </si>
  <si>
    <t>EVALUADOR TÉCNICO</t>
  </si>
  <si>
    <t>OSCAR ORLANDO TORRES LUQUE</t>
  </si>
  <si>
    <t>“RECOLECCIÓN DE RESIDUOS APROVECHABLES NO PELIGROSOS, EN LAS INSTALACIONES DE LA JURISDICCIÓN ESPECIAL PARA LA PAZ, INCLUYENDO RECOLECCIÓN, CLASIFICACIÓN, TRANSPORTE, ALMACENAMIENTO Y APROVECHAMIENTO”.</t>
  </si>
  <si>
    <t>ASOCIACION AMBIENTAL CICLO ALTERNATIVO</t>
  </si>
  <si>
    <t>ASOCIACION DE RECICLADORES CRECER SIN FRONTERAS -ARCRECIFRONT</t>
  </si>
  <si>
    <t xml:space="preserve">CORPORACION CENTRO HISTORICO </t>
  </si>
  <si>
    <t>ASOCIACION DE RECICLADORES PUERTA DE ORO BOGOTA</t>
  </si>
  <si>
    <t>ASOCIACIÓN DE RECUPERADORES AMBIENTALES NUEVO AMBIENTE</t>
  </si>
  <si>
    <t>29 DE JULIO DE 2024</t>
  </si>
  <si>
    <t>Colegio LEON DE GREIFF (IED)</t>
  </si>
  <si>
    <t>OBJETO DEL CONTRATO  
(Convenio de corresponsabilidad)</t>
  </si>
  <si>
    <t>Subsecretaría de acceso y permanencia dirección de dotaciones escolares</t>
  </si>
  <si>
    <t xml:space="preserve">El cooperante allegó la carta de la presentación de la propuesta así como, certificados de experiencia, estos ultimos no cumplen con los requisitos establecidos en el numeral 7.2 del documento justificativo </t>
  </si>
  <si>
    <t>Experiencia Adicional del Cooperante (Adicional a la mínima requerida</t>
  </si>
  <si>
    <t>Talleres de sensibilización en manejo de residuos</t>
  </si>
  <si>
    <t>PUNTAJE 
(60 PTOS)</t>
  </si>
  <si>
    <t>PUNTAJE MAXÍMO 
(40 PTOS)</t>
  </si>
  <si>
    <t>ORTHODENTAL BOGOTA SAS</t>
  </si>
  <si>
    <t>Nacional de Electricos HH ltda</t>
  </si>
  <si>
    <t>Colegio Kimi Pernia Dominico (IED)</t>
  </si>
  <si>
    <t>NA</t>
  </si>
  <si>
    <t xml:space="preserve">TIEMPO TOTAL </t>
  </si>
  <si>
    <t>TIEMPO DE EJECUCION DEL CONTRATO (DÍAS)</t>
  </si>
  <si>
    <t>TIEMPO DE EJECUCION DEL CONTRATO (DÍAS</t>
  </si>
  <si>
    <t>ACEPTADO</t>
  </si>
  <si>
    <t>El cooperante allegó los certificados de experiencia en recolección, transporte, disposición y manejo de residuos aprovechables</t>
  </si>
  <si>
    <t>TIEMPO TOTAL DE EJECUCION DE CONTRATO</t>
  </si>
  <si>
    <t>PRESENTACION</t>
  </si>
  <si>
    <t>150</t>
  </si>
  <si>
    <t>U.A.E. CUERPO OFICIAL DE BOMBEROS DE BOGOTA</t>
  </si>
  <si>
    <t>CO1.PCCNTR.2706312</t>
  </si>
  <si>
    <t>DEPARTAMENTO ADMINISTRATIVO NACIONAL DE ESTADISTICA DANE</t>
  </si>
  <si>
    <t>C435</t>
  </si>
  <si>
    <t>UNION TEMPORAL RED CULTURAL 2022 Y PROYECTAMOS COLOMBIA SAS</t>
  </si>
  <si>
    <t>No especifica</t>
  </si>
  <si>
    <t>este convenio no cumple con las especificaciones ya que no determina terminación o si en la actualidad esta activo</t>
  </si>
  <si>
    <t>212</t>
  </si>
  <si>
    <t xml:space="preserve">secretaria distrital de desarrollo economico </t>
  </si>
  <si>
    <t>N° 42 DE 2018</t>
  </si>
  <si>
    <t>CONSEJO PROFESIONAL NACIONAL DE ARQUITECTURA Y SUS PROFESIONES AUXILIARES</t>
  </si>
  <si>
    <t>11007722021</t>
  </si>
  <si>
    <t>INSTITUTO COLOMBIANO DE BIENESTAR FAMILIAR</t>
  </si>
  <si>
    <t>MINISTERIO DE DEFENSA NACIONAL - COMANDO GENERAL DE LAS FUERZAS MILITARES</t>
  </si>
  <si>
    <t>112 DE 2021</t>
  </si>
  <si>
    <t>SUPERINTENDENCIA DE INDUSTRIAL Y COMERCIO</t>
  </si>
  <si>
    <t>1566 DE 2021</t>
  </si>
  <si>
    <t>ORQUESTA FILARMONICA DE BOGOTA</t>
  </si>
  <si>
    <t>0,18 DE 2015</t>
  </si>
  <si>
    <t xml:space="preserve">MINISTERIO DE DEFENSA NACIONAL   </t>
  </si>
  <si>
    <t>250 DE 2022</t>
  </si>
  <si>
    <t xml:space="preserve">INSTITUTO TECNICO CENTRAL </t>
  </si>
  <si>
    <t>389 DE 2022</t>
  </si>
  <si>
    <t xml:space="preserve">MINISTERIO DE DEFENS NACIONAL </t>
  </si>
  <si>
    <t>160010 DE 2016</t>
  </si>
  <si>
    <t>ALCALDIA MAYOR DE BOGOTA</t>
  </si>
  <si>
    <t>01</t>
  </si>
  <si>
    <t>ARCHIVO GENERAL DE LA NACION</t>
  </si>
  <si>
    <t>FONDO NACIONAL DE ESTUPEFACIENTES</t>
  </si>
  <si>
    <t>323 de 2020</t>
  </si>
  <si>
    <t>COLEGIO JAIME PARDO LEAL</t>
  </si>
  <si>
    <t>ESCUELA NACIONAL DE COMERCIO</t>
  </si>
  <si>
    <t>CREDICORP CAPITAL COLOMBIA</t>
  </si>
  <si>
    <t>MINISTERIO DEL INTERIOR</t>
  </si>
  <si>
    <t>121 DE 2022</t>
  </si>
  <si>
    <t>INSTITUTO PARA LA INVESTIGACIÓN EDUCATIVA Y EL DESARROLLO PEDAGÓGICO – IDEP</t>
  </si>
  <si>
    <t>217 DE 2020</t>
  </si>
  <si>
    <t>HOSPITAL MILITAR CENTRAL</t>
  </si>
  <si>
    <t>MINISTERIO DE HACIENDA Y CRÉDITO PUBLICO</t>
  </si>
  <si>
    <t xml:space="preserve">UNIDAD DE MANTENIMIENTO VIAL </t>
  </si>
  <si>
    <t>364 DE 2019</t>
  </si>
  <si>
    <t xml:space="preserve">ALCALDIA LOCAL DE SANCRISTOBAL </t>
  </si>
  <si>
    <t>DEPARTAMENTO
ADMINISTRATIVO NACIONAL DE ESTADÌSTICA DANE</t>
  </si>
  <si>
    <t>CO1.PCCNTR.1454598 del 20 de marzo de 2020</t>
  </si>
  <si>
    <t>UNIDAD DE RESTITUCIÓN DE TIERRAS</t>
  </si>
  <si>
    <t>0055 DE 2020</t>
  </si>
  <si>
    <t xml:space="preserve">VEEDURIA DISTRITAL </t>
  </si>
  <si>
    <t>171 DE 2019</t>
  </si>
  <si>
    <t>232 DE 2017</t>
  </si>
  <si>
    <t>CO1.PCCNTR.655375 del 22 de noviembre de
2018</t>
  </si>
  <si>
    <t xml:space="preserve">DEPARTAMENTO ADMINISTRATIVO PARA LA PROSPERIDAD SOCIAL </t>
  </si>
  <si>
    <t>COMANDO GENERAL DE LAS FUERZAS MILITARES</t>
  </si>
  <si>
    <t>061 DE 2020</t>
  </si>
  <si>
    <t>1062 DE 2018</t>
  </si>
  <si>
    <t>012 DE 2018</t>
  </si>
  <si>
    <t>SI INGENIERIA SAS</t>
  </si>
  <si>
    <t>TIEMPO OFRECIDO DE CAPACITACIÓN (HORAS)</t>
  </si>
  <si>
    <t xml:space="preserve">Presenta el contrato de convenio mas no el certificado de ejecución </t>
  </si>
  <si>
    <t>No presenta el certificado corrrespondiente</t>
  </si>
  <si>
    <t xml:space="preserve">El certificado no presenta fecha de terminación </t>
  </si>
  <si>
    <t>NO CUMPLE</t>
  </si>
  <si>
    <t>ACPTADA/NO ACEPTA</t>
  </si>
  <si>
    <t>NO ACEPTADA</t>
  </si>
  <si>
    <t xml:space="preserve">No presenta el certificado corrrespondiente, solo presenta el contrato </t>
  </si>
  <si>
    <t xml:space="preserve">El cooperante hace llegar los contratos mas  no los certificados de acuerdo con lo solicitado en el numeral 7.2 del documento justificativo, por lo tanto el tiempo de experiencia de estos contratos no se tiene en cuenta para la evaluación de la experiencia. Se recomienda corregir la oferta anexando estos los certificados faltantes.
</t>
  </si>
  <si>
    <r>
      <t xml:space="preserve">En la propuesta técnica, en el ítem </t>
    </r>
    <r>
      <rPr>
        <b/>
        <sz val="11"/>
        <rFont val="Arial Narrow"/>
        <family val="2"/>
      </rPr>
      <t>1.6 JORNADAS DE SENSIBILIZACIÓN</t>
    </r>
    <r>
      <rPr>
        <sz val="11"/>
        <rFont val="Arial Narrow"/>
        <family val="2"/>
      </rPr>
      <t>, la empresa recicladora dirige las jornadas de sensibilización a colegios distritales.  Se recomienda corregir la propuesta para la evaluación, sin embargo se tiene en cuenta el tiempo presentado en ella y se evalúa en este formato.</t>
    </r>
  </si>
  <si>
    <t xml:space="preserve">El cooperante hizo llegar gran parte de los certificados de los contratos, sin embargo hay contratos que no presentan este certificado de acuerdo con el numeral 7.2 del documento justificativo, por lo tanto esta experiencia no se tiene en cuenta para la evaluación. Se recomienda solicitar corrección de estos contratos o anexar el certificado correspondiente
</t>
  </si>
  <si>
    <t xml:space="preserve">Si bien el cooperante envía certificados de sensibilización, así como experiencia en recolección de residuos y/o elementos dados de baja, las certificaciones no cumplen con los parámetros exigidos para la certificación del numeral 7.2 del documento, ya que no hace posible contabilizar el tiempo de ejecución o experiencia , por lo tanto se recomienda corregir la oferta, presentando las certificaciones de acuerdo al documento justificativo. </t>
  </si>
  <si>
    <t xml:space="preserve">Este convenio no cumple con las especificaciones, ya que no determina fecha de terminación. </t>
  </si>
  <si>
    <t xml:space="preserve">El certificado no determina fecha de terminación, por lo tanto no se tendrá en cuenta en el tiempo de ejecución del contrato </t>
  </si>
  <si>
    <t xml:space="preserve">DIRECCION DLOCAL DE EDUCACION DE SAN CRISTOBAL </t>
  </si>
  <si>
    <t>RECHAZADA</t>
  </si>
  <si>
    <t>Al no allegar las certificaciones faltantes, se rechaza al cooperante.</t>
  </si>
  <si>
    <t xml:space="preserve">El coorperante allega y aclara  los certificados de los convenios y contratos aumentando el tiempo de experiencia, sin embargo, los contratos del IPES, Jardin Botánico, Ministerios de justicia y de derecho, Ministeriode Energía, entre otros, no son validos debido a la falta de un certificado de acuerdo a lo solicitado en el numeral 7.2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</si>
</sst>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42" formatCode="_-&quot;$&quot;\ * #,##0_-;\-&quot;$&quot;\ * #,##0_-;_-&quot;$&quot;\ * &quot;-&quot;_-;_-@_-"/>
    <numFmt numFmtId="41" formatCode="_-* #,##0_-;\-* #,##0_-;_-* &quot;-&quot;_-;_-@_-"/>
    <numFmt numFmtId="43" formatCode="_-* #,##0.00_-;\-* #,##0.00_-;_-* &quot;-&quot;??_-;_-@_-"/>
    <numFmt numFmtId="164" formatCode="_-&quot;$&quot;* #,##0.00_-;\-&quot;$&quot;* #,##0.00_-;_-&quot;$&quot;* &quot;-&quot;??_-;_-@_-"/>
    <numFmt numFmtId="165" formatCode="_(* #,##0.00_);_(* \(#,##0.00\);_(* &quot;-&quot;??_);_(@_)"/>
    <numFmt numFmtId="166" formatCode="_(&quot;$&quot;\ * #,##0_);_(&quot;$&quot;\ * \(#,##0\);_(&quot;$&quot;\ * &quot;-&quot;_);_(@_)"/>
    <numFmt numFmtId="167" formatCode="#,##0_ ;\-#,##0\ "/>
    <numFmt numFmtId="168" formatCode="_-* #,##0_-;\-* #,##0_-;_-* &quot;-&quot;??_-;_-@_-"/>
    <numFmt numFmtId="169" formatCode="dd/mm/yyyy;@"/>
    <numFmt numFmtId="170" formatCode="[$$-240A]\ #,##0"/>
    <numFmt numFmtId="171" formatCode="[$$-240A]\ #,##0;\-[$$-240A]\ #,##0"/>
    <numFmt numFmtId="172" formatCode="_-* #,##0.00\ _p_t_a_-;\-* #,##0.00\ _p_t_a_-;_-* &quot;-&quot;??\ _p_t_a_-;_-@_-"/>
    <numFmt numFmtId="173" formatCode="&quot;$&quot;\ #,##0"/>
    <numFmt numFmtId="174" formatCode="[$-240A]d&quot; de &quot;mmmm&quot; de &quot;yyyy;@"/>
    <numFmt numFmtId="175" formatCode="#,###&quot; SMML&quot;"/>
    <numFmt numFmtId="176" formatCode="0.0"/>
  </numFmts>
  <fonts count="22">
    <font>
      <sz val="11"/>
      <color theme="1"/>
      <name val="Calibri"/>
      <family val="2"/>
      <scheme val="minor"/>
    </font>
    <font>
      <sz val="11"/>
      <name val="Arial Narrow"/>
      <family val="2"/>
    </font>
    <font>
      <b/>
      <sz val="11"/>
      <name val="Arial Narrow"/>
      <family val="2"/>
    </font>
    <font>
      <sz val="10"/>
      <name val="Arial"/>
      <family val="2"/>
    </font>
    <font>
      <b/>
      <sz val="10"/>
      <name val="Arial"/>
      <family val="2"/>
    </font>
    <font>
      <b/>
      <i/>
      <sz val="11"/>
      <name val="Berylium"/>
      <family val="1"/>
    </font>
    <font>
      <b/>
      <sz val="14"/>
      <name val="Arial"/>
      <family val="2"/>
    </font>
    <font>
      <b/>
      <sz val="12"/>
      <name val="Arial"/>
      <family val="2"/>
    </font>
    <font>
      <sz val="12"/>
      <name val="Arial"/>
      <family val="2"/>
    </font>
    <font>
      <sz val="14"/>
      <name val="Arial"/>
      <family val="2"/>
    </font>
    <font>
      <sz val="11"/>
      <color theme="1"/>
      <name val="Calibri"/>
      <family val="2"/>
      <scheme val="minor"/>
    </font>
    <font>
      <sz val="10"/>
      <color theme="1"/>
      <name val="Zurich BT"/>
      <family val="2"/>
    </font>
    <font>
      <sz val="11"/>
      <color theme="1"/>
      <name val="Arial Narrow"/>
      <family val="2"/>
    </font>
    <font>
      <b/>
      <sz val="11"/>
      <color rgb="FFFF0000"/>
      <name val="Arial Narrow"/>
      <family val="2"/>
    </font>
    <font>
      <b/>
      <sz val="11"/>
      <color theme="1"/>
      <name val="Arial Narrow"/>
      <family val="2"/>
    </font>
    <font>
      <sz val="11"/>
      <color rgb="FFC00000"/>
      <name val="Arial Narrow"/>
      <family val="2"/>
    </font>
    <font>
      <b/>
      <sz val="11"/>
      <color theme="1"/>
      <name val="Calibri"/>
      <family val="2"/>
      <scheme val="minor"/>
    </font>
    <font>
      <sz val="11"/>
      <color rgb="FFFF0000"/>
      <name val="Arial Narrow"/>
      <family val="2"/>
    </font>
    <font>
      <sz val="11"/>
      <name val="Calibri"/>
      <family val="2"/>
      <scheme val="minor"/>
    </font>
    <font>
      <sz val="12"/>
      <name val="Arial Narrow"/>
      <family val="2"/>
    </font>
    <font>
      <b/>
      <sz val="12"/>
      <color theme="1"/>
      <name val="Arial Narrow"/>
      <family val="2"/>
    </font>
    <font>
      <b/>
      <sz val="12"/>
      <name val="Arial Narrow"/>
      <family val="2"/>
    </font>
  </fonts>
  <fills count="7">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9" tint="0.59999389629810485"/>
        <bgColor indexed="64"/>
      </patternFill>
    </fill>
    <fill>
      <patternFill patternType="solid">
        <fgColor rgb="FF92D050"/>
        <bgColor indexed="64"/>
      </patternFill>
    </fill>
    <fill>
      <patternFill patternType="solid">
        <fgColor rgb="FF00B050"/>
        <bgColor indexed="64"/>
      </patternFill>
    </fill>
  </fills>
  <borders count="68">
    <border>
      <left/>
      <right/>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bottom style="medium">
        <color indexed="64"/>
      </bottom>
      <diagonal/>
    </border>
    <border>
      <left/>
      <right style="medium">
        <color indexed="64"/>
      </right>
      <top/>
      <bottom style="medium">
        <color indexed="64"/>
      </bottom>
      <diagonal/>
    </border>
    <border>
      <left/>
      <right style="medium">
        <color indexed="64"/>
      </right>
      <top/>
      <bottom style="thin">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medium">
        <color indexed="64"/>
      </bottom>
      <diagonal/>
    </border>
    <border>
      <left/>
      <right/>
      <top style="thin">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medium">
        <color indexed="64"/>
      </right>
      <top style="medium">
        <color indexed="64"/>
      </top>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style="thin">
        <color indexed="64"/>
      </top>
      <bottom/>
      <diagonal/>
    </border>
    <border>
      <left/>
      <right style="thin">
        <color indexed="64"/>
      </right>
      <top/>
      <bottom/>
      <diagonal/>
    </border>
    <border>
      <left style="thin">
        <color indexed="64"/>
      </left>
      <right/>
      <top/>
      <bottom style="medium">
        <color indexed="64"/>
      </bottom>
      <diagonal/>
    </border>
    <border>
      <left style="thin">
        <color indexed="64"/>
      </left>
      <right/>
      <top/>
      <bottom/>
      <diagonal/>
    </border>
  </borders>
  <cellStyleXfs count="8">
    <xf numFmtId="0" fontId="0" fillId="0" borderId="0"/>
    <xf numFmtId="43" fontId="10" fillId="0" borderId="0" applyFont="0" applyFill="0" applyBorder="0" applyAlignment="0" applyProtection="0"/>
    <xf numFmtId="172" fontId="3" fillId="0" borderId="0" applyFont="0" applyFill="0" applyBorder="0" applyAlignment="0" applyProtection="0"/>
    <xf numFmtId="165" fontId="11" fillId="0" borderId="0" applyFont="0" applyFill="0" applyBorder="0" applyAlignment="0" applyProtection="0"/>
    <xf numFmtId="164" fontId="10" fillId="0" borderId="0" applyFont="0" applyFill="0" applyBorder="0" applyAlignment="0" applyProtection="0"/>
    <xf numFmtId="0" fontId="3" fillId="0" borderId="0"/>
    <xf numFmtId="0" fontId="11" fillId="0" borderId="0"/>
    <xf numFmtId="41" fontId="10" fillId="0" borderId="0" applyFont="0" applyFill="0" applyBorder="0" applyAlignment="0" applyProtection="0"/>
  </cellStyleXfs>
  <cellXfs count="216">
    <xf numFmtId="0" fontId="0" fillId="0" borderId="0" xfId="0"/>
    <xf numFmtId="0" fontId="12" fillId="0" borderId="0" xfId="0" applyFont="1"/>
    <xf numFmtId="167" fontId="2" fillId="0" borderId="0" xfId="4" applyNumberFormat="1" applyFont="1" applyFill="1" applyBorder="1" applyAlignment="1">
      <alignment vertical="center" wrapText="1"/>
    </xf>
    <xf numFmtId="0" fontId="2" fillId="0" borderId="0" xfId="0" applyFont="1" applyAlignment="1">
      <alignment vertical="center" wrapText="1"/>
    </xf>
    <xf numFmtId="168" fontId="2" fillId="0" borderId="0" xfId="1" applyNumberFormat="1" applyFont="1" applyFill="1" applyBorder="1" applyAlignment="1">
      <alignment vertical="center" wrapText="1"/>
    </xf>
    <xf numFmtId="0" fontId="13" fillId="0" borderId="0" xfId="0" applyFont="1" applyAlignment="1">
      <alignment horizontal="center" vertical="center" wrapText="1"/>
    </xf>
    <xf numFmtId="0" fontId="10" fillId="0" borderId="0" xfId="1" applyNumberFormat="1" applyFont="1" applyAlignment="1" applyProtection="1">
      <alignment horizontal="center" vertical="center"/>
      <protection hidden="1"/>
    </xf>
    <xf numFmtId="173" fontId="10" fillId="0" borderId="0" xfId="1" applyNumberFormat="1" applyFont="1" applyAlignment="1" applyProtection="1">
      <alignment horizontal="center" vertical="center"/>
      <protection hidden="1"/>
    </xf>
    <xf numFmtId="0" fontId="10" fillId="0" borderId="0" xfId="1" applyNumberFormat="1" applyFont="1" applyAlignment="1" applyProtection="1">
      <alignment horizontal="left" vertical="center" indent="2"/>
      <protection hidden="1"/>
    </xf>
    <xf numFmtId="166" fontId="10" fillId="0" borderId="0" xfId="1" applyNumberFormat="1" applyFont="1" applyAlignment="1" applyProtection="1">
      <alignment vertical="center"/>
      <protection hidden="1"/>
    </xf>
    <xf numFmtId="166" fontId="0" fillId="0" borderId="0" xfId="0" applyNumberFormat="1" applyAlignment="1" applyProtection="1">
      <alignment vertical="center"/>
      <protection hidden="1"/>
    </xf>
    <xf numFmtId="0" fontId="14" fillId="2" borderId="0" xfId="0" applyFont="1" applyFill="1"/>
    <xf numFmtId="0" fontId="12" fillId="0" borderId="0" xfId="0" applyFont="1" applyAlignment="1">
      <alignment horizontal="center"/>
    </xf>
    <xf numFmtId="0" fontId="2" fillId="3" borderId="9" xfId="0" applyFont="1" applyFill="1" applyBorder="1" applyAlignment="1">
      <alignment horizontal="center" vertical="center" wrapText="1"/>
    </xf>
    <xf numFmtId="175" fontId="7" fillId="0" borderId="14" xfId="0" applyNumberFormat="1" applyFont="1" applyBorder="1" applyAlignment="1" applyProtection="1">
      <alignment vertical="center"/>
      <protection locked="0"/>
    </xf>
    <xf numFmtId="175" fontId="7" fillId="0" borderId="7" xfId="0" applyNumberFormat="1" applyFont="1" applyBorder="1" applyAlignment="1" applyProtection="1">
      <alignment vertical="center"/>
      <protection locked="0"/>
    </xf>
    <xf numFmtId="0" fontId="1" fillId="2" borderId="8" xfId="0" applyFont="1" applyFill="1" applyBorder="1" applyAlignment="1">
      <alignment horizontal="center" vertical="center" wrapText="1"/>
    </xf>
    <xf numFmtId="169" fontId="1" fillId="2" borderId="8" xfId="1" applyNumberFormat="1" applyFont="1" applyFill="1" applyBorder="1" applyAlignment="1">
      <alignment horizontal="center" vertical="center" wrapText="1"/>
    </xf>
    <xf numFmtId="14" fontId="1" fillId="2" borderId="8" xfId="1" applyNumberFormat="1" applyFont="1" applyFill="1" applyBorder="1" applyAlignment="1">
      <alignment horizontal="center" vertical="center" wrapText="1"/>
    </xf>
    <xf numFmtId="0" fontId="12" fillId="0" borderId="17" xfId="0" applyFont="1" applyBorder="1" applyAlignment="1">
      <alignment horizontal="justify" vertical="center" wrapText="1"/>
    </xf>
    <xf numFmtId="0" fontId="12" fillId="0" borderId="21" xfId="0" applyFont="1" applyBorder="1" applyAlignment="1">
      <alignment horizontal="justify" vertical="center" wrapText="1"/>
    </xf>
    <xf numFmtId="0" fontId="1" fillId="0" borderId="3" xfId="0" applyFont="1" applyBorder="1" applyAlignment="1">
      <alignment horizontal="center" vertical="center" wrapText="1"/>
    </xf>
    <xf numFmtId="0" fontId="1" fillId="0" borderId="13" xfId="0" applyFont="1" applyBorder="1" applyAlignment="1">
      <alignment horizontal="center" vertical="center" wrapText="1"/>
    </xf>
    <xf numFmtId="169" fontId="1" fillId="0" borderId="13" xfId="1" applyNumberFormat="1" applyFont="1" applyFill="1" applyBorder="1" applyAlignment="1">
      <alignment horizontal="center" vertical="center" wrapText="1"/>
    </xf>
    <xf numFmtId="14" fontId="1" fillId="0" borderId="13" xfId="1" applyNumberFormat="1" applyFont="1" applyFill="1" applyBorder="1" applyAlignment="1">
      <alignment horizontal="center" vertical="center" wrapText="1"/>
    </xf>
    <xf numFmtId="170" fontId="1" fillId="0" borderId="13" xfId="1" applyNumberFormat="1" applyFont="1" applyFill="1" applyBorder="1" applyAlignment="1">
      <alignment horizontal="center" vertical="center"/>
    </xf>
    <xf numFmtId="0" fontId="1" fillId="0" borderId="1" xfId="0" applyFont="1" applyBorder="1" applyAlignment="1">
      <alignment horizontal="center" vertical="center" wrapText="1"/>
    </xf>
    <xf numFmtId="0" fontId="1" fillId="0" borderId="8" xfId="0" applyFont="1" applyBorder="1" applyAlignment="1">
      <alignment horizontal="center" vertical="center" wrapText="1"/>
    </xf>
    <xf numFmtId="169" fontId="1" fillId="0" borderId="8" xfId="1" applyNumberFormat="1" applyFont="1" applyFill="1" applyBorder="1" applyAlignment="1">
      <alignment horizontal="center" vertical="center" wrapText="1"/>
    </xf>
    <xf numFmtId="14" fontId="1" fillId="0" borderId="8" xfId="1" applyNumberFormat="1" applyFont="1" applyFill="1" applyBorder="1" applyAlignment="1">
      <alignment horizontal="center" vertical="center" wrapText="1"/>
    </xf>
    <xf numFmtId="170" fontId="1" fillId="0" borderId="8" xfId="0" applyNumberFormat="1" applyFont="1" applyBorder="1" applyAlignment="1">
      <alignment horizontal="center" vertical="center"/>
    </xf>
    <xf numFmtId="0" fontId="1" fillId="0" borderId="2" xfId="0" applyFont="1" applyBorder="1" applyAlignment="1">
      <alignment horizontal="center" vertical="center" wrapText="1"/>
    </xf>
    <xf numFmtId="0" fontId="1" fillId="0" borderId="9" xfId="0" applyFont="1" applyBorder="1" applyAlignment="1">
      <alignment horizontal="center" vertical="center" wrapText="1"/>
    </xf>
    <xf numFmtId="169" fontId="1" fillId="0" borderId="9" xfId="1" applyNumberFormat="1" applyFont="1" applyFill="1" applyBorder="1" applyAlignment="1">
      <alignment horizontal="center" vertical="center" wrapText="1"/>
    </xf>
    <xf numFmtId="14" fontId="1" fillId="0" borderId="9" xfId="1" applyNumberFormat="1" applyFont="1" applyFill="1" applyBorder="1" applyAlignment="1">
      <alignment horizontal="center" vertical="center" wrapText="1"/>
    </xf>
    <xf numFmtId="170" fontId="1" fillId="0" borderId="9" xfId="0" applyNumberFormat="1" applyFont="1" applyBorder="1" applyAlignment="1">
      <alignment horizontal="center" vertical="center"/>
    </xf>
    <xf numFmtId="0" fontId="1" fillId="0" borderId="17" xfId="0" applyFont="1" applyBorder="1" applyAlignment="1">
      <alignment horizontal="justify" vertical="center" wrapText="1"/>
    </xf>
    <xf numFmtId="0" fontId="15" fillId="0" borderId="9" xfId="0" applyFont="1" applyBorder="1" applyAlignment="1">
      <alignment horizontal="center" vertical="center" wrapText="1"/>
    </xf>
    <xf numFmtId="0" fontId="1" fillId="0" borderId="20" xfId="0" applyFont="1" applyBorder="1" applyAlignment="1">
      <alignment horizontal="justify" vertical="center" wrapText="1"/>
    </xf>
    <xf numFmtId="3" fontId="0" fillId="0" borderId="0" xfId="0" applyNumberFormat="1"/>
    <xf numFmtId="166" fontId="0" fillId="0" borderId="0" xfId="0" applyNumberFormat="1"/>
    <xf numFmtId="0" fontId="0" fillId="0" borderId="0" xfId="0" applyAlignment="1">
      <alignment horizontal="center" vertical="center" wrapText="1"/>
    </xf>
    <xf numFmtId="0" fontId="1" fillId="0" borderId="8" xfId="0" applyFont="1" applyBorder="1" applyAlignment="1">
      <alignment horizontal="justify" vertical="center" wrapText="1"/>
    </xf>
    <xf numFmtId="0" fontId="2" fillId="0" borderId="13" xfId="0" applyFont="1" applyBorder="1" applyAlignment="1">
      <alignment horizontal="center" vertical="center" wrapText="1"/>
    </xf>
    <xf numFmtId="0" fontId="2" fillId="2" borderId="8" xfId="0" applyFont="1" applyFill="1" applyBorder="1" applyAlignment="1">
      <alignment horizontal="center" vertical="center" wrapText="1"/>
    </xf>
    <xf numFmtId="0" fontId="2" fillId="0" borderId="8" xfId="0" applyFont="1" applyBorder="1" applyAlignment="1">
      <alignment horizontal="center" vertical="center" wrapText="1"/>
    </xf>
    <xf numFmtId="0" fontId="14" fillId="3" borderId="52" xfId="0" applyFont="1" applyFill="1" applyBorder="1" applyAlignment="1">
      <alignment horizontal="center" vertical="center" wrapText="1"/>
    </xf>
    <xf numFmtId="0" fontId="2" fillId="3" borderId="53" xfId="0" applyFont="1" applyFill="1" applyBorder="1" applyAlignment="1">
      <alignment horizontal="center" vertical="center" wrapText="1"/>
    </xf>
    <xf numFmtId="0" fontId="14" fillId="3" borderId="53" xfId="0" applyFont="1" applyFill="1" applyBorder="1" applyAlignment="1">
      <alignment horizontal="center" vertical="center" wrapText="1"/>
    </xf>
    <xf numFmtId="0" fontId="1" fillId="0" borderId="8" xfId="0" applyFont="1" applyBorder="1" applyAlignment="1">
      <alignment vertical="center" wrapText="1"/>
    </xf>
    <xf numFmtId="169" fontId="14" fillId="3" borderId="53" xfId="1" applyNumberFormat="1" applyFont="1" applyFill="1" applyBorder="1" applyAlignment="1">
      <alignment horizontal="center" vertical="center" wrapText="1"/>
    </xf>
    <xf numFmtId="43" fontId="14" fillId="3" borderId="53" xfId="1" applyFont="1" applyFill="1" applyBorder="1" applyAlignment="1">
      <alignment horizontal="center" vertical="center" wrapText="1"/>
    </xf>
    <xf numFmtId="0" fontId="14" fillId="4" borderId="55" xfId="0" applyFont="1" applyFill="1" applyBorder="1" applyAlignment="1">
      <alignment horizontal="center" vertical="center" wrapText="1"/>
    </xf>
    <xf numFmtId="18" fontId="1" fillId="2" borderId="8" xfId="0" applyNumberFormat="1" applyFont="1" applyFill="1" applyBorder="1" applyAlignment="1">
      <alignment horizontal="center" vertical="center" wrapText="1"/>
    </xf>
    <xf numFmtId="0" fontId="14" fillId="4" borderId="24" xfId="0" applyFont="1" applyFill="1" applyBorder="1" applyAlignment="1">
      <alignment horizontal="center" vertical="center" wrapText="1"/>
    </xf>
    <xf numFmtId="0" fontId="14" fillId="3" borderId="24" xfId="0" applyFont="1" applyFill="1" applyBorder="1" applyAlignment="1">
      <alignment horizontal="center" vertical="center" wrapText="1"/>
    </xf>
    <xf numFmtId="0" fontId="14" fillId="3" borderId="59" xfId="0" applyFont="1" applyFill="1" applyBorder="1" applyAlignment="1">
      <alignment horizontal="center" vertical="center" wrapText="1"/>
    </xf>
    <xf numFmtId="0" fontId="2" fillId="3" borderId="59" xfId="0" applyFont="1" applyFill="1" applyBorder="1" applyAlignment="1">
      <alignment horizontal="center" vertical="center" wrapText="1"/>
    </xf>
    <xf numFmtId="169" fontId="14" fillId="3" borderId="59" xfId="1" applyNumberFormat="1" applyFont="1" applyFill="1" applyBorder="1" applyAlignment="1">
      <alignment horizontal="center" vertical="center" wrapText="1"/>
    </xf>
    <xf numFmtId="43" fontId="14" fillId="3" borderId="59" xfId="1" applyFont="1" applyFill="1" applyBorder="1" applyAlignment="1">
      <alignment horizontal="center" vertical="center" wrapText="1"/>
    </xf>
    <xf numFmtId="49" fontId="1" fillId="0" borderId="8" xfId="0" applyNumberFormat="1" applyFont="1" applyBorder="1" applyAlignment="1">
      <alignment horizontal="center" vertical="center" wrapText="1"/>
    </xf>
    <xf numFmtId="49" fontId="1" fillId="0" borderId="13" xfId="0" applyNumberFormat="1" applyFont="1" applyBorder="1" applyAlignment="1">
      <alignment horizontal="center" vertical="center" wrapText="1"/>
    </xf>
    <xf numFmtId="41" fontId="0" fillId="0" borderId="0" xfId="7" applyFont="1"/>
    <xf numFmtId="41" fontId="16" fillId="0" borderId="0" xfId="0" applyNumberFormat="1" applyFont="1"/>
    <xf numFmtId="42" fontId="0" fillId="0" borderId="0" xfId="7" applyNumberFormat="1" applyFont="1"/>
    <xf numFmtId="42" fontId="0" fillId="0" borderId="0" xfId="7" applyNumberFormat="1" applyFont="1" applyFill="1"/>
    <xf numFmtId="42" fontId="18" fillId="5" borderId="0" xfId="7" applyNumberFormat="1" applyFont="1" applyFill="1"/>
    <xf numFmtId="175" fontId="19" fillId="0" borderId="14" xfId="0" applyNumberFormat="1" applyFont="1" applyBorder="1" applyAlignment="1" applyProtection="1">
      <alignment vertical="center"/>
      <protection locked="0"/>
    </xf>
    <xf numFmtId="175" fontId="19" fillId="0" borderId="7" xfId="0" applyNumberFormat="1" applyFont="1" applyBorder="1" applyAlignment="1" applyProtection="1">
      <alignment vertical="center"/>
      <protection locked="0"/>
    </xf>
    <xf numFmtId="0" fontId="1" fillId="0" borderId="0" xfId="0" applyFont="1" applyAlignment="1">
      <alignment horizontal="justify" vertical="center" wrapText="1"/>
    </xf>
    <xf numFmtId="0" fontId="1" fillId="0" borderId="0" xfId="0" applyFont="1" applyAlignment="1">
      <alignment horizontal="center" vertical="center"/>
    </xf>
    <xf numFmtId="0" fontId="13" fillId="0" borderId="0" xfId="0" applyFont="1"/>
    <xf numFmtId="0" fontId="20" fillId="0" borderId="0" xfId="0" applyFont="1"/>
    <xf numFmtId="0" fontId="2" fillId="3" borderId="24" xfId="0" applyFont="1" applyFill="1" applyBorder="1" applyAlignment="1">
      <alignment horizontal="center" vertical="center" wrapText="1"/>
    </xf>
    <xf numFmtId="0" fontId="1" fillId="0" borderId="8" xfId="0" applyFont="1" applyBorder="1" applyAlignment="1">
      <alignment horizontal="center" vertical="center"/>
    </xf>
    <xf numFmtId="0" fontId="0" fillId="0" borderId="8" xfId="0" applyBorder="1" applyAlignment="1">
      <alignment horizontal="center" vertical="center" wrapText="1"/>
    </xf>
    <xf numFmtId="0" fontId="2" fillId="4" borderId="8" xfId="0" applyFont="1" applyFill="1" applyBorder="1" applyAlignment="1">
      <alignment horizontal="center" vertical="center"/>
    </xf>
    <xf numFmtId="0" fontId="14" fillId="3" borderId="65" xfId="0" applyFont="1" applyFill="1" applyBorder="1" applyAlignment="1">
      <alignment horizontal="center" vertical="center" wrapText="1"/>
    </xf>
    <xf numFmtId="0" fontId="14" fillId="4" borderId="37" xfId="0" applyFont="1" applyFill="1" applyBorder="1" applyAlignment="1">
      <alignment horizontal="center" vertical="center" wrapText="1"/>
    </xf>
    <xf numFmtId="0" fontId="1" fillId="4" borderId="8" xfId="0" applyFont="1" applyFill="1" applyBorder="1" applyAlignment="1">
      <alignment horizontal="center" vertical="center"/>
    </xf>
    <xf numFmtId="0" fontId="13" fillId="0" borderId="8" xfId="0" applyFont="1" applyBorder="1" applyAlignment="1">
      <alignment horizontal="justify" vertical="center" wrapText="1"/>
    </xf>
    <xf numFmtId="0" fontId="12" fillId="0" borderId="8" xfId="0" applyFont="1" applyBorder="1" applyAlignment="1">
      <alignment horizontal="center" vertical="center" wrapText="1"/>
    </xf>
    <xf numFmtId="0" fontId="1" fillId="4" borderId="8" xfId="0" applyFont="1" applyFill="1" applyBorder="1" applyAlignment="1">
      <alignment horizontal="center" vertical="center" wrapText="1"/>
    </xf>
    <xf numFmtId="0" fontId="17" fillId="0" borderId="8" xfId="0" applyFont="1" applyBorder="1" applyAlignment="1">
      <alignment horizontal="justify" vertical="center" wrapText="1"/>
    </xf>
    <xf numFmtId="0" fontId="2" fillId="6" borderId="8" xfId="0" applyFont="1" applyFill="1" applyBorder="1" applyAlignment="1">
      <alignment horizontal="center" vertical="center"/>
    </xf>
    <xf numFmtId="0" fontId="2" fillId="6" borderId="8" xfId="0" applyFont="1" applyFill="1" applyBorder="1" applyAlignment="1">
      <alignment horizontal="center" vertical="center" wrapText="1"/>
    </xf>
    <xf numFmtId="2" fontId="1" fillId="2" borderId="8" xfId="0" applyNumberFormat="1" applyFont="1" applyFill="1" applyBorder="1" applyAlignment="1">
      <alignment horizontal="center" vertical="center"/>
    </xf>
    <xf numFmtId="0" fontId="12" fillId="2" borderId="0" xfId="0" applyFont="1" applyFill="1" applyAlignment="1">
      <alignment horizontal="center" vertical="center"/>
    </xf>
    <xf numFmtId="0" fontId="16" fillId="0" borderId="0" xfId="0" applyFont="1"/>
    <xf numFmtId="0" fontId="14" fillId="3" borderId="24" xfId="0" applyFont="1" applyFill="1" applyBorder="1" applyAlignment="1">
      <alignment horizontal="center" vertical="center" wrapText="1"/>
    </xf>
    <xf numFmtId="0" fontId="14" fillId="4" borderId="24" xfId="0" applyFont="1" applyFill="1" applyBorder="1" applyAlignment="1">
      <alignment horizontal="center" vertical="center" wrapText="1"/>
    </xf>
    <xf numFmtId="0" fontId="0" fillId="0" borderId="8" xfId="0" applyBorder="1" applyAlignment="1">
      <alignment horizontal="center" vertical="center" wrapText="1"/>
    </xf>
    <xf numFmtId="175" fontId="8" fillId="0" borderId="39" xfId="0" applyNumberFormat="1" applyFont="1" applyBorder="1" applyAlignment="1" applyProtection="1">
      <alignment vertical="center"/>
      <protection locked="0"/>
    </xf>
    <xf numFmtId="0" fontId="0" fillId="0" borderId="5" xfId="0" applyBorder="1"/>
    <xf numFmtId="2" fontId="1" fillId="2" borderId="13" xfId="1" applyNumberFormat="1" applyFont="1" applyFill="1" applyBorder="1" applyAlignment="1">
      <alignment horizontal="center" vertical="center"/>
    </xf>
    <xf numFmtId="2" fontId="1" fillId="2" borderId="8" xfId="1" applyNumberFormat="1" applyFont="1" applyFill="1" applyBorder="1" applyAlignment="1">
      <alignment horizontal="center" vertical="center"/>
    </xf>
    <xf numFmtId="176" fontId="1" fillId="0" borderId="8" xfId="0" applyNumberFormat="1" applyFont="1" applyBorder="1" applyAlignment="1">
      <alignment horizontal="center" vertical="center"/>
    </xf>
    <xf numFmtId="176" fontId="1" fillId="4" borderId="8" xfId="0" applyNumberFormat="1" applyFont="1" applyFill="1" applyBorder="1" applyAlignment="1">
      <alignment horizontal="center" vertical="center"/>
    </xf>
    <xf numFmtId="176" fontId="1" fillId="2" borderId="8" xfId="0" applyNumberFormat="1" applyFont="1" applyFill="1" applyBorder="1" applyAlignment="1">
      <alignment horizontal="center" vertical="center"/>
    </xf>
    <xf numFmtId="176" fontId="2" fillId="4" borderId="8" xfId="0" applyNumberFormat="1" applyFont="1" applyFill="1" applyBorder="1" applyAlignment="1">
      <alignment horizontal="center" vertical="center"/>
    </xf>
    <xf numFmtId="0" fontId="14" fillId="4" borderId="24" xfId="0" applyFont="1" applyFill="1" applyBorder="1" applyAlignment="1">
      <alignment horizontal="center" vertical="center" wrapText="1"/>
    </xf>
    <xf numFmtId="0" fontId="2" fillId="4" borderId="8" xfId="0" applyFont="1" applyFill="1" applyBorder="1" applyAlignment="1">
      <alignment horizontal="center" vertical="center"/>
    </xf>
    <xf numFmtId="0" fontId="2" fillId="4" borderId="8" xfId="0" applyFont="1" applyFill="1" applyBorder="1" applyAlignment="1">
      <alignment vertical="center"/>
    </xf>
    <xf numFmtId="0" fontId="2" fillId="5" borderId="8" xfId="0" applyFont="1" applyFill="1" applyBorder="1" applyAlignment="1">
      <alignment vertical="center" wrapText="1"/>
    </xf>
    <xf numFmtId="0" fontId="1" fillId="0" borderId="50" xfId="0" applyFont="1" applyBorder="1" applyAlignment="1">
      <alignment vertical="center" wrapText="1"/>
    </xf>
    <xf numFmtId="0" fontId="14" fillId="4" borderId="8" xfId="0" applyFont="1" applyFill="1" applyBorder="1" applyAlignment="1">
      <alignment horizontal="center" vertical="center" wrapText="1"/>
    </xf>
    <xf numFmtId="0" fontId="2" fillId="5" borderId="8" xfId="0" applyFont="1" applyFill="1" applyBorder="1" applyAlignment="1">
      <alignment horizontal="center" vertical="center" wrapText="1"/>
    </xf>
    <xf numFmtId="49" fontId="1" fillId="0" borderId="13" xfId="0" applyNumberFormat="1" applyFont="1" applyFill="1" applyBorder="1" applyAlignment="1">
      <alignment horizontal="center" vertical="center" wrapText="1"/>
    </xf>
    <xf numFmtId="168" fontId="4" fillId="0" borderId="0" xfId="1" applyNumberFormat="1" applyFont="1" applyAlignment="1" applyProtection="1">
      <alignment horizontal="center" vertical="center"/>
      <protection hidden="1"/>
    </xf>
    <xf numFmtId="0" fontId="14" fillId="3" borderId="32" xfId="0" applyFont="1" applyFill="1" applyBorder="1" applyAlignment="1">
      <alignment horizontal="center" vertical="center" wrapText="1"/>
    </xf>
    <xf numFmtId="0" fontId="14" fillId="3" borderId="26" xfId="0" applyFont="1" applyFill="1" applyBorder="1" applyAlignment="1">
      <alignment horizontal="center" vertical="center" wrapText="1"/>
    </xf>
    <xf numFmtId="0" fontId="14" fillId="3" borderId="15" xfId="0" applyFont="1" applyFill="1" applyBorder="1" applyAlignment="1">
      <alignment horizontal="center" vertical="center" wrapText="1"/>
    </xf>
    <xf numFmtId="0" fontId="14" fillId="3" borderId="52" xfId="0" applyFont="1" applyFill="1" applyBorder="1" applyAlignment="1">
      <alignment horizontal="center" vertical="center" wrapText="1"/>
    </xf>
    <xf numFmtId="0" fontId="14" fillId="3" borderId="16" xfId="0" applyFont="1" applyFill="1" applyBorder="1" applyAlignment="1">
      <alignment horizontal="center" vertical="center" wrapText="1"/>
    </xf>
    <xf numFmtId="0" fontId="14" fillId="3" borderId="55" xfId="0" applyFont="1" applyFill="1" applyBorder="1" applyAlignment="1">
      <alignment horizontal="center" vertical="center" wrapText="1"/>
    </xf>
    <xf numFmtId="0" fontId="14" fillId="3" borderId="27" xfId="0" applyFont="1" applyFill="1" applyBorder="1" applyAlignment="1">
      <alignment horizontal="center" vertical="center" wrapText="1"/>
    </xf>
    <xf numFmtId="0" fontId="14" fillId="3" borderId="28" xfId="0" applyFont="1" applyFill="1" applyBorder="1" applyAlignment="1">
      <alignment horizontal="center" vertical="center" wrapText="1"/>
    </xf>
    <xf numFmtId="0" fontId="14" fillId="3" borderId="40" xfId="0" applyFont="1" applyFill="1" applyBorder="1" applyAlignment="1">
      <alignment horizontal="center" vertical="center" wrapText="1"/>
    </xf>
    <xf numFmtId="0" fontId="13" fillId="3" borderId="31" xfId="0" applyFont="1" applyFill="1" applyBorder="1" applyAlignment="1">
      <alignment horizontal="center" vertical="center" wrapText="1"/>
    </xf>
    <xf numFmtId="0" fontId="13" fillId="3" borderId="37" xfId="0" applyFont="1" applyFill="1" applyBorder="1" applyAlignment="1">
      <alignment horizontal="center" vertical="center" wrapText="1"/>
    </xf>
    <xf numFmtId="0" fontId="14" fillId="3" borderId="24" xfId="0" applyFont="1" applyFill="1" applyBorder="1" applyAlignment="1">
      <alignment horizontal="center" vertical="center" wrapText="1"/>
    </xf>
    <xf numFmtId="0" fontId="14" fillId="3" borderId="63" xfId="0" applyFont="1" applyFill="1" applyBorder="1" applyAlignment="1">
      <alignment horizontal="center" vertical="center" wrapText="1"/>
    </xf>
    <xf numFmtId="175" fontId="7" fillId="0" borderId="66" xfId="0" applyNumberFormat="1" applyFont="1" applyBorder="1" applyAlignment="1" applyProtection="1">
      <alignment horizontal="right" vertical="center"/>
      <protection locked="0"/>
    </xf>
    <xf numFmtId="175" fontId="7" fillId="0" borderId="39" xfId="0" applyNumberFormat="1" applyFont="1" applyBorder="1" applyAlignment="1" applyProtection="1">
      <alignment horizontal="right" vertical="center"/>
      <protection locked="0"/>
    </xf>
    <xf numFmtId="0" fontId="6" fillId="0" borderId="29" xfId="0" applyFont="1" applyBorder="1" applyAlignment="1" applyProtection="1">
      <alignment horizontal="center" vertical="center"/>
      <protection locked="0"/>
    </xf>
    <xf numFmtId="0" fontId="6" fillId="0" borderId="32" xfId="0" applyFont="1" applyBorder="1" applyAlignment="1" applyProtection="1">
      <alignment horizontal="center" vertical="center"/>
      <protection locked="0"/>
    </xf>
    <xf numFmtId="0" fontId="6" fillId="0" borderId="26" xfId="0" applyFont="1" applyBorder="1" applyAlignment="1" applyProtection="1">
      <alignment horizontal="center" vertical="center"/>
      <protection locked="0"/>
    </xf>
    <xf numFmtId="0" fontId="6" fillId="0" borderId="54" xfId="0" quotePrefix="1" applyFont="1" applyBorder="1" applyAlignment="1" applyProtection="1">
      <alignment horizontal="center" vertical="center" wrapText="1"/>
      <protection locked="0"/>
    </xf>
    <xf numFmtId="0" fontId="6" fillId="0" borderId="22" xfId="0" quotePrefix="1" applyFont="1" applyBorder="1" applyAlignment="1" applyProtection="1">
      <alignment horizontal="center" vertical="center" wrapText="1"/>
      <protection locked="0"/>
    </xf>
    <xf numFmtId="0" fontId="6" fillId="0" borderId="56" xfId="0" quotePrefix="1" applyFont="1" applyBorder="1" applyAlignment="1" applyProtection="1">
      <alignment horizontal="center" vertical="center" wrapText="1"/>
      <protection locked="0"/>
    </xf>
    <xf numFmtId="0" fontId="6" fillId="0" borderId="57" xfId="0" quotePrefix="1" applyFont="1" applyBorder="1" applyAlignment="1" applyProtection="1">
      <alignment horizontal="center" vertical="center" wrapText="1"/>
      <protection locked="0"/>
    </xf>
    <xf numFmtId="0" fontId="6" fillId="0" borderId="58" xfId="0" quotePrefix="1" applyFont="1" applyBorder="1" applyAlignment="1" applyProtection="1">
      <alignment horizontal="center" vertical="center" wrapText="1"/>
      <protection locked="0"/>
    </xf>
    <xf numFmtId="0" fontId="6" fillId="0" borderId="6" xfId="0" quotePrefix="1" applyFont="1" applyBorder="1" applyAlignment="1" applyProtection="1">
      <alignment horizontal="center" vertical="center" wrapText="1"/>
      <protection locked="0"/>
    </xf>
    <xf numFmtId="174" fontId="6" fillId="0" borderId="30" xfId="0" applyNumberFormat="1" applyFont="1" applyBorder="1" applyAlignment="1" applyProtection="1">
      <alignment horizontal="center" vertical="center" wrapText="1"/>
      <protection locked="0"/>
    </xf>
    <xf numFmtId="174" fontId="6" fillId="0" borderId="14" xfId="0" applyNumberFormat="1" applyFont="1" applyBorder="1" applyAlignment="1" applyProtection="1">
      <alignment horizontal="center" vertical="center" wrapText="1"/>
      <protection locked="0"/>
    </xf>
    <xf numFmtId="174" fontId="6" fillId="0" borderId="7" xfId="0" applyNumberFormat="1" applyFont="1" applyBorder="1" applyAlignment="1" applyProtection="1">
      <alignment horizontal="center" vertical="center" wrapText="1"/>
      <protection locked="0"/>
    </xf>
    <xf numFmtId="0" fontId="2" fillId="3" borderId="27" xfId="0" applyFont="1" applyFill="1" applyBorder="1" applyAlignment="1">
      <alignment horizontal="center" vertical="center" wrapText="1"/>
    </xf>
    <xf numFmtId="0" fontId="2" fillId="3" borderId="28" xfId="0" applyFont="1" applyFill="1" applyBorder="1" applyAlignment="1">
      <alignment horizontal="center" vertical="center" wrapText="1"/>
    </xf>
    <xf numFmtId="0" fontId="2" fillId="3" borderId="40" xfId="0" applyFont="1" applyFill="1" applyBorder="1" applyAlignment="1">
      <alignment horizontal="center" vertical="center" wrapText="1"/>
    </xf>
    <xf numFmtId="0" fontId="5" fillId="0" borderId="34" xfId="0" applyFont="1" applyBorder="1" applyAlignment="1" applyProtection="1">
      <alignment horizontal="left" vertical="center" wrapText="1" indent="15"/>
      <protection locked="0"/>
    </xf>
    <xf numFmtId="0" fontId="5" fillId="0" borderId="35" xfId="0" applyFont="1" applyBorder="1" applyAlignment="1" applyProtection="1">
      <alignment horizontal="left" vertical="center" wrapText="1" indent="15"/>
      <protection locked="0"/>
    </xf>
    <xf numFmtId="0" fontId="5" fillId="0" borderId="31" xfId="0" applyFont="1" applyBorder="1" applyAlignment="1" applyProtection="1">
      <alignment horizontal="left" vertical="center" wrapText="1" indent="15"/>
      <protection locked="0"/>
    </xf>
    <xf numFmtId="0" fontId="5" fillId="0" borderId="36" xfId="0" applyFont="1" applyBorder="1" applyAlignment="1" applyProtection="1">
      <alignment horizontal="left" vertical="center" wrapText="1" indent="15"/>
      <protection locked="0"/>
    </xf>
    <xf numFmtId="0" fontId="5" fillId="0" borderId="0" xfId="0" applyFont="1" applyBorder="1" applyAlignment="1" applyProtection="1">
      <alignment horizontal="left" vertical="center" wrapText="1" indent="15"/>
      <protection locked="0"/>
    </xf>
    <xf numFmtId="0" fontId="5" fillId="0" borderId="37" xfId="0" applyFont="1" applyBorder="1" applyAlignment="1" applyProtection="1">
      <alignment horizontal="left" vertical="center" wrapText="1" indent="15"/>
      <protection locked="0"/>
    </xf>
    <xf numFmtId="0" fontId="5" fillId="0" borderId="38" xfId="0" applyFont="1" applyBorder="1" applyAlignment="1" applyProtection="1">
      <alignment horizontal="left" vertical="center" wrapText="1" indent="15"/>
      <protection locked="0"/>
    </xf>
    <xf numFmtId="0" fontId="5" fillId="0" borderId="39" xfId="0" applyFont="1" applyBorder="1" applyAlignment="1" applyProtection="1">
      <alignment horizontal="left" vertical="center" wrapText="1" indent="15"/>
      <protection locked="0"/>
    </xf>
    <xf numFmtId="0" fontId="5" fillId="0" borderId="5" xfId="0" applyFont="1" applyBorder="1" applyAlignment="1" applyProtection="1">
      <alignment horizontal="left" vertical="center" wrapText="1" indent="15"/>
      <protection locked="0"/>
    </xf>
    <xf numFmtId="0" fontId="6" fillId="0" borderId="38" xfId="0" applyFont="1" applyBorder="1" applyAlignment="1" applyProtection="1">
      <alignment horizontal="right" vertical="center" wrapText="1"/>
      <protection locked="0"/>
    </xf>
    <xf numFmtId="0" fontId="6" fillId="0" borderId="39" xfId="0" applyFont="1" applyBorder="1" applyAlignment="1" applyProtection="1">
      <alignment horizontal="right" vertical="center" wrapText="1"/>
      <protection locked="0"/>
    </xf>
    <xf numFmtId="0" fontId="6" fillId="0" borderId="5" xfId="0" applyFont="1" applyBorder="1" applyAlignment="1" applyProtection="1">
      <alignment horizontal="right" vertical="center" wrapText="1"/>
      <protection locked="0"/>
    </xf>
    <xf numFmtId="0" fontId="6" fillId="0" borderId="15" xfId="0" applyFont="1" applyBorder="1" applyAlignment="1" applyProtection="1">
      <alignment horizontal="right" vertical="center"/>
      <protection locked="0"/>
    </xf>
    <xf numFmtId="0" fontId="6" fillId="0" borderId="33" xfId="0" applyFont="1" applyBorder="1" applyAlignment="1" applyProtection="1">
      <alignment horizontal="right" vertical="center"/>
      <protection locked="0"/>
    </xf>
    <xf numFmtId="0" fontId="6" fillId="0" borderId="1" xfId="0" applyFont="1" applyBorder="1" applyAlignment="1" applyProtection="1">
      <alignment horizontal="right" vertical="center" wrapText="1"/>
      <protection locked="0"/>
    </xf>
    <xf numFmtId="0" fontId="6" fillId="0" borderId="8" xfId="0" applyFont="1" applyBorder="1" applyAlignment="1" applyProtection="1">
      <alignment horizontal="right" vertical="center" wrapText="1"/>
      <protection locked="0"/>
    </xf>
    <xf numFmtId="0" fontId="6" fillId="0" borderId="2" xfId="0" applyFont="1" applyBorder="1" applyAlignment="1" applyProtection="1">
      <alignment horizontal="right" vertical="center" wrapText="1"/>
      <protection locked="0"/>
    </xf>
    <xf numFmtId="0" fontId="6" fillId="0" borderId="9" xfId="0" applyFont="1" applyBorder="1" applyAlignment="1" applyProtection="1">
      <alignment horizontal="right" vertical="center" wrapText="1"/>
      <protection locked="0"/>
    </xf>
    <xf numFmtId="173" fontId="7" fillId="0" borderId="4" xfId="0" applyNumberFormat="1" applyFont="1" applyBorder="1" applyAlignment="1" applyProtection="1">
      <alignment horizontal="right" vertical="center" wrapText="1"/>
      <protection locked="0"/>
    </xf>
    <xf numFmtId="173" fontId="7" fillId="0" borderId="45" xfId="0" applyNumberFormat="1" applyFont="1" applyBorder="1" applyAlignment="1" applyProtection="1">
      <alignment horizontal="right" vertical="center" wrapText="1"/>
      <protection locked="0"/>
    </xf>
    <xf numFmtId="0" fontId="2" fillId="4" borderId="24" xfId="0" applyFont="1" applyFill="1" applyBorder="1" applyAlignment="1">
      <alignment horizontal="center" vertical="center" wrapText="1"/>
    </xf>
    <xf numFmtId="0" fontId="2" fillId="4" borderId="63" xfId="0" applyFont="1" applyFill="1" applyBorder="1" applyAlignment="1">
      <alignment horizontal="center" vertical="center" wrapText="1"/>
    </xf>
    <xf numFmtId="0" fontId="21" fillId="3" borderId="24" xfId="0" applyFont="1" applyFill="1" applyBorder="1" applyAlignment="1">
      <alignment horizontal="center" vertical="center" wrapText="1"/>
    </xf>
    <xf numFmtId="0" fontId="21" fillId="3" borderId="6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63" xfId="0" applyFont="1" applyFill="1" applyBorder="1" applyAlignment="1">
      <alignment horizontal="center" vertical="center" wrapText="1"/>
    </xf>
    <xf numFmtId="0" fontId="14" fillId="3" borderId="60" xfId="0" applyFont="1" applyFill="1" applyBorder="1" applyAlignment="1">
      <alignment horizontal="center" vertical="center" wrapText="1"/>
    </xf>
    <xf numFmtId="0" fontId="14" fillId="3" borderId="62" xfId="0" applyFont="1" applyFill="1" applyBorder="1" applyAlignment="1">
      <alignment horizontal="center" vertical="center" wrapText="1"/>
    </xf>
    <xf numFmtId="0" fontId="14" fillId="4" borderId="24" xfId="0" applyFont="1" applyFill="1" applyBorder="1" applyAlignment="1">
      <alignment horizontal="center" vertical="center" wrapText="1"/>
    </xf>
    <xf numFmtId="0" fontId="14" fillId="4" borderId="63" xfId="0" applyFont="1" applyFill="1" applyBorder="1" applyAlignment="1">
      <alignment horizontal="center" vertical="center" wrapText="1"/>
    </xf>
    <xf numFmtId="0" fontId="14" fillId="3" borderId="19" xfId="0" applyFont="1" applyFill="1" applyBorder="1" applyAlignment="1">
      <alignment horizontal="center" vertical="center" wrapText="1"/>
    </xf>
    <xf numFmtId="0" fontId="14" fillId="3" borderId="64" xfId="0" applyFont="1" applyFill="1" applyBorder="1" applyAlignment="1">
      <alignment horizontal="center" vertical="center" wrapText="1"/>
    </xf>
    <xf numFmtId="174" fontId="9" fillId="0" borderId="51" xfId="0" applyNumberFormat="1" applyFont="1" applyBorder="1" applyAlignment="1" applyProtection="1">
      <alignment horizontal="center" vertical="center" wrapText="1"/>
      <protection locked="0"/>
    </xf>
    <xf numFmtId="174" fontId="9" fillId="0" borderId="18" xfId="0" applyNumberFormat="1" applyFont="1" applyBorder="1" applyAlignment="1" applyProtection="1">
      <alignment horizontal="center" vertical="center" wrapText="1"/>
      <protection locked="0"/>
    </xf>
    <xf numFmtId="0" fontId="14" fillId="3" borderId="31" xfId="0" applyFont="1" applyFill="1" applyBorder="1" applyAlignment="1">
      <alignment horizontal="center" vertical="center" wrapText="1"/>
    </xf>
    <xf numFmtId="0" fontId="14" fillId="3" borderId="37" xfId="0" applyFont="1" applyFill="1" applyBorder="1" applyAlignment="1">
      <alignment horizontal="center" vertical="center" wrapText="1"/>
    </xf>
    <xf numFmtId="0" fontId="5" fillId="0" borderId="0" xfId="0" applyFont="1" applyAlignment="1" applyProtection="1">
      <alignment horizontal="left" vertical="center" wrapText="1" indent="15"/>
      <protection locked="0"/>
    </xf>
    <xf numFmtId="0" fontId="6" fillId="0" borderId="27" xfId="0" applyFont="1" applyBorder="1" applyAlignment="1" applyProtection="1">
      <alignment horizontal="right" vertical="center" wrapText="1"/>
      <protection locked="0"/>
    </xf>
    <xf numFmtId="0" fontId="6" fillId="0" borderId="28" xfId="0" applyFont="1" applyBorder="1" applyAlignment="1" applyProtection="1">
      <alignment horizontal="right" vertical="center" wrapText="1"/>
      <protection locked="0"/>
    </xf>
    <xf numFmtId="0" fontId="6" fillId="0" borderId="40" xfId="0" applyFont="1" applyBorder="1" applyAlignment="1" applyProtection="1">
      <alignment horizontal="right" vertical="center" wrapText="1"/>
      <protection locked="0"/>
    </xf>
    <xf numFmtId="0" fontId="6" fillId="0" borderId="25" xfId="0" applyFont="1" applyBorder="1" applyAlignment="1" applyProtection="1">
      <alignment horizontal="right" vertical="center"/>
      <protection locked="0"/>
    </xf>
    <xf numFmtId="0" fontId="6" fillId="0" borderId="48" xfId="0" applyFont="1" applyBorder="1" applyAlignment="1" applyProtection="1">
      <alignment horizontal="right" vertical="center"/>
      <protection locked="0"/>
    </xf>
    <xf numFmtId="0" fontId="6" fillId="0" borderId="49" xfId="0" applyFont="1" applyBorder="1" applyAlignment="1" applyProtection="1">
      <alignment horizontal="right" vertical="center" wrapText="1"/>
      <protection locked="0"/>
    </xf>
    <xf numFmtId="0" fontId="6" fillId="0" borderId="50" xfId="0" applyFont="1" applyBorder="1" applyAlignment="1" applyProtection="1">
      <alignment horizontal="right" vertical="center" wrapText="1"/>
      <protection locked="0"/>
    </xf>
    <xf numFmtId="0" fontId="6" fillId="0" borderId="51" xfId="0" quotePrefix="1" applyFont="1" applyBorder="1" applyAlignment="1" applyProtection="1">
      <alignment horizontal="center" vertical="center" wrapText="1"/>
      <protection locked="0"/>
    </xf>
    <xf numFmtId="0" fontId="6" fillId="0" borderId="18" xfId="0" quotePrefix="1" applyFont="1" applyBorder="1" applyAlignment="1" applyProtection="1">
      <alignment horizontal="center" vertical="center" wrapText="1"/>
      <protection locked="0"/>
    </xf>
    <xf numFmtId="173" fontId="7" fillId="0" borderId="46" xfId="0" applyNumberFormat="1" applyFont="1" applyBorder="1" applyAlignment="1" applyProtection="1">
      <alignment horizontal="right" vertical="center" wrapText="1"/>
      <protection locked="0"/>
    </xf>
    <xf numFmtId="173" fontId="7" fillId="0" borderId="47" xfId="0" applyNumberFormat="1" applyFont="1" applyBorder="1" applyAlignment="1" applyProtection="1">
      <alignment horizontal="right" vertical="center" wrapText="1"/>
      <protection locked="0"/>
    </xf>
    <xf numFmtId="0" fontId="14" fillId="3" borderId="29" xfId="0" applyFont="1" applyFill="1" applyBorder="1" applyAlignment="1">
      <alignment horizontal="center" vertical="center" wrapText="1"/>
    </xf>
    <xf numFmtId="0" fontId="14" fillId="3" borderId="54" xfId="0" applyFont="1" applyFill="1" applyBorder="1" applyAlignment="1">
      <alignment horizontal="center" vertical="center" wrapText="1"/>
    </xf>
    <xf numFmtId="0" fontId="14" fillId="3" borderId="33" xfId="0" applyFont="1" applyFill="1" applyBorder="1" applyAlignment="1">
      <alignment horizontal="center" vertical="center" wrapText="1"/>
    </xf>
    <xf numFmtId="0" fontId="0" fillId="0" borderId="41" xfId="0" applyBorder="1" applyAlignment="1">
      <alignment horizontal="center" vertical="center" wrapText="1"/>
    </xf>
    <xf numFmtId="0" fontId="0" fillId="0" borderId="4" xfId="0" applyBorder="1" applyAlignment="1">
      <alignment horizontal="center" vertical="center" wrapText="1"/>
    </xf>
    <xf numFmtId="0" fontId="0" fillId="0" borderId="42" xfId="0" applyBorder="1" applyAlignment="1">
      <alignment horizontal="center" vertical="center" wrapText="1"/>
    </xf>
    <xf numFmtId="0" fontId="0" fillId="0" borderId="43" xfId="0" applyBorder="1" applyAlignment="1">
      <alignment horizontal="center" vertical="center" wrapText="1"/>
    </xf>
    <xf numFmtId="171" fontId="1" fillId="2" borderId="44" xfId="0" applyNumberFormat="1" applyFont="1" applyFill="1" applyBorder="1" applyAlignment="1">
      <alignment horizontal="center" vertical="center"/>
    </xf>
    <xf numFmtId="171" fontId="1" fillId="2" borderId="45" xfId="0" applyNumberFormat="1" applyFont="1" applyFill="1" applyBorder="1" applyAlignment="1">
      <alignment horizontal="center" vertical="center"/>
    </xf>
    <xf numFmtId="0" fontId="2" fillId="4" borderId="11" xfId="0" applyFont="1" applyFill="1" applyBorder="1" applyAlignment="1">
      <alignment horizontal="center" vertical="center"/>
    </xf>
    <xf numFmtId="0" fontId="2" fillId="4" borderId="12" xfId="0" applyFont="1" applyFill="1" applyBorder="1" applyAlignment="1">
      <alignment horizontal="center" vertical="center"/>
    </xf>
    <xf numFmtId="0" fontId="2" fillId="4" borderId="10" xfId="0" applyFont="1" applyFill="1" applyBorder="1" applyAlignment="1">
      <alignment horizontal="center" vertical="center"/>
    </xf>
    <xf numFmtId="0" fontId="0" fillId="0" borderId="53" xfId="0" applyBorder="1" applyAlignment="1">
      <alignment horizontal="center" vertical="center" wrapText="1"/>
    </xf>
    <xf numFmtId="0" fontId="0" fillId="0" borderId="44" xfId="0" applyBorder="1" applyAlignment="1">
      <alignment horizontal="center" vertical="center" wrapText="1"/>
    </xf>
    <xf numFmtId="0" fontId="0" fillId="0" borderId="8" xfId="0" applyBorder="1" applyAlignment="1">
      <alignment horizontal="center" vertical="center" wrapText="1"/>
    </xf>
    <xf numFmtId="2" fontId="1" fillId="2" borderId="8" xfId="0" applyNumberFormat="1" applyFont="1" applyFill="1" applyBorder="1" applyAlignment="1">
      <alignment horizontal="center" vertical="center"/>
    </xf>
    <xf numFmtId="0" fontId="0" fillId="0" borderId="13" xfId="0" applyBorder="1" applyAlignment="1">
      <alignment horizontal="center" vertical="center" wrapText="1"/>
    </xf>
    <xf numFmtId="2" fontId="1" fillId="2" borderId="53" xfId="0" applyNumberFormat="1" applyFont="1" applyFill="1" applyBorder="1" applyAlignment="1">
      <alignment horizontal="center" vertical="center"/>
    </xf>
    <xf numFmtId="2" fontId="1" fillId="2" borderId="44" xfId="0" applyNumberFormat="1" applyFont="1" applyFill="1" applyBorder="1" applyAlignment="1">
      <alignment horizontal="center" vertical="center"/>
    </xf>
    <xf numFmtId="2" fontId="1" fillId="2" borderId="13" xfId="0" applyNumberFormat="1" applyFont="1" applyFill="1" applyBorder="1" applyAlignment="1">
      <alignment horizontal="center" vertical="center"/>
    </xf>
    <xf numFmtId="174" fontId="9" fillId="0" borderId="51" xfId="0" applyNumberFormat="1" applyFont="1" applyFill="1" applyBorder="1" applyAlignment="1" applyProtection="1">
      <alignment horizontal="center" vertical="center" wrapText="1"/>
      <protection locked="0"/>
    </xf>
    <xf numFmtId="174" fontId="9" fillId="0" borderId="18" xfId="0" applyNumberFormat="1" applyFont="1" applyFill="1" applyBorder="1" applyAlignment="1" applyProtection="1">
      <alignment horizontal="center" vertical="center" wrapText="1"/>
      <protection locked="0"/>
    </xf>
    <xf numFmtId="0" fontId="14" fillId="3" borderId="21" xfId="0" applyFont="1" applyFill="1" applyBorder="1" applyAlignment="1">
      <alignment horizontal="center" vertical="center" wrapText="1"/>
    </xf>
    <xf numFmtId="0" fontId="14" fillId="3" borderId="23" xfId="0" applyFont="1" applyFill="1" applyBorder="1" applyAlignment="1">
      <alignment horizontal="center" vertical="center" wrapText="1"/>
    </xf>
    <xf numFmtId="0" fontId="14" fillId="3" borderId="61" xfId="0" applyFont="1" applyFill="1" applyBorder="1" applyAlignment="1">
      <alignment horizontal="center" vertical="center" wrapText="1"/>
    </xf>
    <xf numFmtId="2" fontId="1" fillId="2" borderId="67" xfId="0" applyNumberFormat="1" applyFont="1" applyFill="1" applyBorder="1" applyAlignment="1">
      <alignment horizontal="center" vertical="center"/>
    </xf>
    <xf numFmtId="0" fontId="1" fillId="0" borderId="53" xfId="0" applyFont="1" applyBorder="1" applyAlignment="1">
      <alignment horizontal="center" vertical="center" wrapText="1"/>
    </xf>
    <xf numFmtId="0" fontId="1" fillId="0" borderId="44" xfId="0" applyFont="1" applyBorder="1" applyAlignment="1">
      <alignment horizontal="center" vertical="center" wrapText="1"/>
    </xf>
    <xf numFmtId="0" fontId="1" fillId="0" borderId="13" xfId="0" applyFont="1" applyBorder="1" applyAlignment="1">
      <alignment horizontal="center" vertical="center" wrapText="1"/>
    </xf>
  </cellXfs>
  <cellStyles count="8">
    <cellStyle name="Millares" xfId="1" builtinId="3"/>
    <cellStyle name="Millares [0]" xfId="7" builtinId="6"/>
    <cellStyle name="Millares 2" xfId="2" xr:uid="{00000000-0005-0000-0000-000002000000}"/>
    <cellStyle name="Millares 4" xfId="3" xr:uid="{00000000-0005-0000-0000-000003000000}"/>
    <cellStyle name="Moneda" xfId="4" builtinId="4"/>
    <cellStyle name="Normal" xfId="0" builtinId="0"/>
    <cellStyle name="Normal 2" xfId="5" xr:uid="{00000000-0005-0000-0000-000005000000}"/>
    <cellStyle name="Normal 5" xfId="6" xr:uid="{00000000-0005-0000-0000-000006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63AAFE"/>
      <rgbColor rgb="00DD2D32"/>
      <rgbColor rgb="00FFF58C"/>
      <rgbColor rgb="004EE257"/>
      <rgbColor rgb="006711FF"/>
      <rgbColor rgb="00FEA746"/>
      <rgbColor rgb="00865357"/>
      <rgbColor rgb="00A2BD90"/>
      <rgbColor rgb="0063AAFE"/>
      <rgbColor rgb="00DD2D32"/>
      <rgbColor rgb="00FFF58C"/>
      <rgbColor rgb="004EE257"/>
      <rgbColor rgb="006711FF"/>
      <rgbColor rgb="00FEA746"/>
      <rgbColor rgb="00865357"/>
      <rgbColor rgb="00A2BD90"/>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462643</xdr:colOff>
      <xdr:row>1</xdr:row>
      <xdr:rowOff>272143</xdr:rowOff>
    </xdr:from>
    <xdr:to>
      <xdr:col>2</xdr:col>
      <xdr:colOff>2170222</xdr:colOff>
      <xdr:row>3</xdr:row>
      <xdr:rowOff>295403</xdr:rowOff>
    </xdr:to>
    <xdr:pic>
      <xdr:nvPicPr>
        <xdr:cNvPr id="3" name="Picture 2" descr="A picture containing object, clock&#10;&#10;Description automatically generated">
          <a:extLst>
            <a:ext uri="{FF2B5EF4-FFF2-40B4-BE49-F238E27FC236}">
              <a16:creationId xmlns:a16="http://schemas.microsoft.com/office/drawing/2014/main" id="{BD86E659-EF67-4AAD-A79D-9DA1977488D5}"/>
            </a:ext>
          </a:extLst>
        </xdr:cNvPr>
        <xdr:cNvPicPr/>
      </xdr:nvPicPr>
      <xdr:blipFill>
        <a:blip xmlns:r="http://schemas.openxmlformats.org/officeDocument/2006/relationships" r:embed="rId1"/>
        <a:stretch>
          <a:fillRect/>
        </a:stretch>
      </xdr:blipFill>
      <xdr:spPr>
        <a:xfrm>
          <a:off x="1074964" y="476250"/>
          <a:ext cx="2877794" cy="649189"/>
        </a:xfrm>
        <a:prstGeom prst="rect">
          <a:avLst/>
        </a:prstGeom>
      </xdr:spPr>
    </xdr:pic>
    <xdr:clientData/>
  </xdr:twoCellAnchor>
  <xdr:twoCellAnchor editAs="oneCell">
    <xdr:from>
      <xdr:col>2</xdr:col>
      <xdr:colOff>190500</xdr:colOff>
      <xdr:row>20</xdr:row>
      <xdr:rowOff>173182</xdr:rowOff>
    </xdr:from>
    <xdr:to>
      <xdr:col>2</xdr:col>
      <xdr:colOff>2528454</xdr:colOff>
      <xdr:row>27</xdr:row>
      <xdr:rowOff>34637</xdr:rowOff>
    </xdr:to>
    <xdr:pic>
      <xdr:nvPicPr>
        <xdr:cNvPr id="4" name="Picture 735">
          <a:extLst>
            <a:ext uri="{FF2B5EF4-FFF2-40B4-BE49-F238E27FC236}">
              <a16:creationId xmlns:a16="http://schemas.microsoft.com/office/drawing/2014/main" id="{3E830763-59D4-438F-82C7-5E807685D471}"/>
            </a:ext>
          </a:extLst>
        </xdr:cNvPr>
        <xdr:cNvPicPr/>
      </xdr:nvPicPr>
      <xdr:blipFill>
        <a:blip xmlns:r="http://schemas.openxmlformats.org/officeDocument/2006/relationships" r:embed="rId2">
          <a:extLst>
            <a:ext uri="{BEBA8EAE-BF5A-486C-A8C5-ECC9F3942E4B}">
              <a14:imgProps xmlns:a14="http://schemas.microsoft.com/office/drawing/2010/main">
                <a14:imgLayer r:embed="rId3">
                  <a14:imgEffect>
                    <a14:backgroundRemoval t="9091" b="95868" l="5825" r="93204">
                      <a14:foregroundMark x1="20874" y1="52066" x2="33981" y2="19008"/>
                      <a14:foregroundMark x1="33981" y1="19008" x2="33495" y2="23967"/>
                      <a14:foregroundMark x1="43204" y1="38843" x2="13107" y2="57851"/>
                      <a14:foregroundMark x1="13107" y1="57851" x2="53883" y2="42149"/>
                      <a14:foregroundMark x1="53883" y1="42149" x2="47087" y2="81818"/>
                      <a14:foregroundMark x1="47087" y1="81818" x2="93204" y2="65289"/>
                      <a14:foregroundMark x1="93204" y1="65289" x2="65534" y2="89256"/>
                      <a14:foregroundMark x1="65534" y1="89256" x2="66019" y2="67769"/>
                      <a14:foregroundMark x1="54854" y1="52066" x2="61650" y2="23967"/>
                      <a14:foregroundMark x1="54854" y1="52066" x2="83010" y2="43802"/>
                      <a14:foregroundMark x1="89806" y1="32231" x2="70874" y2="76033"/>
                      <a14:foregroundMark x1="61650" y1="25620" x2="67476" y2="17355"/>
                      <a14:foregroundMark x1="83495" y1="77686" x2="72816" y2="85124"/>
                      <a14:foregroundMark x1="57767" y1="80992" x2="53883" y2="95868"/>
                      <a14:foregroundMark x1="19417" y1="82645" x2="15534" y2="73554"/>
                      <a14:foregroundMark x1="18447" y1="73554" x2="15049" y2="61157"/>
                      <a14:foregroundMark x1="12621" y1="86777" x2="16505" y2="95041"/>
                      <a14:foregroundMark x1="10194" y1="80992" x2="19903" y2="95868"/>
                      <a14:foregroundMark x1="8738" y1="85124" x2="5825" y2="89256"/>
                    </a14:backgroundRemoval>
                  </a14:imgEffect>
                </a14:imgLayer>
              </a14:imgProps>
            </a:ext>
            <a:ext uri="{28A0092B-C50C-407E-A947-70E740481C1C}">
              <a14:useLocalDpi xmlns:a14="http://schemas.microsoft.com/office/drawing/2010/main" val="0"/>
            </a:ext>
          </a:extLst>
        </a:blip>
        <a:stretch>
          <a:fillRect/>
        </a:stretch>
      </xdr:blipFill>
      <xdr:spPr>
        <a:xfrm>
          <a:off x="1974273" y="11984182"/>
          <a:ext cx="2337954" cy="129886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449035</xdr:colOff>
      <xdr:row>2</xdr:row>
      <xdr:rowOff>54429</xdr:rowOff>
    </xdr:from>
    <xdr:to>
      <xdr:col>1</xdr:col>
      <xdr:colOff>2265472</xdr:colOff>
      <xdr:row>3</xdr:row>
      <xdr:rowOff>513118</xdr:rowOff>
    </xdr:to>
    <xdr:pic>
      <xdr:nvPicPr>
        <xdr:cNvPr id="3" name="Picture 2" descr="A picture containing object, clock&#10;&#10;Description automatically generated">
          <a:extLst>
            <a:ext uri="{FF2B5EF4-FFF2-40B4-BE49-F238E27FC236}">
              <a16:creationId xmlns:a16="http://schemas.microsoft.com/office/drawing/2014/main" id="{A5C2F32B-7CF4-407F-8FE0-6169453B6B06}"/>
            </a:ext>
          </a:extLst>
        </xdr:cNvPr>
        <xdr:cNvPicPr/>
      </xdr:nvPicPr>
      <xdr:blipFill>
        <a:blip xmlns:r="http://schemas.openxmlformats.org/officeDocument/2006/relationships" r:embed="rId1"/>
        <a:stretch>
          <a:fillRect/>
        </a:stretch>
      </xdr:blipFill>
      <xdr:spPr>
        <a:xfrm>
          <a:off x="449035" y="748393"/>
          <a:ext cx="2877794" cy="64918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775608</xdr:colOff>
      <xdr:row>3</xdr:row>
      <xdr:rowOff>54428</xdr:rowOff>
    </xdr:from>
    <xdr:to>
      <xdr:col>2</xdr:col>
      <xdr:colOff>224402</xdr:colOff>
      <xdr:row>4</xdr:row>
      <xdr:rowOff>186546</xdr:rowOff>
    </xdr:to>
    <xdr:pic>
      <xdr:nvPicPr>
        <xdr:cNvPr id="5" name="Picture 2" descr="A picture containing object, clock&#10;&#10;Description automatically generated">
          <a:extLst>
            <a:ext uri="{FF2B5EF4-FFF2-40B4-BE49-F238E27FC236}">
              <a16:creationId xmlns:a16="http://schemas.microsoft.com/office/drawing/2014/main" id="{C8E759D1-1E04-4F08-894D-503DB142AE91}"/>
            </a:ext>
          </a:extLst>
        </xdr:cNvPr>
        <xdr:cNvPicPr/>
      </xdr:nvPicPr>
      <xdr:blipFill>
        <a:blip xmlns:r="http://schemas.openxmlformats.org/officeDocument/2006/relationships" r:embed="rId1"/>
        <a:stretch>
          <a:fillRect/>
        </a:stretch>
      </xdr:blipFill>
      <xdr:spPr>
        <a:xfrm>
          <a:off x="775608" y="680357"/>
          <a:ext cx="2877794" cy="64918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775608</xdr:colOff>
      <xdr:row>3</xdr:row>
      <xdr:rowOff>54428</xdr:rowOff>
    </xdr:from>
    <xdr:to>
      <xdr:col>2</xdr:col>
      <xdr:colOff>224402</xdr:colOff>
      <xdr:row>4</xdr:row>
      <xdr:rowOff>186546</xdr:rowOff>
    </xdr:to>
    <xdr:pic>
      <xdr:nvPicPr>
        <xdr:cNvPr id="2" name="Picture 2" descr="A picture containing object, clock&#10;&#10;Description automatically generated">
          <a:extLst>
            <a:ext uri="{FF2B5EF4-FFF2-40B4-BE49-F238E27FC236}">
              <a16:creationId xmlns:a16="http://schemas.microsoft.com/office/drawing/2014/main" id="{EB523D69-7559-4A2A-8DCB-9CAD78948D6D}"/>
            </a:ext>
          </a:extLst>
        </xdr:cNvPr>
        <xdr:cNvPicPr/>
      </xdr:nvPicPr>
      <xdr:blipFill>
        <a:blip xmlns:r="http://schemas.openxmlformats.org/officeDocument/2006/relationships" r:embed="rId1"/>
        <a:stretch>
          <a:fillRect/>
        </a:stretch>
      </xdr:blipFill>
      <xdr:spPr>
        <a:xfrm>
          <a:off x="775608" y="902153"/>
          <a:ext cx="2877794" cy="64646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775608</xdr:colOff>
      <xdr:row>3</xdr:row>
      <xdr:rowOff>54428</xdr:rowOff>
    </xdr:from>
    <xdr:to>
      <xdr:col>2</xdr:col>
      <xdr:colOff>224402</xdr:colOff>
      <xdr:row>4</xdr:row>
      <xdr:rowOff>186546</xdr:rowOff>
    </xdr:to>
    <xdr:pic>
      <xdr:nvPicPr>
        <xdr:cNvPr id="2" name="Picture 2" descr="A picture containing object, clock&#10;&#10;Description automatically generated">
          <a:extLst>
            <a:ext uri="{FF2B5EF4-FFF2-40B4-BE49-F238E27FC236}">
              <a16:creationId xmlns:a16="http://schemas.microsoft.com/office/drawing/2014/main" id="{58AFE76F-4971-499A-A61E-DB942FE41F72}"/>
            </a:ext>
          </a:extLst>
        </xdr:cNvPr>
        <xdr:cNvPicPr/>
      </xdr:nvPicPr>
      <xdr:blipFill>
        <a:blip xmlns:r="http://schemas.openxmlformats.org/officeDocument/2006/relationships" r:embed="rId1"/>
        <a:stretch>
          <a:fillRect/>
        </a:stretch>
      </xdr:blipFill>
      <xdr:spPr>
        <a:xfrm>
          <a:off x="775608" y="902153"/>
          <a:ext cx="2877794" cy="64646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775608</xdr:colOff>
      <xdr:row>3</xdr:row>
      <xdr:rowOff>54428</xdr:rowOff>
    </xdr:from>
    <xdr:to>
      <xdr:col>2</xdr:col>
      <xdr:colOff>224402</xdr:colOff>
      <xdr:row>4</xdr:row>
      <xdr:rowOff>186546</xdr:rowOff>
    </xdr:to>
    <xdr:pic>
      <xdr:nvPicPr>
        <xdr:cNvPr id="2" name="Picture 2" descr="A picture containing object, clock&#10;&#10;Description automatically generated">
          <a:extLst>
            <a:ext uri="{FF2B5EF4-FFF2-40B4-BE49-F238E27FC236}">
              <a16:creationId xmlns:a16="http://schemas.microsoft.com/office/drawing/2014/main" id="{5B789D63-E999-4837-8F03-76E1484D484E}"/>
            </a:ext>
          </a:extLst>
        </xdr:cNvPr>
        <xdr:cNvPicPr/>
      </xdr:nvPicPr>
      <xdr:blipFill>
        <a:blip xmlns:r="http://schemas.openxmlformats.org/officeDocument/2006/relationships" r:embed="rId1"/>
        <a:stretch>
          <a:fillRect/>
        </a:stretch>
      </xdr:blipFill>
      <xdr:spPr>
        <a:xfrm>
          <a:off x="775608" y="902153"/>
          <a:ext cx="2877794" cy="646468"/>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6" tint="0.39997558519241921"/>
  </sheetPr>
  <dimension ref="A2:D81"/>
  <sheetViews>
    <sheetView topLeftCell="A7" workbookViewId="0">
      <selection activeCell="A72" sqref="A72"/>
    </sheetView>
  </sheetViews>
  <sheetFormatPr baseColWidth="10" defaultColWidth="9.140625" defaultRowHeight="15"/>
  <cols>
    <col min="1" max="1" width="11.42578125" customWidth="1"/>
    <col min="2" max="2" width="12" bestFit="1" customWidth="1"/>
    <col min="3" max="3" width="11.42578125" customWidth="1"/>
    <col min="4" max="4" width="15.5703125" customWidth="1"/>
    <col min="5" max="256" width="11.42578125" customWidth="1"/>
  </cols>
  <sheetData>
    <row r="2" spans="1:2">
      <c r="A2" s="108" t="s">
        <v>0</v>
      </c>
      <c r="B2" s="108"/>
    </row>
    <row r="3" spans="1:2">
      <c r="A3" s="6" t="s">
        <v>1</v>
      </c>
      <c r="B3" s="7" t="s">
        <v>2</v>
      </c>
    </row>
    <row r="4" spans="1:2">
      <c r="A4" s="8">
        <v>1950</v>
      </c>
      <c r="B4" s="9">
        <v>60</v>
      </c>
    </row>
    <row r="5" spans="1:2">
      <c r="A5" s="6">
        <v>1951</v>
      </c>
      <c r="B5" s="9">
        <v>60</v>
      </c>
    </row>
    <row r="6" spans="1:2">
      <c r="A6" s="6">
        <v>1952</v>
      </c>
      <c r="B6" s="9">
        <v>60</v>
      </c>
    </row>
    <row r="7" spans="1:2">
      <c r="A7" s="6">
        <v>1953</v>
      </c>
      <c r="B7" s="9">
        <v>60</v>
      </c>
    </row>
    <row r="8" spans="1:2">
      <c r="A8" s="6">
        <v>1954</v>
      </c>
      <c r="B8" s="9">
        <v>60</v>
      </c>
    </row>
    <row r="9" spans="1:2">
      <c r="A9" s="6">
        <v>1955</v>
      </c>
      <c r="B9" s="9">
        <v>60</v>
      </c>
    </row>
    <row r="10" spans="1:2">
      <c r="A10" s="6">
        <v>1956</v>
      </c>
      <c r="B10" s="9">
        <v>135</v>
      </c>
    </row>
    <row r="11" spans="1:2">
      <c r="A11" s="6">
        <v>1957</v>
      </c>
      <c r="B11" s="9">
        <v>155</v>
      </c>
    </row>
    <row r="12" spans="1:2">
      <c r="A12" s="6">
        <v>1958</v>
      </c>
      <c r="B12" s="9">
        <v>155</v>
      </c>
    </row>
    <row r="13" spans="1:2">
      <c r="A13" s="6">
        <v>1959</v>
      </c>
      <c r="B13" s="9">
        <v>155</v>
      </c>
    </row>
    <row r="14" spans="1:2">
      <c r="A14" s="6">
        <v>1960</v>
      </c>
      <c r="B14" s="9">
        <v>198</v>
      </c>
    </row>
    <row r="15" spans="1:2">
      <c r="A15" s="6">
        <v>1961</v>
      </c>
      <c r="B15" s="9">
        <v>198</v>
      </c>
    </row>
    <row r="16" spans="1:2">
      <c r="A16" s="6">
        <v>1962</v>
      </c>
      <c r="B16" s="9">
        <v>300</v>
      </c>
    </row>
    <row r="17" spans="1:2">
      <c r="A17" s="6">
        <v>1963</v>
      </c>
      <c r="B17" s="9">
        <v>420</v>
      </c>
    </row>
    <row r="18" spans="1:2">
      <c r="A18" s="6">
        <v>1964</v>
      </c>
      <c r="B18" s="9">
        <v>420</v>
      </c>
    </row>
    <row r="19" spans="1:2">
      <c r="A19" s="6">
        <v>1965</v>
      </c>
      <c r="B19" s="9">
        <v>420</v>
      </c>
    </row>
    <row r="20" spans="1:2">
      <c r="A20" s="6">
        <v>1966</v>
      </c>
      <c r="B20" s="9">
        <v>420</v>
      </c>
    </row>
    <row r="21" spans="1:2">
      <c r="A21" s="6">
        <v>1967</v>
      </c>
      <c r="B21" s="9">
        <v>420</v>
      </c>
    </row>
    <row r="22" spans="1:2">
      <c r="A22" s="6">
        <v>1968</v>
      </c>
      <c r="B22" s="9">
        <v>420</v>
      </c>
    </row>
    <row r="23" spans="1:2">
      <c r="A23" s="6">
        <v>1969</v>
      </c>
      <c r="B23" s="9">
        <v>519</v>
      </c>
    </row>
    <row r="24" spans="1:2">
      <c r="A24" s="6">
        <v>1970</v>
      </c>
      <c r="B24" s="9">
        <v>519</v>
      </c>
    </row>
    <row r="25" spans="1:2">
      <c r="A25" s="6">
        <v>1971</v>
      </c>
      <c r="B25" s="9">
        <v>519</v>
      </c>
    </row>
    <row r="26" spans="1:2">
      <c r="A26" s="6">
        <v>1972</v>
      </c>
      <c r="B26" s="9">
        <v>660</v>
      </c>
    </row>
    <row r="27" spans="1:2">
      <c r="A27" s="6">
        <v>1973</v>
      </c>
      <c r="B27" s="9">
        <v>660</v>
      </c>
    </row>
    <row r="28" spans="1:2">
      <c r="A28" s="6">
        <v>1974</v>
      </c>
      <c r="B28" s="9">
        <v>900</v>
      </c>
    </row>
    <row r="29" spans="1:2">
      <c r="A29" s="6">
        <v>1975</v>
      </c>
      <c r="B29" s="9">
        <v>1200</v>
      </c>
    </row>
    <row r="30" spans="1:2">
      <c r="A30" s="6">
        <v>1976</v>
      </c>
      <c r="B30" s="9">
        <v>1560</v>
      </c>
    </row>
    <row r="31" spans="1:2">
      <c r="A31" s="6">
        <v>1977</v>
      </c>
      <c r="B31" s="9">
        <v>2430</v>
      </c>
    </row>
    <row r="32" spans="1:2">
      <c r="A32" s="6">
        <v>1978</v>
      </c>
      <c r="B32" s="9">
        <v>2550</v>
      </c>
    </row>
    <row r="33" spans="1:2">
      <c r="A33" s="6">
        <v>1979</v>
      </c>
      <c r="B33" s="9">
        <v>3450</v>
      </c>
    </row>
    <row r="34" spans="1:2">
      <c r="A34" s="6">
        <v>1980</v>
      </c>
      <c r="B34" s="9">
        <v>4500</v>
      </c>
    </row>
    <row r="35" spans="1:2">
      <c r="A35" s="6">
        <v>1981</v>
      </c>
      <c r="B35" s="9">
        <v>5700</v>
      </c>
    </row>
    <row r="36" spans="1:2">
      <c r="A36" s="6">
        <v>1982</v>
      </c>
      <c r="B36" s="9">
        <v>7410</v>
      </c>
    </row>
    <row r="37" spans="1:2">
      <c r="A37" s="6">
        <v>1983</v>
      </c>
      <c r="B37" s="9">
        <v>9261</v>
      </c>
    </row>
    <row r="38" spans="1:2">
      <c r="A38" s="6">
        <v>1984</v>
      </c>
      <c r="B38" s="9">
        <v>11298</v>
      </c>
    </row>
    <row r="39" spans="1:2">
      <c r="A39" s="6">
        <v>1985</v>
      </c>
      <c r="B39" s="9">
        <v>13557</v>
      </c>
    </row>
    <row r="40" spans="1:2">
      <c r="A40" s="6">
        <v>1986</v>
      </c>
      <c r="B40" s="9">
        <v>16811.400000000001</v>
      </c>
    </row>
    <row r="41" spans="1:2">
      <c r="A41" s="6">
        <v>1987</v>
      </c>
      <c r="B41" s="9">
        <v>20509</v>
      </c>
    </row>
    <row r="42" spans="1:2">
      <c r="A42" s="6">
        <v>1988</v>
      </c>
      <c r="B42" s="9">
        <v>25637</v>
      </c>
    </row>
    <row r="43" spans="1:2">
      <c r="A43" s="6">
        <v>1989</v>
      </c>
      <c r="B43" s="9">
        <v>32559</v>
      </c>
    </row>
    <row r="44" spans="1:2">
      <c r="A44" s="6">
        <v>1990</v>
      </c>
      <c r="B44" s="9">
        <v>41025</v>
      </c>
    </row>
    <row r="45" spans="1:2">
      <c r="A45" s="6">
        <v>1991</v>
      </c>
      <c r="B45" s="9">
        <v>51720</v>
      </c>
    </row>
    <row r="46" spans="1:2">
      <c r="A46" s="6">
        <v>1992</v>
      </c>
      <c r="B46" s="9">
        <v>65190</v>
      </c>
    </row>
    <row r="47" spans="1:2">
      <c r="A47" s="6">
        <v>1993</v>
      </c>
      <c r="B47" s="9">
        <v>81510</v>
      </c>
    </row>
    <row r="48" spans="1:2">
      <c r="A48" s="6">
        <v>1994</v>
      </c>
      <c r="B48" s="9">
        <v>98700</v>
      </c>
    </row>
    <row r="49" spans="1:2">
      <c r="A49" s="6">
        <v>1995</v>
      </c>
      <c r="B49" s="9">
        <v>118933.5</v>
      </c>
    </row>
    <row r="50" spans="1:2">
      <c r="A50" s="6">
        <v>1996</v>
      </c>
      <c r="B50" s="9">
        <v>142125</v>
      </c>
    </row>
    <row r="51" spans="1:2">
      <c r="A51" s="6">
        <v>1997</v>
      </c>
      <c r="B51" s="9">
        <v>172005</v>
      </c>
    </row>
    <row r="52" spans="1:2">
      <c r="A52" s="6">
        <v>1998</v>
      </c>
      <c r="B52" s="9">
        <v>203826</v>
      </c>
    </row>
    <row r="53" spans="1:2">
      <c r="A53" s="6">
        <v>1999</v>
      </c>
      <c r="B53" s="9">
        <v>236460</v>
      </c>
    </row>
    <row r="54" spans="1:2">
      <c r="A54" s="6">
        <v>2000</v>
      </c>
      <c r="B54" s="9">
        <v>260106</v>
      </c>
    </row>
    <row r="55" spans="1:2">
      <c r="A55" s="6">
        <v>2001</v>
      </c>
      <c r="B55" s="9">
        <v>286000</v>
      </c>
    </row>
    <row r="56" spans="1:2">
      <c r="A56" s="6">
        <v>2002</v>
      </c>
      <c r="B56" s="9">
        <v>309000</v>
      </c>
    </row>
    <row r="57" spans="1:2">
      <c r="A57" s="6">
        <v>2003</v>
      </c>
      <c r="B57" s="9">
        <v>332000</v>
      </c>
    </row>
    <row r="58" spans="1:2">
      <c r="A58" s="6">
        <v>2004</v>
      </c>
      <c r="B58" s="9">
        <v>358000</v>
      </c>
    </row>
    <row r="59" spans="1:2">
      <c r="A59" s="6">
        <v>2005</v>
      </c>
      <c r="B59" s="9">
        <v>381500</v>
      </c>
    </row>
    <row r="60" spans="1:2">
      <c r="A60" s="6">
        <v>2006</v>
      </c>
      <c r="B60" s="9">
        <v>408000</v>
      </c>
    </row>
    <row r="61" spans="1:2">
      <c r="A61" s="6">
        <v>2007</v>
      </c>
      <c r="B61" s="9">
        <v>433700</v>
      </c>
    </row>
    <row r="62" spans="1:2">
      <c r="A62" s="6">
        <v>2008</v>
      </c>
      <c r="B62" s="9">
        <v>461500</v>
      </c>
    </row>
    <row r="63" spans="1:2">
      <c r="A63" s="6">
        <v>2009</v>
      </c>
      <c r="B63" s="9">
        <v>496900</v>
      </c>
    </row>
    <row r="64" spans="1:2">
      <c r="A64" s="6">
        <v>2010</v>
      </c>
      <c r="B64" s="9">
        <v>515000</v>
      </c>
    </row>
    <row r="65" spans="1:4">
      <c r="A65" s="6">
        <v>2011</v>
      </c>
      <c r="B65" s="10">
        <v>535600</v>
      </c>
    </row>
    <row r="66" spans="1:4">
      <c r="A66" s="6">
        <v>2012</v>
      </c>
      <c r="B66" s="10">
        <v>566700</v>
      </c>
    </row>
    <row r="67" spans="1:4">
      <c r="A67" s="6">
        <v>2013</v>
      </c>
      <c r="B67" s="10">
        <v>589500</v>
      </c>
    </row>
    <row r="68" spans="1:4">
      <c r="A68" s="6">
        <v>2014</v>
      </c>
      <c r="B68" s="10">
        <v>616000</v>
      </c>
    </row>
    <row r="69" spans="1:4">
      <c r="A69" s="6">
        <v>2015</v>
      </c>
      <c r="B69" s="10">
        <v>644350</v>
      </c>
    </row>
    <row r="70" spans="1:4">
      <c r="A70" s="6">
        <v>2016</v>
      </c>
      <c r="B70" s="10">
        <v>689454</v>
      </c>
    </row>
    <row r="71" spans="1:4">
      <c r="A71" s="6">
        <v>2017</v>
      </c>
      <c r="B71" s="10">
        <v>737717</v>
      </c>
    </row>
    <row r="72" spans="1:4">
      <c r="A72" s="6">
        <v>2018</v>
      </c>
      <c r="B72" s="10">
        <v>781242</v>
      </c>
      <c r="C72" s="39"/>
    </row>
    <row r="73" spans="1:4">
      <c r="A73" s="6">
        <v>2019</v>
      </c>
      <c r="B73" s="10">
        <v>828116</v>
      </c>
      <c r="C73" s="40"/>
    </row>
    <row r="74" spans="1:4">
      <c r="A74" s="6">
        <v>2020</v>
      </c>
      <c r="B74" s="10">
        <v>877803</v>
      </c>
      <c r="D74" s="40"/>
    </row>
    <row r="75" spans="1:4">
      <c r="A75" s="6">
        <v>2021</v>
      </c>
      <c r="B75" s="10">
        <v>908526</v>
      </c>
    </row>
    <row r="76" spans="1:4">
      <c r="A76" s="6">
        <v>2022</v>
      </c>
      <c r="B76" s="10">
        <v>1000000</v>
      </c>
    </row>
    <row r="77" spans="1:4">
      <c r="A77" s="6">
        <v>2023</v>
      </c>
      <c r="B77" s="10">
        <v>1160000</v>
      </c>
    </row>
    <row r="78" spans="1:4">
      <c r="A78" s="6">
        <v>2024</v>
      </c>
      <c r="B78" s="10">
        <v>1300000</v>
      </c>
    </row>
    <row r="79" spans="1:4">
      <c r="A79" s="6">
        <v>2025</v>
      </c>
      <c r="B79" s="10"/>
    </row>
    <row r="80" spans="1:4">
      <c r="A80" s="6">
        <v>2026</v>
      </c>
      <c r="B80" s="10"/>
    </row>
    <row r="81" spans="1:2">
      <c r="A81" s="6">
        <v>2027</v>
      </c>
      <c r="B81" s="10"/>
    </row>
  </sheetData>
  <mergeCells count="1">
    <mergeCell ref="A2:B2"/>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6" tint="0.39997558519241921"/>
  </sheetPr>
  <dimension ref="A1:V29"/>
  <sheetViews>
    <sheetView tabSelected="1" topLeftCell="A13" zoomScale="55" zoomScaleNormal="55" zoomScaleSheetLayoutView="70" workbookViewId="0">
      <selection activeCell="A17" sqref="A17"/>
    </sheetView>
  </sheetViews>
  <sheetFormatPr baseColWidth="10" defaultColWidth="9.140625" defaultRowHeight="15"/>
  <cols>
    <col min="2" max="2" width="17.5703125" customWidth="1"/>
    <col min="3" max="3" width="46.42578125" customWidth="1"/>
    <col min="4" max="4" width="20.42578125" hidden="1" customWidth="1"/>
    <col min="5" max="5" width="17.140625" hidden="1" customWidth="1"/>
    <col min="6" max="6" width="23.42578125" customWidth="1"/>
    <col min="7" max="7" width="25.140625" customWidth="1"/>
    <col min="8" max="8" width="20.140625" customWidth="1"/>
    <col min="9" max="9" width="48.85546875" customWidth="1"/>
    <col min="10" max="11" width="18.42578125" customWidth="1"/>
    <col min="12" max="12" width="60.5703125" customWidth="1"/>
    <col min="13" max="13" width="65.5703125" hidden="1" customWidth="1"/>
    <col min="14" max="14" width="51.140625" customWidth="1"/>
    <col min="15" max="16" width="18.140625" customWidth="1"/>
    <col min="17" max="17" width="48.85546875" customWidth="1"/>
    <col min="18" max="18" width="48.85546875" hidden="1" customWidth="1"/>
    <col min="19" max="21" width="18.140625" customWidth="1"/>
    <col min="22" max="22" width="189" customWidth="1"/>
    <col min="23" max="258" width="11.42578125" customWidth="1"/>
  </cols>
  <sheetData>
    <row r="1" spans="1:22" ht="15.75" thickBot="1"/>
    <row r="2" spans="1:22" ht="24.75" customHeight="1">
      <c r="B2" s="139"/>
      <c r="C2" s="140"/>
      <c r="D2" s="141"/>
      <c r="E2" s="151" t="s">
        <v>3</v>
      </c>
      <c r="F2" s="152"/>
      <c r="G2" s="124"/>
      <c r="H2" s="125"/>
      <c r="I2" s="125"/>
      <c r="J2" s="125"/>
      <c r="K2" s="125"/>
      <c r="L2" s="125"/>
      <c r="M2" s="126"/>
    </row>
    <row r="3" spans="1:22" ht="24.95" customHeight="1">
      <c r="B3" s="142"/>
      <c r="C3" s="143"/>
      <c r="D3" s="144"/>
      <c r="E3" s="153" t="s">
        <v>4</v>
      </c>
      <c r="F3" s="154"/>
      <c r="G3" s="127" t="s">
        <v>47</v>
      </c>
      <c r="H3" s="128"/>
      <c r="I3" s="128"/>
      <c r="J3" s="128"/>
      <c r="K3" s="128"/>
      <c r="L3" s="128"/>
      <c r="M3" s="129"/>
    </row>
    <row r="4" spans="1:22" ht="24.95" customHeight="1">
      <c r="B4" s="142"/>
      <c r="C4" s="143"/>
      <c r="D4" s="144"/>
      <c r="E4" s="153"/>
      <c r="F4" s="154"/>
      <c r="G4" s="130"/>
      <c r="H4" s="131"/>
      <c r="I4" s="131"/>
      <c r="J4" s="131"/>
      <c r="K4" s="131"/>
      <c r="L4" s="131"/>
      <c r="M4" s="132"/>
    </row>
    <row r="5" spans="1:22" ht="31.5" customHeight="1" thickBot="1">
      <c r="B5" s="145"/>
      <c r="C5" s="146"/>
      <c r="D5" s="147"/>
      <c r="E5" s="155" t="s">
        <v>5</v>
      </c>
      <c r="F5" s="156"/>
      <c r="G5" s="133" t="s">
        <v>53</v>
      </c>
      <c r="H5" s="134"/>
      <c r="I5" s="134"/>
      <c r="J5" s="134"/>
      <c r="K5" s="134"/>
      <c r="L5" s="134"/>
      <c r="M5" s="135"/>
    </row>
    <row r="6" spans="1:22" ht="18.75" thickBot="1">
      <c r="B6" s="148" t="s">
        <v>6</v>
      </c>
      <c r="C6" s="149"/>
      <c r="D6" s="150"/>
      <c r="E6" s="157"/>
      <c r="F6" s="158"/>
      <c r="G6" s="122">
        <f>+E6/'Histórico SMMLV'!B78</f>
        <v>0</v>
      </c>
      <c r="H6" s="123"/>
      <c r="I6" s="92"/>
      <c r="J6" s="92"/>
      <c r="K6" s="92"/>
      <c r="L6" s="92"/>
      <c r="M6" s="93"/>
      <c r="N6" s="67"/>
      <c r="O6" s="67"/>
      <c r="P6" s="67"/>
      <c r="Q6" s="67"/>
      <c r="R6" s="67"/>
      <c r="S6" s="67"/>
      <c r="T6" s="67"/>
      <c r="U6" s="67"/>
      <c r="V6" s="68"/>
    </row>
    <row r="7" spans="1:22" ht="16.5">
      <c r="F7" s="1"/>
      <c r="G7" s="1"/>
      <c r="H7" s="1"/>
      <c r="I7" s="1"/>
      <c r="J7" s="1"/>
      <c r="K7" s="1"/>
      <c r="L7" s="1"/>
      <c r="M7" s="1"/>
      <c r="N7" s="1"/>
      <c r="O7" s="1"/>
      <c r="P7" s="1"/>
      <c r="Q7" s="1"/>
      <c r="R7" s="1"/>
      <c r="S7" s="1"/>
      <c r="T7" s="1"/>
      <c r="U7" s="1"/>
      <c r="V7" s="1"/>
    </row>
    <row r="8" spans="1:22" ht="17.25" thickBot="1">
      <c r="F8" s="1"/>
      <c r="G8" s="1"/>
      <c r="H8" s="1"/>
      <c r="I8" s="1"/>
      <c r="J8" s="1"/>
      <c r="K8" s="1"/>
      <c r="L8" s="1"/>
      <c r="M8" s="1"/>
      <c r="N8" s="2"/>
      <c r="O8" s="4"/>
    </row>
    <row r="9" spans="1:22" ht="24.75" customHeight="1" thickBot="1">
      <c r="B9" s="136" t="s">
        <v>7</v>
      </c>
      <c r="C9" s="137"/>
      <c r="D9" s="137"/>
      <c r="E9" s="137"/>
      <c r="F9" s="137"/>
      <c r="G9" s="137"/>
      <c r="H9" s="137"/>
      <c r="I9" s="137"/>
      <c r="J9" s="137"/>
      <c r="K9" s="137"/>
      <c r="L9" s="137"/>
      <c r="M9" s="138"/>
      <c r="N9" s="136" t="s">
        <v>8</v>
      </c>
      <c r="O9" s="137"/>
      <c r="P9" s="137"/>
      <c r="Q9" s="137"/>
      <c r="R9" s="137"/>
      <c r="S9" s="137"/>
      <c r="T9" s="138"/>
      <c r="U9" s="159" t="s">
        <v>9</v>
      </c>
      <c r="V9" s="161" t="s">
        <v>10</v>
      </c>
    </row>
    <row r="10" spans="1:22" ht="16.5" customHeight="1" thickBot="1">
      <c r="B10" s="5"/>
      <c r="C10" s="5"/>
      <c r="D10" s="5"/>
      <c r="E10" s="5"/>
      <c r="F10" s="5"/>
      <c r="G10" s="5"/>
      <c r="H10" s="5"/>
      <c r="I10" s="5"/>
      <c r="J10" s="5"/>
      <c r="K10" s="5"/>
      <c r="L10" s="5"/>
      <c r="M10" s="1"/>
      <c r="U10" s="160"/>
      <c r="V10" s="162"/>
    </row>
    <row r="11" spans="1:22" ht="36.75" customHeight="1" thickBot="1">
      <c r="B11" s="111" t="s">
        <v>11</v>
      </c>
      <c r="C11" s="113" t="s">
        <v>12</v>
      </c>
      <c r="D11" s="109" t="s">
        <v>13</v>
      </c>
      <c r="E11" s="110"/>
      <c r="F11" s="115" t="s">
        <v>14</v>
      </c>
      <c r="G11" s="116"/>
      <c r="H11" s="117"/>
      <c r="I11" s="165" t="s">
        <v>72</v>
      </c>
      <c r="J11" s="166"/>
      <c r="K11" s="167" t="s">
        <v>15</v>
      </c>
      <c r="L11" s="120" t="s">
        <v>16</v>
      </c>
      <c r="M11" s="118" t="s">
        <v>17</v>
      </c>
      <c r="N11" s="169" t="s">
        <v>58</v>
      </c>
      <c r="O11" s="163" t="s">
        <v>60</v>
      </c>
      <c r="P11" s="159" t="s">
        <v>18</v>
      </c>
      <c r="Q11" s="163" t="s">
        <v>59</v>
      </c>
      <c r="R11" s="163" t="s">
        <v>19</v>
      </c>
      <c r="S11" s="163" t="s">
        <v>61</v>
      </c>
      <c r="T11" s="159" t="s">
        <v>18</v>
      </c>
      <c r="U11" s="160"/>
      <c r="V11" s="162"/>
    </row>
    <row r="12" spans="1:22" ht="135" customHeight="1">
      <c r="B12" s="112"/>
      <c r="C12" s="114"/>
      <c r="D12" s="77" t="s">
        <v>20</v>
      </c>
      <c r="E12" s="78" t="s">
        <v>21</v>
      </c>
      <c r="F12" s="55" t="s">
        <v>71</v>
      </c>
      <c r="G12" s="73" t="s">
        <v>130</v>
      </c>
      <c r="H12" s="54" t="s">
        <v>135</v>
      </c>
      <c r="I12" s="73" t="s">
        <v>44</v>
      </c>
      <c r="J12" s="100" t="s">
        <v>135</v>
      </c>
      <c r="K12" s="168"/>
      <c r="L12" s="121"/>
      <c r="M12" s="119"/>
      <c r="N12" s="170"/>
      <c r="O12" s="164"/>
      <c r="P12" s="160"/>
      <c r="Q12" s="164"/>
      <c r="R12" s="164"/>
      <c r="S12" s="164"/>
      <c r="T12" s="160"/>
      <c r="U12" s="160"/>
      <c r="V12" s="162"/>
    </row>
    <row r="13" spans="1:22" ht="84.75" customHeight="1">
      <c r="A13" s="41"/>
      <c r="B13" s="75">
        <v>1</v>
      </c>
      <c r="C13" s="27" t="s">
        <v>52</v>
      </c>
      <c r="D13" s="27" t="s">
        <v>24</v>
      </c>
      <c r="E13" s="79" t="s">
        <v>25</v>
      </c>
      <c r="F13" s="86">
        <f>+'EXP. ESPECIFICA 1 '!K13</f>
        <v>0</v>
      </c>
      <c r="G13" s="98">
        <v>0</v>
      </c>
      <c r="H13" s="76" t="s">
        <v>136</v>
      </c>
      <c r="I13" s="74" t="s">
        <v>26</v>
      </c>
      <c r="J13" s="101" t="s">
        <v>136</v>
      </c>
      <c r="K13" s="101" t="s">
        <v>145</v>
      </c>
      <c r="L13" s="49" t="s">
        <v>57</v>
      </c>
      <c r="M13" s="80" t="s">
        <v>27</v>
      </c>
      <c r="N13" s="74" t="s">
        <v>28</v>
      </c>
      <c r="O13" s="96"/>
      <c r="P13" s="97">
        <f>O13</f>
        <v>0</v>
      </c>
      <c r="Q13" s="74" t="s">
        <v>26</v>
      </c>
      <c r="R13" s="74" t="s">
        <v>26</v>
      </c>
      <c r="S13" s="74">
        <v>0</v>
      </c>
      <c r="T13" s="79">
        <f>+S13</f>
        <v>0</v>
      </c>
      <c r="U13" s="99">
        <f>+T13+P13</f>
        <v>0</v>
      </c>
      <c r="V13" s="42" t="s">
        <v>146</v>
      </c>
    </row>
    <row r="14" spans="1:22" ht="92.25" customHeight="1">
      <c r="A14" s="41"/>
      <c r="B14" s="81">
        <f>+'EXP. ESPECIFICA 2 '!A13</f>
        <v>2</v>
      </c>
      <c r="C14" s="27" t="s">
        <v>48</v>
      </c>
      <c r="D14" s="81" t="s">
        <v>24</v>
      </c>
      <c r="E14" s="82" t="s">
        <v>25</v>
      </c>
      <c r="F14" s="86">
        <f>+'EXP. ESPECIFICA 2 '!K13</f>
        <v>1666</v>
      </c>
      <c r="G14" s="98">
        <f>8*24</f>
        <v>192</v>
      </c>
      <c r="H14" s="76" t="s">
        <v>69</v>
      </c>
      <c r="I14" s="74" t="s">
        <v>26</v>
      </c>
      <c r="J14" s="76" t="s">
        <v>25</v>
      </c>
      <c r="K14" s="85" t="s">
        <v>25</v>
      </c>
      <c r="L14" s="49" t="s">
        <v>70</v>
      </c>
      <c r="M14" s="83" t="s">
        <v>30</v>
      </c>
      <c r="N14" s="74" t="s">
        <v>26</v>
      </c>
      <c r="O14" s="96">
        <f>+(F14*$O$15)/$F$15</f>
        <v>14.51641010746442</v>
      </c>
      <c r="P14" s="97">
        <f t="shared" ref="P14:P17" si="0">O14</f>
        <v>14.51641010746442</v>
      </c>
      <c r="Q14" s="74" t="s">
        <v>26</v>
      </c>
      <c r="R14" s="74" t="s">
        <v>28</v>
      </c>
      <c r="S14" s="74">
        <f>+(G14*$S$16)/$G$16</f>
        <v>38.4</v>
      </c>
      <c r="T14" s="79">
        <f t="shared" ref="T14" si="1">+S14</f>
        <v>38.4</v>
      </c>
      <c r="U14" s="99">
        <f t="shared" ref="U14:U17" si="2">+P14+T14</f>
        <v>52.916410107464415</v>
      </c>
      <c r="V14" s="42" t="s">
        <v>139</v>
      </c>
    </row>
    <row r="15" spans="1:22" ht="112.5" customHeight="1">
      <c r="A15" s="41"/>
      <c r="B15" s="91">
        <v>3</v>
      </c>
      <c r="C15" s="27" t="s">
        <v>51</v>
      </c>
      <c r="D15" s="81"/>
      <c r="E15" s="82"/>
      <c r="F15" s="86">
        <f>+'EXP. ESPECIFICA 3'!K13</f>
        <v>6886</v>
      </c>
      <c r="G15" s="98">
        <v>65</v>
      </c>
      <c r="H15" s="76" t="s">
        <v>69</v>
      </c>
      <c r="I15" s="74" t="s">
        <v>26</v>
      </c>
      <c r="J15" s="76" t="s">
        <v>25</v>
      </c>
      <c r="K15" s="85" t="s">
        <v>25</v>
      </c>
      <c r="L15" s="49" t="s">
        <v>30</v>
      </c>
      <c r="M15" s="83" t="s">
        <v>31</v>
      </c>
      <c r="N15" s="74" t="s">
        <v>26</v>
      </c>
      <c r="O15" s="96">
        <v>60</v>
      </c>
      <c r="P15" s="97">
        <f t="shared" si="0"/>
        <v>60</v>
      </c>
      <c r="Q15" s="74" t="s">
        <v>26</v>
      </c>
      <c r="R15" s="74" t="s">
        <v>28</v>
      </c>
      <c r="S15" s="74">
        <f>+(G15*$S$16)/$G$16</f>
        <v>13</v>
      </c>
      <c r="T15" s="79">
        <f>+S15</f>
        <v>13</v>
      </c>
      <c r="U15" s="99">
        <f t="shared" si="2"/>
        <v>73</v>
      </c>
      <c r="V15" s="42" t="s">
        <v>140</v>
      </c>
    </row>
    <row r="16" spans="1:22" ht="120" customHeight="1">
      <c r="A16" s="41"/>
      <c r="B16" s="81">
        <v>4</v>
      </c>
      <c r="C16" s="27" t="s">
        <v>50</v>
      </c>
      <c r="D16" s="81"/>
      <c r="E16" s="82"/>
      <c r="F16" s="86">
        <f>+'EXP. ESPECIFICA 4'!K13</f>
        <v>3947</v>
      </c>
      <c r="G16" s="98">
        <v>200</v>
      </c>
      <c r="H16" s="76" t="s">
        <v>69</v>
      </c>
      <c r="I16" s="74" t="s">
        <v>26</v>
      </c>
      <c r="J16" s="76" t="s">
        <v>25</v>
      </c>
      <c r="K16" s="84" t="s">
        <v>29</v>
      </c>
      <c r="L16" s="49" t="s">
        <v>30</v>
      </c>
      <c r="M16" s="83" t="s">
        <v>30</v>
      </c>
      <c r="N16" s="74" t="s">
        <v>26</v>
      </c>
      <c r="O16" s="96">
        <f>+(F16*$O$15)/$F$15</f>
        <v>34.391519024106884</v>
      </c>
      <c r="P16" s="97">
        <f t="shared" si="0"/>
        <v>34.391519024106884</v>
      </c>
      <c r="Q16" s="74" t="s">
        <v>26</v>
      </c>
      <c r="R16" s="74" t="s">
        <v>28</v>
      </c>
      <c r="S16" s="74">
        <v>40</v>
      </c>
      <c r="T16" s="79">
        <f t="shared" ref="T16" si="3">+S16</f>
        <v>40</v>
      </c>
      <c r="U16" s="99">
        <f t="shared" si="2"/>
        <v>74.391519024106884</v>
      </c>
      <c r="V16" s="42" t="s">
        <v>138</v>
      </c>
    </row>
    <row r="17" spans="1:22" ht="82.5" customHeight="1">
      <c r="A17" s="41"/>
      <c r="B17" s="91">
        <v>5</v>
      </c>
      <c r="C17" s="27" t="s">
        <v>49</v>
      </c>
      <c r="D17" s="81"/>
      <c r="E17" s="82"/>
      <c r="F17" s="86">
        <f>'EXP. ESPECIFICA 5'!K13</f>
        <v>6377</v>
      </c>
      <c r="G17" s="98">
        <v>3</v>
      </c>
      <c r="H17" s="76" t="s">
        <v>69</v>
      </c>
      <c r="I17" s="74" t="s">
        <v>26</v>
      </c>
      <c r="J17" s="76" t="s">
        <v>25</v>
      </c>
      <c r="K17" s="84" t="s">
        <v>29</v>
      </c>
      <c r="L17" s="49" t="s">
        <v>30</v>
      </c>
      <c r="M17" s="83" t="s">
        <v>30</v>
      </c>
      <c r="N17" s="74" t="s">
        <v>26</v>
      </c>
      <c r="O17" s="96">
        <f>+(F17*$O$15)/$F$15</f>
        <v>55.564914318907931</v>
      </c>
      <c r="P17" s="97">
        <f t="shared" si="0"/>
        <v>55.564914318907931</v>
      </c>
      <c r="Q17" s="74" t="s">
        <v>26</v>
      </c>
      <c r="R17" s="74" t="s">
        <v>28</v>
      </c>
      <c r="S17" s="74">
        <f>+(G17*$S$16)/$G$16</f>
        <v>0.6</v>
      </c>
      <c r="T17" s="79">
        <f>+S17</f>
        <v>0.6</v>
      </c>
      <c r="U17" s="99">
        <f t="shared" si="2"/>
        <v>56.164914318907933</v>
      </c>
      <c r="V17" s="42" t="s">
        <v>147</v>
      </c>
    </row>
    <row r="18" spans="1:22" ht="16.5">
      <c r="F18" s="87"/>
      <c r="G18" s="87"/>
      <c r="H18" s="87"/>
      <c r="I18" s="87"/>
      <c r="J18" s="87"/>
      <c r="K18" s="87"/>
      <c r="L18" s="1"/>
      <c r="M18" s="3"/>
      <c r="N18" s="70"/>
      <c r="O18" s="70"/>
      <c r="P18" s="70"/>
      <c r="Q18" s="70"/>
      <c r="R18" s="70"/>
      <c r="S18" s="70"/>
      <c r="T18" s="70"/>
      <c r="U18" s="70"/>
      <c r="V18" s="69"/>
    </row>
    <row r="19" spans="1:22" ht="16.5">
      <c r="F19" s="87"/>
      <c r="G19" s="87"/>
      <c r="H19" s="87"/>
      <c r="I19" s="87"/>
      <c r="J19" s="87"/>
      <c r="K19" s="87"/>
      <c r="L19" s="1"/>
      <c r="M19" s="3"/>
      <c r="N19" s="70"/>
      <c r="O19" s="70"/>
      <c r="P19" s="70"/>
      <c r="Q19" s="70"/>
      <c r="R19" s="70"/>
      <c r="S19" s="70"/>
      <c r="T19" s="70"/>
      <c r="U19" s="70"/>
      <c r="V19" s="69"/>
    </row>
    <row r="20" spans="1:22" ht="16.5">
      <c r="F20" s="87"/>
      <c r="G20" s="87"/>
      <c r="H20" s="87"/>
      <c r="I20" s="87"/>
      <c r="J20" s="87"/>
      <c r="K20" s="87"/>
      <c r="L20" s="1"/>
      <c r="M20" s="3"/>
      <c r="N20" s="70"/>
      <c r="O20" s="70"/>
      <c r="P20" s="70"/>
      <c r="Q20" s="70"/>
      <c r="R20" s="70"/>
      <c r="S20" s="70"/>
      <c r="T20" s="70"/>
      <c r="U20" s="70"/>
      <c r="V20" s="69"/>
    </row>
    <row r="21" spans="1:22" ht="16.5">
      <c r="F21" s="87"/>
      <c r="G21" s="87"/>
      <c r="H21" s="87"/>
      <c r="I21" s="87"/>
      <c r="J21" s="87"/>
      <c r="K21" s="87"/>
      <c r="L21" s="1"/>
      <c r="M21" s="3"/>
      <c r="N21" s="71"/>
      <c r="O21" s="71"/>
      <c r="P21" s="71"/>
      <c r="Q21" s="72"/>
      <c r="R21" s="72"/>
      <c r="S21" s="71"/>
      <c r="T21" s="71"/>
      <c r="U21" s="71"/>
      <c r="V21" s="1"/>
    </row>
    <row r="22" spans="1:22" ht="16.5">
      <c r="F22" s="1"/>
      <c r="G22" s="1"/>
      <c r="H22" s="1"/>
      <c r="I22" s="1"/>
      <c r="J22" s="1"/>
      <c r="K22" s="1"/>
      <c r="L22" s="1"/>
      <c r="M22" s="1"/>
      <c r="N22" s="71"/>
      <c r="O22" s="71"/>
      <c r="P22" s="71"/>
      <c r="Q22" s="72"/>
      <c r="R22" s="72"/>
      <c r="S22" s="71"/>
      <c r="T22" s="71"/>
      <c r="U22" s="71"/>
      <c r="V22" s="1"/>
    </row>
    <row r="23" spans="1:22" ht="16.5">
      <c r="F23" s="1"/>
      <c r="G23" s="1"/>
      <c r="H23" s="1"/>
      <c r="I23" s="1"/>
      <c r="J23" s="1"/>
      <c r="K23" s="1"/>
      <c r="L23" s="1"/>
      <c r="M23" s="1"/>
      <c r="N23" s="1"/>
      <c r="O23" s="1"/>
      <c r="P23" s="1"/>
      <c r="Q23" s="1"/>
      <c r="R23" s="1"/>
      <c r="S23" s="1"/>
      <c r="T23" s="1"/>
      <c r="U23" s="1"/>
      <c r="V23" s="1"/>
    </row>
    <row r="24" spans="1:22" ht="16.5">
      <c r="F24" s="1"/>
      <c r="G24" s="1"/>
      <c r="H24" s="1"/>
      <c r="I24" s="1"/>
      <c r="J24" s="1"/>
      <c r="K24" s="1"/>
      <c r="L24" s="1"/>
      <c r="M24" s="1"/>
    </row>
    <row r="25" spans="1:22" ht="16.5">
      <c r="F25" s="1"/>
      <c r="G25" s="1"/>
      <c r="H25" s="1"/>
      <c r="I25" s="1"/>
      <c r="J25" s="1"/>
      <c r="K25" s="1"/>
      <c r="L25" s="1"/>
      <c r="M25" s="1"/>
    </row>
    <row r="26" spans="1:22" ht="16.5">
      <c r="F26" s="1"/>
      <c r="G26" s="1"/>
      <c r="H26" s="1"/>
      <c r="I26" s="1"/>
      <c r="J26" s="1"/>
      <c r="K26" s="1"/>
      <c r="L26" s="1"/>
      <c r="M26" s="1"/>
    </row>
    <row r="28" spans="1:22">
      <c r="C28" s="88" t="s">
        <v>46</v>
      </c>
    </row>
    <row r="29" spans="1:22">
      <c r="C29" s="88" t="s">
        <v>45</v>
      </c>
    </row>
  </sheetData>
  <mergeCells count="29">
    <mergeCell ref="T11:T12"/>
    <mergeCell ref="U9:U12"/>
    <mergeCell ref="V9:V12"/>
    <mergeCell ref="R11:R12"/>
    <mergeCell ref="I11:J11"/>
    <mergeCell ref="K11:K12"/>
    <mergeCell ref="N11:N12"/>
    <mergeCell ref="O11:O12"/>
    <mergeCell ref="P11:P12"/>
    <mergeCell ref="Q11:Q12"/>
    <mergeCell ref="S11:S12"/>
    <mergeCell ref="N9:T9"/>
    <mergeCell ref="G6:H6"/>
    <mergeCell ref="G2:M2"/>
    <mergeCell ref="G3:M4"/>
    <mergeCell ref="G5:M5"/>
    <mergeCell ref="B9:M9"/>
    <mergeCell ref="B2:D5"/>
    <mergeCell ref="B6:D6"/>
    <mergeCell ref="E2:F2"/>
    <mergeCell ref="E3:F4"/>
    <mergeCell ref="E5:F5"/>
    <mergeCell ref="E6:F6"/>
    <mergeCell ref="D11:E11"/>
    <mergeCell ref="B11:B12"/>
    <mergeCell ref="C11:C12"/>
    <mergeCell ref="F11:H11"/>
    <mergeCell ref="M11:M12"/>
    <mergeCell ref="L11:L12"/>
  </mergeCells>
  <pageMargins left="0.19685039370078741" right="0.19685039370078741" top="0.19685039370078741" bottom="0.19685039370078741" header="0" footer="0"/>
  <pageSetup scale="35" orientation="landscape" r:id="rId1"/>
  <headerFooter alignWithMargins="0">
    <oddFooter>&amp;F</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theme="6" tint="0.39997558519241921"/>
  </sheetPr>
  <dimension ref="A1:Q20"/>
  <sheetViews>
    <sheetView topLeftCell="A7" zoomScale="55" zoomScaleNormal="55" zoomScaleSheetLayoutView="55" workbookViewId="0">
      <selection activeCell="N13" sqref="N13"/>
    </sheetView>
  </sheetViews>
  <sheetFormatPr baseColWidth="10" defaultColWidth="9.140625" defaultRowHeight="15"/>
  <cols>
    <col min="1" max="1" width="15.85546875" customWidth="1"/>
    <col min="2" max="2" width="34.85546875" customWidth="1"/>
    <col min="3" max="3" width="17.85546875" customWidth="1"/>
    <col min="4" max="4" width="15.5703125" customWidth="1"/>
    <col min="5" max="5" width="26.42578125" customWidth="1"/>
    <col min="6" max="6" width="32" customWidth="1"/>
    <col min="7" max="7" width="30.42578125" customWidth="1"/>
    <col min="8" max="8" width="16" customWidth="1"/>
    <col min="9" max="9" width="17.42578125" customWidth="1"/>
    <col min="10" max="10" width="21" customWidth="1"/>
    <col min="11" max="11" width="17.5703125" customWidth="1"/>
    <col min="12" max="12" width="21.42578125" customWidth="1"/>
    <col min="13" max="13" width="34.85546875" customWidth="1"/>
    <col min="14" max="14" width="11.42578125" customWidth="1"/>
    <col min="15" max="15" width="17" customWidth="1"/>
    <col min="16" max="16" width="11.42578125" customWidth="1"/>
    <col min="17" max="17" width="12.5703125" customWidth="1"/>
    <col min="18" max="253" width="11.42578125" customWidth="1"/>
  </cols>
  <sheetData>
    <row r="1" spans="1:17" ht="15.75" thickBot="1"/>
    <row r="2" spans="1:17" ht="38.25" customHeight="1">
      <c r="A2" s="139"/>
      <c r="B2" s="140"/>
      <c r="C2" s="141"/>
      <c r="D2" s="179" t="s">
        <v>3</v>
      </c>
      <c r="E2" s="180"/>
      <c r="F2" s="125"/>
      <c r="G2" s="125"/>
      <c r="H2" s="125"/>
      <c r="I2" s="125"/>
      <c r="J2" s="125"/>
      <c r="K2" s="125"/>
      <c r="L2" s="125"/>
      <c r="M2" s="126"/>
    </row>
    <row r="3" spans="1:17" ht="15" customHeight="1">
      <c r="A3" s="142"/>
      <c r="B3" s="175"/>
      <c r="C3" s="144"/>
      <c r="D3" s="181" t="s">
        <v>4</v>
      </c>
      <c r="E3" s="182"/>
      <c r="F3" s="183" t="str">
        <f>+'CONSOLIDADO REQ HABILITANTES'!G3</f>
        <v>“RECOLECCIÓN DE RESIDUOS APROVECHABLES NO PELIGROSOS, EN LAS INSTALACIONES DE LA JURISDICCIÓN ESPECIAL PARA LA PAZ, INCLUYENDO RECOLECCIÓN, CLASIFICACIÓN, TRANSPORTE, ALMACENAMIENTO Y APROVECHAMIENTO”.</v>
      </c>
      <c r="G3" s="183"/>
      <c r="H3" s="183"/>
      <c r="I3" s="183"/>
      <c r="J3" s="183"/>
      <c r="K3" s="183"/>
      <c r="L3" s="183"/>
      <c r="M3" s="184"/>
    </row>
    <row r="4" spans="1:17" ht="47.25" customHeight="1">
      <c r="A4" s="142"/>
      <c r="B4" s="175"/>
      <c r="C4" s="144"/>
      <c r="D4" s="181"/>
      <c r="E4" s="182"/>
      <c r="F4" s="183"/>
      <c r="G4" s="183"/>
      <c r="H4" s="183"/>
      <c r="I4" s="183"/>
      <c r="J4" s="183"/>
      <c r="K4" s="183"/>
      <c r="L4" s="183"/>
      <c r="M4" s="184"/>
    </row>
    <row r="5" spans="1:17" ht="36.75" customHeight="1" thickBot="1">
      <c r="A5" s="145"/>
      <c r="B5" s="146"/>
      <c r="C5" s="147"/>
      <c r="D5" s="181" t="s">
        <v>5</v>
      </c>
      <c r="E5" s="182"/>
      <c r="F5" s="171" t="str">
        <f>+'CONSOLIDADO REQ HABILITANTES'!G5</f>
        <v>29 DE JULIO DE 2024</v>
      </c>
      <c r="G5" s="171"/>
      <c r="H5" s="171"/>
      <c r="I5" s="171"/>
      <c r="J5" s="171"/>
      <c r="K5" s="171"/>
      <c r="L5" s="171"/>
      <c r="M5" s="172"/>
    </row>
    <row r="6" spans="1:17" ht="18.75" thickBot="1">
      <c r="A6" s="176" t="s">
        <v>6</v>
      </c>
      <c r="B6" s="177"/>
      <c r="C6" s="178"/>
      <c r="D6" s="185" t="str">
        <f>+'EXP. ESPECIFICA 2 '!D6</f>
        <v>NA</v>
      </c>
      <c r="E6" s="186"/>
      <c r="F6" s="14" t="e">
        <f>D6/'Histórico SMMLV'!B78</f>
        <v>#VALUE!</v>
      </c>
      <c r="G6" s="14"/>
      <c r="H6" s="14"/>
      <c r="I6" s="14"/>
      <c r="J6" s="14"/>
      <c r="K6" s="14"/>
      <c r="L6" s="14"/>
      <c r="M6" s="15"/>
    </row>
    <row r="7" spans="1:17" ht="16.5">
      <c r="E7" s="1"/>
      <c r="F7" s="1"/>
      <c r="G7" s="1"/>
      <c r="H7" s="1"/>
      <c r="I7" s="1"/>
      <c r="J7" s="1"/>
      <c r="K7" s="1"/>
      <c r="L7" s="1"/>
      <c r="M7" s="1"/>
      <c r="N7" s="2"/>
      <c r="O7" s="4"/>
      <c r="P7" s="2"/>
      <c r="Q7" s="4"/>
    </row>
    <row r="8" spans="1:17" ht="17.25" thickBot="1">
      <c r="E8" s="11"/>
      <c r="F8" s="12"/>
      <c r="G8" s="1"/>
      <c r="H8" s="1"/>
      <c r="I8" s="1"/>
      <c r="J8" s="1"/>
      <c r="K8" s="1"/>
      <c r="L8" s="1"/>
      <c r="M8" s="1"/>
      <c r="N8" s="2"/>
      <c r="O8" s="4"/>
    </row>
    <row r="9" spans="1:17" ht="24.75" customHeight="1" thickBot="1">
      <c r="A9" s="136" t="s">
        <v>32</v>
      </c>
      <c r="B9" s="137"/>
      <c r="C9" s="137"/>
      <c r="D9" s="137"/>
      <c r="E9" s="137"/>
      <c r="F9" s="137"/>
      <c r="G9" s="137"/>
      <c r="H9" s="137"/>
      <c r="I9" s="137"/>
      <c r="J9" s="137"/>
      <c r="K9" s="137"/>
      <c r="L9" s="137"/>
      <c r="M9" s="137"/>
      <c r="N9" s="2"/>
      <c r="O9" s="4"/>
    </row>
    <row r="10" spans="1:17" ht="16.5" customHeight="1" thickBot="1">
      <c r="A10" s="5"/>
      <c r="B10" s="5"/>
      <c r="C10" s="5"/>
      <c r="D10" s="5"/>
      <c r="E10" s="5"/>
      <c r="F10" s="5"/>
      <c r="G10" s="5"/>
      <c r="H10" s="5"/>
      <c r="I10" s="5"/>
      <c r="J10" s="5"/>
      <c r="K10" s="5"/>
      <c r="L10" s="5"/>
      <c r="M10" s="5"/>
      <c r="N10" s="2"/>
      <c r="O10" s="4"/>
    </row>
    <row r="11" spans="1:17" ht="14.25" customHeight="1">
      <c r="A11" s="111" t="s">
        <v>33</v>
      </c>
      <c r="B11" s="187" t="s">
        <v>12</v>
      </c>
      <c r="C11" s="111" t="s">
        <v>14</v>
      </c>
      <c r="D11" s="189"/>
      <c r="E11" s="189"/>
      <c r="F11" s="189"/>
      <c r="G11" s="189"/>
      <c r="H11" s="189"/>
      <c r="I11" s="189"/>
      <c r="J11" s="189"/>
      <c r="K11" s="189"/>
      <c r="L11" s="113"/>
      <c r="M11" s="173" t="s">
        <v>34</v>
      </c>
      <c r="N11" s="2"/>
      <c r="O11" s="4"/>
    </row>
    <row r="12" spans="1:17" ht="111" customHeight="1" thickBot="1">
      <c r="A12" s="112"/>
      <c r="B12" s="188"/>
      <c r="C12" s="46" t="s">
        <v>35</v>
      </c>
      <c r="D12" s="47" t="s">
        <v>36</v>
      </c>
      <c r="E12" s="48" t="s">
        <v>37</v>
      </c>
      <c r="F12" s="48" t="s">
        <v>38</v>
      </c>
      <c r="G12" s="13" t="s">
        <v>55</v>
      </c>
      <c r="H12" s="50" t="s">
        <v>39</v>
      </c>
      <c r="I12" s="51" t="s">
        <v>40</v>
      </c>
      <c r="J12" s="48" t="s">
        <v>68</v>
      </c>
      <c r="K12" s="48" t="s">
        <v>22</v>
      </c>
      <c r="L12" s="52" t="s">
        <v>23</v>
      </c>
      <c r="M12" s="174"/>
      <c r="N12" s="2"/>
      <c r="O12" s="4"/>
    </row>
    <row r="13" spans="1:17" ht="87.75" customHeight="1">
      <c r="A13" s="199">
        <v>1</v>
      </c>
      <c r="B13" s="201" t="str">
        <f>+'CONSOLIDADO REQ HABILITANTES'!C13</f>
        <v>ASOCIACIÓN DE RECUPERADORES AMBIENTALES NUEVO AMBIENTE</v>
      </c>
      <c r="C13" s="16"/>
      <c r="D13" s="16"/>
      <c r="E13" s="16" t="s">
        <v>54</v>
      </c>
      <c r="F13" s="16" t="str">
        <f>B13</f>
        <v>ASOCIACIÓN DE RECUPERADORES AMBIENTALES NUEVO AMBIENTE</v>
      </c>
      <c r="G13" s="44" t="s">
        <v>43</v>
      </c>
      <c r="H13" s="17">
        <v>44979</v>
      </c>
      <c r="I13" s="18">
        <v>44979</v>
      </c>
      <c r="J13" s="95">
        <v>0</v>
      </c>
      <c r="K13" s="202">
        <f>SUM(J13:J15)</f>
        <v>0</v>
      </c>
      <c r="L13" s="102" t="s">
        <v>134</v>
      </c>
      <c r="M13" s="213" t="s">
        <v>141</v>
      </c>
      <c r="N13" s="2"/>
      <c r="O13" s="4"/>
    </row>
    <row r="14" spans="1:17" ht="98.25" customHeight="1">
      <c r="A14" s="200"/>
      <c r="B14" s="201"/>
      <c r="C14" s="16"/>
      <c r="D14" s="53"/>
      <c r="E14" s="16" t="s">
        <v>54</v>
      </c>
      <c r="F14" s="16" t="str">
        <f>B13</f>
        <v>ASOCIACIÓN DE RECUPERADORES AMBIENTALES NUEVO AMBIENTE</v>
      </c>
      <c r="G14" s="44" t="s">
        <v>43</v>
      </c>
      <c r="H14" s="17">
        <v>44969</v>
      </c>
      <c r="I14" s="18">
        <v>44969</v>
      </c>
      <c r="J14" s="86">
        <v>0</v>
      </c>
      <c r="K14" s="202"/>
      <c r="L14" s="102" t="s">
        <v>134</v>
      </c>
      <c r="M14" s="214"/>
      <c r="N14" s="3"/>
      <c r="O14" s="4"/>
    </row>
    <row r="15" spans="1:17" ht="93.75" customHeight="1">
      <c r="A15" s="200"/>
      <c r="B15" s="201"/>
      <c r="C15" s="16"/>
      <c r="D15" s="16"/>
      <c r="E15" s="16" t="s">
        <v>56</v>
      </c>
      <c r="F15" s="16" t="str">
        <f>B13</f>
        <v>ASOCIACIÓN DE RECUPERADORES AMBIENTALES NUEVO AMBIENTE</v>
      </c>
      <c r="G15" s="44" t="s">
        <v>43</v>
      </c>
      <c r="H15" s="17">
        <v>44979</v>
      </c>
      <c r="I15" s="18">
        <v>44979</v>
      </c>
      <c r="J15" s="86">
        <v>0</v>
      </c>
      <c r="K15" s="202"/>
      <c r="L15" s="102" t="s">
        <v>134</v>
      </c>
      <c r="M15" s="215"/>
      <c r="N15" s="3"/>
      <c r="O15" s="4"/>
    </row>
    <row r="16" spans="1:17" ht="79.5" hidden="1" customHeight="1">
      <c r="A16" s="190"/>
      <c r="B16" s="192"/>
      <c r="C16" s="21"/>
      <c r="D16" s="22"/>
      <c r="E16" s="22"/>
      <c r="F16" s="22"/>
      <c r="G16" s="22"/>
      <c r="H16" s="23"/>
      <c r="I16" s="24"/>
      <c r="J16" s="25"/>
      <c r="K16" s="194"/>
      <c r="L16" s="196"/>
      <c r="M16" s="38"/>
      <c r="N16" s="1"/>
      <c r="O16" s="1"/>
    </row>
    <row r="17" spans="1:15" ht="79.5" hidden="1" customHeight="1">
      <c r="A17" s="190"/>
      <c r="B17" s="192"/>
      <c r="C17" s="26"/>
      <c r="D17" s="22"/>
      <c r="E17" s="27"/>
      <c r="F17" s="27"/>
      <c r="G17" s="27"/>
      <c r="H17" s="28"/>
      <c r="I17" s="29"/>
      <c r="J17" s="30"/>
      <c r="K17" s="194"/>
      <c r="L17" s="197"/>
      <c r="M17" s="36"/>
      <c r="N17" s="1"/>
      <c r="O17" s="1"/>
    </row>
    <row r="18" spans="1:15" ht="79.5" hidden="1" customHeight="1">
      <c r="A18" s="190"/>
      <c r="B18" s="192"/>
      <c r="C18" s="26"/>
      <c r="D18" s="27"/>
      <c r="E18" s="27"/>
      <c r="F18" s="27"/>
      <c r="G18" s="27"/>
      <c r="H18" s="28"/>
      <c r="I18" s="29"/>
      <c r="J18" s="30"/>
      <c r="K18" s="194"/>
      <c r="L18" s="197"/>
      <c r="M18" s="19"/>
      <c r="N18" s="1"/>
      <c r="O18" s="1"/>
    </row>
    <row r="19" spans="1:15" ht="79.5" hidden="1" customHeight="1">
      <c r="A19" s="191"/>
      <c r="B19" s="193"/>
      <c r="C19" s="31"/>
      <c r="D19" s="37"/>
      <c r="E19" s="32"/>
      <c r="F19" s="32"/>
      <c r="G19" s="32"/>
      <c r="H19" s="33"/>
      <c r="I19" s="34"/>
      <c r="J19" s="35"/>
      <c r="K19" s="195"/>
      <c r="L19" s="198"/>
      <c r="M19" s="20"/>
      <c r="N19" s="1"/>
      <c r="O19" s="1"/>
    </row>
    <row r="20" spans="1:15" ht="16.5">
      <c r="E20" s="1"/>
      <c r="F20" s="1"/>
      <c r="G20" s="1"/>
      <c r="H20" s="1"/>
      <c r="I20" s="1"/>
      <c r="J20" s="1"/>
      <c r="K20" s="1"/>
      <c r="L20" s="1"/>
      <c r="M20" s="1"/>
      <c r="N20" s="1"/>
      <c r="O20" s="1"/>
    </row>
  </sheetData>
  <mergeCells count="22">
    <mergeCell ref="M13:M15"/>
    <mergeCell ref="A16:A19"/>
    <mergeCell ref="B16:B19"/>
    <mergeCell ref="K16:K19"/>
    <mergeCell ref="L16:L19"/>
    <mergeCell ref="A13:A15"/>
    <mergeCell ref="B13:B15"/>
    <mergeCell ref="K13:K15"/>
    <mergeCell ref="F5:M5"/>
    <mergeCell ref="M11:M12"/>
    <mergeCell ref="A2:C5"/>
    <mergeCell ref="A6:C6"/>
    <mergeCell ref="D2:E2"/>
    <mergeCell ref="D3:E4"/>
    <mergeCell ref="F2:M2"/>
    <mergeCell ref="F3:M4"/>
    <mergeCell ref="A9:M9"/>
    <mergeCell ref="D5:E5"/>
    <mergeCell ref="D6:E6"/>
    <mergeCell ref="A11:A12"/>
    <mergeCell ref="B11:B12"/>
    <mergeCell ref="C11:L11"/>
  </mergeCells>
  <printOptions horizontalCentered="1" verticalCentered="1"/>
  <pageMargins left="0" right="0" top="0" bottom="0" header="0" footer="0"/>
  <pageSetup scale="40" orientation="landscape" r:id="rId1"/>
  <headerFooter alignWithMargins="0">
    <oddHeader xml:space="preserve">&amp;C&amp;"Arial Black,Normal" </oddHeader>
    <oddFooter>&amp;A</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theme="6" tint="0.39997558519241921"/>
  </sheetPr>
  <dimension ref="A1:AP24"/>
  <sheetViews>
    <sheetView topLeftCell="A7" zoomScale="55" zoomScaleNormal="55" zoomScaleSheetLayoutView="70" workbookViewId="0">
      <selection activeCell="M13" sqref="M13"/>
    </sheetView>
  </sheetViews>
  <sheetFormatPr baseColWidth="10" defaultColWidth="9.140625" defaultRowHeight="15"/>
  <cols>
    <col min="1" max="1" width="17.5703125" customWidth="1"/>
    <col min="2" max="2" width="33.85546875" customWidth="1"/>
    <col min="3" max="3" width="17.85546875" customWidth="1"/>
    <col min="4" max="4" width="11.42578125" customWidth="1"/>
    <col min="5" max="5" width="26.42578125" customWidth="1"/>
    <col min="6" max="6" width="32" customWidth="1"/>
    <col min="7" max="7" width="26.42578125" customWidth="1"/>
    <col min="8" max="8" width="16.7109375" customWidth="1"/>
    <col min="9" max="9" width="17.42578125" customWidth="1"/>
    <col min="10" max="10" width="21" customWidth="1"/>
    <col min="11" max="11" width="17.5703125" customWidth="1"/>
    <col min="12" max="12" width="16.28515625" customWidth="1"/>
    <col min="13" max="13" width="45.5703125" customWidth="1"/>
    <col min="14" max="14" width="11.42578125" customWidth="1"/>
    <col min="15" max="15" width="24.5703125" customWidth="1"/>
    <col min="16" max="16" width="21.85546875" customWidth="1"/>
    <col min="17" max="17" width="13.140625" bestFit="1" customWidth="1"/>
    <col min="18" max="18" width="19.85546875" customWidth="1"/>
    <col min="19" max="41" width="11.42578125" customWidth="1"/>
    <col min="42" max="42" width="24.85546875" style="64" customWidth="1"/>
    <col min="43" max="253" width="11.42578125" customWidth="1"/>
  </cols>
  <sheetData>
    <row r="1" spans="1:42" ht="15.75" thickBot="1"/>
    <row r="2" spans="1:42" ht="36" customHeight="1">
      <c r="A2" s="139"/>
      <c r="B2" s="140"/>
      <c r="C2" s="141"/>
      <c r="D2" s="179" t="s">
        <v>3</v>
      </c>
      <c r="E2" s="180"/>
      <c r="F2" s="125" t="s">
        <v>42</v>
      </c>
      <c r="G2" s="125"/>
      <c r="H2" s="125"/>
      <c r="I2" s="125"/>
      <c r="J2" s="125"/>
      <c r="K2" s="125"/>
      <c r="L2" s="125"/>
      <c r="M2" s="126"/>
    </row>
    <row r="3" spans="1:42" ht="15" customHeight="1">
      <c r="A3" s="142"/>
      <c r="B3" s="175"/>
      <c r="C3" s="144"/>
      <c r="D3" s="181" t="s">
        <v>4</v>
      </c>
      <c r="E3" s="182"/>
      <c r="F3" s="183" t="str">
        <f>+'CONSOLIDADO REQ HABILITANTES'!G3</f>
        <v>“RECOLECCIÓN DE RESIDUOS APROVECHABLES NO PELIGROSOS, EN LAS INSTALACIONES DE LA JURISDICCIÓN ESPECIAL PARA LA PAZ, INCLUYENDO RECOLECCIÓN, CLASIFICACIÓN, TRANSPORTE, ALMACENAMIENTO Y APROVECHAMIENTO”.</v>
      </c>
      <c r="G3" s="183"/>
      <c r="H3" s="183"/>
      <c r="I3" s="183"/>
      <c r="J3" s="183"/>
      <c r="K3" s="183"/>
      <c r="L3" s="183"/>
      <c r="M3" s="184"/>
    </row>
    <row r="4" spans="1:42" ht="40.5" customHeight="1">
      <c r="A4" s="142"/>
      <c r="B4" s="175"/>
      <c r="C4" s="144"/>
      <c r="D4" s="181"/>
      <c r="E4" s="182"/>
      <c r="F4" s="183"/>
      <c r="G4" s="183"/>
      <c r="H4" s="183"/>
      <c r="I4" s="183"/>
      <c r="J4" s="183"/>
      <c r="K4" s="183"/>
      <c r="L4" s="183"/>
      <c r="M4" s="184"/>
    </row>
    <row r="5" spans="1:42" ht="36.75" customHeight="1" thickBot="1">
      <c r="A5" s="145"/>
      <c r="B5" s="146"/>
      <c r="C5" s="147"/>
      <c r="D5" s="181" t="s">
        <v>5</v>
      </c>
      <c r="E5" s="182"/>
      <c r="F5" s="207" t="str">
        <f>+'CONSOLIDADO REQ HABILITANTES'!G5</f>
        <v>29 DE JULIO DE 2024</v>
      </c>
      <c r="G5" s="207"/>
      <c r="H5" s="207"/>
      <c r="I5" s="207"/>
      <c r="J5" s="207"/>
      <c r="K5" s="207"/>
      <c r="L5" s="207"/>
      <c r="M5" s="208"/>
    </row>
    <row r="6" spans="1:42" ht="18.75" thickBot="1">
      <c r="A6" s="176" t="s">
        <v>6</v>
      </c>
      <c r="B6" s="177"/>
      <c r="C6" s="178"/>
      <c r="D6" s="185" t="s">
        <v>65</v>
      </c>
      <c r="E6" s="186"/>
      <c r="F6" s="14" t="s">
        <v>65</v>
      </c>
      <c r="G6" s="14"/>
      <c r="H6" s="14"/>
      <c r="I6" s="14"/>
      <c r="J6" s="14"/>
      <c r="K6" s="14"/>
      <c r="L6" s="14"/>
      <c r="M6" s="15"/>
    </row>
    <row r="7" spans="1:42" ht="16.5">
      <c r="E7" s="1"/>
      <c r="F7" s="1"/>
      <c r="G7" s="1"/>
      <c r="H7" s="1"/>
      <c r="I7" s="1"/>
      <c r="J7" s="1"/>
      <c r="K7" s="1"/>
      <c r="L7" s="1"/>
      <c r="M7" s="1"/>
      <c r="N7" s="2"/>
      <c r="O7" s="4"/>
      <c r="P7" s="2"/>
      <c r="Q7" s="4"/>
    </row>
    <row r="8" spans="1:42" ht="17.25" thickBot="1">
      <c r="E8" s="11"/>
      <c r="F8" s="12"/>
      <c r="G8" s="1"/>
      <c r="H8" s="1"/>
      <c r="I8" s="1"/>
      <c r="J8" s="1"/>
      <c r="K8" s="1"/>
      <c r="L8" s="1"/>
      <c r="M8" s="1"/>
      <c r="N8" s="2"/>
      <c r="O8" s="4"/>
    </row>
    <row r="9" spans="1:42" ht="24.75" customHeight="1" thickBot="1">
      <c r="A9" s="136" t="s">
        <v>32</v>
      </c>
      <c r="B9" s="137"/>
      <c r="C9" s="137"/>
      <c r="D9" s="137"/>
      <c r="E9" s="137"/>
      <c r="F9" s="137"/>
      <c r="G9" s="137"/>
      <c r="H9" s="137"/>
      <c r="I9" s="137"/>
      <c r="J9" s="137"/>
      <c r="K9" s="137"/>
      <c r="L9" s="137"/>
      <c r="M9" s="137"/>
      <c r="N9" s="2"/>
      <c r="O9" s="4"/>
    </row>
    <row r="10" spans="1:42" ht="16.5" customHeight="1" thickBot="1">
      <c r="A10" s="5"/>
      <c r="B10" s="5"/>
      <c r="C10" s="5"/>
      <c r="D10" s="5"/>
      <c r="E10" s="5"/>
      <c r="F10" s="5"/>
      <c r="G10" s="5"/>
      <c r="H10" s="5"/>
      <c r="I10" s="5"/>
      <c r="J10" s="5"/>
      <c r="K10" s="5"/>
      <c r="L10" s="5"/>
      <c r="M10" s="5"/>
      <c r="N10" s="2"/>
      <c r="O10" s="4"/>
      <c r="AP10" s="65"/>
    </row>
    <row r="11" spans="1:42" ht="36.75" customHeight="1" thickBot="1">
      <c r="A11" s="169" t="s">
        <v>33</v>
      </c>
      <c r="B11" s="169" t="s">
        <v>12</v>
      </c>
      <c r="C11" s="165" t="s">
        <v>14</v>
      </c>
      <c r="D11" s="211"/>
      <c r="E11" s="211"/>
      <c r="F11" s="211"/>
      <c r="G11" s="211"/>
      <c r="H11" s="211"/>
      <c r="I11" s="211"/>
      <c r="J11" s="211"/>
      <c r="K11" s="211"/>
      <c r="L11" s="166"/>
      <c r="M11" s="120" t="s">
        <v>34</v>
      </c>
      <c r="N11" s="2"/>
      <c r="O11" s="4"/>
    </row>
    <row r="12" spans="1:42" ht="102.75" customHeight="1" thickBot="1">
      <c r="A12" s="209"/>
      <c r="B12" s="209"/>
      <c r="C12" s="56" t="s">
        <v>35</v>
      </c>
      <c r="D12" s="57" t="s">
        <v>36</v>
      </c>
      <c r="E12" s="56" t="s">
        <v>37</v>
      </c>
      <c r="F12" s="56" t="s">
        <v>38</v>
      </c>
      <c r="G12" s="13" t="s">
        <v>55</v>
      </c>
      <c r="H12" s="58" t="s">
        <v>39</v>
      </c>
      <c r="I12" s="59" t="s">
        <v>40</v>
      </c>
      <c r="J12" s="56" t="s">
        <v>67</v>
      </c>
      <c r="K12" s="55" t="s">
        <v>66</v>
      </c>
      <c r="L12" s="54" t="s">
        <v>23</v>
      </c>
      <c r="M12" s="210"/>
      <c r="N12" s="2"/>
      <c r="AP12" s="66"/>
    </row>
    <row r="13" spans="1:42" ht="109.5" customHeight="1">
      <c r="A13" s="203">
        <v>2</v>
      </c>
      <c r="B13" s="203" t="str">
        <f>+'CONSOLIDADO REQ HABILITANTES'!C14</f>
        <v>ASOCIACION AMBIENTAL CICLO ALTERNATIVO</v>
      </c>
      <c r="C13" s="61"/>
      <c r="D13" s="22"/>
      <c r="E13" s="22" t="s">
        <v>62</v>
      </c>
      <c r="F13" s="22" t="str">
        <f>+B13</f>
        <v>ASOCIACION AMBIENTAL CICLO ALTERNATIVO</v>
      </c>
      <c r="G13" s="43" t="s">
        <v>41</v>
      </c>
      <c r="H13" s="23">
        <v>44158</v>
      </c>
      <c r="I13" s="24">
        <v>45498</v>
      </c>
      <c r="J13" s="94">
        <f>+I13-H13</f>
        <v>1340</v>
      </c>
      <c r="K13" s="204">
        <f>SUM(J13:J15)</f>
        <v>1666</v>
      </c>
      <c r="L13" s="103" t="s">
        <v>25</v>
      </c>
      <c r="M13" s="49"/>
      <c r="N13" s="2"/>
      <c r="AP13" s="66"/>
    </row>
    <row r="14" spans="1:42" ht="106.5" customHeight="1">
      <c r="A14" s="201"/>
      <c r="B14" s="201"/>
      <c r="C14" s="60"/>
      <c r="D14" s="27"/>
      <c r="E14" s="27" t="s">
        <v>63</v>
      </c>
      <c r="F14" s="27" t="str">
        <f>+B13</f>
        <v>ASOCIACION AMBIENTAL CICLO ALTERNATIVO</v>
      </c>
      <c r="G14" s="45" t="s">
        <v>41</v>
      </c>
      <c r="H14" s="28">
        <v>45244</v>
      </c>
      <c r="I14" s="28">
        <v>45498</v>
      </c>
      <c r="J14" s="94">
        <f t="shared" ref="J14:J15" si="0">+I14-H14</f>
        <v>254</v>
      </c>
      <c r="K14" s="205"/>
      <c r="L14" s="103" t="s">
        <v>25</v>
      </c>
      <c r="M14" s="49"/>
      <c r="N14" s="3"/>
      <c r="AP14" s="66"/>
    </row>
    <row r="15" spans="1:42" ht="114" customHeight="1">
      <c r="A15" s="201"/>
      <c r="B15" s="201"/>
      <c r="C15" s="60"/>
      <c r="D15" s="27"/>
      <c r="E15" s="27" t="s">
        <v>64</v>
      </c>
      <c r="F15" s="27" t="str">
        <f>+B13</f>
        <v>ASOCIACION AMBIENTAL CICLO ALTERNATIVO</v>
      </c>
      <c r="G15" s="45" t="s">
        <v>41</v>
      </c>
      <c r="H15" s="28">
        <v>45426</v>
      </c>
      <c r="I15" s="28">
        <v>45498</v>
      </c>
      <c r="J15" s="94">
        <f t="shared" si="0"/>
        <v>72</v>
      </c>
      <c r="K15" s="206"/>
      <c r="L15" s="103" t="s">
        <v>25</v>
      </c>
      <c r="M15" s="49"/>
      <c r="N15" s="3"/>
      <c r="AP15" s="66"/>
    </row>
    <row r="16" spans="1:42" ht="16.5">
      <c r="E16" s="1"/>
      <c r="F16" s="1"/>
      <c r="G16" s="1"/>
      <c r="H16" s="1"/>
      <c r="I16" s="1"/>
      <c r="J16" s="1"/>
      <c r="K16" s="1"/>
      <c r="L16" s="1"/>
      <c r="M16" s="1"/>
      <c r="N16" s="1"/>
    </row>
    <row r="23" spans="16:17">
      <c r="P23" s="62"/>
      <c r="Q23" s="62"/>
    </row>
    <row r="24" spans="16:17">
      <c r="P24" s="63"/>
    </row>
  </sheetData>
  <mergeCells count="17">
    <mergeCell ref="C11:L11"/>
    <mergeCell ref="A13:A15"/>
    <mergeCell ref="B13:B15"/>
    <mergeCell ref="K13:K15"/>
    <mergeCell ref="A2:C5"/>
    <mergeCell ref="D2:E2"/>
    <mergeCell ref="F2:M2"/>
    <mergeCell ref="D3:E4"/>
    <mergeCell ref="F3:M4"/>
    <mergeCell ref="D5:E5"/>
    <mergeCell ref="F5:M5"/>
    <mergeCell ref="A6:C6"/>
    <mergeCell ref="D6:E6"/>
    <mergeCell ref="A9:M9"/>
    <mergeCell ref="A11:A12"/>
    <mergeCell ref="B11:B12"/>
    <mergeCell ref="M11:M12"/>
  </mergeCells>
  <printOptions horizontalCentered="1" verticalCentered="1"/>
  <pageMargins left="0" right="0" top="0" bottom="0" header="0" footer="0"/>
  <pageSetup scale="40" orientation="landscape" r:id="rId1"/>
  <headerFooter alignWithMargins="0">
    <oddHeader xml:space="preserve">&amp;C&amp;"Arial Black,Normal"
</oddHeader>
    <oddFooter>&amp;A</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475FE6-3E92-4D52-A502-EEE262EB43B1}">
  <sheetPr>
    <tabColor theme="6" tint="0.39997558519241921"/>
  </sheetPr>
  <dimension ref="A1:AP34"/>
  <sheetViews>
    <sheetView topLeftCell="B22" zoomScale="55" zoomScaleNormal="55" zoomScaleSheetLayoutView="70" workbookViewId="0">
      <selection activeCell="J25" sqref="J25"/>
    </sheetView>
  </sheetViews>
  <sheetFormatPr baseColWidth="10" defaultColWidth="9.140625" defaultRowHeight="15"/>
  <cols>
    <col min="1" max="1" width="17.5703125" customWidth="1"/>
    <col min="2" max="2" width="33.85546875" customWidth="1"/>
    <col min="3" max="3" width="17.85546875" customWidth="1"/>
    <col min="4" max="4" width="11.42578125" customWidth="1"/>
    <col min="5" max="5" width="26.42578125" customWidth="1"/>
    <col min="6" max="6" width="32" customWidth="1"/>
    <col min="7" max="7" width="26.42578125" customWidth="1"/>
    <col min="8" max="8" width="16.7109375" customWidth="1"/>
    <col min="9" max="9" width="17.42578125" customWidth="1"/>
    <col min="10" max="10" width="21" customWidth="1"/>
    <col min="11" max="11" width="17.5703125" customWidth="1"/>
    <col min="12" max="12" width="16.28515625" customWidth="1"/>
    <col min="13" max="13" width="45.5703125" customWidth="1"/>
    <col min="14" max="14" width="11.42578125" customWidth="1"/>
    <col min="15" max="15" width="24.5703125" customWidth="1"/>
    <col min="16" max="16" width="21.85546875" customWidth="1"/>
    <col min="17" max="17" width="13.140625" bestFit="1" customWidth="1"/>
    <col min="18" max="18" width="19.85546875" customWidth="1"/>
    <col min="19" max="41" width="11.42578125" customWidth="1"/>
    <col min="42" max="42" width="24.85546875" style="64" customWidth="1"/>
    <col min="43" max="253" width="11.42578125" customWidth="1"/>
  </cols>
  <sheetData>
    <row r="1" spans="1:42" ht="15.75" thickBot="1"/>
    <row r="2" spans="1:42" ht="36" customHeight="1">
      <c r="A2" s="139"/>
      <c r="B2" s="140"/>
      <c r="C2" s="141"/>
      <c r="D2" s="179" t="s">
        <v>3</v>
      </c>
      <c r="E2" s="180"/>
      <c r="F2" s="125" t="s">
        <v>42</v>
      </c>
      <c r="G2" s="125"/>
      <c r="H2" s="125"/>
      <c r="I2" s="125"/>
      <c r="J2" s="125"/>
      <c r="K2" s="125"/>
      <c r="L2" s="125"/>
      <c r="M2" s="126"/>
    </row>
    <row r="3" spans="1:42" ht="15" customHeight="1">
      <c r="A3" s="142"/>
      <c r="B3" s="175"/>
      <c r="C3" s="144"/>
      <c r="D3" s="181" t="s">
        <v>4</v>
      </c>
      <c r="E3" s="182"/>
      <c r="F3" s="183" t="str">
        <f>+'CONSOLIDADO REQ HABILITANTES'!G3</f>
        <v>“RECOLECCIÓN DE RESIDUOS APROVECHABLES NO PELIGROSOS, EN LAS INSTALACIONES DE LA JURISDICCIÓN ESPECIAL PARA LA PAZ, INCLUYENDO RECOLECCIÓN, CLASIFICACIÓN, TRANSPORTE, ALMACENAMIENTO Y APROVECHAMIENTO”.</v>
      </c>
      <c r="G3" s="183"/>
      <c r="H3" s="183"/>
      <c r="I3" s="183"/>
      <c r="J3" s="183"/>
      <c r="K3" s="183"/>
      <c r="L3" s="183"/>
      <c r="M3" s="184"/>
    </row>
    <row r="4" spans="1:42" ht="40.5" customHeight="1">
      <c r="A4" s="142"/>
      <c r="B4" s="175"/>
      <c r="C4" s="144"/>
      <c r="D4" s="181"/>
      <c r="E4" s="182"/>
      <c r="F4" s="183"/>
      <c r="G4" s="183"/>
      <c r="H4" s="183"/>
      <c r="I4" s="183"/>
      <c r="J4" s="183"/>
      <c r="K4" s="183"/>
      <c r="L4" s="183"/>
      <c r="M4" s="184"/>
    </row>
    <row r="5" spans="1:42" ht="36.75" customHeight="1" thickBot="1">
      <c r="A5" s="145"/>
      <c r="B5" s="146"/>
      <c r="C5" s="147"/>
      <c r="D5" s="181" t="s">
        <v>5</v>
      </c>
      <c r="E5" s="182"/>
      <c r="F5" s="207" t="str">
        <f>+'CONSOLIDADO REQ HABILITANTES'!G5</f>
        <v>29 DE JULIO DE 2024</v>
      </c>
      <c r="G5" s="207"/>
      <c r="H5" s="207"/>
      <c r="I5" s="207"/>
      <c r="J5" s="207"/>
      <c r="K5" s="207"/>
      <c r="L5" s="207"/>
      <c r="M5" s="208"/>
    </row>
    <row r="6" spans="1:42" ht="18.75" thickBot="1">
      <c r="A6" s="176" t="s">
        <v>6</v>
      </c>
      <c r="B6" s="177"/>
      <c r="C6" s="178"/>
      <c r="D6" s="185" t="s">
        <v>65</v>
      </c>
      <c r="E6" s="186"/>
      <c r="F6" s="14" t="s">
        <v>65</v>
      </c>
      <c r="G6" s="14"/>
      <c r="H6" s="14"/>
      <c r="I6" s="14"/>
      <c r="J6" s="14"/>
      <c r="K6" s="14"/>
      <c r="L6" s="14"/>
      <c r="M6" s="15"/>
    </row>
    <row r="7" spans="1:42" ht="16.5">
      <c r="E7" s="1"/>
      <c r="F7" s="1"/>
      <c r="G7" s="1"/>
      <c r="H7" s="1"/>
      <c r="I7" s="1"/>
      <c r="J7" s="1"/>
      <c r="K7" s="1"/>
      <c r="L7" s="1"/>
      <c r="M7" s="1"/>
      <c r="N7" s="2"/>
      <c r="O7" s="4"/>
      <c r="P7" s="2"/>
      <c r="Q7" s="4"/>
    </row>
    <row r="8" spans="1:42" ht="17.25" thickBot="1">
      <c r="E8" s="11"/>
      <c r="F8" s="12"/>
      <c r="G8" s="1"/>
      <c r="H8" s="1"/>
      <c r="I8" s="1"/>
      <c r="J8" s="1"/>
      <c r="K8" s="1"/>
      <c r="L8" s="1"/>
      <c r="M8" s="1"/>
      <c r="N8" s="2"/>
      <c r="O8" s="4"/>
    </row>
    <row r="9" spans="1:42" ht="24.75" customHeight="1" thickBot="1">
      <c r="A9" s="136" t="s">
        <v>32</v>
      </c>
      <c r="B9" s="137"/>
      <c r="C9" s="137"/>
      <c r="D9" s="137"/>
      <c r="E9" s="137"/>
      <c r="F9" s="137"/>
      <c r="G9" s="137"/>
      <c r="H9" s="137"/>
      <c r="I9" s="137"/>
      <c r="J9" s="137"/>
      <c r="K9" s="137"/>
      <c r="L9" s="137"/>
      <c r="M9" s="137"/>
      <c r="N9" s="2"/>
      <c r="O9" s="4"/>
    </row>
    <row r="10" spans="1:42" ht="16.5" customHeight="1" thickBot="1">
      <c r="A10" s="5"/>
      <c r="B10" s="5"/>
      <c r="C10" s="5"/>
      <c r="D10" s="5"/>
      <c r="E10" s="5"/>
      <c r="F10" s="5"/>
      <c r="G10" s="5"/>
      <c r="H10" s="5"/>
      <c r="I10" s="5"/>
      <c r="J10" s="5"/>
      <c r="K10" s="5"/>
      <c r="L10" s="5"/>
      <c r="M10" s="5"/>
      <c r="N10" s="2"/>
      <c r="O10" s="4"/>
      <c r="AP10" s="65"/>
    </row>
    <row r="11" spans="1:42" ht="36.75" customHeight="1" thickBot="1">
      <c r="A11" s="169" t="s">
        <v>33</v>
      </c>
      <c r="B11" s="169" t="s">
        <v>12</v>
      </c>
      <c r="C11" s="165" t="s">
        <v>14</v>
      </c>
      <c r="D11" s="211"/>
      <c r="E11" s="211"/>
      <c r="F11" s="211"/>
      <c r="G11" s="211"/>
      <c r="H11" s="211"/>
      <c r="I11" s="211"/>
      <c r="J11" s="211"/>
      <c r="K11" s="211"/>
      <c r="L11" s="166"/>
      <c r="M11" s="120" t="s">
        <v>34</v>
      </c>
      <c r="N11" s="2"/>
      <c r="O11" s="4"/>
    </row>
    <row r="12" spans="1:42" ht="102.75" customHeight="1" thickBot="1">
      <c r="A12" s="209"/>
      <c r="B12" s="209"/>
      <c r="C12" s="56" t="s">
        <v>35</v>
      </c>
      <c r="D12" s="57" t="s">
        <v>36</v>
      </c>
      <c r="E12" s="56" t="s">
        <v>37</v>
      </c>
      <c r="F12" s="56" t="s">
        <v>38</v>
      </c>
      <c r="G12" s="13" t="s">
        <v>55</v>
      </c>
      <c r="H12" s="58" t="s">
        <v>39</v>
      </c>
      <c r="I12" s="59" t="s">
        <v>40</v>
      </c>
      <c r="J12" s="56" t="s">
        <v>67</v>
      </c>
      <c r="K12" s="89" t="s">
        <v>66</v>
      </c>
      <c r="L12" s="90" t="s">
        <v>23</v>
      </c>
      <c r="M12" s="210"/>
      <c r="N12" s="2"/>
      <c r="AP12" s="66"/>
    </row>
    <row r="13" spans="1:42" ht="109.5" customHeight="1">
      <c r="A13" s="203">
        <v>3</v>
      </c>
      <c r="B13" s="203" t="str">
        <f>+'CONSOLIDADO REQ HABILITANTES'!C15</f>
        <v>ASOCIACION DE RECICLADORES PUERTA DE ORO BOGOTA</v>
      </c>
      <c r="C13" s="61" t="s">
        <v>73</v>
      </c>
      <c r="D13" s="22"/>
      <c r="E13" s="22" t="s">
        <v>74</v>
      </c>
      <c r="F13" s="22" t="str">
        <f>+B13</f>
        <v>ASOCIACION DE RECICLADORES PUERTA DE ORO BOGOTA</v>
      </c>
      <c r="G13" s="43" t="s">
        <v>41</v>
      </c>
      <c r="H13" s="23">
        <v>43187</v>
      </c>
      <c r="I13" s="24">
        <v>43918</v>
      </c>
      <c r="J13" s="94">
        <f>+I13-H13</f>
        <v>731</v>
      </c>
      <c r="K13" s="204">
        <f>SUM(J13:J25)</f>
        <v>6886</v>
      </c>
      <c r="L13" s="106" t="s">
        <v>25</v>
      </c>
      <c r="M13" s="49"/>
      <c r="N13" s="2"/>
      <c r="AP13" s="66"/>
    </row>
    <row r="14" spans="1:42" ht="109.5" customHeight="1">
      <c r="A14" s="203"/>
      <c r="B14" s="203"/>
      <c r="C14" s="61" t="s">
        <v>75</v>
      </c>
      <c r="D14" s="22"/>
      <c r="E14" s="22" t="s">
        <v>76</v>
      </c>
      <c r="F14" s="22" t="str">
        <f>+B13</f>
        <v>ASOCIACION DE RECICLADORES PUERTA DE ORO BOGOTA</v>
      </c>
      <c r="G14" s="43" t="s">
        <v>41</v>
      </c>
      <c r="H14" s="23">
        <v>44407</v>
      </c>
      <c r="I14" s="24">
        <v>44561</v>
      </c>
      <c r="J14" s="94">
        <f>+I14-H14</f>
        <v>154</v>
      </c>
      <c r="K14" s="205"/>
      <c r="L14" s="106" t="s">
        <v>25</v>
      </c>
      <c r="M14" s="49"/>
      <c r="N14" s="2"/>
      <c r="AP14" s="66"/>
    </row>
    <row r="15" spans="1:42" ht="109.5" customHeight="1">
      <c r="A15" s="203"/>
      <c r="B15" s="203"/>
      <c r="C15" s="61" t="s">
        <v>77</v>
      </c>
      <c r="D15" s="22"/>
      <c r="E15" s="22" t="s">
        <v>78</v>
      </c>
      <c r="F15" s="22" t="str">
        <f>+B13</f>
        <v>ASOCIACION DE RECICLADORES PUERTA DE ORO BOGOTA</v>
      </c>
      <c r="G15" s="43" t="s">
        <v>41</v>
      </c>
      <c r="H15" s="23">
        <v>44926</v>
      </c>
      <c r="I15" s="24" t="s">
        <v>79</v>
      </c>
      <c r="J15" s="94">
        <v>0</v>
      </c>
      <c r="K15" s="212"/>
      <c r="L15" s="105" t="s">
        <v>134</v>
      </c>
      <c r="M15" s="104" t="s">
        <v>142</v>
      </c>
      <c r="N15" s="2"/>
      <c r="AP15" s="66"/>
    </row>
    <row r="16" spans="1:42" ht="106.5" customHeight="1">
      <c r="A16" s="201"/>
      <c r="B16" s="201"/>
      <c r="C16" s="60" t="s">
        <v>81</v>
      </c>
      <c r="D16" s="27"/>
      <c r="E16" s="27" t="s">
        <v>82</v>
      </c>
      <c r="F16" s="27" t="str">
        <f>+B13</f>
        <v>ASOCIACION DE RECICLADORES PUERTA DE ORO BOGOTA</v>
      </c>
      <c r="G16" s="45" t="s">
        <v>41</v>
      </c>
      <c r="H16" s="28">
        <v>42652</v>
      </c>
      <c r="I16" s="28">
        <v>43515</v>
      </c>
      <c r="J16" s="94">
        <f t="shared" ref="J16:J23" si="0">+I16-H16</f>
        <v>863</v>
      </c>
      <c r="K16" s="205"/>
      <c r="L16" s="106" t="s">
        <v>25</v>
      </c>
      <c r="M16" s="49"/>
      <c r="N16" s="3"/>
      <c r="AP16" s="66"/>
    </row>
    <row r="17" spans="1:42" ht="106.5" customHeight="1">
      <c r="A17" s="201"/>
      <c r="B17" s="201"/>
      <c r="C17" s="60" t="s">
        <v>83</v>
      </c>
      <c r="D17" s="27"/>
      <c r="E17" s="27" t="s">
        <v>84</v>
      </c>
      <c r="F17" s="27" t="str">
        <f>+B13</f>
        <v>ASOCIACION DE RECICLADORES PUERTA DE ORO BOGOTA</v>
      </c>
      <c r="G17" s="45" t="s">
        <v>41</v>
      </c>
      <c r="H17" s="28">
        <v>43343</v>
      </c>
      <c r="I17" s="28">
        <v>44740</v>
      </c>
      <c r="J17" s="94">
        <f t="shared" si="0"/>
        <v>1397</v>
      </c>
      <c r="K17" s="205"/>
      <c r="L17" s="106" t="s">
        <v>25</v>
      </c>
      <c r="M17" s="49"/>
      <c r="N17" s="3"/>
      <c r="AP17" s="66"/>
    </row>
    <row r="18" spans="1:42" ht="106.5" customHeight="1">
      <c r="A18" s="201"/>
      <c r="B18" s="201"/>
      <c r="C18" s="60" t="s">
        <v>85</v>
      </c>
      <c r="D18" s="27"/>
      <c r="E18" s="27" t="s">
        <v>86</v>
      </c>
      <c r="F18" s="27" t="str">
        <f>+B13</f>
        <v>ASOCIACION DE RECICLADORES PUERTA DE ORO BOGOTA</v>
      </c>
      <c r="G18" s="45" t="s">
        <v>41</v>
      </c>
      <c r="H18" s="28">
        <v>44375</v>
      </c>
      <c r="I18" s="28">
        <v>44561</v>
      </c>
      <c r="J18" s="94">
        <f t="shared" si="0"/>
        <v>186</v>
      </c>
      <c r="K18" s="205"/>
      <c r="L18" s="106" t="s">
        <v>25</v>
      </c>
      <c r="M18" s="49"/>
      <c r="N18" s="3"/>
      <c r="AP18" s="66"/>
    </row>
    <row r="19" spans="1:42" ht="106.5" customHeight="1">
      <c r="A19" s="201"/>
      <c r="B19" s="201"/>
      <c r="C19" s="60" t="s">
        <v>88</v>
      </c>
      <c r="D19" s="27"/>
      <c r="E19" s="27" t="s">
        <v>87</v>
      </c>
      <c r="F19" s="27" t="str">
        <f>+B13</f>
        <v>ASOCIACION DE RECICLADORES PUERTA DE ORO BOGOTA</v>
      </c>
      <c r="G19" s="45" t="s">
        <v>41</v>
      </c>
      <c r="H19" s="28">
        <v>44317</v>
      </c>
      <c r="I19" s="28">
        <v>44561</v>
      </c>
      <c r="J19" s="94">
        <v>0</v>
      </c>
      <c r="K19" s="205"/>
      <c r="L19" s="105" t="s">
        <v>134</v>
      </c>
      <c r="M19" s="49" t="s">
        <v>137</v>
      </c>
      <c r="N19" s="3"/>
      <c r="AP19" s="66"/>
    </row>
    <row r="20" spans="1:42" ht="106.5" customHeight="1">
      <c r="A20" s="201"/>
      <c r="B20" s="201"/>
      <c r="C20" s="60" t="s">
        <v>90</v>
      </c>
      <c r="D20" s="27"/>
      <c r="E20" s="27" t="s">
        <v>89</v>
      </c>
      <c r="F20" s="27" t="str">
        <f>+B13</f>
        <v>ASOCIACION DE RECICLADORES PUERTA DE ORO BOGOTA</v>
      </c>
      <c r="G20" s="45" t="s">
        <v>41</v>
      </c>
      <c r="H20" s="28">
        <v>44379</v>
      </c>
      <c r="I20" s="28">
        <v>45266</v>
      </c>
      <c r="J20" s="94">
        <f t="shared" si="0"/>
        <v>887</v>
      </c>
      <c r="K20" s="205"/>
      <c r="L20" s="106" t="s">
        <v>25</v>
      </c>
      <c r="M20" s="49"/>
      <c r="N20" s="3"/>
      <c r="AP20" s="66"/>
    </row>
    <row r="21" spans="1:42" ht="106.5" customHeight="1">
      <c r="A21" s="201"/>
      <c r="B21" s="201"/>
      <c r="C21" s="60" t="s">
        <v>92</v>
      </c>
      <c r="D21" s="27"/>
      <c r="E21" s="27" t="s">
        <v>91</v>
      </c>
      <c r="F21" s="27" t="str">
        <f>+B13</f>
        <v>ASOCIACION DE RECICLADORES PUERTA DE ORO BOGOTA</v>
      </c>
      <c r="G21" s="45" t="s">
        <v>41</v>
      </c>
      <c r="H21" s="28">
        <v>42347</v>
      </c>
      <c r="I21" s="28">
        <v>44285</v>
      </c>
      <c r="J21" s="94">
        <f t="shared" si="0"/>
        <v>1938</v>
      </c>
      <c r="K21" s="205"/>
      <c r="L21" s="106" t="s">
        <v>25</v>
      </c>
      <c r="M21" s="49"/>
      <c r="N21" s="3"/>
      <c r="AP21" s="66"/>
    </row>
    <row r="22" spans="1:42" ht="106.5" customHeight="1">
      <c r="A22" s="201"/>
      <c r="B22" s="201"/>
      <c r="C22" s="60" t="s">
        <v>94</v>
      </c>
      <c r="D22" s="27"/>
      <c r="E22" s="27" t="s">
        <v>93</v>
      </c>
      <c r="F22" s="27" t="str">
        <f>+B13</f>
        <v>ASOCIACION DE RECICLADORES PUERTA DE ORO BOGOTA</v>
      </c>
      <c r="G22" s="45" t="s">
        <v>41</v>
      </c>
      <c r="H22" s="28">
        <v>44686</v>
      </c>
      <c r="I22" s="28">
        <v>44921</v>
      </c>
      <c r="J22" s="94">
        <v>0</v>
      </c>
      <c r="K22" s="205"/>
      <c r="L22" s="105" t="s">
        <v>134</v>
      </c>
      <c r="M22" s="49" t="s">
        <v>133</v>
      </c>
      <c r="N22" s="3"/>
      <c r="AP22" s="66"/>
    </row>
    <row r="23" spans="1:42" ht="106.5" customHeight="1">
      <c r="A23" s="201"/>
      <c r="B23" s="201"/>
      <c r="C23" s="60"/>
      <c r="D23" s="27"/>
      <c r="E23" s="27" t="s">
        <v>95</v>
      </c>
      <c r="F23" s="27" t="str">
        <f>+B13</f>
        <v>ASOCIACION DE RECICLADORES PUERTA DE ORO BOGOTA</v>
      </c>
      <c r="G23" s="45" t="s">
        <v>41</v>
      </c>
      <c r="H23" s="28">
        <v>44335</v>
      </c>
      <c r="I23" s="28">
        <v>45065</v>
      </c>
      <c r="J23" s="94">
        <f t="shared" si="0"/>
        <v>730</v>
      </c>
      <c r="K23" s="205"/>
      <c r="L23" s="106" t="s">
        <v>25</v>
      </c>
      <c r="M23" s="49"/>
      <c r="N23" s="3"/>
      <c r="AP23" s="66"/>
    </row>
    <row r="24" spans="1:42" ht="106.5" customHeight="1">
      <c r="A24" s="201"/>
      <c r="B24" s="201"/>
      <c r="C24" s="60" t="s">
        <v>96</v>
      </c>
      <c r="D24" s="27"/>
      <c r="E24" s="27" t="s">
        <v>97</v>
      </c>
      <c r="F24" s="27" t="str">
        <f>+B13</f>
        <v>ASOCIACION DE RECICLADORES PUERTA DE ORO BOGOTA</v>
      </c>
      <c r="G24" s="45" t="s">
        <v>41</v>
      </c>
      <c r="H24" s="28">
        <v>44910</v>
      </c>
      <c r="I24" s="28">
        <v>45280</v>
      </c>
      <c r="J24" s="94">
        <v>0</v>
      </c>
      <c r="K24" s="205"/>
      <c r="L24" s="105" t="s">
        <v>134</v>
      </c>
      <c r="M24" s="49" t="s">
        <v>133</v>
      </c>
      <c r="N24" s="3"/>
      <c r="AP24" s="66"/>
    </row>
    <row r="25" spans="1:42" ht="106.5" customHeight="1">
      <c r="A25" s="201"/>
      <c r="B25" s="201"/>
      <c r="C25" s="60" t="s">
        <v>98</v>
      </c>
      <c r="D25" s="27"/>
      <c r="E25" s="27" t="s">
        <v>99</v>
      </c>
      <c r="F25" s="27" t="str">
        <f>+B13</f>
        <v>ASOCIACION DE RECICLADORES PUERTA DE ORO BOGOTA</v>
      </c>
      <c r="G25" s="45" t="s">
        <v>41</v>
      </c>
      <c r="H25" s="28">
        <v>42720</v>
      </c>
      <c r="I25" s="28">
        <v>43602</v>
      </c>
      <c r="J25" s="94">
        <v>0</v>
      </c>
      <c r="K25" s="206"/>
      <c r="L25" s="105" t="s">
        <v>134</v>
      </c>
      <c r="M25" s="49" t="s">
        <v>132</v>
      </c>
      <c r="N25" s="3"/>
      <c r="AP25" s="66"/>
    </row>
    <row r="26" spans="1:42" ht="16.5">
      <c r="E26" s="1"/>
      <c r="F26" s="1"/>
      <c r="G26" s="1"/>
      <c r="H26" s="1"/>
      <c r="I26" s="1"/>
      <c r="J26" s="1"/>
      <c r="K26" s="1"/>
      <c r="L26" s="1"/>
      <c r="M26" s="1"/>
      <c r="N26" s="1"/>
    </row>
    <row r="33" spans="16:17">
      <c r="P33" s="62"/>
      <c r="Q33" s="62"/>
    </row>
    <row r="34" spans="16:17">
      <c r="P34" s="63"/>
    </row>
  </sheetData>
  <mergeCells count="17">
    <mergeCell ref="A2:C5"/>
    <mergeCell ref="D2:E2"/>
    <mergeCell ref="F2:M2"/>
    <mergeCell ref="D3:E4"/>
    <mergeCell ref="F3:M4"/>
    <mergeCell ref="D5:E5"/>
    <mergeCell ref="F5:M5"/>
    <mergeCell ref="A13:A25"/>
    <mergeCell ref="B13:B25"/>
    <mergeCell ref="K13:K25"/>
    <mergeCell ref="A6:C6"/>
    <mergeCell ref="D6:E6"/>
    <mergeCell ref="A9:M9"/>
    <mergeCell ref="A11:A12"/>
    <mergeCell ref="B11:B12"/>
    <mergeCell ref="C11:L11"/>
    <mergeCell ref="M11:M12"/>
  </mergeCells>
  <printOptions horizontalCentered="1" verticalCentered="1"/>
  <pageMargins left="0" right="0" top="0" bottom="0" header="0" footer="0"/>
  <pageSetup scale="40" orientation="landscape" r:id="rId1"/>
  <headerFooter alignWithMargins="0">
    <oddHeader xml:space="preserve">&amp;C&amp;"Arial Black,Normal"
</oddHeader>
    <oddFooter>&amp;A</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FC43A8-65B8-49BF-A1D1-C3B8E7FA9C9B}">
  <sheetPr>
    <tabColor theme="6" tint="0.39997558519241921"/>
  </sheetPr>
  <dimension ref="A1:AP29"/>
  <sheetViews>
    <sheetView topLeftCell="A16" zoomScale="55" zoomScaleNormal="55" zoomScaleSheetLayoutView="70" workbookViewId="0">
      <selection activeCell="J16" sqref="J16:J20"/>
    </sheetView>
  </sheetViews>
  <sheetFormatPr baseColWidth="10" defaultColWidth="9.140625" defaultRowHeight="15"/>
  <cols>
    <col min="1" max="1" width="17.5703125" customWidth="1"/>
    <col min="2" max="2" width="33.85546875" customWidth="1"/>
    <col min="3" max="3" width="17.85546875" customWidth="1"/>
    <col min="4" max="4" width="11.42578125" customWidth="1"/>
    <col min="5" max="5" width="26.42578125" customWidth="1"/>
    <col min="6" max="6" width="32" customWidth="1"/>
    <col min="7" max="7" width="26.42578125" customWidth="1"/>
    <col min="8" max="8" width="16.7109375" customWidth="1"/>
    <col min="9" max="9" width="17.42578125" customWidth="1"/>
    <col min="10" max="10" width="21" customWidth="1"/>
    <col min="11" max="11" width="17.5703125" customWidth="1"/>
    <col min="12" max="12" width="16.28515625" customWidth="1"/>
    <col min="13" max="13" width="45.5703125" customWidth="1"/>
    <col min="14" max="14" width="11.42578125" customWidth="1"/>
    <col min="15" max="15" width="24.5703125" customWidth="1"/>
    <col min="16" max="16" width="21.85546875" customWidth="1"/>
    <col min="17" max="17" width="13.140625" bestFit="1" customWidth="1"/>
    <col min="18" max="18" width="19.85546875" customWidth="1"/>
    <col min="19" max="41" width="11.42578125" customWidth="1"/>
    <col min="42" max="42" width="24.85546875" style="64" customWidth="1"/>
    <col min="43" max="253" width="11.42578125" customWidth="1"/>
  </cols>
  <sheetData>
    <row r="1" spans="1:42" ht="15.75" thickBot="1"/>
    <row r="2" spans="1:42" ht="36" customHeight="1">
      <c r="A2" s="139"/>
      <c r="B2" s="140"/>
      <c r="C2" s="141"/>
      <c r="D2" s="179" t="s">
        <v>3</v>
      </c>
      <c r="E2" s="180"/>
      <c r="F2" s="125" t="s">
        <v>42</v>
      </c>
      <c r="G2" s="125"/>
      <c r="H2" s="125"/>
      <c r="I2" s="125"/>
      <c r="J2" s="125"/>
      <c r="K2" s="125"/>
      <c r="L2" s="125"/>
      <c r="M2" s="126"/>
    </row>
    <row r="3" spans="1:42" ht="15" customHeight="1">
      <c r="A3" s="142"/>
      <c r="B3" s="175"/>
      <c r="C3" s="144"/>
      <c r="D3" s="181" t="s">
        <v>4</v>
      </c>
      <c r="E3" s="182"/>
      <c r="F3" s="183" t="str">
        <f>+'CONSOLIDADO REQ HABILITANTES'!G3</f>
        <v>“RECOLECCIÓN DE RESIDUOS APROVECHABLES NO PELIGROSOS, EN LAS INSTALACIONES DE LA JURISDICCIÓN ESPECIAL PARA LA PAZ, INCLUYENDO RECOLECCIÓN, CLASIFICACIÓN, TRANSPORTE, ALMACENAMIENTO Y APROVECHAMIENTO”.</v>
      </c>
      <c r="G3" s="183"/>
      <c r="H3" s="183"/>
      <c r="I3" s="183"/>
      <c r="J3" s="183"/>
      <c r="K3" s="183"/>
      <c r="L3" s="183"/>
      <c r="M3" s="184"/>
    </row>
    <row r="4" spans="1:42" ht="40.5" customHeight="1">
      <c r="A4" s="142"/>
      <c r="B4" s="175"/>
      <c r="C4" s="144"/>
      <c r="D4" s="181"/>
      <c r="E4" s="182"/>
      <c r="F4" s="183"/>
      <c r="G4" s="183"/>
      <c r="H4" s="183"/>
      <c r="I4" s="183"/>
      <c r="J4" s="183"/>
      <c r="K4" s="183"/>
      <c r="L4" s="183"/>
      <c r="M4" s="184"/>
    </row>
    <row r="5" spans="1:42" ht="36.75" customHeight="1" thickBot="1">
      <c r="A5" s="145"/>
      <c r="B5" s="146"/>
      <c r="C5" s="147"/>
      <c r="D5" s="181" t="s">
        <v>5</v>
      </c>
      <c r="E5" s="182"/>
      <c r="F5" s="207" t="str">
        <f>+'CONSOLIDADO REQ HABILITANTES'!G5</f>
        <v>29 DE JULIO DE 2024</v>
      </c>
      <c r="G5" s="207"/>
      <c r="H5" s="207"/>
      <c r="I5" s="207"/>
      <c r="J5" s="207"/>
      <c r="K5" s="207"/>
      <c r="L5" s="207"/>
      <c r="M5" s="208"/>
    </row>
    <row r="6" spans="1:42" ht="18.75" thickBot="1">
      <c r="A6" s="176" t="s">
        <v>6</v>
      </c>
      <c r="B6" s="177"/>
      <c r="C6" s="178"/>
      <c r="D6" s="185" t="s">
        <v>65</v>
      </c>
      <c r="E6" s="186"/>
      <c r="F6" s="14" t="s">
        <v>65</v>
      </c>
      <c r="G6" s="14"/>
      <c r="H6" s="14"/>
      <c r="I6" s="14"/>
      <c r="J6" s="14"/>
      <c r="K6" s="14"/>
      <c r="L6" s="14"/>
      <c r="M6" s="15"/>
    </row>
    <row r="7" spans="1:42" ht="16.5">
      <c r="E7" s="1"/>
      <c r="F7" s="1"/>
      <c r="G7" s="1"/>
      <c r="H7" s="1"/>
      <c r="I7" s="1"/>
      <c r="J7" s="1"/>
      <c r="K7" s="1"/>
      <c r="L7" s="1"/>
      <c r="M7" s="1"/>
      <c r="N7" s="2"/>
      <c r="O7" s="4"/>
      <c r="P7" s="2"/>
      <c r="Q7" s="4"/>
    </row>
    <row r="8" spans="1:42" ht="17.25" thickBot="1">
      <c r="E8" s="11"/>
      <c r="F8" s="12"/>
      <c r="G8" s="1"/>
      <c r="H8" s="1"/>
      <c r="I8" s="1"/>
      <c r="J8" s="1"/>
      <c r="K8" s="1"/>
      <c r="L8" s="1"/>
      <c r="M8" s="1"/>
      <c r="N8" s="2"/>
      <c r="O8" s="4"/>
    </row>
    <row r="9" spans="1:42" ht="24.75" customHeight="1" thickBot="1">
      <c r="A9" s="136" t="s">
        <v>32</v>
      </c>
      <c r="B9" s="137"/>
      <c r="C9" s="137"/>
      <c r="D9" s="137"/>
      <c r="E9" s="137"/>
      <c r="F9" s="137"/>
      <c r="G9" s="137"/>
      <c r="H9" s="137"/>
      <c r="I9" s="137"/>
      <c r="J9" s="137"/>
      <c r="K9" s="137"/>
      <c r="L9" s="137"/>
      <c r="M9" s="137"/>
      <c r="N9" s="2"/>
      <c r="O9" s="4"/>
    </row>
    <row r="10" spans="1:42" ht="16.5" customHeight="1" thickBot="1">
      <c r="A10" s="5"/>
      <c r="B10" s="5"/>
      <c r="C10" s="5"/>
      <c r="D10" s="5"/>
      <c r="E10" s="5"/>
      <c r="F10" s="5"/>
      <c r="G10" s="5"/>
      <c r="H10" s="5"/>
      <c r="I10" s="5"/>
      <c r="J10" s="5"/>
      <c r="K10" s="5"/>
      <c r="L10" s="5"/>
      <c r="M10" s="5"/>
      <c r="N10" s="2"/>
      <c r="O10" s="4"/>
      <c r="AP10" s="65"/>
    </row>
    <row r="11" spans="1:42" ht="36.75" customHeight="1" thickBot="1">
      <c r="A11" s="169" t="s">
        <v>33</v>
      </c>
      <c r="B11" s="169" t="s">
        <v>12</v>
      </c>
      <c r="C11" s="165" t="s">
        <v>14</v>
      </c>
      <c r="D11" s="211"/>
      <c r="E11" s="211"/>
      <c r="F11" s="211"/>
      <c r="G11" s="211"/>
      <c r="H11" s="211"/>
      <c r="I11" s="211"/>
      <c r="J11" s="211"/>
      <c r="K11" s="211"/>
      <c r="L11" s="166"/>
      <c r="M11" s="120" t="s">
        <v>34</v>
      </c>
      <c r="N11" s="2"/>
      <c r="O11" s="4"/>
    </row>
    <row r="12" spans="1:42" ht="102.75" customHeight="1" thickBot="1">
      <c r="A12" s="209"/>
      <c r="B12" s="209"/>
      <c r="C12" s="56" t="s">
        <v>35</v>
      </c>
      <c r="D12" s="57" t="s">
        <v>36</v>
      </c>
      <c r="E12" s="56" t="s">
        <v>37</v>
      </c>
      <c r="F12" s="56" t="s">
        <v>38</v>
      </c>
      <c r="G12" s="13" t="s">
        <v>55</v>
      </c>
      <c r="H12" s="58" t="s">
        <v>39</v>
      </c>
      <c r="I12" s="59" t="s">
        <v>40</v>
      </c>
      <c r="J12" s="56" t="s">
        <v>67</v>
      </c>
      <c r="K12" s="89" t="s">
        <v>66</v>
      </c>
      <c r="L12" s="90" t="s">
        <v>23</v>
      </c>
      <c r="M12" s="210"/>
      <c r="N12" s="2"/>
      <c r="AP12" s="66"/>
    </row>
    <row r="13" spans="1:42" ht="109.5" customHeight="1">
      <c r="A13" s="203">
        <v>4</v>
      </c>
      <c r="B13" s="203" t="str">
        <f>+'CONSOLIDADO REQ HABILITANTES'!C16</f>
        <v xml:space="preserve">CORPORACION CENTRO HISTORICO </v>
      </c>
      <c r="C13" s="107" t="s">
        <v>100</v>
      </c>
      <c r="D13" s="22"/>
      <c r="E13" s="22" t="s">
        <v>101</v>
      </c>
      <c r="F13" s="22" t="str">
        <f>+B13</f>
        <v xml:space="preserve">CORPORACION CENTRO HISTORICO </v>
      </c>
      <c r="G13" s="43" t="s">
        <v>41</v>
      </c>
      <c r="H13" s="23">
        <v>43763</v>
      </c>
      <c r="I13" s="24">
        <v>44494</v>
      </c>
      <c r="J13" s="94">
        <f t="shared" ref="J13:J15" si="0">+I13-H13</f>
        <v>731</v>
      </c>
      <c r="K13" s="202">
        <f>SUM(J13:J20)</f>
        <v>3947</v>
      </c>
      <c r="L13" s="106" t="s">
        <v>25</v>
      </c>
      <c r="M13" s="49"/>
      <c r="N13" s="2"/>
      <c r="AP13" s="66"/>
    </row>
    <row r="14" spans="1:42" ht="109.5" customHeight="1">
      <c r="A14" s="203"/>
      <c r="B14" s="203"/>
      <c r="C14" s="107" t="s">
        <v>108</v>
      </c>
      <c r="D14" s="22"/>
      <c r="E14" s="22" t="s">
        <v>109</v>
      </c>
      <c r="F14" s="22" t="str">
        <f>+B13</f>
        <v xml:space="preserve">CORPORACION CENTRO HISTORICO </v>
      </c>
      <c r="G14" s="43" t="s">
        <v>41</v>
      </c>
      <c r="H14" s="23">
        <v>44839</v>
      </c>
      <c r="I14" s="24">
        <v>45498</v>
      </c>
      <c r="J14" s="94">
        <f t="shared" si="0"/>
        <v>659</v>
      </c>
      <c r="K14" s="202"/>
      <c r="L14" s="106" t="s">
        <v>25</v>
      </c>
      <c r="M14" s="49"/>
      <c r="N14" s="2"/>
      <c r="AP14" s="66"/>
    </row>
    <row r="15" spans="1:42" ht="109.5" customHeight="1">
      <c r="A15" s="203"/>
      <c r="B15" s="203"/>
      <c r="C15" s="107"/>
      <c r="D15" s="22"/>
      <c r="E15" s="22" t="s">
        <v>102</v>
      </c>
      <c r="F15" s="22" t="str">
        <f>+B13</f>
        <v xml:space="preserve">CORPORACION CENTRO HISTORICO </v>
      </c>
      <c r="G15" s="43" t="s">
        <v>41</v>
      </c>
      <c r="H15" s="23">
        <v>42047</v>
      </c>
      <c r="I15" s="24">
        <v>44604</v>
      </c>
      <c r="J15" s="94">
        <f t="shared" si="0"/>
        <v>2557</v>
      </c>
      <c r="K15" s="202"/>
      <c r="L15" s="106" t="s">
        <v>25</v>
      </c>
      <c r="M15" s="49"/>
      <c r="N15" s="2"/>
      <c r="AP15" s="66"/>
    </row>
    <row r="16" spans="1:42" ht="109.5" customHeight="1">
      <c r="A16" s="203"/>
      <c r="B16" s="203"/>
      <c r="C16" s="107"/>
      <c r="D16" s="22"/>
      <c r="E16" s="22" t="s">
        <v>104</v>
      </c>
      <c r="F16" s="22" t="str">
        <f>+B13</f>
        <v xml:space="preserve">CORPORACION CENTRO HISTORICO </v>
      </c>
      <c r="G16" s="43" t="s">
        <v>41</v>
      </c>
      <c r="H16" s="23">
        <v>42137</v>
      </c>
      <c r="I16" s="24">
        <v>44694</v>
      </c>
      <c r="J16" s="94">
        <v>0</v>
      </c>
      <c r="K16" s="202"/>
      <c r="L16" s="105" t="s">
        <v>134</v>
      </c>
      <c r="M16" s="49" t="s">
        <v>131</v>
      </c>
      <c r="N16" s="2"/>
      <c r="AP16" s="66"/>
    </row>
    <row r="17" spans="1:42" ht="109.5" customHeight="1">
      <c r="A17" s="203"/>
      <c r="B17" s="203"/>
      <c r="C17" s="107"/>
      <c r="D17" s="22"/>
      <c r="E17" s="22" t="s">
        <v>105</v>
      </c>
      <c r="F17" s="22" t="str">
        <f>+B13</f>
        <v xml:space="preserve">CORPORACION CENTRO HISTORICO </v>
      </c>
      <c r="G17" s="43" t="s">
        <v>41</v>
      </c>
      <c r="H17" s="23">
        <v>44312</v>
      </c>
      <c r="I17" s="24">
        <v>44677</v>
      </c>
      <c r="J17" s="94">
        <v>0</v>
      </c>
      <c r="K17" s="202"/>
      <c r="L17" s="105" t="s">
        <v>134</v>
      </c>
      <c r="M17" s="49" t="s">
        <v>131</v>
      </c>
      <c r="N17" s="2"/>
      <c r="AP17" s="66"/>
    </row>
    <row r="18" spans="1:42" ht="109.5" customHeight="1">
      <c r="A18" s="203"/>
      <c r="B18" s="203"/>
      <c r="C18" s="107"/>
      <c r="D18" s="22"/>
      <c r="E18" s="22" t="s">
        <v>106</v>
      </c>
      <c r="F18" s="22" t="str">
        <f>+B13</f>
        <v xml:space="preserve">CORPORACION CENTRO HISTORICO </v>
      </c>
      <c r="G18" s="43" t="s">
        <v>41</v>
      </c>
      <c r="H18" s="23">
        <v>42797</v>
      </c>
      <c r="I18" s="24">
        <v>43162</v>
      </c>
      <c r="J18" s="94">
        <v>0</v>
      </c>
      <c r="K18" s="202"/>
      <c r="L18" s="105" t="s">
        <v>134</v>
      </c>
      <c r="M18" s="49" t="s">
        <v>131</v>
      </c>
      <c r="N18" s="2"/>
      <c r="AP18" s="66"/>
    </row>
    <row r="19" spans="1:42" ht="109.5" customHeight="1">
      <c r="A19" s="203"/>
      <c r="B19" s="203"/>
      <c r="C19" s="107"/>
      <c r="D19" s="22"/>
      <c r="E19" s="22" t="s">
        <v>107</v>
      </c>
      <c r="F19" s="22" t="str">
        <f>+B13</f>
        <v xml:space="preserve">CORPORACION CENTRO HISTORICO </v>
      </c>
      <c r="G19" s="43" t="s">
        <v>41</v>
      </c>
      <c r="H19" s="23">
        <v>44476</v>
      </c>
      <c r="I19" s="24">
        <v>45206</v>
      </c>
      <c r="J19" s="94">
        <v>0</v>
      </c>
      <c r="K19" s="202"/>
      <c r="L19" s="105" t="s">
        <v>134</v>
      </c>
      <c r="M19" s="49" t="s">
        <v>131</v>
      </c>
      <c r="N19" s="2"/>
      <c r="AP19" s="66"/>
    </row>
    <row r="20" spans="1:42" ht="109.5" customHeight="1">
      <c r="A20" s="203"/>
      <c r="B20" s="203"/>
      <c r="C20" s="107" t="s">
        <v>103</v>
      </c>
      <c r="D20" s="22"/>
      <c r="E20" s="22" t="s">
        <v>124</v>
      </c>
      <c r="F20" s="22" t="str">
        <f>+B13</f>
        <v xml:space="preserve">CORPORACION CENTRO HISTORICO </v>
      </c>
      <c r="G20" s="43" t="s">
        <v>41</v>
      </c>
      <c r="H20" s="23">
        <v>43956</v>
      </c>
      <c r="I20" s="24">
        <v>44686</v>
      </c>
      <c r="J20" s="94">
        <v>0</v>
      </c>
      <c r="K20" s="202"/>
      <c r="L20" s="105" t="s">
        <v>134</v>
      </c>
      <c r="M20" s="49" t="s">
        <v>80</v>
      </c>
      <c r="N20" s="2"/>
      <c r="AP20" s="66"/>
    </row>
    <row r="21" spans="1:42" ht="16.5">
      <c r="E21" s="1"/>
      <c r="F21" s="1"/>
      <c r="G21" s="1"/>
      <c r="H21" s="1"/>
      <c r="I21" s="1"/>
      <c r="J21" s="1"/>
      <c r="K21" s="1"/>
      <c r="L21" s="1"/>
      <c r="M21" s="1"/>
      <c r="N21" s="1"/>
    </row>
    <row r="28" spans="1:42">
      <c r="P28" s="62"/>
      <c r="Q28" s="62"/>
    </row>
    <row r="29" spans="1:42">
      <c r="P29" s="63"/>
    </row>
  </sheetData>
  <mergeCells count="17">
    <mergeCell ref="A2:C5"/>
    <mergeCell ref="D2:E2"/>
    <mergeCell ref="F2:M2"/>
    <mergeCell ref="D3:E4"/>
    <mergeCell ref="F3:M4"/>
    <mergeCell ref="D5:E5"/>
    <mergeCell ref="F5:M5"/>
    <mergeCell ref="A13:A20"/>
    <mergeCell ref="B13:B20"/>
    <mergeCell ref="K13:K20"/>
    <mergeCell ref="A6:C6"/>
    <mergeCell ref="D6:E6"/>
    <mergeCell ref="A9:M9"/>
    <mergeCell ref="A11:A12"/>
    <mergeCell ref="B11:B12"/>
    <mergeCell ref="C11:L11"/>
    <mergeCell ref="M11:M12"/>
  </mergeCells>
  <printOptions horizontalCentered="1" verticalCentered="1"/>
  <pageMargins left="0" right="0" top="0" bottom="0" header="0" footer="0"/>
  <pageSetup scale="40" orientation="landscape" r:id="rId1"/>
  <headerFooter alignWithMargins="0">
    <oddHeader xml:space="preserve">&amp;C&amp;"Arial Black,Normal"
</oddHeader>
    <oddFooter>&amp;A</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E67C40-1802-49D7-9878-083F814C2C80}">
  <sheetPr>
    <tabColor theme="6" tint="0.39997558519241921"/>
  </sheetPr>
  <dimension ref="A1:AP34"/>
  <sheetViews>
    <sheetView topLeftCell="A21" zoomScale="55" zoomScaleNormal="55" zoomScaleSheetLayoutView="70" workbookViewId="0">
      <selection activeCell="M25" sqref="M25"/>
    </sheetView>
  </sheetViews>
  <sheetFormatPr baseColWidth="10" defaultColWidth="9.140625" defaultRowHeight="15"/>
  <cols>
    <col min="1" max="1" width="17.5703125" customWidth="1"/>
    <col min="2" max="2" width="33.85546875" customWidth="1"/>
    <col min="3" max="3" width="17.85546875" customWidth="1"/>
    <col min="4" max="4" width="11.42578125" customWidth="1"/>
    <col min="5" max="5" width="26.42578125" customWidth="1"/>
    <col min="6" max="6" width="32" customWidth="1"/>
    <col min="7" max="7" width="26.42578125" customWidth="1"/>
    <col min="8" max="8" width="16.7109375" customWidth="1"/>
    <col min="9" max="9" width="17.42578125" customWidth="1"/>
    <col min="10" max="10" width="21" customWidth="1"/>
    <col min="11" max="11" width="17.5703125" customWidth="1"/>
    <col min="12" max="12" width="16.28515625" customWidth="1"/>
    <col min="13" max="13" width="45.5703125" customWidth="1"/>
    <col min="14" max="14" width="11.42578125" customWidth="1"/>
    <col min="15" max="15" width="24.5703125" customWidth="1"/>
    <col min="16" max="16" width="21.85546875" customWidth="1"/>
    <col min="17" max="17" width="13.140625" bestFit="1" customWidth="1"/>
    <col min="18" max="18" width="19.85546875" customWidth="1"/>
    <col min="19" max="41" width="11.42578125" customWidth="1"/>
    <col min="42" max="42" width="24.85546875" style="64" customWidth="1"/>
    <col min="43" max="253" width="11.42578125" customWidth="1"/>
  </cols>
  <sheetData>
    <row r="1" spans="1:42" ht="15.75" thickBot="1"/>
    <row r="2" spans="1:42" ht="36" customHeight="1">
      <c r="A2" s="139"/>
      <c r="B2" s="140"/>
      <c r="C2" s="141"/>
      <c r="D2" s="179" t="s">
        <v>3</v>
      </c>
      <c r="E2" s="180"/>
      <c r="F2" s="125" t="s">
        <v>42</v>
      </c>
      <c r="G2" s="125"/>
      <c r="H2" s="125"/>
      <c r="I2" s="125"/>
      <c r="J2" s="125"/>
      <c r="K2" s="125"/>
      <c r="L2" s="125"/>
      <c r="M2" s="126"/>
    </row>
    <row r="3" spans="1:42" ht="15" customHeight="1">
      <c r="A3" s="142"/>
      <c r="B3" s="175"/>
      <c r="C3" s="144"/>
      <c r="D3" s="181" t="s">
        <v>4</v>
      </c>
      <c r="E3" s="182"/>
      <c r="F3" s="183" t="str">
        <f>+'CONSOLIDADO REQ HABILITANTES'!G3</f>
        <v>“RECOLECCIÓN DE RESIDUOS APROVECHABLES NO PELIGROSOS, EN LAS INSTALACIONES DE LA JURISDICCIÓN ESPECIAL PARA LA PAZ, INCLUYENDO RECOLECCIÓN, CLASIFICACIÓN, TRANSPORTE, ALMACENAMIENTO Y APROVECHAMIENTO”.</v>
      </c>
      <c r="G3" s="183"/>
      <c r="H3" s="183"/>
      <c r="I3" s="183"/>
      <c r="J3" s="183"/>
      <c r="K3" s="183"/>
      <c r="L3" s="183"/>
      <c r="M3" s="184"/>
    </row>
    <row r="4" spans="1:42" ht="40.5" customHeight="1">
      <c r="A4" s="142"/>
      <c r="B4" s="175"/>
      <c r="C4" s="144"/>
      <c r="D4" s="181"/>
      <c r="E4" s="182"/>
      <c r="F4" s="183"/>
      <c r="G4" s="183"/>
      <c r="H4" s="183"/>
      <c r="I4" s="183"/>
      <c r="J4" s="183"/>
      <c r="K4" s="183"/>
      <c r="L4" s="183"/>
      <c r="M4" s="184"/>
    </row>
    <row r="5" spans="1:42" ht="36.75" customHeight="1" thickBot="1">
      <c r="A5" s="145"/>
      <c r="B5" s="146"/>
      <c r="C5" s="147"/>
      <c r="D5" s="181" t="s">
        <v>5</v>
      </c>
      <c r="E5" s="182"/>
      <c r="F5" s="207" t="str">
        <f>+'CONSOLIDADO REQ HABILITANTES'!G5</f>
        <v>29 DE JULIO DE 2024</v>
      </c>
      <c r="G5" s="207"/>
      <c r="H5" s="207"/>
      <c r="I5" s="207"/>
      <c r="J5" s="207"/>
      <c r="K5" s="207"/>
      <c r="L5" s="207"/>
      <c r="M5" s="208"/>
    </row>
    <row r="6" spans="1:42" ht="18.75" thickBot="1">
      <c r="A6" s="176" t="s">
        <v>6</v>
      </c>
      <c r="B6" s="177"/>
      <c r="C6" s="178"/>
      <c r="D6" s="185" t="s">
        <v>65</v>
      </c>
      <c r="E6" s="186"/>
      <c r="F6" s="14" t="s">
        <v>65</v>
      </c>
      <c r="G6" s="14"/>
      <c r="H6" s="14"/>
      <c r="I6" s="14"/>
      <c r="J6" s="14"/>
      <c r="K6" s="14"/>
      <c r="L6" s="14"/>
      <c r="M6" s="15"/>
    </row>
    <row r="7" spans="1:42" ht="16.5">
      <c r="E7" s="1"/>
      <c r="F7" s="1"/>
      <c r="G7" s="1"/>
      <c r="H7" s="1"/>
      <c r="I7" s="1"/>
      <c r="J7" s="1"/>
      <c r="K7" s="1"/>
      <c r="L7" s="1"/>
      <c r="M7" s="1"/>
      <c r="N7" s="2"/>
      <c r="O7" s="4"/>
      <c r="P7" s="2"/>
      <c r="Q7" s="4"/>
    </row>
    <row r="8" spans="1:42" ht="17.25" thickBot="1">
      <c r="E8" s="11"/>
      <c r="F8" s="12"/>
      <c r="G8" s="1"/>
      <c r="H8" s="1"/>
      <c r="I8" s="1"/>
      <c r="J8" s="1"/>
      <c r="K8" s="1"/>
      <c r="L8" s="1"/>
      <c r="M8" s="1"/>
      <c r="N8" s="2"/>
      <c r="O8" s="4"/>
    </row>
    <row r="9" spans="1:42" ht="24.75" customHeight="1" thickBot="1">
      <c r="A9" s="136" t="s">
        <v>32</v>
      </c>
      <c r="B9" s="137"/>
      <c r="C9" s="137"/>
      <c r="D9" s="137"/>
      <c r="E9" s="137"/>
      <c r="F9" s="137"/>
      <c r="G9" s="137"/>
      <c r="H9" s="137"/>
      <c r="I9" s="137"/>
      <c r="J9" s="137"/>
      <c r="K9" s="137"/>
      <c r="L9" s="137"/>
      <c r="M9" s="137"/>
      <c r="N9" s="2"/>
      <c r="O9" s="4"/>
    </row>
    <row r="10" spans="1:42" ht="16.5" customHeight="1" thickBot="1">
      <c r="A10" s="5"/>
      <c r="B10" s="5"/>
      <c r="C10" s="5"/>
      <c r="D10" s="5"/>
      <c r="E10" s="5"/>
      <c r="F10" s="5"/>
      <c r="G10" s="5"/>
      <c r="H10" s="5"/>
      <c r="I10" s="5"/>
      <c r="J10" s="5"/>
      <c r="K10" s="5"/>
      <c r="L10" s="5"/>
      <c r="M10" s="5"/>
      <c r="N10" s="2"/>
      <c r="O10" s="4"/>
      <c r="AP10" s="65"/>
    </row>
    <row r="11" spans="1:42" ht="36.75" customHeight="1" thickBot="1">
      <c r="A11" s="169" t="s">
        <v>33</v>
      </c>
      <c r="B11" s="169" t="s">
        <v>12</v>
      </c>
      <c r="C11" s="165" t="s">
        <v>14</v>
      </c>
      <c r="D11" s="211"/>
      <c r="E11" s="211"/>
      <c r="F11" s="211"/>
      <c r="G11" s="211"/>
      <c r="H11" s="211"/>
      <c r="I11" s="211"/>
      <c r="J11" s="211"/>
      <c r="K11" s="211"/>
      <c r="L11" s="166"/>
      <c r="M11" s="120" t="s">
        <v>34</v>
      </c>
      <c r="N11" s="2"/>
      <c r="O11" s="4"/>
    </row>
    <row r="12" spans="1:42" ht="102.75" customHeight="1" thickBot="1">
      <c r="A12" s="209"/>
      <c r="B12" s="209"/>
      <c r="C12" s="56" t="s">
        <v>35</v>
      </c>
      <c r="D12" s="57" t="s">
        <v>36</v>
      </c>
      <c r="E12" s="56" t="s">
        <v>37</v>
      </c>
      <c r="F12" s="56" t="s">
        <v>38</v>
      </c>
      <c r="G12" s="13" t="s">
        <v>55</v>
      </c>
      <c r="H12" s="58" t="s">
        <v>39</v>
      </c>
      <c r="I12" s="59" t="s">
        <v>40</v>
      </c>
      <c r="J12" s="56" t="s">
        <v>67</v>
      </c>
      <c r="K12" s="89" t="s">
        <v>66</v>
      </c>
      <c r="L12" s="90" t="s">
        <v>23</v>
      </c>
      <c r="M12" s="210"/>
      <c r="N12" s="2"/>
      <c r="AP12" s="66"/>
    </row>
    <row r="13" spans="1:42" ht="109.5" customHeight="1">
      <c r="A13" s="203">
        <v>5</v>
      </c>
      <c r="B13" s="203" t="str">
        <f>+'CONSOLIDADO REQ HABILITANTES'!C17</f>
        <v>ASOCIACION DE RECICLADORES CRECER SIN FRONTERAS -ARCRECIFRONT</v>
      </c>
      <c r="C13" s="61" t="s">
        <v>110</v>
      </c>
      <c r="D13" s="22"/>
      <c r="E13" s="22" t="s">
        <v>111</v>
      </c>
      <c r="F13" s="22" t="str">
        <f>+B13</f>
        <v>ASOCIACION DE RECICLADORES CRECER SIN FRONTERAS -ARCRECIFRONT</v>
      </c>
      <c r="G13" s="43" t="s">
        <v>41</v>
      </c>
      <c r="H13" s="23">
        <v>44124</v>
      </c>
      <c r="I13" s="24">
        <v>44742</v>
      </c>
      <c r="J13" s="94">
        <f t="shared" ref="J13:J25" si="0">+I13-H13</f>
        <v>618</v>
      </c>
      <c r="K13" s="202">
        <f>SUM(J13:J25)</f>
        <v>6377</v>
      </c>
      <c r="L13" s="103" t="s">
        <v>25</v>
      </c>
      <c r="M13" s="49"/>
      <c r="N13" s="2"/>
      <c r="AP13" s="66"/>
    </row>
    <row r="14" spans="1:42" ht="109.5" customHeight="1">
      <c r="A14" s="203"/>
      <c r="B14" s="203"/>
      <c r="C14" s="61" t="s">
        <v>108</v>
      </c>
      <c r="D14" s="22"/>
      <c r="E14" s="22" t="s">
        <v>112</v>
      </c>
      <c r="F14" s="22" t="str">
        <f>+B13</f>
        <v>ASOCIACION DE RECICLADORES CRECER SIN FRONTERAS -ARCRECIFRONT</v>
      </c>
      <c r="G14" s="43" t="s">
        <v>41</v>
      </c>
      <c r="H14" s="23">
        <v>43656</v>
      </c>
      <c r="I14" s="24">
        <v>44751</v>
      </c>
      <c r="J14" s="94">
        <f t="shared" si="0"/>
        <v>1095</v>
      </c>
      <c r="K14" s="202"/>
      <c r="L14" s="103" t="s">
        <v>25</v>
      </c>
      <c r="M14" s="49"/>
      <c r="N14" s="2"/>
      <c r="AP14" s="66"/>
    </row>
    <row r="15" spans="1:42" ht="109.5" customHeight="1">
      <c r="A15" s="203"/>
      <c r="B15" s="203"/>
      <c r="C15" s="61" t="s">
        <v>114</v>
      </c>
      <c r="D15" s="22"/>
      <c r="E15" s="22" t="s">
        <v>113</v>
      </c>
      <c r="F15" s="22" t="str">
        <f>+B13</f>
        <v>ASOCIACION DE RECICLADORES CRECER SIN FRONTERAS -ARCRECIFRONT</v>
      </c>
      <c r="G15" s="43" t="s">
        <v>41</v>
      </c>
      <c r="H15" s="23">
        <v>43566</v>
      </c>
      <c r="I15" s="24">
        <v>43931</v>
      </c>
      <c r="J15" s="94">
        <f t="shared" si="0"/>
        <v>365</v>
      </c>
      <c r="K15" s="202"/>
      <c r="L15" s="103" t="s">
        <v>25</v>
      </c>
      <c r="M15" s="49" t="s">
        <v>143</v>
      </c>
      <c r="N15" s="2"/>
      <c r="AP15" s="66"/>
    </row>
    <row r="16" spans="1:42" ht="109.5" customHeight="1">
      <c r="A16" s="203"/>
      <c r="B16" s="203"/>
      <c r="C16" s="61"/>
      <c r="D16" s="22"/>
      <c r="E16" s="22" t="s">
        <v>115</v>
      </c>
      <c r="F16" s="22" t="str">
        <f>+B13</f>
        <v>ASOCIACION DE RECICLADORES CRECER SIN FRONTERAS -ARCRECIFRONT</v>
      </c>
      <c r="G16" s="43" t="s">
        <v>41</v>
      </c>
      <c r="H16" s="23">
        <v>42412</v>
      </c>
      <c r="I16" s="24">
        <v>43143</v>
      </c>
      <c r="J16" s="94">
        <f t="shared" si="0"/>
        <v>731</v>
      </c>
      <c r="K16" s="202"/>
      <c r="L16" s="103" t="s">
        <v>25</v>
      </c>
      <c r="M16" s="49"/>
      <c r="N16" s="2"/>
      <c r="AP16" s="66"/>
    </row>
    <row r="17" spans="1:42" ht="109.5" customHeight="1">
      <c r="A17" s="203"/>
      <c r="B17" s="203"/>
      <c r="C17" s="61" t="s">
        <v>117</v>
      </c>
      <c r="D17" s="22"/>
      <c r="E17" s="22" t="s">
        <v>116</v>
      </c>
      <c r="F17" s="22" t="str">
        <f>+B13</f>
        <v>ASOCIACION DE RECICLADORES CRECER SIN FRONTERAS -ARCRECIFRONT</v>
      </c>
      <c r="G17" s="43" t="s">
        <v>41</v>
      </c>
      <c r="H17" s="23">
        <v>43945</v>
      </c>
      <c r="I17" s="24">
        <v>44196</v>
      </c>
      <c r="J17" s="94">
        <f t="shared" si="0"/>
        <v>251</v>
      </c>
      <c r="K17" s="202"/>
      <c r="L17" s="103" t="s">
        <v>25</v>
      </c>
      <c r="M17" s="49"/>
      <c r="N17" s="2"/>
      <c r="AP17" s="66"/>
    </row>
    <row r="18" spans="1:42" ht="109.5" customHeight="1">
      <c r="A18" s="203"/>
      <c r="B18" s="203"/>
      <c r="C18" s="61" t="s">
        <v>119</v>
      </c>
      <c r="D18" s="22"/>
      <c r="E18" s="22" t="s">
        <v>118</v>
      </c>
      <c r="F18" s="22" t="str">
        <f>+B13</f>
        <v>ASOCIACION DE RECICLADORES CRECER SIN FRONTERAS -ARCRECIFRONT</v>
      </c>
      <c r="G18" s="43" t="s">
        <v>41</v>
      </c>
      <c r="H18" s="23">
        <v>43837</v>
      </c>
      <c r="I18" s="24">
        <v>44357</v>
      </c>
      <c r="J18" s="94">
        <f t="shared" si="0"/>
        <v>520</v>
      </c>
      <c r="K18" s="202"/>
      <c r="L18" s="103" t="s">
        <v>25</v>
      </c>
      <c r="M18" s="49"/>
      <c r="N18" s="2"/>
      <c r="AP18" s="66"/>
    </row>
    <row r="19" spans="1:42" ht="109.5" customHeight="1">
      <c r="A19" s="203"/>
      <c r="B19" s="203"/>
      <c r="C19" s="61" t="s">
        <v>121</v>
      </c>
      <c r="D19" s="22"/>
      <c r="E19" s="22" t="s">
        <v>120</v>
      </c>
      <c r="F19" s="22" t="str">
        <f>+B13</f>
        <v>ASOCIACION DE RECICLADORES CRECER SIN FRONTERAS -ARCRECIFRONT</v>
      </c>
      <c r="G19" s="43" t="s">
        <v>41</v>
      </c>
      <c r="H19" s="23">
        <v>43682</v>
      </c>
      <c r="I19" s="24">
        <v>44412</v>
      </c>
      <c r="J19" s="94">
        <f t="shared" si="0"/>
        <v>730</v>
      </c>
      <c r="K19" s="202"/>
      <c r="L19" s="103" t="s">
        <v>25</v>
      </c>
      <c r="M19" s="49"/>
      <c r="N19" s="2"/>
      <c r="AP19" s="66"/>
    </row>
    <row r="20" spans="1:42" ht="109.5" customHeight="1">
      <c r="A20" s="203"/>
      <c r="B20" s="203"/>
      <c r="C20" s="61" t="s">
        <v>122</v>
      </c>
      <c r="D20" s="22"/>
      <c r="E20" s="22" t="s">
        <v>120</v>
      </c>
      <c r="F20" s="22" t="str">
        <f>+B13</f>
        <v>ASOCIACION DE RECICLADORES CRECER SIN FRONTERAS -ARCRECIFRONT</v>
      </c>
      <c r="G20" s="43" t="s">
        <v>41</v>
      </c>
      <c r="H20" s="23">
        <v>43061</v>
      </c>
      <c r="I20" s="24">
        <v>43681</v>
      </c>
      <c r="J20" s="94">
        <f t="shared" si="0"/>
        <v>620</v>
      </c>
      <c r="K20" s="202"/>
      <c r="L20" s="103" t="s">
        <v>25</v>
      </c>
      <c r="M20" s="49"/>
      <c r="N20" s="2"/>
      <c r="AP20" s="66"/>
    </row>
    <row r="21" spans="1:42" ht="109.5" customHeight="1">
      <c r="A21" s="203"/>
      <c r="B21" s="203"/>
      <c r="C21" s="61" t="s">
        <v>123</v>
      </c>
      <c r="D21" s="22"/>
      <c r="E21" s="22" t="s">
        <v>116</v>
      </c>
      <c r="F21" s="22" t="str">
        <f>+B13</f>
        <v>ASOCIACION DE RECICLADORES CRECER SIN FRONTERAS -ARCRECIFRONT</v>
      </c>
      <c r="G21" s="43" t="s">
        <v>41</v>
      </c>
      <c r="H21" s="23">
        <v>43426</v>
      </c>
      <c r="I21" s="24">
        <v>43830</v>
      </c>
      <c r="J21" s="94">
        <f t="shared" si="0"/>
        <v>404</v>
      </c>
      <c r="K21" s="202"/>
      <c r="L21" s="103" t="s">
        <v>25</v>
      </c>
      <c r="M21" s="49"/>
      <c r="N21" s="2"/>
      <c r="AP21" s="66"/>
    </row>
    <row r="22" spans="1:42" ht="109.5" customHeight="1">
      <c r="A22" s="203"/>
      <c r="B22" s="203"/>
      <c r="C22" s="60" t="s">
        <v>126</v>
      </c>
      <c r="D22" s="27"/>
      <c r="E22" s="27" t="s">
        <v>125</v>
      </c>
      <c r="F22" s="27" t="str">
        <f>+B13</f>
        <v>ASOCIACION DE RECICLADORES CRECER SIN FRONTERAS -ARCRECIFRONT</v>
      </c>
      <c r="G22" s="45" t="s">
        <v>41</v>
      </c>
      <c r="H22" s="28">
        <v>43922</v>
      </c>
      <c r="I22" s="29">
        <v>44196</v>
      </c>
      <c r="J22" s="95">
        <f t="shared" si="0"/>
        <v>274</v>
      </c>
      <c r="K22" s="202"/>
      <c r="L22" s="103" t="s">
        <v>25</v>
      </c>
      <c r="M22" s="49"/>
      <c r="N22" s="2"/>
      <c r="AP22" s="66"/>
    </row>
    <row r="23" spans="1:42" ht="109.5" customHeight="1">
      <c r="A23" s="203"/>
      <c r="B23" s="203"/>
      <c r="C23" s="60"/>
      <c r="D23" s="27"/>
      <c r="E23" s="22" t="s">
        <v>144</v>
      </c>
      <c r="F23" s="27" t="str">
        <f>+B13</f>
        <v>ASOCIACION DE RECICLADORES CRECER SIN FRONTERAS -ARCRECIFRONT</v>
      </c>
      <c r="G23" s="45" t="s">
        <v>41</v>
      </c>
      <c r="H23" s="28">
        <v>43447</v>
      </c>
      <c r="I23" s="29">
        <v>43812</v>
      </c>
      <c r="J23" s="95">
        <f t="shared" si="0"/>
        <v>365</v>
      </c>
      <c r="K23" s="202"/>
      <c r="L23" s="103" t="s">
        <v>25</v>
      </c>
      <c r="M23" s="49"/>
      <c r="N23" s="2"/>
      <c r="AP23" s="66"/>
    </row>
    <row r="24" spans="1:42" ht="109.5" customHeight="1">
      <c r="A24" s="203"/>
      <c r="B24" s="203"/>
      <c r="C24" s="60" t="s">
        <v>127</v>
      </c>
      <c r="D24" s="27"/>
      <c r="E24" s="22" t="s">
        <v>116</v>
      </c>
      <c r="F24" s="27" t="str">
        <f>+B13</f>
        <v>ASOCIACION DE RECICLADORES CRECER SIN FRONTERAS -ARCRECIFRONT</v>
      </c>
      <c r="G24" s="45" t="s">
        <v>41</v>
      </c>
      <c r="H24" s="28">
        <v>43426</v>
      </c>
      <c r="I24" s="29">
        <v>43646</v>
      </c>
      <c r="J24" s="95">
        <f t="shared" si="0"/>
        <v>220</v>
      </c>
      <c r="K24" s="202"/>
      <c r="L24" s="103" t="s">
        <v>25</v>
      </c>
      <c r="M24" s="49"/>
      <c r="N24" s="2"/>
      <c r="AP24" s="66"/>
    </row>
    <row r="25" spans="1:42" ht="109.5" customHeight="1">
      <c r="A25" s="203"/>
      <c r="B25" s="203"/>
      <c r="C25" s="61" t="s">
        <v>128</v>
      </c>
      <c r="D25" s="22"/>
      <c r="E25" s="22" t="s">
        <v>129</v>
      </c>
      <c r="F25" s="22" t="str">
        <f>+B13</f>
        <v>ASOCIACION DE RECICLADORES CRECER SIN FRONTERAS -ARCRECIFRONT</v>
      </c>
      <c r="G25" s="43" t="s">
        <v>41</v>
      </c>
      <c r="H25" s="23">
        <v>42918</v>
      </c>
      <c r="I25" s="24">
        <v>43102</v>
      </c>
      <c r="J25" s="95">
        <f t="shared" si="0"/>
        <v>184</v>
      </c>
      <c r="K25" s="202"/>
      <c r="L25" s="103" t="s">
        <v>25</v>
      </c>
      <c r="M25" s="49"/>
      <c r="N25" s="2"/>
      <c r="AP25" s="66"/>
    </row>
    <row r="26" spans="1:42" ht="16.5">
      <c r="E26" s="1"/>
      <c r="F26" s="1"/>
      <c r="G26" s="1"/>
      <c r="H26" s="1"/>
      <c r="I26" s="1"/>
      <c r="J26" s="1"/>
      <c r="K26" s="1"/>
      <c r="L26" s="1"/>
      <c r="M26" s="1"/>
      <c r="N26" s="1"/>
    </row>
    <row r="33" spans="16:17">
      <c r="P33" s="62"/>
      <c r="Q33" s="62"/>
    </row>
    <row r="34" spans="16:17">
      <c r="P34" s="63"/>
    </row>
  </sheetData>
  <mergeCells count="17">
    <mergeCell ref="A2:C5"/>
    <mergeCell ref="D2:E2"/>
    <mergeCell ref="F2:M2"/>
    <mergeCell ref="D3:E4"/>
    <mergeCell ref="F3:M4"/>
    <mergeCell ref="D5:E5"/>
    <mergeCell ref="F5:M5"/>
    <mergeCell ref="A13:A25"/>
    <mergeCell ref="B13:B25"/>
    <mergeCell ref="K13:K25"/>
    <mergeCell ref="A6:C6"/>
    <mergeCell ref="D6:E6"/>
    <mergeCell ref="A9:M9"/>
    <mergeCell ref="A11:A12"/>
    <mergeCell ref="B11:B12"/>
    <mergeCell ref="C11:L11"/>
    <mergeCell ref="M11:M12"/>
  </mergeCells>
  <printOptions horizontalCentered="1" verticalCentered="1"/>
  <pageMargins left="0" right="0" top="0" bottom="0" header="0" footer="0"/>
  <pageSetup scale="40" orientation="landscape" r:id="rId1"/>
  <headerFooter alignWithMargins="0">
    <oddHeader xml:space="preserve">&amp;C&amp;"Arial Black,Normal"
</oddHeader>
    <oddFooter>&amp;A</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7</vt:i4>
      </vt:variant>
    </vt:vector>
  </HeadingPairs>
  <TitlesOfParts>
    <vt:vector size="14" baseType="lpstr">
      <vt:lpstr>Histórico SMMLV</vt:lpstr>
      <vt:lpstr>CONSOLIDADO REQ HABILITANTES</vt:lpstr>
      <vt:lpstr>EXP. ESPECIFICA 1 </vt:lpstr>
      <vt:lpstr>EXP. ESPECIFICA 2 </vt:lpstr>
      <vt:lpstr>EXP. ESPECIFICA 3</vt:lpstr>
      <vt:lpstr>EXP. ESPECIFICA 4</vt:lpstr>
      <vt:lpstr>EXP. ESPECIFICA 5</vt:lpstr>
      <vt:lpstr>'CONSOLIDADO REQ HABILITANTES'!Área_de_impresión</vt:lpstr>
      <vt:lpstr>'EXP. ESPECIFICA 1 '!Área_de_impresión</vt:lpstr>
      <vt:lpstr>'EXP. ESPECIFICA 2 '!Área_de_impresión</vt:lpstr>
      <vt:lpstr>'EXP. ESPECIFICA 3'!Área_de_impresión</vt:lpstr>
      <vt:lpstr>'EXP. ESPECIFICA 4'!Área_de_impresión</vt:lpstr>
      <vt:lpstr>'EXP. ESPECIFICA 5'!Área_de_impresión</vt:lpstr>
      <vt:lpstr>'CONSOLIDADO REQ HABILITANTES'!Títulos_a_imprimir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Jorge Lopez</dc:creator>
  <cp:keywords/>
  <dc:description/>
  <cp:lastModifiedBy>MERC</cp:lastModifiedBy>
  <cp:revision/>
  <cp:lastPrinted>2024-07-04T21:57:59Z</cp:lastPrinted>
  <dcterms:created xsi:type="dcterms:W3CDTF">2016-11-27T23:37:25Z</dcterms:created>
  <dcterms:modified xsi:type="dcterms:W3CDTF">2024-08-01T21:54:17Z</dcterms:modified>
  <cp:category/>
  <cp:contentStatus/>
</cp:coreProperties>
</file>